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C:\Users\pavelm\Documents\DATA.IDB\IFD-ICS\2. HO-L1187\3. VERSIONES POST QRR\REVISION POD - ENE 18\ANEXOS VM\FEB 23-RUDDY\COMMENT CID + VPS MARCH 05\"/>
    </mc:Choice>
  </mc:AlternateContent>
  <bookViews>
    <workbookView xWindow="0" yWindow="0" windowWidth="24000" windowHeight="9510" tabRatio="1000" firstSheet="2" activeTab="6" xr2:uid="{00000000-000D-0000-FFFF-FFFF00000000}"/>
  </bookViews>
  <sheets>
    <sheet name="Presupuesto Vigente" sheetId="11" state="hidden" r:id="rId1"/>
    <sheet name="Presupuesto 31 mm " sheetId="3" state="hidden" r:id="rId2"/>
    <sheet name="1. Presupuesto Detallado " sheetId="24" r:id="rId3"/>
    <sheet name="2. Desembolso Especial" sheetId="23" r:id="rId4"/>
    <sheet name="3. C1 - Mejora de Barrios PIMB" sheetId="1" r:id="rId5"/>
    <sheet name="4. Retroactivo" sheetId="22" r:id="rId6"/>
    <sheet name="5. Género" sheetId="25" r:id="rId7"/>
    <sheet name="Equipamiento Social " sheetId="2" state="hidden" r:id="rId8"/>
    <sheet name="concursos" sheetId="9" state="hidden" r:id="rId9"/>
    <sheet name="Convivencia" sheetId="4" state="hidden" r:id="rId10"/>
    <sheet name="desarrollo economico" sheetId="6" state="hidden" r:id="rId11"/>
    <sheet name="historico gasto operativo" sheetId="5" state="hidden" r:id="rId12"/>
    <sheet name="Hoja1" sheetId="12" state="hidden" r:id="rId13"/>
    <sheet name="Presupuesto Adicional " sheetId="13" state="hidden" r:id="rId14"/>
    <sheet name="Hoja3" sheetId="17" state="hidden" r:id="rId15"/>
    <sheet name="Hoja2" sheetId="18" state="hidden" r:id="rId16"/>
  </sheets>
  <definedNames>
    <definedName name="_xlnm.Print_Area" localSheetId="6">'5. Género'!$A$1:$O$45</definedName>
  </definedNames>
  <calcPr calcId="171027"/>
</workbook>
</file>

<file path=xl/calcChain.xml><?xml version="1.0" encoding="utf-8"?>
<calcChain xmlns="http://schemas.openxmlformats.org/spreadsheetml/2006/main">
  <c r="I40" i="25" l="1"/>
  <c r="I42" i="25" s="1"/>
  <c r="I43" i="25" s="1"/>
  <c r="I39" i="25"/>
  <c r="I38" i="25"/>
  <c r="I31" i="25"/>
  <c r="I33" i="25" s="1"/>
  <c r="I30" i="25"/>
  <c r="I22" i="25"/>
  <c r="I5" i="25"/>
  <c r="D54" i="22" l="1"/>
  <c r="D49" i="22" l="1"/>
  <c r="D48" i="22"/>
  <c r="D47" i="22"/>
  <c r="D46" i="22"/>
  <c r="D45" i="22"/>
  <c r="C44" i="22"/>
  <c r="D44" i="22" l="1"/>
  <c r="C11" i="22" l="1"/>
  <c r="C5" i="22"/>
  <c r="D37" i="22" l="1"/>
  <c r="D30" i="22"/>
  <c r="C36" i="22"/>
  <c r="C36" i="23" l="1"/>
  <c r="D35" i="23"/>
  <c r="E35" i="23" s="1"/>
  <c r="D34" i="23"/>
  <c r="E34" i="23" s="1"/>
  <c r="D33" i="23"/>
  <c r="E33" i="23" s="1"/>
  <c r="D32" i="23"/>
  <c r="D36" i="23" s="1"/>
  <c r="D31" i="23"/>
  <c r="E31" i="23" s="1"/>
  <c r="D29" i="23"/>
  <c r="C29" i="23"/>
  <c r="D28" i="23"/>
  <c r="E28" i="23" s="1"/>
  <c r="E27" i="23"/>
  <c r="D27" i="23"/>
  <c r="D26" i="23"/>
  <c r="E26" i="23" s="1"/>
  <c r="E25" i="23"/>
  <c r="D25" i="23"/>
  <c r="D24" i="23"/>
  <c r="E24" i="23" s="1"/>
  <c r="E23" i="23"/>
  <c r="D23" i="23"/>
  <c r="C21" i="23"/>
  <c r="D20" i="23"/>
  <c r="E20" i="23" s="1"/>
  <c r="D19" i="23"/>
  <c r="E19" i="23" s="1"/>
  <c r="D18" i="23"/>
  <c r="E18" i="23" s="1"/>
  <c r="D17" i="23"/>
  <c r="D21" i="23" s="1"/>
  <c r="D16" i="23"/>
  <c r="E16" i="23" s="1"/>
  <c r="D14" i="23"/>
  <c r="E13" i="23"/>
  <c r="C13" i="23"/>
  <c r="C14" i="23" s="1"/>
  <c r="E12" i="23"/>
  <c r="D12" i="23"/>
  <c r="D11" i="23"/>
  <c r="E11" i="23" s="1"/>
  <c r="E10" i="23"/>
  <c r="D10" i="23"/>
  <c r="D9" i="23"/>
  <c r="E9" i="23" s="1"/>
  <c r="E8" i="23"/>
  <c r="D8" i="23"/>
  <c r="D7" i="23"/>
  <c r="E7" i="23" s="1"/>
  <c r="E6" i="23"/>
  <c r="D6" i="23"/>
  <c r="D5" i="23"/>
  <c r="E5" i="23" s="1"/>
  <c r="E4" i="23"/>
  <c r="D4" i="23"/>
  <c r="E36" i="23" l="1"/>
  <c r="D37" i="23"/>
  <c r="C37" i="23"/>
  <c r="E29" i="23"/>
  <c r="E14" i="23"/>
  <c r="E21" i="23"/>
  <c r="E17" i="23"/>
  <c r="E32" i="23"/>
  <c r="E37" i="23" l="1"/>
  <c r="D41" i="22" l="1"/>
  <c r="D40" i="22"/>
  <c r="D39" i="22"/>
  <c r="D38" i="22"/>
  <c r="D35" i="22"/>
  <c r="D34" i="22"/>
  <c r="D33" i="22"/>
  <c r="D32" i="22"/>
  <c r="D31" i="22"/>
  <c r="D28" i="22"/>
  <c r="D27" i="22"/>
  <c r="D26" i="22"/>
  <c r="C23" i="22"/>
  <c r="D24" i="22"/>
  <c r="D22" i="22"/>
  <c r="D21" i="22"/>
  <c r="D20" i="22"/>
  <c r="D19" i="22"/>
  <c r="D18" i="22"/>
  <c r="D17" i="22"/>
  <c r="D16" i="22"/>
  <c r="D15" i="22"/>
  <c r="D14" i="22"/>
  <c r="D13" i="22"/>
  <c r="D11" i="22" s="1"/>
  <c r="D10" i="22"/>
  <c r="D9" i="22"/>
  <c r="D8" i="22"/>
  <c r="D6" i="22"/>
  <c r="D25" i="22" l="1"/>
  <c r="D23" i="22" s="1"/>
  <c r="C29" i="22"/>
  <c r="D36" i="22"/>
  <c r="D12" i="22"/>
  <c r="D7" i="22"/>
  <c r="D5" i="22" s="1"/>
  <c r="D29" i="22"/>
  <c r="L34" i="1" l="1"/>
  <c r="L35" i="1" s="1"/>
  <c r="M34" i="1"/>
  <c r="N34" i="1"/>
  <c r="N35" i="1" s="1"/>
  <c r="M35" i="1"/>
  <c r="L27" i="1"/>
  <c r="M27" i="1"/>
  <c r="N27" i="1"/>
  <c r="L28" i="1"/>
  <c r="M28" i="1"/>
  <c r="N28" i="1"/>
  <c r="L29" i="1"/>
  <c r="M29" i="1"/>
  <c r="N29" i="1"/>
  <c r="L30" i="1"/>
  <c r="M30" i="1"/>
  <c r="N30" i="1"/>
  <c r="L31" i="1"/>
  <c r="M31" i="1"/>
  <c r="N31" i="1"/>
  <c r="L32" i="1"/>
  <c r="M32" i="1"/>
  <c r="N32" i="1"/>
  <c r="L33" i="1"/>
  <c r="M33" i="1"/>
  <c r="N33" i="1"/>
  <c r="N26" i="1"/>
  <c r="M26" i="1"/>
  <c r="L26" i="1"/>
  <c r="K34" i="1"/>
  <c r="K35" i="1"/>
  <c r="K27" i="1"/>
  <c r="K28" i="1"/>
  <c r="K29" i="1"/>
  <c r="K30" i="1"/>
  <c r="K31" i="1"/>
  <c r="K32" i="1"/>
  <c r="K33" i="1"/>
  <c r="K26" i="1"/>
  <c r="J26" i="1"/>
  <c r="J34" i="1"/>
  <c r="J35" i="1"/>
  <c r="O33" i="1"/>
  <c r="J33" i="1"/>
  <c r="J27" i="1"/>
  <c r="J28" i="1"/>
  <c r="J29" i="1"/>
  <c r="J30" i="1"/>
  <c r="J31" i="1"/>
  <c r="J32" i="1"/>
  <c r="O34" i="1"/>
  <c r="O32" i="1"/>
  <c r="O31" i="1"/>
  <c r="O30" i="1"/>
  <c r="O29" i="1"/>
  <c r="O26" i="1"/>
  <c r="O27" i="1"/>
  <c r="O28" i="1"/>
  <c r="I33" i="1"/>
  <c r="I32" i="1"/>
  <c r="I31" i="1"/>
  <c r="I30" i="1"/>
  <c r="I29" i="1"/>
  <c r="I28" i="1"/>
  <c r="I27" i="1"/>
  <c r="I26" i="1"/>
  <c r="K25" i="1"/>
  <c r="L25" i="1"/>
  <c r="M25" i="1"/>
  <c r="N25" i="1"/>
  <c r="J25" i="1"/>
  <c r="C3" i="18" l="1"/>
  <c r="C53" i="1" l="1"/>
  <c r="C54" i="1"/>
  <c r="C55" i="1"/>
  <c r="C56" i="1"/>
  <c r="C57" i="1"/>
  <c r="C58" i="1"/>
  <c r="C59" i="1"/>
  <c r="C60" i="1"/>
  <c r="C61" i="1"/>
  <c r="C62" i="1"/>
  <c r="C63" i="1"/>
  <c r="C64" i="1"/>
  <c r="C65" i="1"/>
  <c r="C66" i="1"/>
  <c r="C52" i="1"/>
  <c r="C25" i="11"/>
  <c r="G16" i="11" l="1"/>
  <c r="H16" i="11" s="1"/>
  <c r="D3" i="4"/>
  <c r="I3" i="4"/>
  <c r="C22" i="4"/>
  <c r="E22" i="4" s="1"/>
  <c r="F22" i="4" s="1"/>
  <c r="C9" i="11"/>
  <c r="H17" i="1"/>
  <c r="K9" i="1"/>
  <c r="D9" i="1"/>
  <c r="D3" i="1"/>
  <c r="C13" i="1" l="1"/>
  <c r="H21" i="1" s="1"/>
  <c r="I21" i="1" s="1"/>
  <c r="D14" i="1"/>
  <c r="D15" i="1" s="1"/>
  <c r="C12" i="1"/>
  <c r="H20" i="1" s="1"/>
  <c r="I20" i="1" s="1"/>
  <c r="C11" i="1"/>
  <c r="H19" i="1" s="1"/>
  <c r="I19" i="1" s="1"/>
  <c r="C10" i="1"/>
  <c r="H18" i="1" s="1"/>
  <c r="I18" i="1" s="1"/>
  <c r="I17" i="1" s="1"/>
  <c r="C23" i="4"/>
  <c r="C13" i="11" s="1"/>
  <c r="G13" i="11" l="1"/>
  <c r="F6" i="1"/>
  <c r="G6" i="1"/>
  <c r="H6" i="1"/>
  <c r="I6" i="1"/>
  <c r="J6" i="1"/>
  <c r="F10" i="1"/>
  <c r="G10" i="1"/>
  <c r="H10" i="1"/>
  <c r="I10" i="1"/>
  <c r="J10" i="1"/>
  <c r="C40" i="11"/>
  <c r="C38" i="11"/>
  <c r="L10" i="1" l="1"/>
  <c r="E10" i="1"/>
  <c r="L6" i="1"/>
  <c r="E6" i="1"/>
  <c r="C9" i="13"/>
  <c r="C17" i="13"/>
  <c r="M10" i="1" l="1"/>
  <c r="M6" i="1"/>
  <c r="C8" i="13"/>
  <c r="C23" i="11" l="1"/>
  <c r="C37" i="11" l="1"/>
  <c r="C39" i="11"/>
  <c r="C41" i="11"/>
  <c r="C36" i="11"/>
  <c r="C35" i="11"/>
  <c r="C34" i="11" l="1"/>
  <c r="C30" i="11"/>
  <c r="F4" i="9"/>
  <c r="F3" i="9"/>
  <c r="F5" i="6"/>
  <c r="D7" i="6"/>
  <c r="F7" i="6" s="1"/>
  <c r="F6" i="6"/>
  <c r="D11" i="6"/>
  <c r="F11" i="6" s="1"/>
  <c r="D13" i="6"/>
  <c r="F13" i="6" s="1"/>
  <c r="F12" i="6"/>
  <c r="F10" i="6"/>
  <c r="F4" i="6"/>
  <c r="F3" i="6"/>
  <c r="C43" i="3"/>
  <c r="C57" i="3"/>
  <c r="C58" i="3"/>
  <c r="C56" i="3"/>
  <c r="C55" i="3"/>
  <c r="C54" i="3"/>
  <c r="F13" i="4"/>
  <c r="F12" i="4"/>
  <c r="F11" i="4"/>
  <c r="F10" i="4"/>
  <c r="F8" i="4"/>
  <c r="C22" i="11" s="1"/>
  <c r="F7" i="4"/>
  <c r="C21" i="11" s="1"/>
  <c r="F6" i="4"/>
  <c r="C20" i="11" s="1"/>
  <c r="F5" i="4"/>
  <c r="C19" i="11" s="1"/>
  <c r="D4" i="4"/>
  <c r="F4" i="4" s="1"/>
  <c r="C18" i="11" s="1"/>
  <c r="F3" i="4"/>
  <c r="C17" i="11" s="1"/>
  <c r="F5" i="9" l="1"/>
  <c r="C53" i="3"/>
  <c r="C49" i="3" s="1"/>
  <c r="C41" i="3"/>
  <c r="C48" i="3"/>
  <c r="C44" i="3"/>
  <c r="C42" i="3"/>
  <c r="C36" i="3"/>
  <c r="C39" i="3"/>
  <c r="C38" i="3"/>
  <c r="C16" i="11"/>
  <c r="C12" i="11" s="1"/>
  <c r="C37" i="3"/>
  <c r="C35" i="3"/>
  <c r="C34" i="3"/>
  <c r="F8" i="6"/>
  <c r="F14" i="6"/>
  <c r="F14" i="4"/>
  <c r="C40" i="3" l="1"/>
  <c r="C46" i="3"/>
  <c r="C47" i="3"/>
  <c r="C33" i="3"/>
  <c r="C28" i="3" s="1"/>
  <c r="F3" i="2" l="1"/>
  <c r="F4" i="2"/>
  <c r="F5" i="2"/>
  <c r="F6" i="2"/>
  <c r="F7" i="2"/>
  <c r="F8" i="2"/>
  <c r="F9" i="2"/>
  <c r="F10" i="2"/>
  <c r="F11" i="2"/>
  <c r="F2" i="2"/>
  <c r="E11" i="2"/>
  <c r="E10" i="2"/>
  <c r="E9" i="2"/>
  <c r="E8" i="2"/>
  <c r="E7" i="2"/>
  <c r="E6" i="2"/>
  <c r="E5" i="2"/>
  <c r="E4" i="2"/>
  <c r="E3" i="2"/>
  <c r="E2" i="2"/>
  <c r="C18" i="3" l="1"/>
  <c r="C22" i="3"/>
  <c r="C26" i="3"/>
  <c r="C27" i="3"/>
  <c r="C20" i="3"/>
  <c r="C24" i="3"/>
  <c r="C19" i="3"/>
  <c r="C23" i="3"/>
  <c r="C21" i="3"/>
  <c r="C25" i="3"/>
  <c r="E12" i="2"/>
  <c r="J13" i="1"/>
  <c r="J11" i="1"/>
  <c r="J9" i="1" s="1"/>
  <c r="J5" i="1"/>
  <c r="J4" i="1"/>
  <c r="J7" i="1"/>
  <c r="J8" i="1"/>
  <c r="J12" i="1"/>
  <c r="I13" i="1"/>
  <c r="I11" i="1"/>
  <c r="I5" i="1"/>
  <c r="I4" i="1"/>
  <c r="I7" i="1"/>
  <c r="I8" i="1"/>
  <c r="I12" i="1"/>
  <c r="H13" i="1"/>
  <c r="H11" i="1"/>
  <c r="H5" i="1"/>
  <c r="H4" i="1"/>
  <c r="H7" i="1"/>
  <c r="H8" i="1"/>
  <c r="H12" i="1"/>
  <c r="G13" i="1"/>
  <c r="G11" i="1"/>
  <c r="G5" i="1"/>
  <c r="G4" i="1"/>
  <c r="G7" i="1"/>
  <c r="G8" i="1"/>
  <c r="G12" i="1"/>
  <c r="F13" i="1"/>
  <c r="F11" i="1"/>
  <c r="F5" i="1"/>
  <c r="F4" i="1"/>
  <c r="F7" i="1"/>
  <c r="F8" i="1"/>
  <c r="L8" i="1" s="1"/>
  <c r="F12" i="1"/>
  <c r="M1" i="1"/>
  <c r="H9" i="1" l="1"/>
  <c r="J3" i="1"/>
  <c r="L7" i="1"/>
  <c r="C17" i="3"/>
  <c r="L5" i="1"/>
  <c r="L12" i="1"/>
  <c r="E12" i="1"/>
  <c r="M12" i="1" s="1"/>
  <c r="E13" i="1"/>
  <c r="L13" i="1"/>
  <c r="G3" i="1"/>
  <c r="I9" i="1"/>
  <c r="L4" i="1"/>
  <c r="F3" i="1"/>
  <c r="G9" i="1"/>
  <c r="I3" i="1"/>
  <c r="L11" i="1"/>
  <c r="L9" i="1" s="1"/>
  <c r="E11" i="1"/>
  <c r="E9" i="1" s="1"/>
  <c r="F9" i="1"/>
  <c r="H3" i="1"/>
  <c r="E8" i="1"/>
  <c r="E7" i="1"/>
  <c r="E4" i="1"/>
  <c r="E5" i="1"/>
  <c r="E49" i="1" l="1"/>
  <c r="L3" i="1"/>
  <c r="E31" i="1"/>
  <c r="E25" i="1"/>
  <c r="E3" i="1"/>
  <c r="D31" i="1"/>
  <c r="D25" i="1"/>
  <c r="M13" i="1"/>
  <c r="M8" i="1"/>
  <c r="M11" i="1"/>
  <c r="M9" i="1" s="1"/>
  <c r="M4" i="1"/>
  <c r="M5" i="1"/>
  <c r="M7" i="1"/>
  <c r="E33" i="1" l="1"/>
  <c r="E37" i="1"/>
  <c r="E41" i="1"/>
  <c r="E45" i="1"/>
  <c r="E40" i="1"/>
  <c r="E32" i="1"/>
  <c r="E34" i="1"/>
  <c r="E38" i="1"/>
  <c r="E42" i="1"/>
  <c r="E46" i="1"/>
  <c r="E35" i="1"/>
  <c r="E39" i="1"/>
  <c r="E43" i="1"/>
  <c r="E47" i="1"/>
  <c r="E36" i="1"/>
  <c r="E44" i="1"/>
  <c r="D49" i="1"/>
  <c r="E26" i="1"/>
  <c r="E27" i="1"/>
  <c r="E28" i="1"/>
  <c r="E29" i="1"/>
  <c r="E51" i="1"/>
  <c r="E67" i="1"/>
  <c r="E58" i="1"/>
  <c r="E68" i="1"/>
  <c r="E53" i="1"/>
  <c r="E57" i="1"/>
  <c r="E61" i="1"/>
  <c r="E65" i="1"/>
  <c r="E50" i="1"/>
  <c r="E54" i="1"/>
  <c r="E62" i="1"/>
  <c r="E66" i="1"/>
  <c r="E64" i="1"/>
  <c r="E63" i="1"/>
  <c r="E52" i="1"/>
  <c r="E60" i="1"/>
  <c r="E59" i="1"/>
  <c r="E56" i="1"/>
  <c r="E55" i="1"/>
  <c r="D29" i="1"/>
  <c r="D26" i="1"/>
  <c r="D27" i="1"/>
  <c r="D28" i="1"/>
  <c r="D36" i="1"/>
  <c r="D40" i="1"/>
  <c r="D44" i="1"/>
  <c r="D32" i="1"/>
  <c r="D33" i="1"/>
  <c r="D37" i="1"/>
  <c r="D41" i="1"/>
  <c r="D45" i="1"/>
  <c r="D34" i="1"/>
  <c r="D38" i="1"/>
  <c r="D42" i="1"/>
  <c r="D46" i="1"/>
  <c r="D35" i="1"/>
  <c r="D39" i="1"/>
  <c r="D43" i="1"/>
  <c r="D47" i="1"/>
  <c r="C13" i="3"/>
  <c r="C10" i="3"/>
  <c r="M3" i="1"/>
  <c r="M14" i="1" s="1"/>
  <c r="M22" i="1" s="1"/>
  <c r="C12" i="3"/>
  <c r="C16" i="3"/>
  <c r="C11" i="3"/>
  <c r="C14" i="3"/>
  <c r="C15" i="3"/>
  <c r="D50" i="1" l="1"/>
  <c r="D60" i="1"/>
  <c r="D68" i="1"/>
  <c r="D51" i="1"/>
  <c r="D67" i="1"/>
  <c r="D56" i="1"/>
  <c r="D64" i="1"/>
  <c r="D53" i="1"/>
  <c r="D52" i="1"/>
  <c r="D65" i="1"/>
  <c r="D58" i="1"/>
  <c r="D55" i="1"/>
  <c r="D57" i="1"/>
  <c r="D54" i="1"/>
  <c r="D66" i="1"/>
  <c r="D63" i="1"/>
  <c r="D61" i="1"/>
  <c r="D62" i="1"/>
  <c r="D59" i="1"/>
  <c r="C9" i="3"/>
  <c r="C8" i="3" s="1"/>
  <c r="C62" i="3" s="1"/>
  <c r="D49" i="3" s="1"/>
  <c r="D8" i="3" l="1"/>
  <c r="D62" i="3"/>
  <c r="D28" i="3"/>
  <c r="C46" i="11" l="1"/>
  <c r="D46" i="11" l="1"/>
  <c r="D30" i="11"/>
  <c r="D12" i="11"/>
  <c r="D9" i="11"/>
</calcChain>
</file>

<file path=xl/sharedStrings.xml><?xml version="1.0" encoding="utf-8"?>
<sst xmlns="http://schemas.openxmlformats.org/spreadsheetml/2006/main" count="12686" uniqueCount="3106">
  <si>
    <t>Nombre de la Colonia</t>
  </si>
  <si>
    <t xml:space="preserve">Monte de los Olivos </t>
  </si>
  <si>
    <t xml:space="preserve">Nueva Jerusalem </t>
  </si>
  <si>
    <t>Brisas del Mogote</t>
  </si>
  <si>
    <t>Australia</t>
  </si>
  <si>
    <t xml:space="preserve">25 de Enero </t>
  </si>
  <si>
    <t>Nueva España</t>
  </si>
  <si>
    <t>Nueva Galilea</t>
  </si>
  <si>
    <t>No. Lotes</t>
  </si>
  <si>
    <t xml:space="preserve">Total </t>
  </si>
  <si>
    <t>Diseños</t>
  </si>
  <si>
    <t xml:space="preserve">Alumbrado </t>
  </si>
  <si>
    <t>Red Agua Potable</t>
  </si>
  <si>
    <t xml:space="preserve">Alcantarillado </t>
  </si>
  <si>
    <t xml:space="preserve">Drenaje Pluvial </t>
  </si>
  <si>
    <t xml:space="preserve">Vial </t>
  </si>
  <si>
    <t>Supervision de Obras</t>
  </si>
  <si>
    <t>Equipamientos</t>
  </si>
  <si>
    <t>Numero</t>
  </si>
  <si>
    <t>Valor Unitario USD</t>
  </si>
  <si>
    <t>Costo Estimado</t>
  </si>
  <si>
    <t>Instalaciones Deportivas y Recreativas</t>
  </si>
  <si>
    <t>Centros de acopio, clasificacion y uso de desechos solidos</t>
  </si>
  <si>
    <t>Reforestacion</t>
  </si>
  <si>
    <t>Planta de Tratamiento de Aguas Residuales</t>
  </si>
  <si>
    <t>Toma de Agua Potable</t>
  </si>
  <si>
    <t>Obras de Mitigacion</t>
  </si>
  <si>
    <t>Imagen Urbana</t>
  </si>
  <si>
    <t>Subtotal</t>
  </si>
  <si>
    <t>Honduras</t>
  </si>
  <si>
    <t>Rubros</t>
  </si>
  <si>
    <t>Monto BID (US$)</t>
  </si>
  <si>
    <t>Porcentaje</t>
  </si>
  <si>
    <t>Evaluación intermedia</t>
  </si>
  <si>
    <t>Evaluación final</t>
  </si>
  <si>
    <t>TOTAL</t>
  </si>
  <si>
    <t>No.</t>
  </si>
  <si>
    <t>Tipo de Gasto</t>
  </si>
  <si>
    <t>Cantidad</t>
  </si>
  <si>
    <t>Costo Unitario (Anual)</t>
  </si>
  <si>
    <t>Duracion</t>
  </si>
  <si>
    <t>Coordinadores Deportivos</t>
  </si>
  <si>
    <t>Entrenadores</t>
  </si>
  <si>
    <t>Equipos e Implementos Deportivos</t>
  </si>
  <si>
    <t>global</t>
  </si>
  <si>
    <t>Uniformes</t>
  </si>
  <si>
    <t>Alimentos</t>
  </si>
  <si>
    <t>Transporte</t>
  </si>
  <si>
    <t>Materiales para escuelas abiertas</t>
  </si>
  <si>
    <t>Manualidades</t>
  </si>
  <si>
    <t>Instrumentos musicales</t>
  </si>
  <si>
    <t>Equipos de audio y video</t>
  </si>
  <si>
    <t>Equipos de cocina</t>
  </si>
  <si>
    <t>HO- L1187</t>
  </si>
  <si>
    <t xml:space="preserve">Programa Convivencia y Mejoramiento de Barrios </t>
  </si>
  <si>
    <t>1.1.</t>
  </si>
  <si>
    <t>1.1.1.</t>
  </si>
  <si>
    <t>1.1.2.</t>
  </si>
  <si>
    <t>1.1.3.</t>
  </si>
  <si>
    <t>1.1.4.</t>
  </si>
  <si>
    <t>1.1.5.</t>
  </si>
  <si>
    <t>1.1.6.</t>
  </si>
  <si>
    <t>1.1.7.</t>
  </si>
  <si>
    <t>1.2.</t>
  </si>
  <si>
    <t>1.2.1.</t>
  </si>
  <si>
    <t>1.2.2.</t>
  </si>
  <si>
    <t>1.2.3.</t>
  </si>
  <si>
    <t>1.2.4.</t>
  </si>
  <si>
    <t>1.2.5.</t>
  </si>
  <si>
    <t>1.2.6.</t>
  </si>
  <si>
    <t>1.2.7.</t>
  </si>
  <si>
    <t>1.2.8.</t>
  </si>
  <si>
    <t>1.2.9.</t>
  </si>
  <si>
    <t>1.2.10</t>
  </si>
  <si>
    <t xml:space="preserve">Enlaces Tecnicos Urbanos (3 equipos) </t>
  </si>
  <si>
    <t xml:space="preserve">Talleres de Emprendedurismo </t>
  </si>
  <si>
    <t xml:space="preserve">Talleres Valores </t>
  </si>
  <si>
    <t>2.1.</t>
  </si>
  <si>
    <t>2.2.</t>
  </si>
  <si>
    <t>2.3.</t>
  </si>
  <si>
    <t>2.4.</t>
  </si>
  <si>
    <t>2.5.</t>
  </si>
  <si>
    <t>2.5.1.</t>
  </si>
  <si>
    <t>2.5.2.</t>
  </si>
  <si>
    <t>2.5.3.</t>
  </si>
  <si>
    <t>2.5.4.</t>
  </si>
  <si>
    <t>Convivencias de Integración y Actividades Recreativas</t>
  </si>
  <si>
    <t>2.5.5.</t>
  </si>
  <si>
    <t>2.5.6.</t>
  </si>
  <si>
    <t>2.6.</t>
  </si>
  <si>
    <t xml:space="preserve">Programa Escuelas Abiertas </t>
  </si>
  <si>
    <t>2.6.1.</t>
  </si>
  <si>
    <t>2.6.2.</t>
  </si>
  <si>
    <t>2.6.3.</t>
  </si>
  <si>
    <t>2.6.4.</t>
  </si>
  <si>
    <t>2.7.</t>
  </si>
  <si>
    <t xml:space="preserve">Fortalecimientos a Microemprendimientos  UNAH </t>
  </si>
  <si>
    <t>2.8.</t>
  </si>
  <si>
    <t xml:space="preserve">Concurso de Fondos para iniciativas comunitarias de desarrollo </t>
  </si>
  <si>
    <t>Gestión del Programa</t>
  </si>
  <si>
    <t>Auditoría</t>
  </si>
  <si>
    <t>Unidad Coordinadora de Programa</t>
  </si>
  <si>
    <t>3.1.</t>
  </si>
  <si>
    <t>3.2.</t>
  </si>
  <si>
    <t>3.3.</t>
  </si>
  <si>
    <t>3.4.</t>
  </si>
  <si>
    <t>Coordinador</t>
  </si>
  <si>
    <t xml:space="preserve">Especialista Financiero (2) </t>
  </si>
  <si>
    <t xml:space="preserve">Asistente Técnicos (2) </t>
  </si>
  <si>
    <t xml:space="preserve">Especialista Adquisiciones (2) </t>
  </si>
  <si>
    <t xml:space="preserve">Formulador y Evaluador de Proyectos (2) </t>
  </si>
  <si>
    <t>3.4.1.</t>
  </si>
  <si>
    <t>3.4.2.</t>
  </si>
  <si>
    <t>3.4.3.</t>
  </si>
  <si>
    <t>3.4.4.</t>
  </si>
  <si>
    <t>3.4.5.</t>
  </si>
  <si>
    <t>Vehiculos (2)</t>
  </si>
  <si>
    <t>3.5.</t>
  </si>
  <si>
    <t>3.6.</t>
  </si>
  <si>
    <t xml:space="preserve">Costos Operativos </t>
  </si>
  <si>
    <t>3.7.</t>
  </si>
  <si>
    <t xml:space="preserve">Equipos de Oficina </t>
  </si>
  <si>
    <t>Task Mode</t>
  </si>
  <si>
    <t>Task Name</t>
  </si>
  <si>
    <t>Cost</t>
  </si>
  <si>
    <t>Actual Start</t>
  </si>
  <si>
    <t>Actual Finish</t>
  </si>
  <si>
    <t>Actual Cost</t>
  </si>
  <si>
    <t>Resource Names</t>
  </si>
  <si>
    <t>Auto Scheduled</t>
  </si>
  <si>
    <t>PLAN DE EJECUCION DEL PROGRAMA (PEP 2895/ BL-HO INTEGRACION Y CONVIVENCIA URBANA - FHIS</t>
  </si>
  <si>
    <t>$20,758,608.04</t>
  </si>
  <si>
    <t>jue. 6/9/12 9:00 a. m.</t>
  </si>
  <si>
    <t>NA</t>
  </si>
  <si>
    <t>$15,015,532.05</t>
  </si>
  <si>
    <t>Componente 1: Mejora en la convivencia social y comunitaria</t>
  </si>
  <si>
    <t>$1,670,680.52</t>
  </si>
  <si>
    <t>$1,032,588.08</t>
  </si>
  <si>
    <t>Producto. Talleres de capacitación laboral en colonias de la Zona 1 (San Juan del Norte, Buenas Nuevas, Brisas de la Laguna, La Pavas y Alemania)</t>
  </si>
  <si>
    <t>$10,484.32</t>
  </si>
  <si>
    <t>dom. 6/10/13 9:00 a. m.</t>
  </si>
  <si>
    <t>$4,001.11</t>
  </si>
  <si>
    <t>Producto. Capacitaciones sobre valores, liderazgo, convivencia comunitaria y prevención de violencia en colonias de la Zona 1 (San Juan del Norte, Buenas Nuevas, Brisas de la Laguna, La Pavas y Alemania)</t>
  </si>
  <si>
    <t>$363,750.56</t>
  </si>
  <si>
    <t>$338,362.81</t>
  </si>
  <si>
    <t>Producto.Convivencias de Integración y Eventos Recreativos</t>
  </si>
  <si>
    <t>$96,731.39</t>
  </si>
  <si>
    <t>mar. 19/11/13 9:00 a. m.</t>
  </si>
  <si>
    <t>$81,981.39</t>
  </si>
  <si>
    <t>Asamblea Comunitaria Zona 1 y Zona 2</t>
  </si>
  <si>
    <t>$3,935.43</t>
  </si>
  <si>
    <t>lun. 6/1/14 9:00 a. m.</t>
  </si>
  <si>
    <t>jue. 9/1/14 7:00 p. m.</t>
  </si>
  <si>
    <t xml:space="preserve">Convivencias de integración (retiros) para líderes comunitarios de las colonias de la Zona 1 </t>
  </si>
  <si>
    <t>$2,087.92</t>
  </si>
  <si>
    <t>jue. 21/11/13 7:00 p. m.</t>
  </si>
  <si>
    <t xml:space="preserve">Convivencias de integración y convivencia (retiros) para jóvenes de las colonias de la Zona 1 </t>
  </si>
  <si>
    <t>$18,227.54</t>
  </si>
  <si>
    <t>mié. 20/8/14 9:00 a. m.</t>
  </si>
  <si>
    <t>mié. 20/8/14 7:00 p. m.</t>
  </si>
  <si>
    <t>mié. 3/9/14 9:00 a. m.</t>
  </si>
  <si>
    <t>mié. 3/9/14 7:00 p. m.</t>
  </si>
  <si>
    <t>Convivencias de integración y convivencia (retiros) para jóvenes de las colonias de la Zona 1</t>
  </si>
  <si>
    <t>$4,761.93</t>
  </si>
  <si>
    <t>mié. 26/11/14 9:00 a. m.</t>
  </si>
  <si>
    <t>vie. 28/11/14 7:00 p. m.</t>
  </si>
  <si>
    <t>$13,911.99</t>
  </si>
  <si>
    <t>mar. 18/8/15 9:00 a. m.</t>
  </si>
  <si>
    <t>jue. 20/8/15 7:00 p. m.</t>
  </si>
  <si>
    <t>Eventos recreativas para niños y Jóvenes (campeonato de fútbol)</t>
  </si>
  <si>
    <t>$5,824.71</t>
  </si>
  <si>
    <t>lun. 30/11/15 9:00 a. m.</t>
  </si>
  <si>
    <t>vie. 18/12/15 7:00 p. m.</t>
  </si>
  <si>
    <t>Eventos recreativas para niños y Jóvenes (Celebración del día del Niño, 2015)</t>
  </si>
  <si>
    <t>$3,056.93</t>
  </si>
  <si>
    <t>sáb. 19/9/15 9:00 a. m.</t>
  </si>
  <si>
    <t>sáb. 19/9/15 7:00 p. m.</t>
  </si>
  <si>
    <t>Eventos recreativas para niños y Jóvenes</t>
  </si>
  <si>
    <t>$5,750.00</t>
  </si>
  <si>
    <t>$0.00</t>
  </si>
  <si>
    <t>$9,000.00</t>
  </si>
  <si>
    <t>Convivencias de integración para líderes comunitarios de las colonias de Zona 1 (prog. 11,000)</t>
  </si>
  <si>
    <t>$8,278.53</t>
  </si>
  <si>
    <t>mié. 17/2/16 9:00 a. m.</t>
  </si>
  <si>
    <t>vie. 19/2/16 7:00 p. m.</t>
  </si>
  <si>
    <t>Taller intercambio de experiencias proyecto Hoodlinks</t>
  </si>
  <si>
    <t>$1,874.62</t>
  </si>
  <si>
    <t>jue. 22/10/15 9:00 a. m.</t>
  </si>
  <si>
    <t>jue. 22/10/15 7:00 p. m.</t>
  </si>
  <si>
    <t xml:space="preserve">Taller Inducción Entrenadores Deportivos </t>
  </si>
  <si>
    <t>$1,794.25</t>
  </si>
  <si>
    <t>jue. 10/3/16 9:00 a. m.</t>
  </si>
  <si>
    <t>dom. 13/3/16 7:00 p. m.</t>
  </si>
  <si>
    <t xml:space="preserve">Producto. Curso de capacitación laboral en colonias de la Zona 1 (San Juan del Norte, Buenas Nuevas, Brisas de la Laguna, La Pavas y Alemania) </t>
  </si>
  <si>
    <t>$242,320.38</t>
  </si>
  <si>
    <t>lun. 10/3/14 9:00 a. m.</t>
  </si>
  <si>
    <t>Convenio de Capacitación INFOP-FHIS</t>
  </si>
  <si>
    <t>$47,072.37</t>
  </si>
  <si>
    <t>mié. 12/3/14 9:00 a. m.</t>
  </si>
  <si>
    <t>Preparación y Revisión de Convenio</t>
  </si>
  <si>
    <t>vie. 25/7/14 7:00 p. m.</t>
  </si>
  <si>
    <t>Firma de Convenio INFOP-FHIS</t>
  </si>
  <si>
    <t>lun. 28/7/14 9:00 a. m.</t>
  </si>
  <si>
    <t>mar. 23/9/14 7:00 p. m.</t>
  </si>
  <si>
    <t>Ejecución de Convenio (Pago de 12 instructores sueldo+ subsistencia 12)</t>
  </si>
  <si>
    <t>mar. 16/9/14 9:00 a. m.</t>
  </si>
  <si>
    <t>Imparticion de Taller de Albañileria</t>
  </si>
  <si>
    <t>mié. 10/12/14 7:00 p. m.</t>
  </si>
  <si>
    <t>Debido al congelamiento de Fondos de Presupuesto podria no concluir la totalidad de pago a los instructores en el 2014. Para el año 2015 no se cuenta con presupuesto para este rubro.</t>
  </si>
  <si>
    <t>Pago de Instructores</t>
  </si>
  <si>
    <t>jue. 23/10/14 9:00 a. m.</t>
  </si>
  <si>
    <t>jue. 12/2/15 7:00 p. m.</t>
  </si>
  <si>
    <t>Pago Mes 1</t>
  </si>
  <si>
    <t>$9,503.23</t>
  </si>
  <si>
    <t>mié. 19/11/14 7:00 p. m.</t>
  </si>
  <si>
    <t>Pago Mes 2</t>
  </si>
  <si>
    <t>$9,466.39</t>
  </si>
  <si>
    <t>jue. 11/12/14 9:00 a. m.</t>
  </si>
  <si>
    <t>jue. 11/12/14 7:00 p. m.</t>
  </si>
  <si>
    <t>Pago Mes 3</t>
  </si>
  <si>
    <t>$18,422.75</t>
  </si>
  <si>
    <t>mar. 23/12/14 9:00 a. m.</t>
  </si>
  <si>
    <t>mar. 23/12/14 7:00 p. m.</t>
  </si>
  <si>
    <t>Pago Mes 4 (Se cubrió en el mes anterior)</t>
  </si>
  <si>
    <t>$9,680.00</t>
  </si>
  <si>
    <t>jue. 15/1/15 7:00 p. m.</t>
  </si>
  <si>
    <t>Pago Mes 4.5 (Se cubrió en el mes anterior)</t>
  </si>
  <si>
    <t>Licitación Materiales de construcción y Herramientas para Ejecución de Curso( 8 procesos)</t>
  </si>
  <si>
    <t>$103,714.01</t>
  </si>
  <si>
    <t>mié. 24/12/14 7:00 p. m.</t>
  </si>
  <si>
    <t>Contratación Ferreteria</t>
  </si>
  <si>
    <t xml:space="preserve">Preparación de Documentos de Licitación </t>
  </si>
  <si>
    <t>mié. 2/4/14 7:00 p. m.</t>
  </si>
  <si>
    <t>Solicitud de No Objeción al BID</t>
  </si>
  <si>
    <t>jue. 3/4/14 9:00 a. m.</t>
  </si>
  <si>
    <t>jue. 3/4/14 7:00 p. m.</t>
  </si>
  <si>
    <t>No Objeción del BID</t>
  </si>
  <si>
    <t>vie. 4/4/14 9:00 a. m.</t>
  </si>
  <si>
    <t>lun. 7/4/14 7:00 p. m.</t>
  </si>
  <si>
    <t>Invitacion y Bases del Proceso</t>
  </si>
  <si>
    <t>mar. 8/4/14 9:00 a. m.</t>
  </si>
  <si>
    <t>jue. 29/5/14 7:00 p. m.</t>
  </si>
  <si>
    <t>Presentación de Ofertas</t>
  </si>
  <si>
    <t>vie. 30/5/14 9:00 a. m.</t>
  </si>
  <si>
    <t>vie. 6/6/14 7:00 p. m.</t>
  </si>
  <si>
    <t>Recepción de Ofertas y Apertura de Sobres</t>
  </si>
  <si>
    <t>lun. 9/6/14 9:00 a. m.</t>
  </si>
  <si>
    <t>lun. 9/6/14 7:00 p. m.</t>
  </si>
  <si>
    <t>Evaluación de Ofertas</t>
  </si>
  <si>
    <t>mar. 10/6/14 9:00 a. m.</t>
  </si>
  <si>
    <t>lun. 22/9/14 7:00 p. m.</t>
  </si>
  <si>
    <t>Cotizacion 1</t>
  </si>
  <si>
    <t>jue. 18/9/14 7:00 p. m.</t>
  </si>
  <si>
    <t>Cotizacion 3</t>
  </si>
  <si>
    <t>mar. 26/8/14 7:00 p. m.</t>
  </si>
  <si>
    <t>Cotizacion 4</t>
  </si>
  <si>
    <t>Cotizacion 5</t>
  </si>
  <si>
    <t>Nota de Adjudicacion</t>
  </si>
  <si>
    <t>vie. 19/9/14 9:00 a. m.</t>
  </si>
  <si>
    <t>vie. 19/9/14 7:00 p. m.</t>
  </si>
  <si>
    <t>mar. 9/9/14 9:00 a. m.</t>
  </si>
  <si>
    <t>mar. 9/9/14 7:00 p. m.</t>
  </si>
  <si>
    <t>mar. 23/9/14 9:00 a. m.</t>
  </si>
  <si>
    <t>Ordenes de Compra para entrega de Materiales</t>
  </si>
  <si>
    <t>mié. 24/9/14 9:00 a. m.</t>
  </si>
  <si>
    <t>Entrega de materiales Zona 1</t>
  </si>
  <si>
    <t>jue. 4/12/14 7:00 p. m.</t>
  </si>
  <si>
    <t>Pago Entrega de Material 1</t>
  </si>
  <si>
    <t>$4,926.47</t>
  </si>
  <si>
    <t>vie. 21/11/14 9:00 a. m.</t>
  </si>
  <si>
    <t>Pago Entrega de Material 2</t>
  </si>
  <si>
    <t>$93,911.10</t>
  </si>
  <si>
    <t>lun. 1/12/14 9:00 a. m.</t>
  </si>
  <si>
    <t>Pago Entrega de Material 3</t>
  </si>
  <si>
    <t>$4,876.44</t>
  </si>
  <si>
    <t>mar. 9/12/14 9:00 a. m.</t>
  </si>
  <si>
    <t>Identificacion de Jovenes Participantes</t>
  </si>
  <si>
    <t>lun. 30/6/14 9:00 a. m.</t>
  </si>
  <si>
    <t>Socializacion de talleres con lideres y jovenes</t>
  </si>
  <si>
    <t>Identificacion de Candidatos</t>
  </si>
  <si>
    <t>vie. 5/9/14 7:00 p. m.</t>
  </si>
  <si>
    <t>Depuracion Lista de Participantes</t>
  </si>
  <si>
    <t>lun. 8/9/14 9:00 a. m.</t>
  </si>
  <si>
    <t>vie. 12/9/14 7:00 p. m.</t>
  </si>
  <si>
    <t>Debido al congelamiento de Fondos de Presupuesto podria no concluirse la totalidad de pago a los alumnos en el 2014. Para el año 2015 no se cuenta con presupuesto para este rubro.</t>
  </si>
  <si>
    <t>Ejecución de Becas para Albañilería Zona 1</t>
  </si>
  <si>
    <t>$91,534.00</t>
  </si>
  <si>
    <t>lun. 17/11/14 9:00 a. m.</t>
  </si>
  <si>
    <t>lun. 22/12/14 7:00 p. m.</t>
  </si>
  <si>
    <t>Pago Beca 1</t>
  </si>
  <si>
    <t>$31,019.05</t>
  </si>
  <si>
    <t>vie. 21/11/14 7:00 p. m.</t>
  </si>
  <si>
    <t>Pago Beca 2</t>
  </si>
  <si>
    <t>$34,473.28</t>
  </si>
  <si>
    <t>vie. 5/12/14 9:00 a. m.</t>
  </si>
  <si>
    <t>Pago Beca 3</t>
  </si>
  <si>
    <t>$26,041.67</t>
  </si>
  <si>
    <t>vie. 19/12/14 9:00 a. m.</t>
  </si>
  <si>
    <t>Pago Beca 4( No se pagara)</t>
  </si>
  <si>
    <t>Pago Beca 5 (No se pagara)</t>
  </si>
  <si>
    <t>Capacitación Zona 2 ( David Betancourt, Arcieri # 1 y # 2, Ramón Amaya Amador, Montes de Bendición) 1724 Viviendas</t>
  </si>
  <si>
    <t>$297,681.20</t>
  </si>
  <si>
    <t>mar. 3/9/13 9:00 a. m.</t>
  </si>
  <si>
    <t>$242,810.24</t>
  </si>
  <si>
    <t>Producto.Talleres de capacitación laboral en colonias de la Zona 2 (David Betancourt, Arcieri, Ramón Amaya Amador, Montes de Bendición)</t>
  </si>
  <si>
    <t>$11,484.32</t>
  </si>
  <si>
    <t>vie. 6/9/13 9:00 a. m.</t>
  </si>
  <si>
    <t>Talleres de Manualidades 2013 ( No se ejecutaron)</t>
  </si>
  <si>
    <t>vie. 6/12/13 9:00 a. m.</t>
  </si>
  <si>
    <t>Talleres de Manualidades 2013 ( No se ejecutaron) 1</t>
  </si>
  <si>
    <t>Talleres de Manualidades 2013 ( No se ejecutaron) 2</t>
  </si>
  <si>
    <t>Talleres de Manualidades 2013 ( No se ejecutaron) 3</t>
  </si>
  <si>
    <t>mié. 6/11/13 9:00 a. m.</t>
  </si>
  <si>
    <t>Talleres de Manualidades 2013 ( No se ejecutaron) 4</t>
  </si>
  <si>
    <t>Talleres de Manualidades 2014</t>
  </si>
  <si>
    <t>$1,474.25</t>
  </si>
  <si>
    <t>lun. 11/8/14 9:00 a. m.</t>
  </si>
  <si>
    <t>Pago 1. Productos para Talleres de Manualidades 2014</t>
  </si>
  <si>
    <t>$932.58</t>
  </si>
  <si>
    <t>lun. 11/8/14 7:00 p. m.</t>
  </si>
  <si>
    <t xml:space="preserve">Talleres de Manualidades 2014 1(Elaboracion de Piñatas) </t>
  </si>
  <si>
    <t>Talleres de Manualidades 2014 2 (Elaboracion de Piñatas)</t>
  </si>
  <si>
    <t>Talleres de Manualidades 2014 3 (Elaboracion de Quimicos I)</t>
  </si>
  <si>
    <t>lun. 6/10/14 9:00 a. m.</t>
  </si>
  <si>
    <t>jue. 9/10/14 7:00 p. m.</t>
  </si>
  <si>
    <t>Talleres de Manualidades 2014 4 (Elaboracion de Quimicos I)</t>
  </si>
  <si>
    <t>Talleres de Manualidades 2014 5 (Elaboracion de Quimicos II)</t>
  </si>
  <si>
    <t>lun. 13/10/14 9:00 a. m.</t>
  </si>
  <si>
    <t>jue. 16/10/14 7:00 p. m.</t>
  </si>
  <si>
    <t>Talleres de Manualidades 2014 6 (Elaboracion de Quimicos II)</t>
  </si>
  <si>
    <t>Talleres de Manualidades 2014 7 (Elaboracion de Tarjetas)</t>
  </si>
  <si>
    <t>mar. 11/11/14 9:00 a. m.</t>
  </si>
  <si>
    <t>vie. 14/11/14 7:00 p. m.</t>
  </si>
  <si>
    <t>Talleres de Manualidades 2014 8 (Elaboracion de Tarjetas)</t>
  </si>
  <si>
    <t>Talleres de Manualidades 2014 9 (Elaboración de Piñatas II)</t>
  </si>
  <si>
    <t>jue. 20/11/14 7:00 p. m.</t>
  </si>
  <si>
    <t>Talleres de Manualidades 2014 10 (Elaboración de Piñatas II)</t>
  </si>
  <si>
    <t>Talleres de Manualidades 2014 11 (Elaboración de Alimentos I)</t>
  </si>
  <si>
    <t>mar. 2/12/14 9:00 a. m.</t>
  </si>
  <si>
    <t>vie. 5/12/14 7:00 p. m.</t>
  </si>
  <si>
    <t>Talleres de Manualidades 2014 12 (Elaboración de Alimentos I)</t>
  </si>
  <si>
    <t>Talleres de Manualidades 2014 13 (Elaboración de Alimentos II)</t>
  </si>
  <si>
    <t>vie. 12/12/14 7:00 p. m.</t>
  </si>
  <si>
    <t>Talleres de Manualidades 2014 14 (Elaboración de Alimentos II)</t>
  </si>
  <si>
    <t>Talleres de Manualidades 2014 15 (Elaboración de Alimentos III)</t>
  </si>
  <si>
    <t>mar. 16/12/14 9:00 a. m.</t>
  </si>
  <si>
    <t>vie. 19/12/14 7:00 p. m.</t>
  </si>
  <si>
    <t>$541.67</t>
  </si>
  <si>
    <t>lun. 22/12/14 9:00 a. m.</t>
  </si>
  <si>
    <t>Talleres de Manualidades 2015</t>
  </si>
  <si>
    <t>$4,010.07</t>
  </si>
  <si>
    <t>lun. 2/3/15 9:00 a. m.</t>
  </si>
  <si>
    <t>$2,526.86</t>
  </si>
  <si>
    <t>Pago 1. Productos para Talleres de Manualidades 2015</t>
  </si>
  <si>
    <t>$2,034.61</t>
  </si>
  <si>
    <t>mar. 17/3/15 9:00 a. m.</t>
  </si>
  <si>
    <t>lun. 1/6/15 7:00 p. m.</t>
  </si>
  <si>
    <t>Talleres de Manualidades 2015 1 (Elaboracion de Velas)</t>
  </si>
  <si>
    <t>mar. 3/3/15 7:00 p. m.</t>
  </si>
  <si>
    <t>Talleres de Manualidades 2015 2 (Bisutería: collares, pulseras, aritos)</t>
  </si>
  <si>
    <t>lun. 13/4/15 9:00 a. m.</t>
  </si>
  <si>
    <t>vie. 15/5/15 7:00 p. m.</t>
  </si>
  <si>
    <t>Talleres de Manualidades 2015 3 (Gel para cabello)</t>
  </si>
  <si>
    <t>vie. 22/5/15 9:00 a. m.</t>
  </si>
  <si>
    <t>vie. 5/6/15 7:00 p. m.</t>
  </si>
  <si>
    <t>Talleres de Manualidades 2015 4 (Gel de manos)</t>
  </si>
  <si>
    <t>mar. 26/5/15 9:00 a. m.</t>
  </si>
  <si>
    <t>lun. 15/6/15 7:00 p. m.</t>
  </si>
  <si>
    <t>Talleres de Manualidades 2015 5 (Gel de baño)</t>
  </si>
  <si>
    <t>vie. 29/5/15 9:00 a. m.</t>
  </si>
  <si>
    <t>mar. 16/6/15 7:00 p. m.</t>
  </si>
  <si>
    <t>Talleres de Manualidades 2015 6 (Elaboración de cofre de eventos)</t>
  </si>
  <si>
    <t>mar. 9/6/15 9:00 a. m.</t>
  </si>
  <si>
    <t>mar. 9/6/15 7:00 p. m.</t>
  </si>
  <si>
    <t>Pago 2. Productos para Talleres de Manualidades 2015</t>
  </si>
  <si>
    <t>$1,483.21</t>
  </si>
  <si>
    <t>Talleres de Manualidades 2015 7 (Elaboración de arreglo floral)</t>
  </si>
  <si>
    <t>mar. 23/6/15 9:00 a. m.</t>
  </si>
  <si>
    <t>mar. 23/6/15 7:00 p. m.</t>
  </si>
  <si>
    <t>Talleres de Manualidades 2015 8 (Elaboración de aceite rojo y desengrasante)</t>
  </si>
  <si>
    <t>lun. 20/7/15 9:00 a. m.</t>
  </si>
  <si>
    <t>vie. 24/7/15 7:00 p. m.</t>
  </si>
  <si>
    <t>Talleres de Manualidades 2015 9 (Elaboración de arroz chino)</t>
  </si>
  <si>
    <t>lun. 3/8/15 9:00 a. m.</t>
  </si>
  <si>
    <t>vie. 7/8/15 7:00 p. m.</t>
  </si>
  <si>
    <t>Talleres de Manualidades 2015 10 (Elaboración de donas)</t>
  </si>
  <si>
    <t>lun. 17/8/15 9:00 a. m.</t>
  </si>
  <si>
    <t>vie. 21/8/15 7:00 p. m.</t>
  </si>
  <si>
    <t>Talleres de Manualidades 2015 11 (Elaboración de velas en gelatina)</t>
  </si>
  <si>
    <t>lun. 31/8/15 9:00 a. m.</t>
  </si>
  <si>
    <t>vie. 4/9/15 7:00 p. m.</t>
  </si>
  <si>
    <t>Talleres de Manualidades 2015 12 (Elaboración de jarrones)</t>
  </si>
  <si>
    <t>lun. 14/9/15 9:00 a. m.</t>
  </si>
  <si>
    <t>vie. 18/9/15 7:00 p. m.</t>
  </si>
  <si>
    <t>Talleres de Manualidades 2015 13 (Elaboración de collares de cordon)</t>
  </si>
  <si>
    <t>lun. 12/10/15 9:00 a. m.</t>
  </si>
  <si>
    <t>vie. 16/10/15 7:00 p. m.</t>
  </si>
  <si>
    <t>Talleres de Manualidades 2015 14 (Elaboración de pupusas)</t>
  </si>
  <si>
    <t>lun. 26/10/15 9:00 a. m.</t>
  </si>
  <si>
    <t>vie. 30/10/15 7:00 p. m.</t>
  </si>
  <si>
    <t>Talleres de Manualidades 2015 15 (Elaboración de encurtido)</t>
  </si>
  <si>
    <t>Talleres de Manualidades 2015 16 (Elaboración de pastel helado)</t>
  </si>
  <si>
    <t>lun. 9/11/15 9:00 a. m.</t>
  </si>
  <si>
    <t>vie. 13/11/15 7:00 p. m.</t>
  </si>
  <si>
    <t>Talleres de Manualidades 2015 17 (Elaboración de crema pastelera)</t>
  </si>
  <si>
    <t>Pago 3. Productos para Talleres de Manualidades 2015</t>
  </si>
  <si>
    <t>$492.25</t>
  </si>
  <si>
    <t>lun. 28/12/15 9:00 a. m.</t>
  </si>
  <si>
    <t>lun. 28/12/15 7:00 p. m.</t>
  </si>
  <si>
    <t>Talleres de Manualidades 2016</t>
  </si>
  <si>
    <t>$6,000.00</t>
  </si>
  <si>
    <t>Talleres de Manualidades 2016 1</t>
  </si>
  <si>
    <t>Talleres de Manualidades 2016 2</t>
  </si>
  <si>
    <t>Talleres de Manualidades 2016 3</t>
  </si>
  <si>
    <t>Talleres de Manualidades 2016 4</t>
  </si>
  <si>
    <t>Talleres de Manualidades 2016 5</t>
  </si>
  <si>
    <t>Talleres de Manualidades 2016 6</t>
  </si>
  <si>
    <t>Talleres de Manualidades 2016 7</t>
  </si>
  <si>
    <t>Talleres de Manualidades 2016 8</t>
  </si>
  <si>
    <t>Talleres de Manualidades 2016 9</t>
  </si>
  <si>
    <t>Talleres de Manualidades 2016 10</t>
  </si>
  <si>
    <t>Talleres de Manualidades 2016 11</t>
  </si>
  <si>
    <t>Pago 1</t>
  </si>
  <si>
    <t>$3,000.00</t>
  </si>
  <si>
    <t>Pago 2</t>
  </si>
  <si>
    <t>Producto.Capacitación sobre valores, liderazgo, convivencia comunitaria y prevención de violencia en colonias de la Zona 2 (David Betancourt, Arcieri, Ramón Amaya Amador, Montes de Bendición)</t>
  </si>
  <si>
    <t>$28,698.80</t>
  </si>
  <si>
    <t>$14,061.05</t>
  </si>
  <si>
    <t>Capacitación Mensual 2013 ( No se ejecutara)</t>
  </si>
  <si>
    <t>mar. 17/12/13 7:00 p. m.</t>
  </si>
  <si>
    <t>Capacitación Mensual 2013 ( No se ejecutara) 1</t>
  </si>
  <si>
    <t>mar. 3/9/13 7:00 p. m.</t>
  </si>
  <si>
    <t>Capacitación Mensual 2013 ( No se ejecutara) 2</t>
  </si>
  <si>
    <t>mar. 8/10/13 9:00 a. m.</t>
  </si>
  <si>
    <t>mar. 8/10/13 7:00 p. m.</t>
  </si>
  <si>
    <t>Capacitación Mensual 2013 ( No se ejecutara) 3</t>
  </si>
  <si>
    <t>mar. 12/11/13 9:00 a. m.</t>
  </si>
  <si>
    <t>mar. 12/11/13 7:00 p. m.</t>
  </si>
  <si>
    <t>Capacitación Mensual 2013 ( No se ejecutara) 4</t>
  </si>
  <si>
    <t>mar. 17/12/13 9:00 a. m.</t>
  </si>
  <si>
    <t>Capacitación Mensual 2014</t>
  </si>
  <si>
    <t>$6,980.48</t>
  </si>
  <si>
    <t>lun. 29/9/14 9:00 a. m.</t>
  </si>
  <si>
    <t>Capacitación Mensual 2014 1 Modulo I Desarrollo Humano</t>
  </si>
  <si>
    <t>jue. 2/10/14 7:00 p. m.</t>
  </si>
  <si>
    <t>Capacitación Mensual 2014 2 Modulo I Desarrollo Humano</t>
  </si>
  <si>
    <t>Capacitación Mensual 2014 3 Modulo 2 Desarrollo Comunitario</t>
  </si>
  <si>
    <t>Capacitación Mensual 2014 4 Modulo 2 Desarrollo Comunitario</t>
  </si>
  <si>
    <t>Capacitación Mensual 2014 5 Modulo 3 Prevencion I</t>
  </si>
  <si>
    <t>Capacitación Mensual 2014 6 Modulo 3 Prevencion I</t>
  </si>
  <si>
    <t>Capacitación Mensual 2014 7 Módulo 4 Valores Familiares</t>
  </si>
  <si>
    <t>mar. 4/11/14 9:00 a. m.</t>
  </si>
  <si>
    <t>vie. 7/11/14 7:00 p. m.</t>
  </si>
  <si>
    <t>Capacitación Mensual 2014 8 Módulo 4 Valores Familiares</t>
  </si>
  <si>
    <t>Capacitación Mensual 2014 9 Módulo 5 Salud Mental</t>
  </si>
  <si>
    <t>lun. 10/11/14 9:00 a. m.</t>
  </si>
  <si>
    <t>jue. 13/11/14 7:00 p. m.</t>
  </si>
  <si>
    <t>Capacitación Mensual 2014 10 Módulo 5 Salud Mental</t>
  </si>
  <si>
    <t>Pago 1 de Productos para capacitacion</t>
  </si>
  <si>
    <t>$3,265.82</t>
  </si>
  <si>
    <t>mar. 28/10/14 9:00 a. m.</t>
  </si>
  <si>
    <t>lun. 17/11/14 7:00 p. m.</t>
  </si>
  <si>
    <t>Capacitación Mensual 2014 11 Módulo 6 Salud</t>
  </si>
  <si>
    <t>Capacitación Mensual 2014 12 Módulo 6 Salud</t>
  </si>
  <si>
    <t>Capacitación Mensual 2014 13 Módulo 7 Medio Ambiente</t>
  </si>
  <si>
    <t>lun. 8/12/14 9:00 a. m.</t>
  </si>
  <si>
    <t>Capacitación Mensual 2014 14 Módulo 7 Medio Ambiente</t>
  </si>
  <si>
    <t>Pago 2 de Productos para capacitacion</t>
  </si>
  <si>
    <t>$3,714.66</t>
  </si>
  <si>
    <t>Capacitación Mensual 2015</t>
  </si>
  <si>
    <t>$12,718.32</t>
  </si>
  <si>
    <t>lun. 2/2/15 9:00 a. m.</t>
  </si>
  <si>
    <t>$7,080.57</t>
  </si>
  <si>
    <t>Pago 1. Productos para Capacitaciones en valores 2015</t>
  </si>
  <si>
    <t>$5,635.64</t>
  </si>
  <si>
    <t>vie. 17/4/15 9:00 a. m.</t>
  </si>
  <si>
    <t>vie. 26/6/15 7:00 p. m.</t>
  </si>
  <si>
    <t>Capacitación Mensual 2015 1(Relaciones Humanas)</t>
  </si>
  <si>
    <t>vie. 13/2/15 7:00 p. m.</t>
  </si>
  <si>
    <t>Capacitación Mensual 2015 2( Desarrollo Comunitario)</t>
  </si>
  <si>
    <t>lun. 16/2/15 9:00 a. m.</t>
  </si>
  <si>
    <t>vie. 20/2/15 7:00 p. m.</t>
  </si>
  <si>
    <t>Capacitación Mensual 2015 3(Prevencion)</t>
  </si>
  <si>
    <t>lun. 9/3/15 9:00 a. m.</t>
  </si>
  <si>
    <t>vie. 27/3/15 7:00 p. m.</t>
  </si>
  <si>
    <t>Capacitación Mensual 2015 4 (Valores)</t>
  </si>
  <si>
    <t>vie. 17/4/15 7:00 p. m.</t>
  </si>
  <si>
    <t>Capacitación Mensual 2015 5 (Salud Mental)</t>
  </si>
  <si>
    <t>lun. 20/4/15 9:00 a. m.</t>
  </si>
  <si>
    <t>vie. 24/4/15 7:00 p. m.</t>
  </si>
  <si>
    <t>Capacitación Mensual 2015 6 (Salud)</t>
  </si>
  <si>
    <t>mar. 19/5/15 7:00 p. m.</t>
  </si>
  <si>
    <t>Pago 2. Productos para Capacitaciones en Valores 2015</t>
  </si>
  <si>
    <t>$5,637.75</t>
  </si>
  <si>
    <t>Capacitación Mensual 2015 7 (Potabilización)</t>
  </si>
  <si>
    <t>mar. 5/5/15 9:00 a. m.</t>
  </si>
  <si>
    <t>jue. 21/5/15 7:00 p. m.</t>
  </si>
  <si>
    <t>Capacitación Mensual 2015 8 (Motivación)</t>
  </si>
  <si>
    <t>mar. 2/6/15 9:00 a. m.</t>
  </si>
  <si>
    <t>Capacitación Mensual 2015 9 (Género)</t>
  </si>
  <si>
    <t>jue. 18/6/15 7:00 p. m.</t>
  </si>
  <si>
    <t>Capacitación Mensual 2015 10 (Ambiente II)</t>
  </si>
  <si>
    <t>mié. 1/7/15 9:00 a. m.</t>
  </si>
  <si>
    <t>vie. 3/7/15 7:00 p. m.</t>
  </si>
  <si>
    <t>Capacitación Mensual 2015 11 (Ambiente I)</t>
  </si>
  <si>
    <t>lun. 10/8/15 9:00 a. m.</t>
  </si>
  <si>
    <t>vie. 14/8/15 7:00 p. m.</t>
  </si>
  <si>
    <t>Capacitación Mensual 2015 12 (Prevención I)</t>
  </si>
  <si>
    <t>lun. 13/7/15 9:00 a. m.</t>
  </si>
  <si>
    <t>vie. 17/7/15 7:00 p. m.</t>
  </si>
  <si>
    <t>Capacitación Mensual 2015 13 (Prevención II)</t>
  </si>
  <si>
    <t>lun. 27/7/15 9:00 a. m.</t>
  </si>
  <si>
    <t>vie. 31/7/15 7:00 p. m.</t>
  </si>
  <si>
    <t>Capacitación Mensual 2015 14 (Sostenibilidad de proyectos I)</t>
  </si>
  <si>
    <t>Capacitación Mensual 2015 15 (Sostenibilidad de proyectos II)</t>
  </si>
  <si>
    <t>lun. 7/9/15 9:00 a. m.</t>
  </si>
  <si>
    <t>vie. 25/9/15 7:00 p. m.</t>
  </si>
  <si>
    <t>Capacitación Mensual 2015 16 (Fortalecimiento Comunitario)</t>
  </si>
  <si>
    <t>lun. 19/10/15 9:00 a. m.</t>
  </si>
  <si>
    <t>vie. 23/10/15 7:00 p. m.</t>
  </si>
  <si>
    <t>Capacitación Mensual 2015 17 (Articulación Comunitaria)</t>
  </si>
  <si>
    <t>lun. 2/11/15 9:00 a. m.</t>
  </si>
  <si>
    <t>vie. 6/11/15 7:00 p. m.</t>
  </si>
  <si>
    <t>Capacitación Mensual 2015 18 (Escuela para padres)</t>
  </si>
  <si>
    <t>lun. 16/11/15 9:00 a. m.</t>
  </si>
  <si>
    <t>vie. 20/11/15 7:00 p. m.</t>
  </si>
  <si>
    <t xml:space="preserve">Pago 3. Productos para Capacitación en Valores </t>
  </si>
  <si>
    <t>$1,444.93</t>
  </si>
  <si>
    <t>mar. 22/12/15 9:00 a. m.</t>
  </si>
  <si>
    <t>mar. 22/12/15 7:00 p. m.</t>
  </si>
  <si>
    <t>Capacitación Mensual 2016</t>
  </si>
  <si>
    <t>Capacitación Mensual 2016 1</t>
  </si>
  <si>
    <t>Capacitación Mensual 2016 2</t>
  </si>
  <si>
    <t>Capacitación Mensual 2016 3</t>
  </si>
  <si>
    <t>Capacitación Mensual 2016 4</t>
  </si>
  <si>
    <t>Capacitación Mensual 2016 5</t>
  </si>
  <si>
    <t>Capacitación Mensual 2016 6</t>
  </si>
  <si>
    <t>Capacitación Mensual 2016 7</t>
  </si>
  <si>
    <t>Capacitación Mensual 2016 8</t>
  </si>
  <si>
    <t>Capacitación Mensual 2016 9</t>
  </si>
  <si>
    <t>Capacitación Mensual 2016 10</t>
  </si>
  <si>
    <t>Capacitación Mensual 2016 11</t>
  </si>
  <si>
    <t>$4,500.00</t>
  </si>
  <si>
    <t>Producto. Convivencias de Integración y Eventos Recreativos</t>
  </si>
  <si>
    <t>$109,816.61</t>
  </si>
  <si>
    <t>mar. 26/11/13 9:00 a. m.</t>
  </si>
  <si>
    <t>$77,066.61</t>
  </si>
  <si>
    <t xml:space="preserve">Convivencias de integración (retiros) para líderes comunitarios de las colonias de la Zona 2 </t>
  </si>
  <si>
    <t>jue. 28/11/13 7:00 p. m.</t>
  </si>
  <si>
    <t>mié. 27/8/14 9:00 a. m.</t>
  </si>
  <si>
    <t>mié. 27/8/14 7:00 p. m.</t>
  </si>
  <si>
    <t>Convivencias de integración y convivencia (retiros) para jóvenes de las colonias de la Zona 2</t>
  </si>
  <si>
    <t>$13,395.82</t>
  </si>
  <si>
    <t>mar. 11/8/15 9:00 a. m.</t>
  </si>
  <si>
    <t>jue. 13/8/15 7:00 p. m.</t>
  </si>
  <si>
    <t>Eventos recreativos para niños y Jóvenes (campeonato de fútbol)</t>
  </si>
  <si>
    <t>Eventos recreativos para niños y Jóvenes (Celebración del día del Niño, 2015)</t>
  </si>
  <si>
    <t>sáb. 26/9/15 9:00 a. m.</t>
  </si>
  <si>
    <t>sáb. 26/9/15 7:00 p. m.</t>
  </si>
  <si>
    <t xml:space="preserve">Taller de Intercambio de Experiencias Proyecto Hoodlinks </t>
  </si>
  <si>
    <t>Convivencia de Integración (retiros) para lidreres comunitarios Zona 2 (2015)</t>
  </si>
  <si>
    <t>$9,609.60</t>
  </si>
  <si>
    <t>mié. 16/12/15 9:00 a. m.</t>
  </si>
  <si>
    <t>sáb. 19/12/15 7:00 p. m.</t>
  </si>
  <si>
    <t>Eventos recreativos para niños y Jóvenes</t>
  </si>
  <si>
    <t>Convivencias de integración y convivencia (retiros) para jóvenes de las colonias de la Zona 1(Cierre de Proyecto de Obras)</t>
  </si>
  <si>
    <t>$18,000.00</t>
  </si>
  <si>
    <t xml:space="preserve">Producto. Curso de capacitación laboral en colonias de la Zona 2 (David Betancourt, Arcieri, Ramón Amaya Amador, Montes de Bendición) </t>
  </si>
  <si>
    <t>$147,681.47</t>
  </si>
  <si>
    <t>Licitacion Materiales</t>
  </si>
  <si>
    <t>$76,462.27</t>
  </si>
  <si>
    <t>Cotizacion 6</t>
  </si>
  <si>
    <t>vie. 4/7/14 7:00 p. m.</t>
  </si>
  <si>
    <t>Cotizacion 7</t>
  </si>
  <si>
    <t>Cotizacion 8</t>
  </si>
  <si>
    <t>Cotizacion 2</t>
  </si>
  <si>
    <t>lun. 7/7/14 9:00 a. m.</t>
  </si>
  <si>
    <t>lun. 7/7/14 7:00 p. m.</t>
  </si>
  <si>
    <t>Entrega de Materiales Zona 2</t>
  </si>
  <si>
    <t>lun. 20/10/14 9:00 a. m.</t>
  </si>
  <si>
    <t>Entrega de materiales Zona 2</t>
  </si>
  <si>
    <t>lun. 10/11/14 7:00 p. m.</t>
  </si>
  <si>
    <t>$68,004.59</t>
  </si>
  <si>
    <t>$3,531.21</t>
  </si>
  <si>
    <t>$71,219.20</t>
  </si>
  <si>
    <t>Ejecución de Beca Albañilería Zona 2</t>
  </si>
  <si>
    <t>$26,908.09</t>
  </si>
  <si>
    <t>$22,733.73</t>
  </si>
  <si>
    <t>$21,577.38</t>
  </si>
  <si>
    <t>Pago Beca 4( No se ejecutara)</t>
  </si>
  <si>
    <t>Pago Beca 5( No se ejecutara)</t>
  </si>
  <si>
    <t>Unidad de Enlace Técnico Comunitario (ETEC) Zona 2 (Talleres de Capacitación)</t>
  </si>
  <si>
    <t>$572,273.92</t>
  </si>
  <si>
    <t>lun. 26/8/13 9:00 a. m.</t>
  </si>
  <si>
    <t>$436,593.92</t>
  </si>
  <si>
    <t>Enlaces Tecnicos Urbanos</t>
  </si>
  <si>
    <t>$183,723.62</t>
  </si>
  <si>
    <t>$145,003.62</t>
  </si>
  <si>
    <t xml:space="preserve">Contratación </t>
  </si>
  <si>
    <t>vie. 13/12/13 7:00 p. m.</t>
  </si>
  <si>
    <t xml:space="preserve">Elaboración de TDRs </t>
  </si>
  <si>
    <t>vie. 30/8/13 7:00 p. m.</t>
  </si>
  <si>
    <t>Elaboración de lista corta</t>
  </si>
  <si>
    <t>mar. 15/10/13 9:00 a. m.</t>
  </si>
  <si>
    <t>mié. 16/10/13 7:00 p. m.</t>
  </si>
  <si>
    <t>Presentación de hojas de vida</t>
  </si>
  <si>
    <t>jue. 17/10/13 9:00 a. m.</t>
  </si>
  <si>
    <t>mié. 23/10/13 7:00 p. m.</t>
  </si>
  <si>
    <t>Evaluación y calificación de hojas de vida</t>
  </si>
  <si>
    <t>lun. 28/10/13 9:00 a. m.</t>
  </si>
  <si>
    <t>mar. 29/10/13 7:00 p. m.</t>
  </si>
  <si>
    <t>Solicitud de no objeción del BID</t>
  </si>
  <si>
    <t>jue. 31/10/13 9:00 a. m.</t>
  </si>
  <si>
    <t>jue. 31/10/13 7:00 p. m.</t>
  </si>
  <si>
    <t>No objeción del BID</t>
  </si>
  <si>
    <t>lun. 11/11/13 7:00 p. m.</t>
  </si>
  <si>
    <t>Negociación del contrato</t>
  </si>
  <si>
    <t>Suscripción del contrato</t>
  </si>
  <si>
    <t>mié. 13/11/13 9:00 a. m.</t>
  </si>
  <si>
    <t>mié. 13/11/13 7:00 p. m.</t>
  </si>
  <si>
    <t>Envío de contrato firmado al BID</t>
  </si>
  <si>
    <t>jue. 12/12/13 9:00 a. m.</t>
  </si>
  <si>
    <t>Ejecución del contrato</t>
  </si>
  <si>
    <t>mar. 10/12/13 9:00 a. m.</t>
  </si>
  <si>
    <t>Pago Mensual 2013</t>
  </si>
  <si>
    <t>$9,185.07</t>
  </si>
  <si>
    <t>mié. 22/1/14 7:00 p. m.</t>
  </si>
  <si>
    <t>Pago Mensual 3</t>
  </si>
  <si>
    <t>$4,596.83</t>
  </si>
  <si>
    <t>mar. 10/12/13 7:00 p. m.</t>
  </si>
  <si>
    <t>Pago Mensual 4</t>
  </si>
  <si>
    <t>$4,588.24</t>
  </si>
  <si>
    <t>mié. 22/1/14 9:00 a. m.</t>
  </si>
  <si>
    <t>Pago Mensual 2014</t>
  </si>
  <si>
    <t>$59,681.34</t>
  </si>
  <si>
    <t>vie. 14/2/14 9:00 a. m.</t>
  </si>
  <si>
    <t>Pago Mensual 1</t>
  </si>
  <si>
    <t>$3,979.26</t>
  </si>
  <si>
    <t>vie. 14/2/14 7:00 p. m.</t>
  </si>
  <si>
    <t>Pago Mensual 2</t>
  </si>
  <si>
    <t>$5,204.27</t>
  </si>
  <si>
    <t>vie. 14/3/14 9:00 a. m.</t>
  </si>
  <si>
    <t>vie. 14/3/14 7:00 p. m.</t>
  </si>
  <si>
    <t>$9,194.69</t>
  </si>
  <si>
    <t>vie. 11/4/14 9:00 a. m.</t>
  </si>
  <si>
    <t>vie. 11/4/14 7:00 p. m.</t>
  </si>
  <si>
    <t>$4,595.45</t>
  </si>
  <si>
    <t>mié. 14/5/14 9:00 a. m.</t>
  </si>
  <si>
    <t>mié. 14/5/14 7:00 p. m.</t>
  </si>
  <si>
    <t>Pago Mensual 5</t>
  </si>
  <si>
    <t>$4,575.22</t>
  </si>
  <si>
    <t>mar. 17/6/14 9:00 a. m.</t>
  </si>
  <si>
    <t>mar. 17/6/14 7:00 p. m.</t>
  </si>
  <si>
    <t>Pago Mensual 6</t>
  </si>
  <si>
    <t>$4,598.46</t>
  </si>
  <si>
    <t>vie. 11/7/14 9:00 a. m.</t>
  </si>
  <si>
    <t>vie. 11/7/14 7:00 p. m.</t>
  </si>
  <si>
    <t>Pago Mensual 7</t>
  </si>
  <si>
    <t>$4,597.92</t>
  </si>
  <si>
    <t>jue. 31/7/14 9:00 a. m.</t>
  </si>
  <si>
    <t>jue. 31/7/14 7:00 p. m.</t>
  </si>
  <si>
    <t>Pago Mensual 8</t>
  </si>
  <si>
    <t>$4,589.91</t>
  </si>
  <si>
    <t>lun. 1/9/14 9:00 a. m.</t>
  </si>
  <si>
    <t>lun. 1/9/14 7:00 p. m.</t>
  </si>
  <si>
    <t>Pago Mensual 9</t>
  </si>
  <si>
    <t>$4,582.37</t>
  </si>
  <si>
    <t>mar. 30/9/14 9:00 a. m.</t>
  </si>
  <si>
    <t>mar. 30/9/14 7:00 p. m.</t>
  </si>
  <si>
    <t>Pago Mensual 10</t>
  </si>
  <si>
    <t>$4,595.30</t>
  </si>
  <si>
    <t>mié. 22/10/14 9:00 a. m.</t>
  </si>
  <si>
    <t>mié. 22/10/14 7:00 p. m.</t>
  </si>
  <si>
    <t>Pago Mensual 11</t>
  </si>
  <si>
    <t>$4,584.93</t>
  </si>
  <si>
    <t>mar. 2/12/14 7:00 p. m.</t>
  </si>
  <si>
    <t>Pago Mensual 12</t>
  </si>
  <si>
    <t>$4,583.57</t>
  </si>
  <si>
    <t>Pago Mensual 2015</t>
  </si>
  <si>
    <t>$56,993.67</t>
  </si>
  <si>
    <t>lun. 23/2/15 9:00 a. m.</t>
  </si>
  <si>
    <t>$4,539.32</t>
  </si>
  <si>
    <t>lun. 23/2/15 7:00 p. m.</t>
  </si>
  <si>
    <t>$4,580.48</t>
  </si>
  <si>
    <t>mié. 4/3/15 9:00 a. m.</t>
  </si>
  <si>
    <t>mié. 4/3/15 7:00 p. m.</t>
  </si>
  <si>
    <t>$4,560.47</t>
  </si>
  <si>
    <t>vie. 27/3/15 9:00 a. m.</t>
  </si>
  <si>
    <t>$4,819.46</t>
  </si>
  <si>
    <t>lun. 4/5/15 9:00 a. m.</t>
  </si>
  <si>
    <t>lun. 4/5/15 7:00 p. m.</t>
  </si>
  <si>
    <t>$4,845.02</t>
  </si>
  <si>
    <t>mar. 2/6/15 7:00 p. m.</t>
  </si>
  <si>
    <t>$4,837.95</t>
  </si>
  <si>
    <t>vie. 26/6/15 9:00 a. m.</t>
  </si>
  <si>
    <t>$4,823.42</t>
  </si>
  <si>
    <t>mar. 4/8/15 9:00 a. m.</t>
  </si>
  <si>
    <t>mar. 4/8/15 7:00 p. m.</t>
  </si>
  <si>
    <t>$4,827.14</t>
  </si>
  <si>
    <t>jue. 27/8/15 9:00 a. m.</t>
  </si>
  <si>
    <t>mar. 1/9/15 7:00 p. m.</t>
  </si>
  <si>
    <t>$4,822.42</t>
  </si>
  <si>
    <t>lun. 28/9/15 9:00 a. m.</t>
  </si>
  <si>
    <t>jue. 1/10/15 7:00 p. m.</t>
  </si>
  <si>
    <t>$4,804.05</t>
  </si>
  <si>
    <t>jue. 29/10/15 9:00 a. m.</t>
  </si>
  <si>
    <t>jue. 29/10/15 7:00 p. m.</t>
  </si>
  <si>
    <t>$4,781.38</t>
  </si>
  <si>
    <t>vie. 20/11/15 9:00 a. m.</t>
  </si>
  <si>
    <t>$4,752.56</t>
  </si>
  <si>
    <t>mar. 15/12/15 9:00 a. m.</t>
  </si>
  <si>
    <t>Pago Mensual 2016</t>
  </si>
  <si>
    <t>$57,863.54</t>
  </si>
  <si>
    <t>vie. 5/2/16 9:00 a. m.</t>
  </si>
  <si>
    <t>$19,143.54</t>
  </si>
  <si>
    <t>$4,788.20</t>
  </si>
  <si>
    <t>mar. 9/2/16 7:00 p. m.</t>
  </si>
  <si>
    <t>$4,785.90</t>
  </si>
  <si>
    <t>lun. 22/2/16 9:00 a. m.</t>
  </si>
  <si>
    <t>jue. 25/2/16 7:00 p. m.</t>
  </si>
  <si>
    <t>$4,778.87</t>
  </si>
  <si>
    <t>lun. 14/3/16 9:00 a. m.</t>
  </si>
  <si>
    <t>vie. 18/3/16 7:00 p. m.</t>
  </si>
  <si>
    <t>$4,790.57</t>
  </si>
  <si>
    <t>mié. 20/4/16 9:00 a. m.</t>
  </si>
  <si>
    <t>jue. 26/5/16 7:00 p. m.</t>
  </si>
  <si>
    <t>$4,840.00</t>
  </si>
  <si>
    <t>Enlaces Tecnicos Sociales</t>
  </si>
  <si>
    <t>$101,993.45</t>
  </si>
  <si>
    <t>$74,473.45</t>
  </si>
  <si>
    <t>Elaboración de TDRs y de presupuesto</t>
  </si>
  <si>
    <t>jue. 26/9/13 9:00 a. m.</t>
  </si>
  <si>
    <t>$6,389.61</t>
  </si>
  <si>
    <t>Pago Mensual 3 (Inicio del Contrato)</t>
  </si>
  <si>
    <t>$3,197.79</t>
  </si>
  <si>
    <t>$3,191.82</t>
  </si>
  <si>
    <t>$30,336.39</t>
  </si>
  <si>
    <t>$2,767.83</t>
  </si>
  <si>
    <t>$3,620.36</t>
  </si>
  <si>
    <t>$6,396.30</t>
  </si>
  <si>
    <t>$3,196.83</t>
  </si>
  <si>
    <t>$1,591.54</t>
  </si>
  <si>
    <t>mié. 18/6/14 9:00 a. m.</t>
  </si>
  <si>
    <t>mié. 18/6/14 7:00 p. m.</t>
  </si>
  <si>
    <t>$1,599.47</t>
  </si>
  <si>
    <t>$1,599.28</t>
  </si>
  <si>
    <t>$1,586.88</t>
  </si>
  <si>
    <t>jue. 28/8/14 9:00 a. m.</t>
  </si>
  <si>
    <t>jue. 28/8/14 7:00 p. m.</t>
  </si>
  <si>
    <t>$3,190.36</t>
  </si>
  <si>
    <t>$1,598.37</t>
  </si>
  <si>
    <t>$1,594.89</t>
  </si>
  <si>
    <t>lun. 1/12/14 7:00 p. m.</t>
  </si>
  <si>
    <t>$1,594.29</t>
  </si>
  <si>
    <t>$24,141.67</t>
  </si>
  <si>
    <t>vie. 20/2/15 9:00 a. m.</t>
  </si>
  <si>
    <t>$1,578.89</t>
  </si>
  <si>
    <t>$1,593.21</t>
  </si>
  <si>
    <t>$1,586.25</t>
  </si>
  <si>
    <t>$1,712.70</t>
  </si>
  <si>
    <t>$1,721.78</t>
  </si>
  <si>
    <t>$1,719.27</t>
  </si>
  <si>
    <t>$1,714.11</t>
  </si>
  <si>
    <t>$1,715.36</t>
  </si>
  <si>
    <t>vie. 28/8/15 9:00 a. m.</t>
  </si>
  <si>
    <t>$1,713.76</t>
  </si>
  <si>
    <t>mar. 29/9/15 9:00 a. m.</t>
  </si>
  <si>
    <t>$1,707.22</t>
  </si>
  <si>
    <t>$4,001.27</t>
  </si>
  <si>
    <t>$3,377.85</t>
  </si>
  <si>
    <t>$41,125.78</t>
  </si>
  <si>
    <t>$13,605.78</t>
  </si>
  <si>
    <t>$3,403.18</t>
  </si>
  <si>
    <t>$3,401.56</t>
  </si>
  <si>
    <t>$3,396.55</t>
  </si>
  <si>
    <t>$3,404.49</t>
  </si>
  <si>
    <t>mar. 26/4/16 7:00 p. m.</t>
  </si>
  <si>
    <t>$3,440.00</t>
  </si>
  <si>
    <t>Promotores Sociales</t>
  </si>
  <si>
    <t>$286,556.85</t>
  </si>
  <si>
    <t>$217,116.85</t>
  </si>
  <si>
    <t>Contratación de Promotores Sociales</t>
  </si>
  <si>
    <t>$14,450.38</t>
  </si>
  <si>
    <t>Pago Mensual del ETEC 1</t>
  </si>
  <si>
    <t>Pago Mensual del ETEC 2</t>
  </si>
  <si>
    <t>Pago Mensual del ETEC 3 ( Inicio de Contrato)</t>
  </si>
  <si>
    <t>$5,786.01</t>
  </si>
  <si>
    <t>jue. 28/11/13 9:00 a. m.</t>
  </si>
  <si>
    <t>Pago Mensual del ETEC 4</t>
  </si>
  <si>
    <t>$8,664.37</t>
  </si>
  <si>
    <t>$87,626.33</t>
  </si>
  <si>
    <t>lun. 17/2/14 9:00 a. m.</t>
  </si>
  <si>
    <t>$6,678.21</t>
  </si>
  <si>
    <t>lun. 17/2/14 7:00 p. m.</t>
  </si>
  <si>
    <t>$8,732.37</t>
  </si>
  <si>
    <t>Pago Mensual del ETEC 3</t>
  </si>
  <si>
    <t>$7,711.08</t>
  </si>
  <si>
    <t>$7,712.14</t>
  </si>
  <si>
    <t>Pago Mensual del ETEC 5</t>
  </si>
  <si>
    <t>$7,678.60</t>
  </si>
  <si>
    <t>Pago Mensual del ETEC 6</t>
  </si>
  <si>
    <t>$7,717.42</t>
  </si>
  <si>
    <t>Pago Mensual del ETEC 7</t>
  </si>
  <si>
    <t>$5,787.38</t>
  </si>
  <si>
    <t>Pago Mensual del ETEC 8</t>
  </si>
  <si>
    <t>$1,927.07</t>
  </si>
  <si>
    <t>vie. 1/8/14 9:00 a. m.</t>
  </si>
  <si>
    <t>vie. 1/8/14 7:00 p. m.</t>
  </si>
  <si>
    <t>Pago Mensual del ETEC 9</t>
  </si>
  <si>
    <t>$15,393.48</t>
  </si>
  <si>
    <t>Pago Mensual del ETEC 10</t>
  </si>
  <si>
    <t>$6,748.07</t>
  </si>
  <si>
    <t>Pago Mensual del ETEC 11</t>
  </si>
  <si>
    <t>$5,771.19</t>
  </si>
  <si>
    <t>Pago Mensual del ETEC 12</t>
  </si>
  <si>
    <t>$5,769.32</t>
  </si>
  <si>
    <t>$80,709.28</t>
  </si>
  <si>
    <t>vie. 30/1/15 9:00 a. m.</t>
  </si>
  <si>
    <t>lun. 18/1/16 7:00 p. m.</t>
  </si>
  <si>
    <t>$949.39</t>
  </si>
  <si>
    <t>vie. 30/1/15 7:00 p. m.</t>
  </si>
  <si>
    <t>$5,713.56</t>
  </si>
  <si>
    <t>$5,765.43</t>
  </si>
  <si>
    <t>jue. 26/3/15 7:00 p. m.</t>
  </si>
  <si>
    <t>$5,740.23</t>
  </si>
  <si>
    <t>$6,482.35</t>
  </si>
  <si>
    <t>$6,516.75</t>
  </si>
  <si>
    <t>$9,414.07</t>
  </si>
  <si>
    <t>$8,648.48</t>
  </si>
  <si>
    <t>$8,615.53</t>
  </si>
  <si>
    <t>$8,574.88</t>
  </si>
  <si>
    <t>$8,523.18</t>
  </si>
  <si>
    <t>$103,770.86</t>
  </si>
  <si>
    <t>$34,330.86</t>
  </si>
  <si>
    <t>$8,587.12</t>
  </si>
  <si>
    <t>$8,582.96</t>
  </si>
  <si>
    <t>$8,570.37</t>
  </si>
  <si>
    <t>$8,590.41</t>
  </si>
  <si>
    <t>$8,680.00</t>
  </si>
  <si>
    <t>Fortalecimiento a los Sistemas de Mercado Locales (Desarrollo Economico en Barrios)</t>
  </si>
  <si>
    <t>$50,000.00</t>
  </si>
  <si>
    <t>Contratación (SCC Selección Basada en las Calificaciones de los Consultores)</t>
  </si>
  <si>
    <t>Elaboración del Perfil</t>
  </si>
  <si>
    <t>Publicación de Expresión de Interes</t>
  </si>
  <si>
    <t xml:space="preserve">Recepción de Expresión de Interes </t>
  </si>
  <si>
    <t>Analisis Expresión de Interes. Conformación de lista Corta</t>
  </si>
  <si>
    <t xml:space="preserve">No objeción de lista Corta </t>
  </si>
  <si>
    <t xml:space="preserve">Elaboración de Terminos de Referencia </t>
  </si>
  <si>
    <t>Solicitud de No objeción a los Terminos de Referencia</t>
  </si>
  <si>
    <t>Solicitud de Popuesta (técnica y precio)</t>
  </si>
  <si>
    <t>Evaluación de la Propuesta y Negociación del contrato</t>
  </si>
  <si>
    <t xml:space="preserve">No Objeción a la propuesta y contrato </t>
  </si>
  <si>
    <t>Firma de Contrato</t>
  </si>
  <si>
    <t xml:space="preserve">Ejecución del Contrato </t>
  </si>
  <si>
    <t>Producto 1: Planes de Negocio para 35 microemprendimientos.</t>
  </si>
  <si>
    <t>Producto 2: Capacitaciones y entrenamientos para 35 negocios.</t>
  </si>
  <si>
    <t>Producto 3: Microemprendimientos con acceso a Créditos.</t>
  </si>
  <si>
    <t xml:space="preserve">Pagos </t>
  </si>
  <si>
    <t xml:space="preserve">Anticipo: Cronograma según metodologia </t>
  </si>
  <si>
    <t>$5,000.00</t>
  </si>
  <si>
    <t>Pago 1: Producto 1 Planes de Negocios</t>
  </si>
  <si>
    <t>$15,000.00</t>
  </si>
  <si>
    <t>Pago 2: Producto 2: Capacitaciones y Entrenamientos</t>
  </si>
  <si>
    <t>Pago 3: Producto 3. Acceso a Créditos</t>
  </si>
  <si>
    <t>Producto: Programa deportivo para incorporación de valores en jóvenes y niños</t>
  </si>
  <si>
    <t>$376,490.52</t>
  </si>
  <si>
    <t>$10,820.00</t>
  </si>
  <si>
    <t xml:space="preserve">Personal Técnico Programa Deportivo y Valores </t>
  </si>
  <si>
    <t>$98,140.00</t>
  </si>
  <si>
    <t>lun. 14/12/15 9:00 a. m.</t>
  </si>
  <si>
    <t xml:space="preserve">Consultoría Especialista Internacional para Implementación de Programa Deportivo y Valores </t>
  </si>
  <si>
    <t>$32,180.00</t>
  </si>
  <si>
    <t>Contratación (Directa por Servicios Especializados)</t>
  </si>
  <si>
    <t>Elaboración de Términos de Referencia y Contrato</t>
  </si>
  <si>
    <t>mié. 6/1/16 7:00 p. m.</t>
  </si>
  <si>
    <t xml:space="preserve">Solicitud de Objeción </t>
  </si>
  <si>
    <t>jue. 7/1/16 9:00 a. m.</t>
  </si>
  <si>
    <t>jue. 7/1/16 7:00 p. m.</t>
  </si>
  <si>
    <t xml:space="preserve">Firma de Contrato </t>
  </si>
  <si>
    <t>vie. 8/1/16 9:00 a. m.</t>
  </si>
  <si>
    <t>vie. 8/1/16 7:00 p. m.</t>
  </si>
  <si>
    <t>Registro Codigo Prism</t>
  </si>
  <si>
    <t xml:space="preserve">Ejecución de Contrato </t>
  </si>
  <si>
    <t>lun. 15/2/16 9:00 a. m.</t>
  </si>
  <si>
    <t>Pago 1 Enero</t>
  </si>
  <si>
    <t>$5,480.00</t>
  </si>
  <si>
    <t>jue. 3/3/16 7:00 p. m.</t>
  </si>
  <si>
    <t>Pago 2 Febrero</t>
  </si>
  <si>
    <t>$5,340.00</t>
  </si>
  <si>
    <t>jue. 25/2/16 9:00 a. m.</t>
  </si>
  <si>
    <t>vie. 4/3/16 7:00 p. m.</t>
  </si>
  <si>
    <t>Pago 3</t>
  </si>
  <si>
    <t>Pago 4</t>
  </si>
  <si>
    <t>Pago 5</t>
  </si>
  <si>
    <t>Pago 6</t>
  </si>
  <si>
    <t xml:space="preserve">Consultoría para la Coordinación de Entrenadores </t>
  </si>
  <si>
    <t>$13,760.00</t>
  </si>
  <si>
    <t>lun. 8/2/16 7:00 p. m.</t>
  </si>
  <si>
    <t>Contratación (3CVS)</t>
  </si>
  <si>
    <t xml:space="preserve">Solicitud de No Objación al BID </t>
  </si>
  <si>
    <t>lun. 29/2/16 7:00 p. m.</t>
  </si>
  <si>
    <t>No Objeción</t>
  </si>
  <si>
    <t>mié. 2/3/16 7:00 p. m.</t>
  </si>
  <si>
    <t>Expresión de Interés</t>
  </si>
  <si>
    <t>mié. 13/4/16 9:00 a. m.</t>
  </si>
  <si>
    <t>mié. 13/4/16 7:00 p. m.</t>
  </si>
  <si>
    <t>Recepción de Hojas de Vida</t>
  </si>
  <si>
    <t>jue. 14/4/16 9:00 a. m.</t>
  </si>
  <si>
    <t>lun. 16/5/16 7:00 p. m.</t>
  </si>
  <si>
    <t>Evaluación y Calificación de Hojas de Vida</t>
  </si>
  <si>
    <t xml:space="preserve">Solicitud de No Objeción al BID </t>
  </si>
  <si>
    <t xml:space="preserve">Suscipción del Contrato </t>
  </si>
  <si>
    <t xml:space="preserve">Envió del Contrato al BID </t>
  </si>
  <si>
    <t>Ejecución de Contrato</t>
  </si>
  <si>
    <t>$1,720.00</t>
  </si>
  <si>
    <t>Pago 7</t>
  </si>
  <si>
    <t>Pago 8</t>
  </si>
  <si>
    <t>Entrenadores Deportivos (12 Entrenadores a Medio Tiempo)</t>
  </si>
  <si>
    <t>$52,200.00</t>
  </si>
  <si>
    <t>Contratación (Servicios Diferentes a Consultorías)</t>
  </si>
  <si>
    <t>Elaboración de Especificaciones Técnicas Contrato</t>
  </si>
  <si>
    <t>jue. 4/2/16 7:00 p. m.</t>
  </si>
  <si>
    <t>Solicitud de No Objación al BID</t>
  </si>
  <si>
    <t>lun. 8/2/16 9:00 a. m.</t>
  </si>
  <si>
    <t>mar. 9/2/16 9:00 a. m.</t>
  </si>
  <si>
    <t>vie. 18/3/16 9:00 a. m.</t>
  </si>
  <si>
    <t>lun. 21/3/16 9:00 a. m.</t>
  </si>
  <si>
    <t>mar. 29/3/16 7:00 p. m.</t>
  </si>
  <si>
    <t>Entrevistas, Evaluación, Calificación de Hojas de Vida</t>
  </si>
  <si>
    <t>mié. 30/3/16 9:00 a. m.</t>
  </si>
  <si>
    <t>lun. 11/4/16 7:00 p. m.</t>
  </si>
  <si>
    <t>lun. 11/4/16 9:00 a. m.</t>
  </si>
  <si>
    <t>vie. 15/4/16 7:00 p. m.</t>
  </si>
  <si>
    <t>mar. 19/4/16 9:00 a. m.</t>
  </si>
  <si>
    <t>mar. 19/4/16 7:00 p. m.</t>
  </si>
  <si>
    <t>Suscipción del Contrato</t>
  </si>
  <si>
    <t>lun. 2/5/16 9:00 a. m.</t>
  </si>
  <si>
    <t>Envió del Contrato al BID</t>
  </si>
  <si>
    <t>$6,600.00</t>
  </si>
  <si>
    <t xml:space="preserve">Centros Comunales Deportivos Acondicionados </t>
  </si>
  <si>
    <t>$30,150.00</t>
  </si>
  <si>
    <t>Compras Menores para el acondicionamiento de Centros Comunales</t>
  </si>
  <si>
    <t>Compra Menor Comparación de Precios</t>
  </si>
  <si>
    <t xml:space="preserve">Pago Compra Menor </t>
  </si>
  <si>
    <t xml:space="preserve">Ejecución de reparaciones y mejoras </t>
  </si>
  <si>
    <t xml:space="preserve">Equipo e Implementos Deportivos (compra menor por lotes) </t>
  </si>
  <si>
    <t>$86,528.52</t>
  </si>
  <si>
    <t>Compra de Equipo e Implementos Tennis de Mesa, Gimnasia Olímpica, Handball y Levantamiento de Pesas</t>
  </si>
  <si>
    <t>$50,954.52</t>
  </si>
  <si>
    <t>mié. 6/4/16 9:00 a. m.</t>
  </si>
  <si>
    <t xml:space="preserve">Elaboración de Especificaciones Implementos Deportivos </t>
  </si>
  <si>
    <t>lun. 11/7/16 7:00 p. m.</t>
  </si>
  <si>
    <t>Invitaciones a Cotizar</t>
  </si>
  <si>
    <t>lun. 25/4/16 9:00 a. m.</t>
  </si>
  <si>
    <t>lun. 25/4/16 7:00 p. m.</t>
  </si>
  <si>
    <t>Recepción de cotizaciones</t>
  </si>
  <si>
    <t>mar. 26/4/16 9:00 a. m.</t>
  </si>
  <si>
    <t>vie. 6/5/16 7:00 p. m.</t>
  </si>
  <si>
    <t xml:space="preserve">Apertura y Evaluación </t>
  </si>
  <si>
    <t>Orden de Compra</t>
  </si>
  <si>
    <t>Entrega</t>
  </si>
  <si>
    <t>Pago Lote 1: Tennis de Mesa</t>
  </si>
  <si>
    <t>$16,240.00</t>
  </si>
  <si>
    <t>Pago Lote 2: Gimansia Olimpica</t>
  </si>
  <si>
    <t>$26,370.00</t>
  </si>
  <si>
    <t>Pago Lote 3: Handball</t>
  </si>
  <si>
    <t>$990.00</t>
  </si>
  <si>
    <t>Pago Lote 4: Levantamiento de Pesas</t>
  </si>
  <si>
    <t>$7,354.52</t>
  </si>
  <si>
    <t xml:space="preserve">Atletismo (donación Comité Olimpico) </t>
  </si>
  <si>
    <t xml:space="preserve">Camisetas </t>
  </si>
  <si>
    <t>$12,474.00</t>
  </si>
  <si>
    <t>Pago Compra Menor</t>
  </si>
  <si>
    <t xml:space="preserve">Zapatos Deportivos </t>
  </si>
  <si>
    <t>$23,100.00</t>
  </si>
  <si>
    <t>Servicios de Logistica Para Programa Deportivo y de Valores</t>
  </si>
  <si>
    <t>$126,672.00</t>
  </si>
  <si>
    <t>Servicio de Transporte 1 vez por semana durante 6 meses Zona 1</t>
  </si>
  <si>
    <t>$21,000.00</t>
  </si>
  <si>
    <t>$3,500.00</t>
  </si>
  <si>
    <t>Servicio de Transporte 1 vez por semana durante 6 meses Zona 2</t>
  </si>
  <si>
    <t>Servicio de Merienda Zona 1</t>
  </si>
  <si>
    <t>$42,336.00</t>
  </si>
  <si>
    <t>Servicio de Merienda Zona 2</t>
  </si>
  <si>
    <t xml:space="preserve">Seguro contra Accidentes Participantes (840 part.) por 6 meses </t>
  </si>
  <si>
    <t>$35,000.00</t>
  </si>
  <si>
    <t>Imprevistos Componente</t>
  </si>
  <si>
    <t>Componente 2: Proyecto de Integración urbana</t>
  </si>
  <si>
    <t>$16,775,735.88</t>
  </si>
  <si>
    <t>vie. 20/9/13 9:00 a. m.</t>
  </si>
  <si>
    <t>$13,224,175.45</t>
  </si>
  <si>
    <t>Diseños Elaborados por Programa de vivienda de Interés Social 1786</t>
  </si>
  <si>
    <t>Producto. Proyecto de Integración urbana en Zona 1 (Lotes 1 y 2)</t>
  </si>
  <si>
    <t>$3,592,328.60</t>
  </si>
  <si>
    <t>vie. 20/12/13 9:00 a. m.</t>
  </si>
  <si>
    <t>$2,942,937.54</t>
  </si>
  <si>
    <t>Proyecto de Integracion Urbana Lote 1 (San Juan del norte 1 y 2, Buenas Nuevas) 688 Viviendas</t>
  </si>
  <si>
    <t>$1,845,237.45</t>
  </si>
  <si>
    <t>$1,441,122.66</t>
  </si>
  <si>
    <t>Obras Infraestructura</t>
  </si>
  <si>
    <t>$1,595,612.89</t>
  </si>
  <si>
    <t>$1,257,844.40</t>
  </si>
  <si>
    <t>mar. 28/10/14 7:00 p. m.</t>
  </si>
  <si>
    <t>Incorporación de Expedientes de Proyecto a Ciclo FHIS</t>
  </si>
  <si>
    <t>lun. 26/5/14 7:00 p. m.</t>
  </si>
  <si>
    <t>lun. 13/1/14 9:00 a. m.</t>
  </si>
  <si>
    <t>jue. 26/6/14 7:00 p. m.</t>
  </si>
  <si>
    <t>vie. 27/6/14 9:00 a. m.</t>
  </si>
  <si>
    <t>vie. 27/6/14 7:00 p. m.</t>
  </si>
  <si>
    <t>Aprobación en Comité de Operaciones FHIS</t>
  </si>
  <si>
    <t>mié. 9/7/14 7:00 p. m.</t>
  </si>
  <si>
    <t>Convocatoria Pública a Participar (Llamado a Licitación)</t>
  </si>
  <si>
    <t>jue. 10/7/14 9:00 a. m.</t>
  </si>
  <si>
    <t>lun. 14/7/14 7:00 p. m.</t>
  </si>
  <si>
    <t>mar. 15/7/14 9:00 a. m.</t>
  </si>
  <si>
    <t>vie. 22/8/14 7:00 p. m.</t>
  </si>
  <si>
    <t>lun. 25/8/14 9:00 a. m.</t>
  </si>
  <si>
    <t>lun. 25/8/14 7:00 p. m.</t>
  </si>
  <si>
    <t>mar. 26/8/14 9:00 a. m.</t>
  </si>
  <si>
    <t>jue. 25/9/14 7:00 p. m.</t>
  </si>
  <si>
    <t>vie. 26/9/14 9:00 a. m.</t>
  </si>
  <si>
    <t>vie. 26/9/14 7:00 p. m.</t>
  </si>
  <si>
    <t>mié. 1/10/14 7:00 p. m.</t>
  </si>
  <si>
    <t>Notificación y solicitud de garantías a Oferentes</t>
  </si>
  <si>
    <t>jue. 2/10/14 9:00 a. m.</t>
  </si>
  <si>
    <t>Presentación de garantías</t>
  </si>
  <si>
    <t>mar. 7/10/14 9:00 a. m.</t>
  </si>
  <si>
    <t>vie. 24/10/14 7:00 p. m.</t>
  </si>
  <si>
    <t>vie. 24/10/14 9:00 a. m.</t>
  </si>
  <si>
    <t>Envío de Contrato Firmado al BID</t>
  </si>
  <si>
    <t>lun. 27/10/14 9:00 a. m.</t>
  </si>
  <si>
    <t xml:space="preserve">Ejecución </t>
  </si>
  <si>
    <t>Tramite Anticipo Zona 1 Lote 1</t>
  </si>
  <si>
    <t>mié. 26/11/14 7:00 p. m.</t>
  </si>
  <si>
    <t>Debido al congelamiento de fondos por SEFIN y la peticion de que pase a traves de ellos las solicitudes de desembolsos al BID se puede extender el tiempo estimado en la entrega del anticipo provocando el incumplimiento de la meta.</t>
  </si>
  <si>
    <t>Debido a problemas internos administrativos se puede extender el tiempo estimado para entrega de anticipo provocando el incumplimiento de la meta y dejando un problema de presupuesto para el proximo año 2015</t>
  </si>
  <si>
    <t>Proyecto de Integracion Urbana Col. San Juan del norte 1 y 2 (104433)</t>
  </si>
  <si>
    <t>$955,912.98</t>
  </si>
  <si>
    <t>jue. 27/11/14 9:00 a. m.</t>
  </si>
  <si>
    <t>$738,162.26</t>
  </si>
  <si>
    <t>Pago de Anticipo</t>
  </si>
  <si>
    <t>$316,875.20</t>
  </si>
  <si>
    <t>Orden de Inicio</t>
  </si>
  <si>
    <t>Ejecucion Financiera</t>
  </si>
  <si>
    <t>$639,037.78</t>
  </si>
  <si>
    <t>jue. 9/4/15 9:00 a. m.</t>
  </si>
  <si>
    <t>$421,287.06</t>
  </si>
  <si>
    <t>Avance 1 (Estimación 1 y 2)</t>
  </si>
  <si>
    <t>$59,423.28</t>
  </si>
  <si>
    <t>lun. 18/5/15 7:00 p. m.</t>
  </si>
  <si>
    <t>Avance 2 (Estimación 3 y 4)</t>
  </si>
  <si>
    <t>$55,528.08</t>
  </si>
  <si>
    <t>lun. 29/6/15 7:00 p. m.</t>
  </si>
  <si>
    <t>Avance 3 (Escalamiento 1 y Estimación 5)</t>
  </si>
  <si>
    <t>$54,570.59</t>
  </si>
  <si>
    <t>mié. 24/6/15 9:00 a. m.</t>
  </si>
  <si>
    <t>jue. 2/7/15 7:00 p. m.</t>
  </si>
  <si>
    <t>Avance 4 (Escalamiento 2)</t>
  </si>
  <si>
    <t>$2,631.25</t>
  </si>
  <si>
    <t>mié. 5/8/15 9:00 a. m.</t>
  </si>
  <si>
    <t>mié. 19/8/15 7:00 p. m.</t>
  </si>
  <si>
    <t xml:space="preserve">Avance 5 (Escalamiento 3 y Estimación 6) </t>
  </si>
  <si>
    <t>$49,346.28</t>
  </si>
  <si>
    <t>vie. 21/8/15 9:00 a. m.</t>
  </si>
  <si>
    <t>jue. 10/9/15 7:00 p. m.</t>
  </si>
  <si>
    <t>Avance 6 (Estimación 7)</t>
  </si>
  <si>
    <t>$26,365.70</t>
  </si>
  <si>
    <t>mar. 22/9/15 9:00 a. m.</t>
  </si>
  <si>
    <t>mié. 14/10/15 7:00 p. m.</t>
  </si>
  <si>
    <t xml:space="preserve">Avance 7 (Escalamiento + Estimación 8) </t>
  </si>
  <si>
    <t>$120,778.33</t>
  </si>
  <si>
    <t>mié. 9/12/15 9:00 a. m.</t>
  </si>
  <si>
    <t>Avance 8 (estimación 8)</t>
  </si>
  <si>
    <t>$51,335.41</t>
  </si>
  <si>
    <t>jue. 21/1/16 9:00 a. m.</t>
  </si>
  <si>
    <t>mar. 2/2/16 7:00 p. m.</t>
  </si>
  <si>
    <t>Avance 9</t>
  </si>
  <si>
    <t>$1,308.14</t>
  </si>
  <si>
    <t>mar. 2/2/16 9:00 a. m.</t>
  </si>
  <si>
    <t>vie. 8/4/16 7:00 p. m.</t>
  </si>
  <si>
    <t>Avance 10</t>
  </si>
  <si>
    <t>$217,750.72</t>
  </si>
  <si>
    <t>Avance 11</t>
  </si>
  <si>
    <t>Avance 12</t>
  </si>
  <si>
    <t>Proyecto de Integracion Urbana Col. Buenas Nuevas (104435)</t>
  </si>
  <si>
    <t>$639,699.91</t>
  </si>
  <si>
    <t>mié. 3/12/14 9:00 a. m.</t>
  </si>
  <si>
    <t>$519,682.14</t>
  </si>
  <si>
    <t>$237,565.11</t>
  </si>
  <si>
    <t>mié. 3/12/14 7:00 p. m.</t>
  </si>
  <si>
    <t>$19,862.30</t>
  </si>
  <si>
    <t>Avance 2 (Estimación 3)</t>
  </si>
  <si>
    <t>$16,717.00</t>
  </si>
  <si>
    <t>vie. 12/6/15 7:00 p. m.</t>
  </si>
  <si>
    <t>Avance 3 (Estimación 4, 5 y 6)</t>
  </si>
  <si>
    <t>$38,801.86</t>
  </si>
  <si>
    <t>jue. 18/6/15 9:00 a. m.</t>
  </si>
  <si>
    <t>Avance 4 (Escalamiento)</t>
  </si>
  <si>
    <t>$2,158.31</t>
  </si>
  <si>
    <t>Avance 5 ( Escalamiento 2 y Estimación 7)</t>
  </si>
  <si>
    <t>$34,385.59</t>
  </si>
  <si>
    <t>jue. 20/8/15 9:00 a. m.</t>
  </si>
  <si>
    <t>lun. 7/9/15 7:00 p. m.</t>
  </si>
  <si>
    <t xml:space="preserve">Avance 6 (estimación 8) </t>
  </si>
  <si>
    <t>$40,909.90</t>
  </si>
  <si>
    <t>Avance 7 (Estimación 9)</t>
  </si>
  <si>
    <t>$64,955.39</t>
  </si>
  <si>
    <t>lun. 30/11/15 7:00 p. m.</t>
  </si>
  <si>
    <t>Avance 8 (Escalamiento)</t>
  </si>
  <si>
    <t>$1,720.21</t>
  </si>
  <si>
    <t>mié. 16/12/15 7:00 p. m.</t>
  </si>
  <si>
    <t>Avance 9 (Estimación 10)</t>
  </si>
  <si>
    <t>$60,240.74</t>
  </si>
  <si>
    <t>Avance 10 (escalamiento)</t>
  </si>
  <si>
    <t>$2,365.73</t>
  </si>
  <si>
    <t>vie. 29/1/16 9:00 a. m.</t>
  </si>
  <si>
    <t>$120,017.77</t>
  </si>
  <si>
    <t>Supervision Obras</t>
  </si>
  <si>
    <t>$249,624.56</t>
  </si>
  <si>
    <t>$183,278.26</t>
  </si>
  <si>
    <t>Contratación de Supervisión (SBCC Internacional)</t>
  </si>
  <si>
    <t>Preparación de Solicitud de Expresión de Interés</t>
  </si>
  <si>
    <t>lun. 27/1/14 9:00 a. m.</t>
  </si>
  <si>
    <t>jue. 6/2/14 7:00 p. m.</t>
  </si>
  <si>
    <t>Preparación de Solicitud de Propuesta</t>
  </si>
  <si>
    <t>mar. 20/5/14 7:00 p. m.</t>
  </si>
  <si>
    <t>Publicación anuncio con solicitud de expresiones de interés</t>
  </si>
  <si>
    <t>vie. 7/2/14 9:00 a. m.</t>
  </si>
  <si>
    <t>mié. 12/2/14 7:00 p. m.</t>
  </si>
  <si>
    <t>Recepción y Análisis de expresiones de interés</t>
  </si>
  <si>
    <t>mié. 19/2/14 9:00 a. m.</t>
  </si>
  <si>
    <t>vie. 28/3/14 7:00 p. m.</t>
  </si>
  <si>
    <t>lun. 31/3/14 9:00 a. m.</t>
  </si>
  <si>
    <t>lun. 31/3/14 7:00 p. m.</t>
  </si>
  <si>
    <t>Solicitud de No Objeción a la Lista Corta y SP</t>
  </si>
  <si>
    <t>mié. 21/5/14 9:00 a. m.</t>
  </si>
  <si>
    <t>mié. 21/5/14 7:00 p. m.</t>
  </si>
  <si>
    <t>No objeción</t>
  </si>
  <si>
    <t>jue. 22/5/14 9:00 a. m.</t>
  </si>
  <si>
    <t>mié. 28/5/14 7:00 p. m.</t>
  </si>
  <si>
    <t>Carta de Invitación y Remisión de SP a integrantes de la lista corta</t>
  </si>
  <si>
    <t>jue. 29/5/14 9:00 a. m.</t>
  </si>
  <si>
    <t>lun. 2/6/14 7:00 p. m.</t>
  </si>
  <si>
    <t>Presentación de propuesta</t>
  </si>
  <si>
    <t>mar. 3/6/14 9:00 a. m.</t>
  </si>
  <si>
    <t>vie. 18/7/14 7:00 p. m.</t>
  </si>
  <si>
    <t>Evaluación de propuestas técnicas</t>
  </si>
  <si>
    <t>lun. 21/7/14 9:00 a. m.</t>
  </si>
  <si>
    <t>lun. 4/8/14 9:00 a. m.</t>
  </si>
  <si>
    <t>mar. 12/8/14 9:00 a. m.</t>
  </si>
  <si>
    <t>mié. 13/8/14 7:00 p. m.</t>
  </si>
  <si>
    <t>Notificación de resultados a los participantes (Evaluación técnica)</t>
  </si>
  <si>
    <t>jue. 14/8/14 9:00 a. m.</t>
  </si>
  <si>
    <t>jue. 14/8/14 7:00 p. m.</t>
  </si>
  <si>
    <t>Apertura de propuestas de precios</t>
  </si>
  <si>
    <t>vie. 15/8/14 9:00 a. m.</t>
  </si>
  <si>
    <t>mar. 19/8/14 7:00 p. m.</t>
  </si>
  <si>
    <t>Evaluación combinada de calidad y costo</t>
  </si>
  <si>
    <t>mar. 7/10/14 7:00 p. m.</t>
  </si>
  <si>
    <t>mié. 8/10/14 9:00 a. m.</t>
  </si>
  <si>
    <t>mié. 15/10/14 7:00 p. m.</t>
  </si>
  <si>
    <t>jue. 16/10/14 9:00 a. m.</t>
  </si>
  <si>
    <t>Notificación y publicación de la adjudicación</t>
  </si>
  <si>
    <t>lun. 27/10/14 7:00 p. m.</t>
  </si>
  <si>
    <t>mié. 5/11/14 9:00 a. m.</t>
  </si>
  <si>
    <t>jue. 6/11/14 7:00 p. m.</t>
  </si>
  <si>
    <t>Presentacion de Garantias de anticipo</t>
  </si>
  <si>
    <t>Ejecución de la Supervisión</t>
  </si>
  <si>
    <t>jue. 13/11/14 9:00 a. m.</t>
  </si>
  <si>
    <t>Supervisión del Proyecto de Integracion Urbana Col. San Juan del norte 1 y 2 (104433)</t>
  </si>
  <si>
    <t>$167,634.72</t>
  </si>
  <si>
    <t>$131,488.21</t>
  </si>
  <si>
    <t>Tramite de anticipo</t>
  </si>
  <si>
    <t>Pago de anticipo</t>
  </si>
  <si>
    <t>$24,088.32</t>
  </si>
  <si>
    <t>Primer Informe preliminar</t>
  </si>
  <si>
    <t>$21,655.41</t>
  </si>
  <si>
    <t>mié. 17/12/14 9:00 a. m.</t>
  </si>
  <si>
    <t>jue. 18/12/14 7:00 p. m.</t>
  </si>
  <si>
    <t>Informes de Avance (Pago 2)</t>
  </si>
  <si>
    <t>$4,904.90</t>
  </si>
  <si>
    <t>mié. 29/4/15 9:00 a. m.</t>
  </si>
  <si>
    <t>Informes de Avance (Pago 3)</t>
  </si>
  <si>
    <t>$4,161.52</t>
  </si>
  <si>
    <t>mié. 27/5/15 9:00 a. m.</t>
  </si>
  <si>
    <t>mié. 3/6/15 7:00 p. m.</t>
  </si>
  <si>
    <t>Informes de Avance (Pago 4-6)</t>
  </si>
  <si>
    <t>$34,166.45</t>
  </si>
  <si>
    <t>mar. 25/8/15 9:00 a. m.</t>
  </si>
  <si>
    <t>Informes de Avance (Pago 7)</t>
  </si>
  <si>
    <t>$16,781.77</t>
  </si>
  <si>
    <t>jue. 10/9/15 9:00 a. m.</t>
  </si>
  <si>
    <t>mar. 22/9/15 7:00 p. m.</t>
  </si>
  <si>
    <t>Informes de Avance (Pago 8)</t>
  </si>
  <si>
    <t>$25,729.84</t>
  </si>
  <si>
    <t>Informes de Avance</t>
  </si>
  <si>
    <t>$8,082.17</t>
  </si>
  <si>
    <t>Informes Final de Cierre</t>
  </si>
  <si>
    <t>$10,000.00</t>
  </si>
  <si>
    <t>Informe de Aceptacion de Servicios</t>
  </si>
  <si>
    <t>$1,900.00</t>
  </si>
  <si>
    <t>Supervisión del Proyecto de Integracion Urbana Col. Buenas Nuevas (104435)</t>
  </si>
  <si>
    <t>$81,989.84</t>
  </si>
  <si>
    <t>$51,790.05</t>
  </si>
  <si>
    <t>mar. 16/12/14 7:00 p. m.</t>
  </si>
  <si>
    <t>$6,166.80</t>
  </si>
  <si>
    <t>$5,533.46</t>
  </si>
  <si>
    <t>lun. 5/1/15 9:00 a. m.</t>
  </si>
  <si>
    <t>mar. 6/1/15 7:00 p. m.</t>
  </si>
  <si>
    <t>$1,033.01</t>
  </si>
  <si>
    <t>$1,757.01</t>
  </si>
  <si>
    <t>Informes de Avance (Pago 4)</t>
  </si>
  <si>
    <t>$2,350.40</t>
  </si>
  <si>
    <t>lun. 22/6/15 9:00 a. m.</t>
  </si>
  <si>
    <t>Informes de Avance (pago 5-7)</t>
  </si>
  <si>
    <t>$10,031.17</t>
  </si>
  <si>
    <t>mié. 26/8/15 9:00 a. m.</t>
  </si>
  <si>
    <t>jue. 24/9/15 7:00 p. m.</t>
  </si>
  <si>
    <t>$12,345.23</t>
  </si>
  <si>
    <t>jue. 5/11/15 9:00 a. m.</t>
  </si>
  <si>
    <t>jue. 19/11/15 7:00 p. m.</t>
  </si>
  <si>
    <t>Informes de Avance (Pago 9)</t>
  </si>
  <si>
    <t>$12,572.97</t>
  </si>
  <si>
    <t>$7,299.93</t>
  </si>
  <si>
    <t>$6,900.00</t>
  </si>
  <si>
    <t>$1,400.00</t>
  </si>
  <si>
    <t>Proyecto de Integracion Urbana Lote 2 (Brisas de la Laguna, Las Pavas, Alemania) 725 Viviendas</t>
  </si>
  <si>
    <t>$1,747,091.15</t>
  </si>
  <si>
    <t>$1,501,814.88</t>
  </si>
  <si>
    <t>$1,537,986.59</t>
  </si>
  <si>
    <t>$1,380,320.46</t>
  </si>
  <si>
    <t>Contratación de Obras</t>
  </si>
  <si>
    <t>lun. 13/10/14 7:00 p. m.</t>
  </si>
  <si>
    <t>mié. 15/10/14 9:00 a. m.</t>
  </si>
  <si>
    <t>jue. 23/10/14 7:00 p. m.</t>
  </si>
  <si>
    <t>Notificación y solicitud de garantías a Oferente</t>
  </si>
  <si>
    <t>mar. 25/11/14 9:00 a. m.</t>
  </si>
  <si>
    <t>mar. 25/11/14 7:00 p. m.</t>
  </si>
  <si>
    <t>Notificación y solicitud de garantías a Oferente del 2do lugar</t>
  </si>
  <si>
    <t>Debido a tramites externos el contratista se retrasa en la entrega de garantias y documentos requeridos para firma de contrato</t>
  </si>
  <si>
    <t>mié. 10/12/14 9:00 a. m.</t>
  </si>
  <si>
    <t>mié. 21/1/15 9:00 a. m.</t>
  </si>
  <si>
    <t>mié. 21/1/15 7:00 p. m.</t>
  </si>
  <si>
    <t>Ejecución de Obras</t>
  </si>
  <si>
    <t>vie. 12/12/14 9:00 a. m.</t>
  </si>
  <si>
    <t>Tramite de Anticipo Zona 1 Lote 2</t>
  </si>
  <si>
    <t>Proyecto de Integracion Urbana Col. Alemania (104431)</t>
  </si>
  <si>
    <t>$723,693.68</t>
  </si>
  <si>
    <t>$603,675.91</t>
  </si>
  <si>
    <t>$204,900.90</t>
  </si>
  <si>
    <t>mié. 24/12/14 9:00 a. m.</t>
  </si>
  <si>
    <t>mié. 7/1/15 7:00 p. m.</t>
  </si>
  <si>
    <t>$44,737.21</t>
  </si>
  <si>
    <t>$76,101.19</t>
  </si>
  <si>
    <t>Avance 3 (Estimación 4 y 5, Escalamiento 1)</t>
  </si>
  <si>
    <t>$71,288.10</t>
  </si>
  <si>
    <t>$2,929.72</t>
  </si>
  <si>
    <t>Avance 5 ( Estimación 6 y Escalamiento 3)</t>
  </si>
  <si>
    <t>$53,640.48</t>
  </si>
  <si>
    <t>lun. 24/8/15 9:00 a. m.</t>
  </si>
  <si>
    <t>$28,346.90</t>
  </si>
  <si>
    <t>Avance 7 (Escalamiento)</t>
  </si>
  <si>
    <t>$2,235.54</t>
  </si>
  <si>
    <t>Avance 8 (Estimación 8)</t>
  </si>
  <si>
    <t>$118,367.66</t>
  </si>
  <si>
    <t>mié. 13/1/16 9:00 a. m.</t>
  </si>
  <si>
    <t>Avance 9 (escalamiento)</t>
  </si>
  <si>
    <t>$1,128.21</t>
  </si>
  <si>
    <t xml:space="preserve">Proyecto de Integracion Urbana Col. Las Pavas (104432) </t>
  </si>
  <si>
    <t>$643,157.08</t>
  </si>
  <si>
    <t>$617,844.61</t>
  </si>
  <si>
    <t>$244,835.24</t>
  </si>
  <si>
    <t>$23,117.73</t>
  </si>
  <si>
    <t>vie. 10/4/15 9:00 a. m.</t>
  </si>
  <si>
    <t>$48,300.86</t>
  </si>
  <si>
    <t>Avance 3 (Estimación 4, 5 y Escalamiento 1)</t>
  </si>
  <si>
    <t>$98,737.58</t>
  </si>
  <si>
    <t>$4,584.33</t>
  </si>
  <si>
    <t>Avance 5 (Estimación 6 y escalamiento 3)</t>
  </si>
  <si>
    <t>$47,479.64</t>
  </si>
  <si>
    <t>$60,093.70</t>
  </si>
  <si>
    <t>mar. 27/10/15 9:00 a. m.</t>
  </si>
  <si>
    <t>Avance 7 (Estimación 11 y Escalamiento 10)</t>
  </si>
  <si>
    <t>$22,299.58</t>
  </si>
  <si>
    <t>mar. 24/11/15 9:00 a. m.</t>
  </si>
  <si>
    <t>$65,149.20</t>
  </si>
  <si>
    <t>jue. 14/1/16 9:00 a. m.</t>
  </si>
  <si>
    <t>$3,246.75</t>
  </si>
  <si>
    <t>jue. 4/2/16 9:00 a. m.</t>
  </si>
  <si>
    <t>$25,312.47</t>
  </si>
  <si>
    <t>Proyecto de Integracion Urbana Col. Brisas de La Laguna (104434)</t>
  </si>
  <si>
    <t>$171,135.83</t>
  </si>
  <si>
    <t>$158,799.94</t>
  </si>
  <si>
    <t>$62,173.83</t>
  </si>
  <si>
    <t>$5,613.36</t>
  </si>
  <si>
    <t>$4,894.35</t>
  </si>
  <si>
    <t>$30,749.65</t>
  </si>
  <si>
    <t>$994.22</t>
  </si>
  <si>
    <t>$10,863.16</t>
  </si>
  <si>
    <t>$4,855.47</t>
  </si>
  <si>
    <t>jue. 26/11/15 7:00 p. m.</t>
  </si>
  <si>
    <t>Avance 7 (estimación 11 y Escalamiento 11)</t>
  </si>
  <si>
    <t>$4,970.74</t>
  </si>
  <si>
    <t>$33,365.85</t>
  </si>
  <si>
    <t>$319.31</t>
  </si>
  <si>
    <t>$12,335.89</t>
  </si>
  <si>
    <t>$209,104.56</t>
  </si>
  <si>
    <t>$121,494.42</t>
  </si>
  <si>
    <t>vie. 7/11/14 9:00 a. m.</t>
  </si>
  <si>
    <t>Ejecución</t>
  </si>
  <si>
    <t>Supervisión del Proyecto de Integracion Urbana Col. Alemania (104431)</t>
  </si>
  <si>
    <t>$105,150.40</t>
  </si>
  <si>
    <t>$77,110.04</t>
  </si>
  <si>
    <t>$20,279.17</t>
  </si>
  <si>
    <t>$18,232.09</t>
  </si>
  <si>
    <t>vie. 9/1/15 9:00 a. m.</t>
  </si>
  <si>
    <t>mié. 14/1/15 7:00 p. m.</t>
  </si>
  <si>
    <t>$988.21</t>
  </si>
  <si>
    <t>jue. 4/6/15 7:00 p. m.</t>
  </si>
  <si>
    <t>$4,778.34</t>
  </si>
  <si>
    <t>lun. 25/5/15 9:00 a. m.</t>
  </si>
  <si>
    <t>mié. 10/6/15 7:00 p. m.</t>
  </si>
  <si>
    <t>$9,832.17</t>
  </si>
  <si>
    <t>mar. 16/6/15 9:00 a. m.</t>
  </si>
  <si>
    <t>Informes de Avance (Pago 5 y 6)</t>
  </si>
  <si>
    <t>$8,906.36</t>
  </si>
  <si>
    <t>mié. 29/7/15 9:00 a. m.</t>
  </si>
  <si>
    <t>$6,830.71</t>
  </si>
  <si>
    <t>vie. 11/9/15 9:00 a. m.</t>
  </si>
  <si>
    <t>$7,262.99</t>
  </si>
  <si>
    <t>mar. 10/11/15 9:00 a. m.</t>
  </si>
  <si>
    <t>mié. 25/11/15 7:00 p. m.</t>
  </si>
  <si>
    <t>$9,920.18</t>
  </si>
  <si>
    <t>Informes Fina de Cierre</t>
  </si>
  <si>
    <t>$6,800.00</t>
  </si>
  <si>
    <t>Supervisión del Proyecto de Integracion Urbana Col. Las Pavas (104432)</t>
  </si>
  <si>
    <t>$81,446.77</t>
  </si>
  <si>
    <t>$34,454.74</t>
  </si>
  <si>
    <t>$6,688.86</t>
  </si>
  <si>
    <t>$5,998.20</t>
  </si>
  <si>
    <t>$1,268.93</t>
  </si>
  <si>
    <t>jue. 30/4/15 9:00 a. m.</t>
  </si>
  <si>
    <t>mar. 26/5/15 7:00 p. m.</t>
  </si>
  <si>
    <t>$1,564.56</t>
  </si>
  <si>
    <t>jue. 11/6/15 7:00 p. m.</t>
  </si>
  <si>
    <t>$5,931.27</t>
  </si>
  <si>
    <t>$11,941.78</t>
  </si>
  <si>
    <t>$1,061.14</t>
  </si>
  <si>
    <t>$12,664.01</t>
  </si>
  <si>
    <t>$7,500.00</t>
  </si>
  <si>
    <t>$1,500.00</t>
  </si>
  <si>
    <t>Supervisión del Proyecto de Integracion Urbana Col. Brisas de La Laguna (104434)</t>
  </si>
  <si>
    <t>$22,507.39</t>
  </si>
  <si>
    <t>$9,929.64</t>
  </si>
  <si>
    <t>$1,725.24</t>
  </si>
  <si>
    <t>$1,547.10</t>
  </si>
  <si>
    <t>$64.85</t>
  </si>
  <si>
    <t>$633.39</t>
  </si>
  <si>
    <t>$610.57</t>
  </si>
  <si>
    <t>Informes de Avance (Pago 5 y Pago 6)</t>
  </si>
  <si>
    <t>$3,772.40</t>
  </si>
  <si>
    <t>$1,576.09</t>
  </si>
  <si>
    <t>$3,225.59</t>
  </si>
  <si>
    <t>$2,300.00</t>
  </si>
  <si>
    <t>$600.98</t>
  </si>
  <si>
    <t>Producto. Proyecto de Integración urbana en Zona 2 ( Colonias David Betancourt, Arcieri, Ramon Amaya Amador y Montes de Bendicion)</t>
  </si>
  <si>
    <t>$11,859,120.51</t>
  </si>
  <si>
    <t>$10,281,237.91</t>
  </si>
  <si>
    <t>Obras de Infraestructura</t>
  </si>
  <si>
    <t>$11,027,906.44</t>
  </si>
  <si>
    <t>$9,627,053.89</t>
  </si>
  <si>
    <t>Contratación de Obras ( David Betancourt, Arcieri # 1 y # 2, Ramón Amaya Amador, Montes de Bendición) 1,724 Viviendas</t>
  </si>
  <si>
    <t>vie. 10/10/14 7:00 p. m.</t>
  </si>
  <si>
    <t>mié. 29/10/14 9:00 a. m.</t>
  </si>
  <si>
    <t>mié. 12/11/14 7:00 p. m.</t>
  </si>
  <si>
    <t>mié. 12/11/14 9:00 a. m.</t>
  </si>
  <si>
    <t>Tramite de Anticipo Zona 2</t>
  </si>
  <si>
    <t>Proyecto de Integracion Urbana Col. Montes de Bendición (104436)</t>
  </si>
  <si>
    <t>$4,407,218.82</t>
  </si>
  <si>
    <t>$4,248,418.46</t>
  </si>
  <si>
    <t>$3,637,258.10</t>
  </si>
  <si>
    <t>jue. 4/12/14 9:00 a. m.</t>
  </si>
  <si>
    <t>$769,960.72</t>
  </si>
  <si>
    <t>vie. 13/2/15 9:00 a. m.</t>
  </si>
  <si>
    <t>$611,160.36</t>
  </si>
  <si>
    <t>Avance 1 (Estimación 1)</t>
  </si>
  <si>
    <t>$14,832.98</t>
  </si>
  <si>
    <t>jue. 12/3/15 7:00 p. m.</t>
  </si>
  <si>
    <t>Avance 2 (Estimación 2)</t>
  </si>
  <si>
    <t>$31,203.62</t>
  </si>
  <si>
    <t>mié. 18/3/15 9:00 a. m.</t>
  </si>
  <si>
    <t>Avance 3 (Estimación 3)</t>
  </si>
  <si>
    <t>$39,402.39</t>
  </si>
  <si>
    <t>Avance 4 (Estimación 4)</t>
  </si>
  <si>
    <t>$44,283.82</t>
  </si>
  <si>
    <t>mié. 20/5/15 9:00 a. m.</t>
  </si>
  <si>
    <t>Avance 5 (Estimación 5)</t>
  </si>
  <si>
    <t>$48,980.16</t>
  </si>
  <si>
    <t>mié. 10/6/15 9:00 a. m.</t>
  </si>
  <si>
    <t>Avance 6 (Estimación 6)</t>
  </si>
  <si>
    <t>$47,755.46</t>
  </si>
  <si>
    <t>mié. 8/7/15 7:00 p. m.</t>
  </si>
  <si>
    <t>Avance 7 (Estimación 7)</t>
  </si>
  <si>
    <t>$46,671.72</t>
  </si>
  <si>
    <t>vie. 31/7/15 9:00 a. m.</t>
  </si>
  <si>
    <t>$44,677.82</t>
  </si>
  <si>
    <t>mié. 9/9/15 9:00 a. m.</t>
  </si>
  <si>
    <t>Avance 9 (Estimación 9)</t>
  </si>
  <si>
    <t>$75,315.37</t>
  </si>
  <si>
    <t>lun. 5/10/15 9:00 a. m.</t>
  </si>
  <si>
    <t>Avance 10 (Estimación 10)</t>
  </si>
  <si>
    <t>$31,656.98</t>
  </si>
  <si>
    <t>mar. 3/11/15 9:00 a. m.</t>
  </si>
  <si>
    <t>mié. 11/11/15 7:00 p. m.</t>
  </si>
  <si>
    <t>Avance 11 ( Estimación 11-12)</t>
  </si>
  <si>
    <t>$55,510.05</t>
  </si>
  <si>
    <t>Avance 11 (estimación 13)</t>
  </si>
  <si>
    <t>$20,959.49</t>
  </si>
  <si>
    <t>mié. 23/12/15 9:00 a. m.</t>
  </si>
  <si>
    <t>mar. 19/1/16 7:00 p. m.</t>
  </si>
  <si>
    <t>Avance 12 (estimación 14)</t>
  </si>
  <si>
    <t>$67,792.21</t>
  </si>
  <si>
    <t>Avance 13 (estimación 15)</t>
  </si>
  <si>
    <t>$42,118.29</t>
  </si>
  <si>
    <t>vie. 4/3/16 9:00 a. m.</t>
  </si>
  <si>
    <t>Avance</t>
  </si>
  <si>
    <t>$158,800.36</t>
  </si>
  <si>
    <t>Proyecto de Integracion Urbana Col. Arcieri 1 y 2 (104437)</t>
  </si>
  <si>
    <t>$1,521,144.35</t>
  </si>
  <si>
    <t>$1,224,227.86</t>
  </si>
  <si>
    <t>$629,395.43</t>
  </si>
  <si>
    <t>Ejecucion Financiero</t>
  </si>
  <si>
    <t>$891,748.92</t>
  </si>
  <si>
    <t>$594,832.43</t>
  </si>
  <si>
    <t>$13,500.33</t>
  </si>
  <si>
    <t>$9,932.88</t>
  </si>
  <si>
    <t>$43,646.31</t>
  </si>
  <si>
    <t>$40,881.81</t>
  </si>
  <si>
    <t>$31,600.62</t>
  </si>
  <si>
    <t>$46,851.80</t>
  </si>
  <si>
    <t>$46,245.41</t>
  </si>
  <si>
    <t>$45,998.45</t>
  </si>
  <si>
    <t>mié. 2/9/15 9:00 a. m.</t>
  </si>
  <si>
    <t>mié. 21/10/15 7:00 p. m.</t>
  </si>
  <si>
    <t>Avance 9 (Estimación 9 y 10)</t>
  </si>
  <si>
    <t>$115,296.40</t>
  </si>
  <si>
    <t>mar. 1/9/15 9:00 a. m.</t>
  </si>
  <si>
    <t xml:space="preserve">Avance 10 (estimación 11 y 12) </t>
  </si>
  <si>
    <t>$55,615.79</t>
  </si>
  <si>
    <t>mar. 1/12/15 9:00 a. m.</t>
  </si>
  <si>
    <t>lun. 7/12/15 7:00 p. m.</t>
  </si>
  <si>
    <t>$17,777.36</t>
  </si>
  <si>
    <t>$27,178.54</t>
  </si>
  <si>
    <t>Avance 13 (estimación 14)</t>
  </si>
  <si>
    <t>$60,122.63</t>
  </si>
  <si>
    <t>Avance 14 (estimación 15)</t>
  </si>
  <si>
    <t>$40,184.10</t>
  </si>
  <si>
    <t>Avance 15</t>
  </si>
  <si>
    <t>$296,916.49</t>
  </si>
  <si>
    <t>Avance 16</t>
  </si>
  <si>
    <t>Avance 17</t>
  </si>
  <si>
    <t>Proyecto de Integracion Urbana Col. David Betancourt (104438)</t>
  </si>
  <si>
    <t>$1,342,464.87</t>
  </si>
  <si>
    <t>$1,183,664.51</t>
  </si>
  <si>
    <t>$504,375.77</t>
  </si>
  <si>
    <t>jue. 18/12/14 9:00 a. m.</t>
  </si>
  <si>
    <t>vie. 9/1/15 7:00 p. m.</t>
  </si>
  <si>
    <t>$11,609.35</t>
  </si>
  <si>
    <t>$40,543.93</t>
  </si>
  <si>
    <t>vie. 24/4/15 9:00 a. m.</t>
  </si>
  <si>
    <t>lun. 27/4/15 7:00 p. m.</t>
  </si>
  <si>
    <t>$61,412.75</t>
  </si>
  <si>
    <t>$18,659.90</t>
  </si>
  <si>
    <t>$60,821.63</t>
  </si>
  <si>
    <t>$93,045.91</t>
  </si>
  <si>
    <t>$57,669.97</t>
  </si>
  <si>
    <t>$53,962.05</t>
  </si>
  <si>
    <t>sáb. 12/9/15 7:00 p. m.</t>
  </si>
  <si>
    <t>Avance 9 (Estimación 9-10)</t>
  </si>
  <si>
    <t>$140,446.10</t>
  </si>
  <si>
    <t>Avance 10 (Estimación 11 y 12)</t>
  </si>
  <si>
    <t>$97,582.14</t>
  </si>
  <si>
    <t>$32,431.72</t>
  </si>
  <si>
    <t>$7,359.33</t>
  </si>
  <si>
    <t>Avance 13</t>
  </si>
  <si>
    <t>$3,743.96</t>
  </si>
  <si>
    <t>Proyecto de Integracion Urbana Col. Ramón Amaya Amador (104439)</t>
  </si>
  <si>
    <t>$3,757,078.40</t>
  </si>
  <si>
    <t>$2,970,743.06</t>
  </si>
  <si>
    <t>$1,404,111.24</t>
  </si>
  <si>
    <t xml:space="preserve">Avance Financiero </t>
  </si>
  <si>
    <t>$2,352,967.16</t>
  </si>
  <si>
    <t>$1,566,631.82</t>
  </si>
  <si>
    <t>$25,900.44</t>
  </si>
  <si>
    <t>mié. 11/3/15 7:00 p. m.</t>
  </si>
  <si>
    <t>$97,212.89</t>
  </si>
  <si>
    <t>$91,972.92</t>
  </si>
  <si>
    <t>$57,626.48</t>
  </si>
  <si>
    <t>$68,947.60</t>
  </si>
  <si>
    <t>$69,732.95</t>
  </si>
  <si>
    <t>$80,378.85</t>
  </si>
  <si>
    <t>$68,351.19</t>
  </si>
  <si>
    <t>lun. 21/9/15 7:00 p. m.</t>
  </si>
  <si>
    <t>$411,665.28</t>
  </si>
  <si>
    <t xml:space="preserve">Avance 10 (Estimación 11 y 12) </t>
  </si>
  <si>
    <t>$96,605.74</t>
  </si>
  <si>
    <t>$128,412.83</t>
  </si>
  <si>
    <t>$231,039.18</t>
  </si>
  <si>
    <t>$138,785.47</t>
  </si>
  <si>
    <t>Avance 14</t>
  </si>
  <si>
    <t>$786,335.34</t>
  </si>
  <si>
    <t>$831,214.07</t>
  </si>
  <si>
    <t>$654,184.02</t>
  </si>
  <si>
    <t>vie. 17/10/14 9:00 a. m.</t>
  </si>
  <si>
    <t>vie. 17/10/14 7:00 p. m.</t>
  </si>
  <si>
    <t>mié. 6/8/14 9:00 a. m.</t>
  </si>
  <si>
    <t>Supervisión del Proyecto de Integracion Urbana Col. Montes de Bendición (104436)</t>
  </si>
  <si>
    <t>$131,784.49</t>
  </si>
  <si>
    <t>$114,852.34</t>
  </si>
  <si>
    <t>$12,854.92</t>
  </si>
  <si>
    <t>$11,534.71</t>
  </si>
  <si>
    <t>$1,888.51</t>
  </si>
  <si>
    <t>lun. 23/3/15 7:00 p. m.</t>
  </si>
  <si>
    <t>$3,896.84</t>
  </si>
  <si>
    <t>lun. 6/4/15 7:00 p. m.</t>
  </si>
  <si>
    <t>$5,047.28</t>
  </si>
  <si>
    <t>mié. 22/4/15 9:00 a. m.</t>
  </si>
  <si>
    <t>mar. 5/5/15 7:00 p. m.</t>
  </si>
  <si>
    <t>Informes de Avance (Pago 5)</t>
  </si>
  <si>
    <t>$5,664.37</t>
  </si>
  <si>
    <t>jue. 28/5/15 9:00 a. m.</t>
  </si>
  <si>
    <t>Informes de Avance (Pago 6)</t>
  </si>
  <si>
    <t>$6,280.88</t>
  </si>
  <si>
    <t>$6,127.37</t>
  </si>
  <si>
    <t>mié. 8/7/15 9:00 a. m.</t>
  </si>
  <si>
    <t>$5,996.88</t>
  </si>
  <si>
    <t>dom. 24/8/14 7:00 p. m.</t>
  </si>
  <si>
    <t>Informes de Avance (pago 9)</t>
  </si>
  <si>
    <t>$5,739.01</t>
  </si>
  <si>
    <t>jue. 17/9/15 7:00 p. m.</t>
  </si>
  <si>
    <t>Informes de Avance (pago 10-11)</t>
  </si>
  <si>
    <t>$24,339.52</t>
  </si>
  <si>
    <t>Informes de Avance (pago 12)</t>
  </si>
  <si>
    <t>$5,071.51</t>
  </si>
  <si>
    <t>lun. 7/12/15 9:00 a. m.</t>
  </si>
  <si>
    <t>mar. 15/12/15 7:00 p. m.</t>
  </si>
  <si>
    <t>Informes de Avance (pago 13)</t>
  </si>
  <si>
    <t>$4,042.58</t>
  </si>
  <si>
    <t>mié. 6/1/16 9:00 a. m.</t>
  </si>
  <si>
    <t>Informes de Avance (pago 14)</t>
  </si>
  <si>
    <t>$10,112.18</t>
  </si>
  <si>
    <t>jue. 11/2/16 9:00 a. m.</t>
  </si>
  <si>
    <t>mar. 1/3/16 7:00 p. m.</t>
  </si>
  <si>
    <t>Informes de Avance (pago 15)</t>
  </si>
  <si>
    <t>$6,255.78</t>
  </si>
  <si>
    <t>mié. 9/3/16 9:00 a. m.</t>
  </si>
  <si>
    <t>$14,300.00</t>
  </si>
  <si>
    <t>$2,632.15</t>
  </si>
  <si>
    <t>Supervisión del Proyecto de Integracion Urbana Col. Arcieri 1 y 2 (104437)</t>
  </si>
  <si>
    <t>$140,580.05</t>
  </si>
  <si>
    <t>$135,516.25</t>
  </si>
  <si>
    <t>$16,134.10</t>
  </si>
  <si>
    <t>$14,477.12</t>
  </si>
  <si>
    <t>$1,825.74</t>
  </si>
  <si>
    <t>lun. 23/3/15 9:00 a. m.</t>
  </si>
  <si>
    <t>$1,341.64</t>
  </si>
  <si>
    <t>mié. 8/4/15 7:00 p. m.</t>
  </si>
  <si>
    <t>$5,464.70</t>
  </si>
  <si>
    <t>$6,189.17</t>
  </si>
  <si>
    <t>jue. 21/5/15 9:00 a. m.</t>
  </si>
  <si>
    <t>$4,378.31</t>
  </si>
  <si>
    <t>$6,518.75</t>
  </si>
  <si>
    <t>mar. 7/7/15 9:00 a. m.</t>
  </si>
  <si>
    <t>$6,369.51</t>
  </si>
  <si>
    <t>jue. 6/8/15 7:00 p. m.</t>
  </si>
  <si>
    <t>$9,346.50</t>
  </si>
  <si>
    <t>Informes de Avance (pago 10)</t>
  </si>
  <si>
    <t>$16,795.87</t>
  </si>
  <si>
    <t>mar. 27/10/15 7:00 p. m.</t>
  </si>
  <si>
    <t>Informes de Avance (Pago 11)</t>
  </si>
  <si>
    <t>$12,854.43</t>
  </si>
  <si>
    <t>Informes de Avance (Pago 12)</t>
  </si>
  <si>
    <t>$9,196.88</t>
  </si>
  <si>
    <t>$7,907.62</t>
  </si>
  <si>
    <t>$10,012.51</t>
  </si>
  <si>
    <t>$6,703.40</t>
  </si>
  <si>
    <t>mar. 8/3/16 9:00 a. m.</t>
  </si>
  <si>
    <t>$5,063.80</t>
  </si>
  <si>
    <t>Supervisión del Proyecto de Integracion Urbana Col. David Betancourt (104438)</t>
  </si>
  <si>
    <t>$134,346.62</t>
  </si>
  <si>
    <t>$113,735.39</t>
  </si>
  <si>
    <t>$12,002.24</t>
  </si>
  <si>
    <t>$10,769.61</t>
  </si>
  <si>
    <t>$1,453.49</t>
  </si>
  <si>
    <t>vie. 20/3/15 7:00 p. m.</t>
  </si>
  <si>
    <t>$5,085.30</t>
  </si>
  <si>
    <t>mar. 24/3/15 9:00 a. m.</t>
  </si>
  <si>
    <t>$7,869.59</t>
  </si>
  <si>
    <t>mar. 21/4/15 9:00 a. m.</t>
  </si>
  <si>
    <t>$2,389.11</t>
  </si>
  <si>
    <t>$7,797.89</t>
  </si>
  <si>
    <t>$4,778.02</t>
  </si>
  <si>
    <t>$7,423.35</t>
  </si>
  <si>
    <t>mié. 24/6/15 7:00 p. m.</t>
  </si>
  <si>
    <t>$6,949.21</t>
  </si>
  <si>
    <t>$24,091.87</t>
  </si>
  <si>
    <t>$6,103.59</t>
  </si>
  <si>
    <t>$12,937.18</t>
  </si>
  <si>
    <t>Informes de Avance (Pago 13)</t>
  </si>
  <si>
    <t>$3,102.28</t>
  </si>
  <si>
    <t>Informes de Avance (Pago 14)</t>
  </si>
  <si>
    <t>$670.43</t>
  </si>
  <si>
    <t>vie. 12/2/16 9:00 a. m.</t>
  </si>
  <si>
    <t>Informes de Avance (Pago 15)</t>
  </si>
  <si>
    <t>$312.23</t>
  </si>
  <si>
    <t>$13,500.00</t>
  </si>
  <si>
    <t>$3,611.23</t>
  </si>
  <si>
    <t>Supervisión del Proyecto de Integracion Urbana Col. Ramón Amaya Amador (104439)</t>
  </si>
  <si>
    <t>$424,502.91</t>
  </si>
  <si>
    <t>$290,080.04</t>
  </si>
  <si>
    <t>$34,715.47</t>
  </si>
  <si>
    <t>$31,150.17</t>
  </si>
  <si>
    <t>$3,400.03</t>
  </si>
  <si>
    <t>$12,646.82</t>
  </si>
  <si>
    <t>$12,260.59</t>
  </si>
  <si>
    <t>$7,665.36</t>
  </si>
  <si>
    <t>$9,374.88</t>
  </si>
  <si>
    <t>$9,302.13</t>
  </si>
  <si>
    <t>mar. 21/7/15 7:00 p. m.</t>
  </si>
  <si>
    <t>Informes de Avance (pago 8)</t>
  </si>
  <si>
    <t>$10,575.81</t>
  </si>
  <si>
    <t>jue. 6/8/15 9:00 a. m.</t>
  </si>
  <si>
    <t>lun. 24/8/15 7:00 p. m.</t>
  </si>
  <si>
    <t>$9,134.29</t>
  </si>
  <si>
    <t>Informes de Avance (Pago 10)</t>
  </si>
  <si>
    <t>$44,412.96</t>
  </si>
  <si>
    <t>$21,876.44</t>
  </si>
  <si>
    <t>$10,639.48</t>
  </si>
  <si>
    <t>$13,660.46</t>
  </si>
  <si>
    <t>$38,465.93</t>
  </si>
  <si>
    <t>$20,799.22</t>
  </si>
  <si>
    <t>$40,609.28</t>
  </si>
  <si>
    <t>$45,204.31</t>
  </si>
  <si>
    <t>$8,000.00</t>
  </si>
  <si>
    <t>Proyecto de integración urbana en la Colonia Villa Cristina culminado</t>
  </si>
  <si>
    <t>$187,000.00</t>
  </si>
  <si>
    <t>lun. 1/6/15 9:00 a. m.</t>
  </si>
  <si>
    <t>lun. 8/6/15 7:00 p. m.</t>
  </si>
  <si>
    <t>jue. 11/6/15 9:00 a. m.</t>
  </si>
  <si>
    <t>jue. 16/7/15 9:00 a. m.</t>
  </si>
  <si>
    <t>jue. 16/7/15 7:00 p. m.</t>
  </si>
  <si>
    <t>mar. 11/8/15 7:00 p. m.</t>
  </si>
  <si>
    <t>mié. 28/10/15 9:00 a. m.</t>
  </si>
  <si>
    <t>mié. 28/10/15 7:00 p. m.</t>
  </si>
  <si>
    <t>Notificación a Oferentes</t>
  </si>
  <si>
    <t>lun. 23/11/15 9:00 a. m.</t>
  </si>
  <si>
    <t>Solicitud y presentación de garantías</t>
  </si>
  <si>
    <t>jue. 26/11/15 9:00 a. m.</t>
  </si>
  <si>
    <t>mar. 8/12/15 9:00 a. m.</t>
  </si>
  <si>
    <t>$175,000.00</t>
  </si>
  <si>
    <t xml:space="preserve">Pago de Anticipo (No se realizará) </t>
  </si>
  <si>
    <t>Estimaciones</t>
  </si>
  <si>
    <t>$43,750.00</t>
  </si>
  <si>
    <t>Contratación de Supervisión</t>
  </si>
  <si>
    <t>lun. 8/6/15 9:00 a. m.</t>
  </si>
  <si>
    <t>Solicitud de no objeción al BID</t>
  </si>
  <si>
    <t>vie. 17/7/15 9:00 a. m.</t>
  </si>
  <si>
    <t>lun. 28/9/15 7:00 p. m.</t>
  </si>
  <si>
    <t>jue. 1/10/15 9:00 a. m.</t>
  </si>
  <si>
    <t>vie. 30/10/15 9:00 a. m.</t>
  </si>
  <si>
    <t>jue. 5/11/15 7:00 p. m.</t>
  </si>
  <si>
    <t>vie. 6/11/15 9:00 a. m.</t>
  </si>
  <si>
    <t>Ejecucion</t>
  </si>
  <si>
    <t>$12,000.00</t>
  </si>
  <si>
    <t>Obras Complementarias a Proyectos de Integración Urbana (2016)</t>
  </si>
  <si>
    <t>$1,137,286.77</t>
  </si>
  <si>
    <t>Manually Scheduled</t>
  </si>
  <si>
    <t>LPN 1. (1) Construcción Centro Comunal Col. Brisas (2) Construcción Centro de Usos Multiples Col. Alemania. (3)Reparación Cancha Usos Multiples Col. Buenas Nuevas. (4) Canalización Quebrada Col. Pavas (5)Rep. Calle Principal Col. Brasilia</t>
  </si>
  <si>
    <t>$357,108.39</t>
  </si>
  <si>
    <t>Contratación de Obras (LPN)</t>
  </si>
  <si>
    <t>Formulación de Proyectos</t>
  </si>
  <si>
    <t>$333,746.15</t>
  </si>
  <si>
    <t>Construcción de Centro Comunal (Usos multiples) Colonia Brisas de la Laguna</t>
  </si>
  <si>
    <t>$40,793.15</t>
  </si>
  <si>
    <t>$8,158.63</t>
  </si>
  <si>
    <t>Estimación 1</t>
  </si>
  <si>
    <t>Estimación 2</t>
  </si>
  <si>
    <t>Estimación 3</t>
  </si>
  <si>
    <t>Estimación 4</t>
  </si>
  <si>
    <t>Construcción Anexo Centro de Salud y Centro de Usos Múltiples, Colonia Alemania</t>
  </si>
  <si>
    <t>$83,319.90</t>
  </si>
  <si>
    <t>$16,663.98</t>
  </si>
  <si>
    <t xml:space="preserve">Reparación Cancha para Usos Multiples, Colonia Buenas Nuevas </t>
  </si>
  <si>
    <t>$73,269.50</t>
  </si>
  <si>
    <t>$14,653.90</t>
  </si>
  <si>
    <t>Embaulado Quebrada, colonia Las Pavas y Amates</t>
  </si>
  <si>
    <t>$68,181.80</t>
  </si>
  <si>
    <t>$13,636.36</t>
  </si>
  <si>
    <t>Reparación calle Principal Colonia Brasilia</t>
  </si>
  <si>
    <t>Contratación de Supervisión (3CVS)</t>
  </si>
  <si>
    <t>$23,362.24</t>
  </si>
  <si>
    <t>Supervisión Construcción Centro Comunal (Usos Multiples) Colonia las Brisas</t>
  </si>
  <si>
    <t>$2,855.52</t>
  </si>
  <si>
    <t>$713.88</t>
  </si>
  <si>
    <t>Supervisión Construcción Centro de Usos Múltiples, Colonia Alemania</t>
  </si>
  <si>
    <t>$5,832.40</t>
  </si>
  <si>
    <t>$1,458.10</t>
  </si>
  <si>
    <t xml:space="preserve">Supervisión Reparación Cancha para Usos Multiples, Colonia Buenas Nuevas </t>
  </si>
  <si>
    <t>$5,128.88</t>
  </si>
  <si>
    <t>$1,282.22</t>
  </si>
  <si>
    <t>Supervisión Canalización Quebrada, colonia Las Pavas y Amates</t>
  </si>
  <si>
    <t>$4,772.72</t>
  </si>
  <si>
    <t>$1,193.18</t>
  </si>
  <si>
    <t>Supervisión Reparación calle Principal Colonia Brasilia</t>
  </si>
  <si>
    <t xml:space="preserve">LPN 2: 1 Mejoras Sistemas Electricos Colonias San Juan del Norte (Zona 1), Arcieri I y II, Montes de Bendición, David Betancourth y Ramón Amaya Amador (Zona 2) </t>
  </si>
  <si>
    <t>$335,571.34</t>
  </si>
  <si>
    <t>Formulación y Revisión de Proyectos</t>
  </si>
  <si>
    <t xml:space="preserve">Notas y Documentación del Diseñador </t>
  </si>
  <si>
    <t>Revisión de Proyectos ENEE</t>
  </si>
  <si>
    <t>Preparación de Documentos de Licitación</t>
  </si>
  <si>
    <t>$313,618.10</t>
  </si>
  <si>
    <t>Sistema Electrico, Colonia San Juan del Norte, Colonia San Juan del Norte</t>
  </si>
  <si>
    <t>$112,172.20</t>
  </si>
  <si>
    <t>$22,434.44</t>
  </si>
  <si>
    <t>Sistema Eléctrico y del Alumbrado Publico, Colonia Arcieri #1 y #2</t>
  </si>
  <si>
    <t>$40,413.70</t>
  </si>
  <si>
    <t>$8,082.74</t>
  </si>
  <si>
    <t>Sistema Eléctrico colonia Colonia David Betancourt</t>
  </si>
  <si>
    <t>$21,616.70</t>
  </si>
  <si>
    <t>$4,323.34</t>
  </si>
  <si>
    <t>Sistema Eléctrico y del Alumbrado Publico, Colonia Montes de Bendición</t>
  </si>
  <si>
    <t>$45,957.55</t>
  </si>
  <si>
    <t>$9,191.51</t>
  </si>
  <si>
    <t>Sistema Eléctrico y del Alumbrado Publico, Colonia Ramón Amaya Amador</t>
  </si>
  <si>
    <t>$93,457.95</t>
  </si>
  <si>
    <t>$18,691.59</t>
  </si>
  <si>
    <t>Ejecucion de Supervisón</t>
  </si>
  <si>
    <t>$21,953.24</t>
  </si>
  <si>
    <t>SupervisiónSistema Electrico, Colonia San Juan del Norte, Colonia San Juan del Norte</t>
  </si>
  <si>
    <t>$7,852.04</t>
  </si>
  <si>
    <t>$1,963.01</t>
  </si>
  <si>
    <t xml:space="preserve">Supervisión Sistema Eléctrico y del Alumbrado Publico, Colonia Arcieri #1 y #2 </t>
  </si>
  <si>
    <t>$2,828.96</t>
  </si>
  <si>
    <t>$707.24</t>
  </si>
  <si>
    <t>Supervisión Sistema Eléctrico colonia Colonia David Betancourt</t>
  </si>
  <si>
    <t>$1,513.16</t>
  </si>
  <si>
    <t>$378.29</t>
  </si>
  <si>
    <t>Supervisión Sistema Eléctrico y del Alumbrado Publico, Colonia Monstes de Bendición</t>
  </si>
  <si>
    <t>$3,217.04</t>
  </si>
  <si>
    <t>$804.26</t>
  </si>
  <si>
    <t>$6,542.04</t>
  </si>
  <si>
    <t>$1,635.51</t>
  </si>
  <si>
    <t xml:space="preserve">LPN 3: (1) Centro Comunal Colonia Arcieri #1 y #2, (2) Guarderia Infantil David Betancourth (3) Centro Comunal Montes de Bendición (4) Mejoras a Campo de Fútbol, Colonia Ramón Amaya </t>
  </si>
  <si>
    <t>$253,932.25</t>
  </si>
  <si>
    <t>Ejecución del Contrato Obras</t>
  </si>
  <si>
    <t>$237,319.85</t>
  </si>
  <si>
    <t xml:space="preserve">Construcción de Centro Comunal, Colonia Arcieri #1 y #2 </t>
  </si>
  <si>
    <t>$59,080.05</t>
  </si>
  <si>
    <t>$11,816.01</t>
  </si>
  <si>
    <t>Construcción de Guardería Infantil, Colonia David Betancourth</t>
  </si>
  <si>
    <t>$54,841.55</t>
  </si>
  <si>
    <t>$10,968.31</t>
  </si>
  <si>
    <t>Construcción de Centro Comunal, Colonia Montes de Bendición</t>
  </si>
  <si>
    <t>Mejoras a Campo de Fútbol, Colonia Ramón Amaya Amador</t>
  </si>
  <si>
    <t>$82,605.10</t>
  </si>
  <si>
    <t>$16,521.02</t>
  </si>
  <si>
    <t>Contratación de Supervisón (3CVS)</t>
  </si>
  <si>
    <t xml:space="preserve">Ejecución de Supervisión </t>
  </si>
  <si>
    <t>$16,612.40</t>
  </si>
  <si>
    <t xml:space="preserve">Supervisón Construcción de Centro Comunal, Colonia Arcieri #1 y #2 </t>
  </si>
  <si>
    <t>$4,135.60</t>
  </si>
  <si>
    <t>$1,033.90</t>
  </si>
  <si>
    <t>Supervisón Construcción de Guardería Infantil, Colonia David Betancourth</t>
  </si>
  <si>
    <t>$3,838.92</t>
  </si>
  <si>
    <t>$959.73</t>
  </si>
  <si>
    <t>Supervisón Construcción de Centro Comunal, Colonia Montes de Bendición</t>
  </si>
  <si>
    <t>Supervisón Mejoras al Campo de Futbol, colonia Ramón Amaya</t>
  </si>
  <si>
    <t>$5,782.36</t>
  </si>
  <si>
    <t>$1,445.59</t>
  </si>
  <si>
    <t>Imprevistos Obras 2016 (20%)</t>
  </si>
  <si>
    <t>$190,674.79</t>
  </si>
  <si>
    <t>$1,290,212.18</t>
  </si>
  <si>
    <t>lun. 1/7/13 9:00 a. m.</t>
  </si>
  <si>
    <t>$758,768.52</t>
  </si>
  <si>
    <t>Gasto Operativo Proyecto</t>
  </si>
  <si>
    <t>$965,061.09</t>
  </si>
  <si>
    <t>$737,801.43</t>
  </si>
  <si>
    <t>Unidad Coordinadora del Programa (FHIS - UCP)</t>
  </si>
  <si>
    <t>$588,386.66</t>
  </si>
  <si>
    <t>$460,523.51</t>
  </si>
  <si>
    <t>Coordinador UCP</t>
  </si>
  <si>
    <t>$110,902.59</t>
  </si>
  <si>
    <t>$88,588.99</t>
  </si>
  <si>
    <t>Proceso de Contratación</t>
  </si>
  <si>
    <t>mar. 10/9/13 7:00 p. m.</t>
  </si>
  <si>
    <t>Solicitud de Renovación de Contrato</t>
  </si>
  <si>
    <t>mar. 27/8/13 7:00 p. m.</t>
  </si>
  <si>
    <t>Solicitud de No Objeción del BID</t>
  </si>
  <si>
    <t>mié. 28/8/13 9:00 a. m.</t>
  </si>
  <si>
    <t>mié. 28/8/13 7:00 p. m.</t>
  </si>
  <si>
    <t>lun. 2/9/13 9:00 a. m.</t>
  </si>
  <si>
    <t>vie. 6/9/13 7:00 p. m.</t>
  </si>
  <si>
    <t>lun. 9/9/13 9:00 a. m.</t>
  </si>
  <si>
    <t>Ejecución del Contrato</t>
  </si>
  <si>
    <t>$15,382.31</t>
  </si>
  <si>
    <t>lun. 6/1/14 7:00 p. m.</t>
  </si>
  <si>
    <t>Pago Mensual 2013 1</t>
  </si>
  <si>
    <t>$3,842.55</t>
  </si>
  <si>
    <t>mar. 26/11/13 7:00 p. m.</t>
  </si>
  <si>
    <t>Pago Mensual 2013 2</t>
  </si>
  <si>
    <t>Pago Mensual 2013 3</t>
  </si>
  <si>
    <t>$3,847.35</t>
  </si>
  <si>
    <t>Pago Mensual 2013 4</t>
  </si>
  <si>
    <t>$3,849.85</t>
  </si>
  <si>
    <t>jue. 26/12/13 9:00 a. m.</t>
  </si>
  <si>
    <t>$53,755.92</t>
  </si>
  <si>
    <t>$3,330.47</t>
  </si>
  <si>
    <t>$4,355.75</t>
  </si>
  <si>
    <t>$7,695.55</t>
  </si>
  <si>
    <t>$3,817.20</t>
  </si>
  <si>
    <t>jue. 26/6/14 9:00 a. m.</t>
  </si>
  <si>
    <t>$3,822.80</t>
  </si>
  <si>
    <t>$3,848.71</t>
  </si>
  <si>
    <t>$3,846.33</t>
  </si>
  <si>
    <t>$3,841.56</t>
  </si>
  <si>
    <t>$7,685.24</t>
  </si>
  <si>
    <t>$3,846.06</t>
  </si>
  <si>
    <t>$3,830.77</t>
  </si>
  <si>
    <t>$3,835.47</t>
  </si>
  <si>
    <t>$8,419.01</t>
  </si>
  <si>
    <t>$2,752.41</t>
  </si>
  <si>
    <t>Pago Mensual 2 (no se realizará)</t>
  </si>
  <si>
    <t>Pago Mensual 3 (no se realizará)</t>
  </si>
  <si>
    <t>Pago Mensual 4 (no se realizará)</t>
  </si>
  <si>
    <t>Pago Mensual 5 ( no se realizará)</t>
  </si>
  <si>
    <t>Pago Mensual 6 (no se realizará)</t>
  </si>
  <si>
    <t>Pago Mensual 7 (no se realizará)</t>
  </si>
  <si>
    <t>Pago Mensual 8 (no se realizará)</t>
  </si>
  <si>
    <t xml:space="preserve">Pago Mensual 9 ( no se realizará) </t>
  </si>
  <si>
    <t>Pago Mensual 10 (no se realizará)</t>
  </si>
  <si>
    <t>$2,976.76</t>
  </si>
  <si>
    <t>$2,689.84</t>
  </si>
  <si>
    <t>$33,345.36</t>
  </si>
  <si>
    <t>$11,031.76</t>
  </si>
  <si>
    <t>$2,759.35</t>
  </si>
  <si>
    <t>$2,758.03</t>
  </si>
  <si>
    <t>mié. 25/5/16 7:00 p. m.</t>
  </si>
  <si>
    <t>$2,753.97</t>
  </si>
  <si>
    <t>$2,760.41</t>
  </si>
  <si>
    <t>$2,789.20</t>
  </si>
  <si>
    <t>Asistente Técnico 1 UCP</t>
  </si>
  <si>
    <t>$98,232.02</t>
  </si>
  <si>
    <t>$65,714.48</t>
  </si>
  <si>
    <t>$11,187.13</t>
  </si>
  <si>
    <t>$2,794.59</t>
  </si>
  <si>
    <t>$2,798.07</t>
  </si>
  <si>
    <t>$2,799.89</t>
  </si>
  <si>
    <t>$33,508.16</t>
  </si>
  <si>
    <t>$2,422.15</t>
  </si>
  <si>
    <t>$3,167.82</t>
  </si>
  <si>
    <t>$2,796.77</t>
  </si>
  <si>
    <t>$2,784.37</t>
  </si>
  <si>
    <t>mié. 11/6/14 9:00 a. m.</t>
  </si>
  <si>
    <t>mié. 11/6/14 7:00 p. m.</t>
  </si>
  <si>
    <t>$2,784.64</t>
  </si>
  <si>
    <t>$2,799.06</t>
  </si>
  <si>
    <t>$2,797.33</t>
  </si>
  <si>
    <t>$2,793.86</t>
  </si>
  <si>
    <t>$2,789.27</t>
  </si>
  <si>
    <t>$2,797.14</t>
  </si>
  <si>
    <t>$2,786.02</t>
  </si>
  <si>
    <t>$2,789.73</t>
  </si>
  <si>
    <t>$23,648.27</t>
  </si>
  <si>
    <t>$21,019.19</t>
  </si>
  <si>
    <t>$2,752.02</t>
  </si>
  <si>
    <t>$2,736.68</t>
  </si>
  <si>
    <t>vie. 10/4/15 7:00 p. m.</t>
  </si>
  <si>
    <t>$2,727.89</t>
  </si>
  <si>
    <t>$2,738.63</t>
  </si>
  <si>
    <t>$109.55</t>
  </si>
  <si>
    <t>Pago Mensual 8 ( no se realizará)</t>
  </si>
  <si>
    <t>$2,492.40</t>
  </si>
  <si>
    <t>$2,501.93</t>
  </si>
  <si>
    <t>$2,480.63</t>
  </si>
  <si>
    <t>dom. 20/12/15 7:00 p. m.</t>
  </si>
  <si>
    <t>$2,465.68</t>
  </si>
  <si>
    <t>lun. 21/12/15 7:00 p. m.</t>
  </si>
  <si>
    <t>$29,888.46</t>
  </si>
  <si>
    <t>$2,473.24</t>
  </si>
  <si>
    <t>$2,472.06</t>
  </si>
  <si>
    <t>$2,468.42</t>
  </si>
  <si>
    <t>$2,474.74</t>
  </si>
  <si>
    <t>$2,500.00</t>
  </si>
  <si>
    <t>Asistente Técnico 2 UCP</t>
  </si>
  <si>
    <t>$97,348.88</t>
  </si>
  <si>
    <t>$77,348.88</t>
  </si>
  <si>
    <t>Solicitud de Contratacion Directa( Cambio de Puesto)</t>
  </si>
  <si>
    <t>mié. 23/10/13 9:00 a. m.</t>
  </si>
  <si>
    <t>$9,982.82</t>
  </si>
  <si>
    <t>$2,495.17</t>
  </si>
  <si>
    <t>$2,498.28</t>
  </si>
  <si>
    <t>$2,494.21</t>
  </si>
  <si>
    <t>$29,928.36</t>
  </si>
  <si>
    <t>$2,161.60</t>
  </si>
  <si>
    <t>$2,828.40</t>
  </si>
  <si>
    <t>$2,497.11</t>
  </si>
  <si>
    <t>$2,497.25</t>
  </si>
  <si>
    <t>$2,486.29</t>
  </si>
  <si>
    <t>lun. 16/6/14 9:00 a. m.</t>
  </si>
  <si>
    <t>lun. 16/6/14 7:00 p. m.</t>
  </si>
  <si>
    <t>$2,499.17</t>
  </si>
  <si>
    <t>$2,497.62</t>
  </si>
  <si>
    <t>$2,494.52</t>
  </si>
  <si>
    <t>$2,490.42</t>
  </si>
  <si>
    <t>$2,497.64</t>
  </si>
  <si>
    <t>$2,487.52</t>
  </si>
  <si>
    <t>$2,490.83</t>
  </si>
  <si>
    <t>$22,603.95</t>
  </si>
  <si>
    <t>$2,467.02</t>
  </si>
  <si>
    <t>$2,489.39</t>
  </si>
  <si>
    <t>$2,478.51</t>
  </si>
  <si>
    <t>$2,609.06</t>
  </si>
  <si>
    <t>$2,619.33</t>
  </si>
  <si>
    <t>lun. 29/6/15 9:00 a. m.</t>
  </si>
  <si>
    <t>$34,833.76</t>
  </si>
  <si>
    <t>$14,833.76</t>
  </si>
  <si>
    <t>$4,946.48</t>
  </si>
  <si>
    <t>$4,944.12</t>
  </si>
  <si>
    <t>Especialista Financiero</t>
  </si>
  <si>
    <t>$138,721.10</t>
  </si>
  <si>
    <t>$116,409.10</t>
  </si>
  <si>
    <t>$11,180.42</t>
  </si>
  <si>
    <t>jue. 23/1/14 7:00 p. m.</t>
  </si>
  <si>
    <t>$2,793.18</t>
  </si>
  <si>
    <t>jue. 23/1/14 9:00 a. m.</t>
  </si>
  <si>
    <t>$58,637.40</t>
  </si>
  <si>
    <t>$2,796.92</t>
  </si>
  <si>
    <t>$2,798.73</t>
  </si>
  <si>
    <t>$2,797.13</t>
  </si>
  <si>
    <t>$2,791.05</t>
  </si>
  <si>
    <t>$27,900.00</t>
  </si>
  <si>
    <t>$35,558.91</t>
  </si>
  <si>
    <t>$2,739.99</t>
  </si>
  <si>
    <t>$2,727.69</t>
  </si>
  <si>
    <t>$2,742.42</t>
  </si>
  <si>
    <t>$2,738.16</t>
  </si>
  <si>
    <t>$2,729.94</t>
  </si>
  <si>
    <t>$2,731.93</t>
  </si>
  <si>
    <t>$5,529.38</t>
  </si>
  <si>
    <t>$2,718.98</t>
  </si>
  <si>
    <t>$2,706.15</t>
  </si>
  <si>
    <t>$33,344.37</t>
  </si>
  <si>
    <t>$11,032.37</t>
  </si>
  <si>
    <t>$2,761.02</t>
  </si>
  <si>
    <t>$2,789.00</t>
  </si>
  <si>
    <t>Asistente del Financiero (Contador) NO SE CONTRATARÁ</t>
  </si>
  <si>
    <t>lun. 24/11/14 9:00 a. m.</t>
  </si>
  <si>
    <t>Pago Mensual 2013(no contratado para este mes)</t>
  </si>
  <si>
    <t>vie. 20/12/13 7:00 p. m.</t>
  </si>
  <si>
    <t>Pago Mensual 2013(no contratado para este mes) 1</t>
  </si>
  <si>
    <t>Pago Mensual 2013(no contratado para este mes) 2</t>
  </si>
  <si>
    <t>Pago Mensual 2013(no contratado para este mes) 3</t>
  </si>
  <si>
    <t>Pago Mensual 2013(no contratado para este mes) 4</t>
  </si>
  <si>
    <t>Pago Mensual 2014( No contratado para 2014)</t>
  </si>
  <si>
    <t>Pago Mensual 1 (no contratado para este mes) 1</t>
  </si>
  <si>
    <t>jue. 30/1/14 9:00 a. m.</t>
  </si>
  <si>
    <t xml:space="preserve">Pago Mensual 2 (no contratado para este mes) </t>
  </si>
  <si>
    <t>jue. 27/2/14 9:00 a. m.</t>
  </si>
  <si>
    <t>Pago Mensual 3 (no contratado para este mes) 1</t>
  </si>
  <si>
    <t>jue. 27/3/14 9:00 a. m.</t>
  </si>
  <si>
    <t>Pago Mensual 4 (no contratado para este mes) 1</t>
  </si>
  <si>
    <t>jue. 24/4/14 9:00 a. m.</t>
  </si>
  <si>
    <t>Pago Mensual 5 (no contratado para este mes) 1</t>
  </si>
  <si>
    <t>Pago Mensual 6 (no contratado para este mes) 1</t>
  </si>
  <si>
    <t>Pago Mensual 7 (no contratado para este mes) 1</t>
  </si>
  <si>
    <t>Pago Mensual 8 (no contratado para este mes) 1</t>
  </si>
  <si>
    <t>Pago Mensual 9 (no contratado para este mes) 1</t>
  </si>
  <si>
    <t>jue. 25/9/14 9:00 a. m.</t>
  </si>
  <si>
    <t xml:space="preserve">Pago Mensual 10 (no contratado para este mes) </t>
  </si>
  <si>
    <t>jue. 30/10/14 9:00 a. m.</t>
  </si>
  <si>
    <t>Pago Mensual 11 (no contratado para este mes) 1</t>
  </si>
  <si>
    <t xml:space="preserve">Pago Mensual 12 (no contratado para este mes) </t>
  </si>
  <si>
    <t xml:space="preserve">Especialista en Adquisiciones </t>
  </si>
  <si>
    <t>$84,204.39</t>
  </si>
  <si>
    <t>$67,244.39</t>
  </si>
  <si>
    <t>$7,990.81</t>
  </si>
  <si>
    <t>$1,996.13</t>
  </si>
  <si>
    <t>$1,998.62</t>
  </si>
  <si>
    <t>$1,999.92</t>
  </si>
  <si>
    <t>$25,948.15</t>
  </si>
  <si>
    <t>$1,730.11</t>
  </si>
  <si>
    <t>$2,262.72</t>
  </si>
  <si>
    <t>$3,997.69</t>
  </si>
  <si>
    <t>$1,997.80</t>
  </si>
  <si>
    <t>$1,989.03</t>
  </si>
  <si>
    <t>$1,999.33</t>
  </si>
  <si>
    <t>$1,999.09</t>
  </si>
  <si>
    <t>$1,995.61</t>
  </si>
  <si>
    <t>$1,992.33</t>
  </si>
  <si>
    <t>$1,997.95</t>
  </si>
  <si>
    <t>$1,993.61</t>
  </si>
  <si>
    <t>$1,992.86</t>
  </si>
  <si>
    <t>$24,920.01</t>
  </si>
  <si>
    <t>mar. 29/12/15 7:00 p. m.</t>
  </si>
  <si>
    <t>$1,973.61</t>
  </si>
  <si>
    <t>$1,991.51</t>
  </si>
  <si>
    <t>$1,982.81</t>
  </si>
  <si>
    <t>$2,110.99</t>
  </si>
  <si>
    <t>$2,122.39</t>
  </si>
  <si>
    <t>$2,119.10</t>
  </si>
  <si>
    <t>sáb. 20/6/15 9:00 a. m.</t>
  </si>
  <si>
    <t>lun. 22/6/15 7:00 p. m.</t>
  </si>
  <si>
    <t>$2,112.74</t>
  </si>
  <si>
    <t>$2,114.27</t>
  </si>
  <si>
    <t>$2,112.31</t>
  </si>
  <si>
    <t>$2,104.25</t>
  </si>
  <si>
    <t>$2,094.33</t>
  </si>
  <si>
    <t>$2,081.70</t>
  </si>
  <si>
    <t>$25,345.42</t>
  </si>
  <si>
    <t>$8,385.42</t>
  </si>
  <si>
    <t>$2,097.31</t>
  </si>
  <si>
    <t>$2,096.31</t>
  </si>
  <si>
    <t>$2,093.22</t>
  </si>
  <si>
    <t>$2,098.58</t>
  </si>
  <si>
    <t>$2,120.00</t>
  </si>
  <si>
    <t>Formulador y evaluador de proyectos de infraestructura y apoyo social</t>
  </si>
  <si>
    <t>$58,977.67</t>
  </si>
  <si>
    <t>$45,217.67</t>
  </si>
  <si>
    <t>$6,389.00</t>
  </si>
  <si>
    <t>$1,596.91</t>
  </si>
  <si>
    <t>$1,598.90</t>
  </si>
  <si>
    <t>$1,596.29</t>
  </si>
  <si>
    <t>$20,758.69</t>
  </si>
  <si>
    <t>$1,384.08</t>
  </si>
  <si>
    <t>$1,810.18</t>
  </si>
  <si>
    <t>$3,198.15</t>
  </si>
  <si>
    <t>$1,598.24</t>
  </si>
  <si>
    <t>$1,591.22</t>
  </si>
  <si>
    <t>$1,599.63</t>
  </si>
  <si>
    <t>$1,596.49</t>
  </si>
  <si>
    <t>$1,593.87</t>
  </si>
  <si>
    <t>$15,061.69</t>
  </si>
  <si>
    <t>$1,712.82</t>
  </si>
  <si>
    <t>$3,435.36</t>
  </si>
  <si>
    <t>Pago Mensual 9 (no se realizará)</t>
  </si>
  <si>
    <t>Pago Mensual 10 ( no se realizará)</t>
  </si>
  <si>
    <t>Pago Mensual 11 (no se realizará)</t>
  </si>
  <si>
    <t>$16,768.29</t>
  </si>
  <si>
    <t>jue. 28/1/16 9:00 a. m.</t>
  </si>
  <si>
    <t>$3,008.29</t>
  </si>
  <si>
    <t>Enlaces Técnicos Comunitarios (ETEC) de Monitoreo</t>
  </si>
  <si>
    <t>$294,213.36</t>
  </si>
  <si>
    <t>$226,373.36</t>
  </si>
  <si>
    <t>Contratación Directa Técnicos del 1786</t>
  </si>
  <si>
    <t>jue. 12/9/13 7:00 p. m.</t>
  </si>
  <si>
    <t>mié. 11/9/13 7:00 p. m.</t>
  </si>
  <si>
    <t>Pago Mensual2013</t>
  </si>
  <si>
    <t>$30,985.96</t>
  </si>
  <si>
    <t>$7,744.99</t>
  </si>
  <si>
    <t>$7,754.65</t>
  </si>
  <si>
    <t>$7,741.32</t>
  </si>
  <si>
    <t>$86,176.80</t>
  </si>
  <si>
    <t>$6,712.62</t>
  </si>
  <si>
    <t>$8,779.35</t>
  </si>
  <si>
    <t>$7,750.70</t>
  </si>
  <si>
    <t>$7,751.46</t>
  </si>
  <si>
    <t>$7,718.19</t>
  </si>
  <si>
    <t>$6,792.73</t>
  </si>
  <si>
    <t>$5,827.36</t>
  </si>
  <si>
    <t>$963.53</t>
  </si>
  <si>
    <t>$13,549.06</t>
  </si>
  <si>
    <t>$6,788.05</t>
  </si>
  <si>
    <t>$6,773.02</t>
  </si>
  <si>
    <t>$6,770.73</t>
  </si>
  <si>
    <t>$80,435.16</t>
  </si>
  <si>
    <t>$6,705.33</t>
  </si>
  <si>
    <t>$6,766.17</t>
  </si>
  <si>
    <t>$6,736.60</t>
  </si>
  <si>
    <t>$7,363.61</t>
  </si>
  <si>
    <t>$7,399.54</t>
  </si>
  <si>
    <t>$4,973.07</t>
  </si>
  <si>
    <t>$4,957.95</t>
  </si>
  <si>
    <t>$6,801.08</t>
  </si>
  <si>
    <t>$7,231.42</t>
  </si>
  <si>
    <t>$7,203.87</t>
  </si>
  <si>
    <t>$7,169.87</t>
  </si>
  <si>
    <t>$7,126.65</t>
  </si>
  <si>
    <t>Pago Mensual2016</t>
  </si>
  <si>
    <t>$96,615.44</t>
  </si>
  <si>
    <t>$28,775.44</t>
  </si>
  <si>
    <t>$7,197.14</t>
  </si>
  <si>
    <t>lun. 9/5/16 7:00 p. m.</t>
  </si>
  <si>
    <t>$7,193.69</t>
  </si>
  <si>
    <t>$7,183.11</t>
  </si>
  <si>
    <t>$7,201.50</t>
  </si>
  <si>
    <t>$8,480.00</t>
  </si>
  <si>
    <t>Gasto Operativo (Materiales de oficina, combustibles y otros gastos de operación del programa)</t>
  </si>
  <si>
    <t>$82,461.08</t>
  </si>
  <si>
    <t>vie. 22/11/13 9:00 a. m.</t>
  </si>
  <si>
    <t>$50,904.56</t>
  </si>
  <si>
    <t>Gasto Mensual 2013</t>
  </si>
  <si>
    <t>$3,310.89</t>
  </si>
  <si>
    <t>lun. 30/12/13 9:00 a. m.</t>
  </si>
  <si>
    <t>Gasto Mensual 1</t>
  </si>
  <si>
    <t>$644.30</t>
  </si>
  <si>
    <t>vie. 22/11/13 7:00 p. m.</t>
  </si>
  <si>
    <t>Gasto Mensual 2</t>
  </si>
  <si>
    <t>$2,666.59</t>
  </si>
  <si>
    <t>Gasto Mensual 3( No se ejecuto)</t>
  </si>
  <si>
    <t>vie. 13/12/13 9:00 a. m.</t>
  </si>
  <si>
    <t>Gasto Mensual 4</t>
  </si>
  <si>
    <t>Gasto Mensual 2014</t>
  </si>
  <si>
    <t>$41,002.08</t>
  </si>
  <si>
    <t>$97.75</t>
  </si>
  <si>
    <t>jue. 30/1/14 7:00 p. m.</t>
  </si>
  <si>
    <t>$93.57</t>
  </si>
  <si>
    <t>vie. 28/2/14 9:00 a. m.</t>
  </si>
  <si>
    <t>vie. 28/2/14 7:00 p. m.</t>
  </si>
  <si>
    <t>Gasto Mensual 3</t>
  </si>
  <si>
    <t>$1,519.28</t>
  </si>
  <si>
    <t>$1,874.45</t>
  </si>
  <si>
    <t>mié. 30/4/14 9:00 a. m.</t>
  </si>
  <si>
    <t>mié. 30/4/14 7:00 p. m.</t>
  </si>
  <si>
    <t>Gasto Mensual 5</t>
  </si>
  <si>
    <t>$456.18</t>
  </si>
  <si>
    <t>vie. 30/5/14 7:00 p. m.</t>
  </si>
  <si>
    <t>Gasto Mensual 6</t>
  </si>
  <si>
    <t>$200.91</t>
  </si>
  <si>
    <t>lun. 30/6/14 7:00 p. m.</t>
  </si>
  <si>
    <t>Gasto Mensual 7</t>
  </si>
  <si>
    <t>$100.46</t>
  </si>
  <si>
    <t>mié. 30/7/14 9:00 a. m.</t>
  </si>
  <si>
    <t>mié. 30/7/14 7:00 p. m.</t>
  </si>
  <si>
    <t>Gasto Mensual 8</t>
  </si>
  <si>
    <t>$9,083.08</t>
  </si>
  <si>
    <t>vie. 29/8/14 9:00 a. m.</t>
  </si>
  <si>
    <t>vie. 29/8/14 7:00 p. m.</t>
  </si>
  <si>
    <t>Gasto Mensual 9</t>
  </si>
  <si>
    <t>$11,300.33</t>
  </si>
  <si>
    <t>Gasto Mensual 10</t>
  </si>
  <si>
    <t>$1,470.46</t>
  </si>
  <si>
    <t>Gasto Mensual 11</t>
  </si>
  <si>
    <t>$3,368.30</t>
  </si>
  <si>
    <t>vie. 28/11/14 9:00 a. m.</t>
  </si>
  <si>
    <t>Gasto Mensual 12</t>
  </si>
  <si>
    <t>$11,437.31</t>
  </si>
  <si>
    <t>Gasto Mensual 2015</t>
  </si>
  <si>
    <t>$8,997.80</t>
  </si>
  <si>
    <t>$5,441.28</t>
  </si>
  <si>
    <t>$397.91</t>
  </si>
  <si>
    <t>mar. 6/1/15 9:00 a. m.</t>
  </si>
  <si>
    <t>$88.73</t>
  </si>
  <si>
    <t>jue. 26/3/15 9:00 a. m.</t>
  </si>
  <si>
    <t>$1,164.73</t>
  </si>
  <si>
    <t>lun. 6/4/15 9:00 a. m.</t>
  </si>
  <si>
    <t>$48.14</t>
  </si>
  <si>
    <t>$1,312.47</t>
  </si>
  <si>
    <t>mié. 3/6/15 9:00 a. m.</t>
  </si>
  <si>
    <t>$626.37</t>
  </si>
  <si>
    <t>jue. 2/7/15 9:00 a. m.</t>
  </si>
  <si>
    <t>$557.93</t>
  </si>
  <si>
    <t>mié. 19/8/15 9:00 a. m.</t>
  </si>
  <si>
    <t>$56.52</t>
  </si>
  <si>
    <t>$1,245.00</t>
  </si>
  <si>
    <t>vie. 2/10/15 9:00 a. m.</t>
  </si>
  <si>
    <t>Gasto Mensual 2016</t>
  </si>
  <si>
    <t>$29,150.31</t>
  </si>
  <si>
    <t>lun. 1/2/16 9:00 a. m.</t>
  </si>
  <si>
    <t>$1,150.31</t>
  </si>
  <si>
    <t>$701.39</t>
  </si>
  <si>
    <t>$6.10</t>
  </si>
  <si>
    <t>mié. 9/3/16 7:00 p. m.</t>
  </si>
  <si>
    <t>$442.82</t>
  </si>
  <si>
    <t>vie. 15/4/16 9:00 a. m.</t>
  </si>
  <si>
    <t>Equipo de Cómputo adquirido para la UCP</t>
  </si>
  <si>
    <t>Preparación de Especificaciones Técnicas</t>
  </si>
  <si>
    <t>Invitación a Cotizar</t>
  </si>
  <si>
    <t>Presentación de Cotizaciones( Fracasado, No se presentaron ofertas)</t>
  </si>
  <si>
    <t>Invitacion 2do proceso</t>
  </si>
  <si>
    <t>jue. 9/10/14 9:00 a. m.</t>
  </si>
  <si>
    <t>Presentación de Cotizaciones</t>
  </si>
  <si>
    <t>vie. 10/10/14 9:00 a. m.</t>
  </si>
  <si>
    <t>lun. 20/10/14 7:00 p. m.</t>
  </si>
  <si>
    <t>Comparación de Precios y Revisión de Especificaciones Técnicas ( Fracasado por altos precios)</t>
  </si>
  <si>
    <t>Invitacion 3er proceso (No se va a realizar)</t>
  </si>
  <si>
    <t>Presentacion cotizacion</t>
  </si>
  <si>
    <t>Comparacion de precios y Dictamen</t>
  </si>
  <si>
    <t>Solicitud de Garantía de Cumplimiento</t>
  </si>
  <si>
    <t>Suscripción del Contrato u Orden de Compra</t>
  </si>
  <si>
    <t>Recepción y Pago del Equipo</t>
  </si>
  <si>
    <t>Vehículo Pick Up 4 X 4 (No se hara la compra)</t>
  </si>
  <si>
    <t>Dictamen de Finanzas Autorizando la Compra</t>
  </si>
  <si>
    <t>Solicitud y Presentación de Garantías</t>
  </si>
  <si>
    <t>Suscripción del Contrato</t>
  </si>
  <si>
    <t>Recepción y Pago del Vehículo</t>
  </si>
  <si>
    <t>Consultorias</t>
  </si>
  <si>
    <t>$325,151.09</t>
  </si>
  <si>
    <t>$20,967.09</t>
  </si>
  <si>
    <t>Consultoría Estrategia de Comunicación (No se realizará)</t>
  </si>
  <si>
    <t>Contratación</t>
  </si>
  <si>
    <t>Ejecución Contrato</t>
  </si>
  <si>
    <t>Consultoría Sistematización de Intervenciones ( no se realizará)</t>
  </si>
  <si>
    <t>Consultoría de Evaluación Intermedia e Indicadores de Impacto</t>
  </si>
  <si>
    <t>vie. 19/2/16 9:00 a. m.</t>
  </si>
  <si>
    <t>mar. 15/3/16 9:00 a. m.</t>
  </si>
  <si>
    <t>lun. 4/4/16 9:00 a. m.</t>
  </si>
  <si>
    <t>mar. 10/5/16 7:00 p. m.</t>
  </si>
  <si>
    <t>Evaluación Intermedia</t>
  </si>
  <si>
    <t>$25,000.00</t>
  </si>
  <si>
    <t xml:space="preserve">Encuesta (Aleatoria) de Indicadores de Impacto </t>
  </si>
  <si>
    <t>Consultoría para Elaborar Informe de Cierre</t>
  </si>
  <si>
    <t xml:space="preserve">Consultoría para Eleboración de Planes de Sostenibilidad </t>
  </si>
  <si>
    <t>$20,000.00</t>
  </si>
  <si>
    <t xml:space="preserve">Contratación (3CVs- Internacional) </t>
  </si>
  <si>
    <t>Consultoría de Evaluación de Impacto del Programa (No se realizará, incluida en Evaluación Intermedia)</t>
  </si>
  <si>
    <t>Contratación Personal (46 Encuestadores y 10 Críticos)</t>
  </si>
  <si>
    <t>Contratación Personal (36 Digitadores )</t>
  </si>
  <si>
    <t xml:space="preserve">Contratación Consultor para Evaluación </t>
  </si>
  <si>
    <t>Compra Menor de Insumos para Censo</t>
  </si>
  <si>
    <t>Estudios y Diseños Consultoría para Nuevos Planes de Desarrollo Integral de Barrios PIMP (Tercera fase)</t>
  </si>
  <si>
    <t>$150,000.00</t>
  </si>
  <si>
    <t>Contratación SBCC</t>
  </si>
  <si>
    <t>Expresión de Interes</t>
  </si>
  <si>
    <t xml:space="preserve">Recepción y Expresión de Interes </t>
  </si>
  <si>
    <t xml:space="preserve">Conformación de Lista Corta </t>
  </si>
  <si>
    <t>Anticipo</t>
  </si>
  <si>
    <t xml:space="preserve">Informe Inicial </t>
  </si>
  <si>
    <t>$27,000.00</t>
  </si>
  <si>
    <t>Informe de Avance</t>
  </si>
  <si>
    <t xml:space="preserve">Informe Final </t>
  </si>
  <si>
    <t>Auditoria Externa</t>
  </si>
  <si>
    <t>$80,151.09</t>
  </si>
  <si>
    <t>Preparación de Solicitud de Expresión de Interés( No se hicieron)</t>
  </si>
  <si>
    <t>vie. 15/11/13 7:00 p. m.</t>
  </si>
  <si>
    <t>Publicación anuncio con solicitud de expresiones de interés ( No se hicieron)</t>
  </si>
  <si>
    <t>Recepción y Análisis de expresiones de interés ( No se hicieron)</t>
  </si>
  <si>
    <t>Elaboración de lista corta( Administracion de FHIS y BID)</t>
  </si>
  <si>
    <t>jue. 14/11/13 9:00 a. m.</t>
  </si>
  <si>
    <t>jue. 14/11/13 7:00 p. m.</t>
  </si>
  <si>
    <t>vie. 15/11/13 9:00 a. m.</t>
  </si>
  <si>
    <t>lun. 2/12/13 7:00 p. m.</t>
  </si>
  <si>
    <t>mié. 27/11/13 9:00 a. m.</t>
  </si>
  <si>
    <t>lun. 2/12/13 9:00 a. m.</t>
  </si>
  <si>
    <t>vie. 7/2/14 7:00 p. m.</t>
  </si>
  <si>
    <t>lun. 10/2/14 9:00 a. m.</t>
  </si>
  <si>
    <t>lun. 24/2/14 7:00 p. m.</t>
  </si>
  <si>
    <t>mar. 25/2/14 9:00 a. m.</t>
  </si>
  <si>
    <t>mar. 25/2/14 7:00 p. m.</t>
  </si>
  <si>
    <t>mié. 26/2/14 9:00 a. m.</t>
  </si>
  <si>
    <t>vie. 7/3/14 7:00 p. m.</t>
  </si>
  <si>
    <t>lun. 10/3/14 7:00 p. m.</t>
  </si>
  <si>
    <t>mar. 11/3/14 9:00 a. m.</t>
  </si>
  <si>
    <t>jue. 15/5/14 7:00 p. m.</t>
  </si>
  <si>
    <t>lun. 2/6/14 9:00 a. m.</t>
  </si>
  <si>
    <t>mar. 3/6/14 7:00 p. m.</t>
  </si>
  <si>
    <t>mié. 4/6/14 9:00 a. m.</t>
  </si>
  <si>
    <t>jue. 5/6/14 7:00 p. m.</t>
  </si>
  <si>
    <t>Ejecución Contrato Auditoria</t>
  </si>
  <si>
    <t>Año 2014</t>
  </si>
  <si>
    <t>$13,095.94</t>
  </si>
  <si>
    <t>mié. 29/4/15 7:00 p. m.</t>
  </si>
  <si>
    <t>Pago Informe Intermedio</t>
  </si>
  <si>
    <t>$7,877.48</t>
  </si>
  <si>
    <t>mar. 9/12/14 7:00 p. m.</t>
  </si>
  <si>
    <t>Pago Informe Anual</t>
  </si>
  <si>
    <t>$5,218.46</t>
  </si>
  <si>
    <t>Año 2015</t>
  </si>
  <si>
    <t>$27,599.15</t>
  </si>
  <si>
    <t>$7,871.15</t>
  </si>
  <si>
    <t>$19,728.00</t>
  </si>
  <si>
    <t>Año 2016</t>
  </si>
  <si>
    <t>Año 2017</t>
  </si>
  <si>
    <t>Pago Informe Final</t>
  </si>
  <si>
    <t>Costos Financieros</t>
  </si>
  <si>
    <t>$500,000.00</t>
  </si>
  <si>
    <t>Pago de Interés Préstamo</t>
  </si>
  <si>
    <t>$130,000.00</t>
  </si>
  <si>
    <t>$185,000.00</t>
  </si>
  <si>
    <t>Inicio Convenio</t>
  </si>
  <si>
    <t>lun. 17/6/13 9:00 a. m.</t>
  </si>
  <si>
    <t>lun. 17/6/13 7:00 p. m.</t>
  </si>
  <si>
    <t>Fin del Levantamiento de Linea de Base</t>
  </si>
  <si>
    <t>Ultimo Desembolso</t>
  </si>
  <si>
    <t>No Objeción al PEP 2016</t>
  </si>
  <si>
    <t xml:space="preserve">Programa Deportivo y Formacion de Valores </t>
  </si>
  <si>
    <t>per capita</t>
  </si>
  <si>
    <t>2.7.1.</t>
  </si>
  <si>
    <t>Fomento al Desarrollo Economico y la Empleabilidad</t>
  </si>
  <si>
    <t>2.7.2.</t>
  </si>
  <si>
    <t>Centros de acopio, clasificacion, reciclaje y disposicion de desechos solidos</t>
  </si>
  <si>
    <t>Programa de Deportes y formacion de valores</t>
  </si>
  <si>
    <t>Taller Estudio de Animacion Digital (CICCD)</t>
  </si>
  <si>
    <t>Centros Comunitarios Multiuso y/o (CICCD)</t>
  </si>
  <si>
    <t>Mejoramiento de Escuelas (K-12) y/o (CICCD)</t>
  </si>
  <si>
    <t>Centros de Salud y Autoayuda</t>
  </si>
  <si>
    <t>Equipamiento</t>
  </si>
  <si>
    <t>Becas</t>
  </si>
  <si>
    <t>Mobiliario</t>
  </si>
  <si>
    <t>Profesores</t>
  </si>
  <si>
    <t>Diagnosticos</t>
  </si>
  <si>
    <t>Planes de Inversion</t>
  </si>
  <si>
    <t>Capacitaciones</t>
  </si>
  <si>
    <t>Impresiones</t>
  </si>
  <si>
    <t>Feria</t>
  </si>
  <si>
    <t>Categoria Grupal</t>
  </si>
  <si>
    <t>Categoria individual</t>
  </si>
  <si>
    <t>Numero de Concursos</t>
  </si>
  <si>
    <t>Categorias</t>
  </si>
  <si>
    <t>Proyectos</t>
  </si>
  <si>
    <t>Costo Unitario</t>
  </si>
  <si>
    <t>total</t>
  </si>
  <si>
    <t>Componente 1. Componente Infraestructura para la Sostenilidad del Habitat</t>
  </si>
  <si>
    <t>Componente 2. Convivencia y Emprendimiento</t>
  </si>
  <si>
    <t>Equipamientos para la Prestacion de Servicios Comunitarios</t>
  </si>
  <si>
    <t>Construccion de Centros Comunitarios Multiusos</t>
  </si>
  <si>
    <t>Toma y Captacion de Agua Potable</t>
  </si>
  <si>
    <t>Obras de Mitigacion y Adaptacion a Cambio Climatico</t>
  </si>
  <si>
    <t>Proyectos de Mejoramiento de la Imagen Urbana</t>
  </si>
  <si>
    <t>Mejoramiento de Escuelas (K-12) y/o CCICD</t>
  </si>
  <si>
    <t>Mejoramiento de Centros de Salud o Autoayuda y/o CCICD</t>
  </si>
  <si>
    <t>Proyectos Integrales de Servicios Basicos  ( red de agua, drenaje y alumbrado publico)</t>
  </si>
  <si>
    <t xml:space="preserve">Especialista Adquisiciones (1) </t>
  </si>
  <si>
    <t xml:space="preserve">Formulador y Evaluador de Proyectos (1) </t>
  </si>
  <si>
    <t xml:space="preserve">Especialista Financiero (1) </t>
  </si>
  <si>
    <t>Vehículos (1)</t>
  </si>
  <si>
    <t>Nombre de Tarea</t>
  </si>
  <si>
    <t>Informes de Avance (pago 16)</t>
  </si>
  <si>
    <t>Informes de Avance (pago 17)</t>
  </si>
  <si>
    <t>Informes de Avance (pago 18)</t>
  </si>
  <si>
    <t>Sub-Componente 1.2. Convivencia y Emprendimiento</t>
  </si>
  <si>
    <t xml:space="preserve">Enlaces Tecnicos Comunitarios (3 equipos Urbano, Social y Promotores) </t>
  </si>
  <si>
    <t>A.</t>
  </si>
  <si>
    <t>B.</t>
  </si>
  <si>
    <t xml:space="preserve">Presupuesto Detallado Vigente  </t>
  </si>
  <si>
    <t xml:space="preserve">Presupuesto Detallado Vigente </t>
  </si>
  <si>
    <t>C.</t>
  </si>
  <si>
    <t>D.</t>
  </si>
  <si>
    <t>E</t>
  </si>
  <si>
    <t>F</t>
  </si>
  <si>
    <t xml:space="preserve">A. </t>
  </si>
  <si>
    <t>G</t>
  </si>
  <si>
    <t xml:space="preserve">Solicitud de Recursos Adicionales </t>
  </si>
  <si>
    <t>Mejoramiento de Escuelas (Centros Básicos y Kinder)</t>
  </si>
  <si>
    <t>Sub componente 1.1. Infraestructura para la Sostenibilidad del Habitat</t>
  </si>
  <si>
    <t xml:space="preserve">Mejoras a Sistemas Electricos y Alumbrado Público para  Proyectos Integrales de Servicios Básicos  </t>
  </si>
  <si>
    <t>Obras de Mitigacion y Adaptación a Cambio Climatico</t>
  </si>
  <si>
    <t xml:space="preserve">Contador (asistente financiero) </t>
  </si>
  <si>
    <t>Asistente de Adquisiciones (1)</t>
  </si>
  <si>
    <t>Inspectores de Obras (2)</t>
  </si>
  <si>
    <t xml:space="preserve">altos de la Quezada </t>
  </si>
  <si>
    <t>Grupo</t>
  </si>
  <si>
    <t xml:space="preserve">La Huerta </t>
  </si>
  <si>
    <t>Grupo 1</t>
  </si>
  <si>
    <t>Grupo 2</t>
  </si>
  <si>
    <t>% lotes</t>
  </si>
  <si>
    <t>Obras de toma de Agua Potable</t>
  </si>
  <si>
    <t>Proyecto de Integración Urbana Colonias 25 de Enero, Australia, Nueva España, Nueva Galilea y La Huerta</t>
  </si>
  <si>
    <t>Proyecto de Integración Urbana Colonias Altos de la Quezada, Brisas del Mogote, Monte de los Olivos, Nueva Jerusalen</t>
  </si>
  <si>
    <t>ETEC</t>
  </si>
  <si>
    <t>ETEC SOCIAL</t>
  </si>
  <si>
    <t xml:space="preserve">ETEC URBANO </t>
  </si>
  <si>
    <t xml:space="preserve">PROMOTORES </t>
  </si>
  <si>
    <t xml:space="preserve">GASTO OPERATIVO </t>
  </si>
  <si>
    <t xml:space="preserve">Total Anual </t>
  </si>
  <si>
    <t xml:space="preserve">Total 5 años </t>
  </si>
  <si>
    <t>Componente 1. Mejoramiento del hábitat de barrios urbanos vulnerables (US$20 millones)</t>
  </si>
  <si>
    <t>(i) Infraestructura básica incluyendo construcción de sistemas de agua y saneamiento, alumbrado público, mejoramiento vial, obras de mitigación de riesgos, creación de áreas verdes y mejoramiento del equipamiento social</t>
  </si>
  <si>
    <t>(ii) Programas para la prevención social de la violencia, incluyendo actividades de cultura, deportes y valores</t>
  </si>
  <si>
    <t>(iii) Programas para la formación y capacitación laboral y apoyo a emprendimientos productivos para la inserción social y la reinserción laboral</t>
  </si>
  <si>
    <t>1.1.1. Proyecto de Integración Urbana Colonias 25 de Enero, Australia, Nueva España, Nueva Galilea y La Huerta</t>
  </si>
  <si>
    <t xml:space="preserve">Consultoría de Diseño de Obras </t>
  </si>
  <si>
    <r>
      <t>Proceso de contratación</t>
    </r>
    <r>
      <rPr>
        <sz val="11"/>
        <color theme="9" tint="-0.499984740745262"/>
        <rFont val="Arial"/>
        <family val="2"/>
      </rPr>
      <t xml:space="preserve"> (SBCC)</t>
    </r>
  </si>
  <si>
    <t>Consultoría para la Supervisión de Obras</t>
  </si>
  <si>
    <r>
      <t>Proceso de contratación</t>
    </r>
    <r>
      <rPr>
        <sz val="11"/>
        <color theme="9" tint="-0.499984740745262"/>
        <rFont val="Arial"/>
        <family val="2"/>
      </rPr>
      <t xml:space="preserve"> (LPI)</t>
    </r>
  </si>
  <si>
    <t>1.1.2. Proyecto de Integración Urbana Colonias Altos de la Quezada, Brisas del Mogote, Monte de los Olivos, Nueva Jerusalen</t>
  </si>
  <si>
    <t xml:space="preserve">1.2.1.Enlaces Tecnicos Comunitarios: Urbano (3) ; Social (3); y Promotores (10) </t>
  </si>
  <si>
    <r>
      <t>Proceso de contratación</t>
    </r>
    <r>
      <rPr>
        <sz val="11"/>
        <color theme="9" tint="-0.499984740745262"/>
        <rFont val="Arial"/>
        <family val="2"/>
      </rPr>
      <t xml:space="preserve"> (Consultorías, contratación directa por continuidad de servicios/ varios procesos)</t>
    </r>
  </si>
  <si>
    <t>1.2.2. Talleres de Emprendedurismo</t>
  </si>
  <si>
    <r>
      <t>Proceso de contratación</t>
    </r>
    <r>
      <rPr>
        <sz val="11"/>
        <color theme="9" tint="-0.499984740745262"/>
        <rFont val="Arial"/>
        <family val="2"/>
      </rPr>
      <t xml:space="preserve"> (Comparación de Precios / varios procesos)</t>
    </r>
  </si>
  <si>
    <t>1.2.3. Convivencias de Integración y Actividades Recreativas</t>
  </si>
  <si>
    <t xml:space="preserve">1.2.4. Programa Deportivo y Formacion de Valores </t>
  </si>
  <si>
    <t>1.2.4.1. Consultoría para Coordinadores Deportivos</t>
  </si>
  <si>
    <r>
      <t>Proceso de contratación</t>
    </r>
    <r>
      <rPr>
        <sz val="11"/>
        <color theme="9" tint="-0.499984740745262"/>
        <rFont val="Arial"/>
        <family val="2"/>
      </rPr>
      <t xml:space="preserve"> (contratación directa por continuidad de servicios/ varios procesos)</t>
    </r>
  </si>
  <si>
    <r>
      <t>Proceso de contratación</t>
    </r>
    <r>
      <rPr>
        <sz val="11"/>
        <color theme="9" tint="-0.499984740745262"/>
        <rFont val="Arial"/>
        <family val="2"/>
      </rPr>
      <t xml:space="preserve"> ( 3CVs)</t>
    </r>
  </si>
  <si>
    <t>1.2.4.2. Servicios de No consultoría de Entrenadores Deportivos</t>
  </si>
  <si>
    <t>1.2.4.3. Equipos e Implementos Deportivos</t>
  </si>
  <si>
    <r>
      <t>Proceso de contratación</t>
    </r>
    <r>
      <rPr>
        <sz val="11"/>
        <color theme="9" tint="-0.499984740745262"/>
        <rFont val="Arial"/>
        <family val="2"/>
      </rPr>
      <t xml:space="preserve"> (Comparación de Precios)</t>
    </r>
  </si>
  <si>
    <t>1.2.4.4. Uniformes</t>
  </si>
  <si>
    <t>1.2.4.5. Servicio de Merienda programa Deportivo y Valores</t>
  </si>
  <si>
    <t>1.2.4.6. Servicio de Transporte programa Deportivo y Valores</t>
  </si>
  <si>
    <r>
      <t>Proceso de contratación</t>
    </r>
    <r>
      <rPr>
        <sz val="11"/>
        <color theme="9" tint="-0.499984740745262"/>
        <rFont val="Arial"/>
        <family val="2"/>
      </rPr>
      <t xml:space="preserve"> (Convenio Universidad Nacional Autónoma de Honduras UNAH)</t>
    </r>
  </si>
  <si>
    <t xml:space="preserve">1.3.2. Talleres de formación en  Animación Digital </t>
  </si>
  <si>
    <t xml:space="preserve">1.3.1. Fortalecimientos a Microemprendimientos y concursos de capital semilla para iniciativas de desarrollo económico comunitario </t>
  </si>
  <si>
    <r>
      <t>Proceso de contratación</t>
    </r>
    <r>
      <rPr>
        <sz val="11"/>
        <color theme="9" tint="-0.499984740745262"/>
        <rFont val="Arial"/>
        <family val="2"/>
      </rPr>
      <t xml:space="preserve"> (3CVs)</t>
    </r>
  </si>
  <si>
    <t xml:space="preserve">1.3.2.2. Equipo de Animación Digital </t>
  </si>
  <si>
    <t xml:space="preserve">1.3.2.2. Beca de Estudio </t>
  </si>
  <si>
    <t xml:space="preserve">1.3.2.1. Consultoría para Instructores de Animación Digital </t>
  </si>
  <si>
    <t>Proceso de selcción de becarios</t>
  </si>
  <si>
    <t>Ejecución de Becas</t>
  </si>
  <si>
    <t>Consultoría para Instructores de Animación Digital</t>
  </si>
  <si>
    <t xml:space="preserve">Equipo de Animación Digital </t>
  </si>
  <si>
    <t xml:space="preserve">Becas de Animación Digital </t>
  </si>
  <si>
    <t>1.4.1.Evaluación intermedia</t>
  </si>
  <si>
    <t>1.4.3.Auditoría</t>
  </si>
  <si>
    <t>1.4.4.Unidad Coordinadora de Programa</t>
  </si>
  <si>
    <t>1.4.4.1.Coordinador</t>
  </si>
  <si>
    <t xml:space="preserve">1.4.4.2.Asistente Técnicos (2) </t>
  </si>
  <si>
    <t xml:space="preserve">1.4.4.3.Especialista Financiero (1) </t>
  </si>
  <si>
    <t xml:space="preserve">1.4.4.4.Contador (asistente financiero) </t>
  </si>
  <si>
    <t xml:space="preserve">1.4.4.5.Especialista Adquisiciones (1) </t>
  </si>
  <si>
    <t>1.4.4.6.Asistente de Adquisiciones (1)</t>
  </si>
  <si>
    <t xml:space="preserve">1.4.4.7.Formulador y Evaluador de Proyectos (1) </t>
  </si>
  <si>
    <t>1.4.4.8.Inspectores de Obras (2)</t>
  </si>
  <si>
    <t xml:space="preserve">1.4.6.Costos Operativos </t>
  </si>
  <si>
    <t xml:space="preserve">1.4.7.Equipos de Oficina </t>
  </si>
  <si>
    <r>
      <t>Proceso de contratación</t>
    </r>
    <r>
      <rPr>
        <sz val="11"/>
        <color theme="9" tint="-0.499984740745262"/>
        <rFont val="Arial"/>
        <family val="2"/>
      </rPr>
      <t xml:space="preserve"> (Bienes LPN)</t>
    </r>
  </si>
  <si>
    <r>
      <t>Proceso de contratación</t>
    </r>
    <r>
      <rPr>
        <sz val="11"/>
        <color theme="9" tint="-0.499984740745262"/>
        <rFont val="Arial"/>
        <family val="2"/>
      </rPr>
      <t xml:space="preserve"> ( 2 procesos 3CVs)</t>
    </r>
  </si>
  <si>
    <r>
      <t>Proceso de contratación</t>
    </r>
    <r>
      <rPr>
        <sz val="11"/>
        <color theme="9" tint="-0.499984740745262"/>
        <rFont val="Arial"/>
        <family val="2"/>
      </rPr>
      <t xml:space="preserve"> (contratación directa por continuidad de servicios)</t>
    </r>
  </si>
  <si>
    <r>
      <t>Proceso de contratación</t>
    </r>
    <r>
      <rPr>
        <sz val="11"/>
        <color theme="9" tint="-0.499984740745262"/>
        <rFont val="Arial"/>
        <family val="2"/>
      </rPr>
      <t xml:space="preserve"> (contratación directa por continuidad de servicios/ 2 procesos)</t>
    </r>
  </si>
  <si>
    <r>
      <t>Proceso de contratación</t>
    </r>
    <r>
      <rPr>
        <sz val="11"/>
        <color theme="9" tint="-0.499984740745262"/>
        <rFont val="Arial"/>
        <family val="2"/>
      </rPr>
      <t xml:space="preserve"> (Comparación de Precios- Varios Procesos)</t>
    </r>
  </si>
  <si>
    <r>
      <t>Proceso de contratación</t>
    </r>
    <r>
      <rPr>
        <sz val="11"/>
        <color theme="9" tint="-0.499984740745262"/>
        <rFont val="Arial"/>
        <family val="2"/>
      </rPr>
      <t xml:space="preserve"> (Comparación de Precios varios procesos)</t>
    </r>
  </si>
  <si>
    <t>1.4.5. Vehículo (1)</t>
  </si>
  <si>
    <t xml:space="preserve">Anticipo </t>
  </si>
  <si>
    <t>Estimación 5</t>
  </si>
  <si>
    <t>Estimación 6</t>
  </si>
  <si>
    <t>Estimación 7</t>
  </si>
  <si>
    <t>Estimación 8</t>
  </si>
  <si>
    <t>Estimación 9</t>
  </si>
  <si>
    <t>Estimación 10</t>
  </si>
  <si>
    <t>Estimación 11</t>
  </si>
  <si>
    <t>Estimación 12</t>
  </si>
  <si>
    <t>Estimación 13</t>
  </si>
  <si>
    <t>Estimación 14</t>
  </si>
  <si>
    <t>Estimación 15</t>
  </si>
  <si>
    <t>Anticipo 10%</t>
  </si>
  <si>
    <t>Informe Preliminar 10%</t>
  </si>
  <si>
    <t>Informe Final 5%</t>
  </si>
  <si>
    <t>Aceptación de Servicios 5%</t>
  </si>
  <si>
    <t>Supervisión de obras</t>
  </si>
  <si>
    <t xml:space="preserve">Consultoría de Diseño </t>
  </si>
  <si>
    <t>1.4.2.Informe final</t>
  </si>
  <si>
    <t xml:space="preserve">Componente: Mejoramiento de Barrios </t>
  </si>
  <si>
    <t xml:space="preserve">   (i) Infraestructura básica incluyendo construcción de sistemas de agua y saneamiento, alumbrado público, mejoramiento vial, obras de mitigación de riesgos, creación de áreas verdes y mejoramiento del equipamiento social</t>
  </si>
  <si>
    <t xml:space="preserve">      1.1.1. Proyecto de Integración Urbana Colonias 25 de Enero, Australia, Nueva España, Nueva Galilea y La Huerta</t>
  </si>
  <si>
    <t xml:space="preserve">         Diseño de Obras ( Incluye Licencia Ambiental) </t>
  </si>
  <si>
    <t xml:space="preserve">            Proceso de contratación: FIRMAS (SBCC)</t>
  </si>
  <si>
    <t xml:space="preserve">            Ejecución del Contrato</t>
  </si>
  <si>
    <t xml:space="preserve">         Obras de Infraestructura</t>
  </si>
  <si>
    <t xml:space="preserve">            Proceso de contratación: OBRAS (LPI) - ex ante</t>
  </si>
  <si>
    <t xml:space="preserve">            Ejecución del Contrato de Obra</t>
  </si>
  <si>
    <t xml:space="preserve">         Supervisón de Obras </t>
  </si>
  <si>
    <t xml:space="preserve">            Ejecución del contrato de Supervisión</t>
  </si>
  <si>
    <t xml:space="preserve">      Producto 1.1.2. Proyecto de Integración Urbana colonias Monte de los Olivos, Nueva Jerusalen, Brisas del Mogote </t>
  </si>
  <si>
    <t xml:space="preserve">   (ii) Programas para la prevención social de la violencia, incluyendo actividades de cultura, deportes y valores</t>
  </si>
  <si>
    <t xml:space="preserve">      1.2.1.Enlaces Tecnicos Comunitarios: Urbano (3) ; Social (3); y Promotores (10) </t>
  </si>
  <si>
    <t xml:space="preserve">         Proceso de contratación: CI (Continuidad de servicios)</t>
  </si>
  <si>
    <t xml:space="preserve">         Ejecución de Contrato </t>
  </si>
  <si>
    <t xml:space="preserve">      1.2.2. Talleres de Emprendedurismo</t>
  </si>
  <si>
    <t xml:space="preserve">         Proceso de contratación Bienes (Comparación de Precios / varios procesos)</t>
  </si>
  <si>
    <t xml:space="preserve">         Ejecución de Contratos</t>
  </si>
  <si>
    <t xml:space="preserve">      1.2.3. Convivencias de Integración y Actividades Recreativas</t>
  </si>
  <si>
    <t xml:space="preserve">         Proceso de contratación (Comparación de Precios / varios procesos)</t>
  </si>
  <si>
    <t xml:space="preserve">      1.2.4. Programa Deportivo y Formacion de Valores</t>
  </si>
  <si>
    <t xml:space="preserve">         1.2.4.1. Consultoría para Coordinador Deportivo</t>
  </si>
  <si>
    <t xml:space="preserve">            Proceso de contratación: CI (Continuidad de servicios)</t>
  </si>
  <si>
    <t xml:space="preserve">            Ejecución de Contrato</t>
  </si>
  <si>
    <t xml:space="preserve">         1.2.4.2. Servicios de No consultoría de Entrenadores Deportivos</t>
  </si>
  <si>
    <t xml:space="preserve">            Contratación (Servicios Diferentes a Consultorías)</t>
  </si>
  <si>
    <t xml:space="preserve">         1.2.4.3. Equipos e Implementos Deportivos</t>
  </si>
  <si>
    <t xml:space="preserve">               Proceso de adquisición: BIENES (CP) - ex post</t>
  </si>
  <si>
    <t xml:space="preserve">               Ejecución Orden de Compra </t>
  </si>
  <si>
    <t xml:space="preserve">         1.2.4.4. Uniformes</t>
  </si>
  <si>
    <t xml:space="preserve">            Proceso de contratación Bienes (Comparación de Precios / varios procesos)</t>
  </si>
  <si>
    <t xml:space="preserve">            Ejecución de Contratos</t>
  </si>
  <si>
    <t xml:space="preserve">         1.2.4.5. Servicio de Merienda programa Deportivo y Valores</t>
  </si>
  <si>
    <t xml:space="preserve">         1.2.4.6. Servicio de Transporte programa Deportivo y Valores</t>
  </si>
  <si>
    <t xml:space="preserve">   (iii) Programas para la formación y capacitación laboral y apoyo a emprendimientos productivos para la inserción social y la reinserción laboral</t>
  </si>
  <si>
    <t xml:space="preserve">      1.3.1. Fortalecimientos a Microemprendimientos y concursos de capital semilla para iniciativas de desarrollo económico comunitario</t>
  </si>
  <si>
    <t xml:space="preserve">         Proceso de contratación (Convenio Universidad Nacional Autónoma de Honduras UNAH)</t>
  </si>
  <si>
    <t xml:space="preserve">         Ejecución del contrato</t>
  </si>
  <si>
    <t xml:space="preserve">      1.3.2. Talleres de formación en Animación Digital</t>
  </si>
  <si>
    <t xml:space="preserve">         1.3.2.1. Consultoría para Instructores de Animación Digital</t>
  </si>
  <si>
    <t xml:space="preserve">            Proceso de contratación: CI (3CV) - ex ante</t>
  </si>
  <si>
    <t xml:space="preserve">            Ejecución del contrato</t>
  </si>
  <si>
    <t xml:space="preserve">         1.3.2.2. Equipo de Animación Digital</t>
  </si>
  <si>
    <t xml:space="preserve">            Proceso de adquisición: BIENES (LPN) - ex post</t>
  </si>
  <si>
    <t xml:space="preserve">         1.3.2.2. Beca de Estudio</t>
  </si>
  <si>
    <t xml:space="preserve">            Proceso de selección de becarios</t>
  </si>
  <si>
    <t xml:space="preserve">            Ejecución de Becas</t>
  </si>
  <si>
    <t xml:space="preserve">   (iv)Unidad Ejecutora y Sistema de Evaluación (IDECOAS)</t>
  </si>
  <si>
    <t xml:space="preserve">      1.4.1.Evaluación intermedia</t>
  </si>
  <si>
    <t xml:space="preserve">         Proceso de contratación: CI (3CV) - ex ante</t>
  </si>
  <si>
    <t xml:space="preserve">      1.4.2. Informe Final (PCR) </t>
  </si>
  <si>
    <t xml:space="preserve">      1.4.3.Auditoría</t>
  </si>
  <si>
    <t xml:space="preserve">         Proceso de contratación: FIRMAS (SBCC)</t>
  </si>
  <si>
    <t xml:space="preserve">      1.4.4.Unidad Coordinadora de Programa</t>
  </si>
  <si>
    <t xml:space="preserve">         1.4.4.1.Coordinador</t>
  </si>
  <si>
    <t xml:space="preserve">         1.4.4.2.Asistente Técnicos (2)</t>
  </si>
  <si>
    <t xml:space="preserve">         1.4.4.3.Especialista Financiero (1)</t>
  </si>
  <si>
    <t xml:space="preserve">         1.4.4.4.Contador (asistente financiero)</t>
  </si>
  <si>
    <t xml:space="preserve">         1.4.4.5.Especialista Adquisiciones (1)</t>
  </si>
  <si>
    <t xml:space="preserve">         1.4.4.6.Asistente de Adquisiciones (1)</t>
  </si>
  <si>
    <t xml:space="preserve">         1.4.4.7.Formulador y Evaluador de Proyectos (1)</t>
  </si>
  <si>
    <t xml:space="preserve">         1.4.4.8.Inspectores de Obras (2)</t>
  </si>
  <si>
    <t xml:space="preserve">               Proceso de contratación: CI (3CV) - ex ante</t>
  </si>
  <si>
    <t xml:space="preserve">               Ejecución de Contrato</t>
  </si>
  <si>
    <t xml:space="preserve">      1.4.5. Vehículo (1)</t>
  </si>
  <si>
    <t xml:space="preserve">         Proceso de adquisición: BIENES (LPN) - ex post</t>
  </si>
  <si>
    <t xml:space="preserve">      1.4.6.Costos Operativos</t>
  </si>
  <si>
    <t xml:space="preserve">         Proceso de contratación (Bienes Comparación de Precios / varios procesos)</t>
  </si>
  <si>
    <t xml:space="preserve">      1.4.7.Equipos de Oficina</t>
  </si>
  <si>
    <t>(iv)Unidad Ejecutora y Sistema de Evaluación Gestión del Programa (IDECOAS)</t>
  </si>
  <si>
    <t>Total</t>
  </si>
  <si>
    <t>Dif +/-</t>
  </si>
  <si>
    <t>SERVICIO PROFESIONAL</t>
  </si>
  <si>
    <t>HONORARIO MENSUAL LEMPIRAS</t>
  </si>
  <si>
    <t>HONORARIO MENSUAL DÓLARES</t>
  </si>
  <si>
    <t>TOTAL EN HONORARIOS (8 MESES)</t>
  </si>
  <si>
    <t>COORDINADOR UCP</t>
  </si>
  <si>
    <t>ESPECIALISTA FINANCIERO</t>
  </si>
  <si>
    <t xml:space="preserve">ESPECIALISTA ADQUISICIONES </t>
  </si>
  <si>
    <t>ASISTENTE TÉCNICO MONITOREO Y EVALUACIÓN</t>
  </si>
  <si>
    <t>ENTRENADOR DEPORTES</t>
  </si>
  <si>
    <t>COORDINADOR DE DEPORTES</t>
  </si>
  <si>
    <t>EQUIPO DEL PROGRAMA DE DEPORTES Y VALORES</t>
  </si>
  <si>
    <t>ETEC PROMOTOR SOCIAL</t>
  </si>
  <si>
    <t>ETEC URBANO</t>
  </si>
  <si>
    <t>EQUIPO DE ENLACE TÉCNICO COMUNITARIO 1</t>
  </si>
  <si>
    <t>ETEC PROMOTRO SOCIAL</t>
  </si>
  <si>
    <t>EQUIPO DE ENLACE TÉCNICO COMUNITARIO 2</t>
  </si>
  <si>
    <t>EQUIPO DE ENLACE TÉCNICO COMUNITARIO 3</t>
  </si>
  <si>
    <t>TOTAL REEMBOLSABLE</t>
  </si>
  <si>
    <t>TOTAL EN HONORARIOS (10 MESES)</t>
  </si>
  <si>
    <t xml:space="preserve">SUB TOTAL POR HONORARIOS PROFESIONALES ENLACES COMUNITARIOS </t>
  </si>
  <si>
    <t>PEP Segunda Fase del Programa HO-L1187</t>
  </si>
  <si>
    <t xml:space="preserve">   Componente 1. Mejoramiento del hábitat de barrios urbanos vulnerables (US$18.2 millones)</t>
  </si>
  <si>
    <t>1.1.1</t>
  </si>
  <si>
    <t>1.1.1.1</t>
  </si>
  <si>
    <t>1.1.1.1.2</t>
  </si>
  <si>
    <t>1.1.1.2</t>
  </si>
  <si>
    <t>1.1.1.2.2</t>
  </si>
  <si>
    <t>1.2.1</t>
  </si>
  <si>
    <t>1.2.1.2</t>
  </si>
  <si>
    <t xml:space="preserve">               Ejecución de Contratos</t>
  </si>
  <si>
    <t>1.3.1</t>
  </si>
  <si>
    <t xml:space="preserve">               Ejecución del contrato</t>
  </si>
  <si>
    <t xml:space="preserve">   Componente 2: Atención y servicio al ciudadano en materia de convivencia ciudadana en municipios (US$22 millones)</t>
  </si>
  <si>
    <t>2.1.1</t>
  </si>
  <si>
    <t>2.1.1.1</t>
  </si>
  <si>
    <t>2.1.1.2</t>
  </si>
  <si>
    <t>2.2.1</t>
  </si>
  <si>
    <t>2.2.1.1</t>
  </si>
  <si>
    <t xml:space="preserve">            Definición de los servicio, desarrollo de protocolos y capacitación - Servicios de respuestas a emergencias policiales</t>
  </si>
  <si>
    <t>2.2.1.2</t>
  </si>
  <si>
    <t xml:space="preserve">            Reproducción de material de apoyo - Capacitación Protocolos Servicios de respuestas a emergencias policiales</t>
  </si>
  <si>
    <t>2.3.1</t>
  </si>
  <si>
    <t>2.3.1.1</t>
  </si>
  <si>
    <t>2.3.1.2</t>
  </si>
  <si>
    <t>2.3.1.3</t>
  </si>
  <si>
    <t>2.4.1</t>
  </si>
  <si>
    <t>2.4.1.1</t>
  </si>
  <si>
    <t>2.4.1.1.1</t>
  </si>
  <si>
    <t>2.4.1.1.2</t>
  </si>
  <si>
    <t xml:space="preserve">               Equipamiento</t>
  </si>
  <si>
    <t>2.5.1</t>
  </si>
  <si>
    <t>2.5.1.1</t>
  </si>
  <si>
    <t>2.6.1</t>
  </si>
  <si>
    <t>2.6.1.1</t>
  </si>
  <si>
    <t xml:space="preserve">            Acompañamiento técnico para la formulación de politicas publicas locales en seguridad ciudadana</t>
  </si>
  <si>
    <t>2.6.1.1.1</t>
  </si>
  <si>
    <t xml:space="preserve">               Proceso de contratación experto internacional ( 1 proceso 3CVs) (USD 300 diarios por 120 dias año 1, mas USD 250 viatico diario y USD 1000 por 6 visitas) (AÑO 2 son 80 días mas viatico y 4 pasajes)</t>
  </si>
  <si>
    <t>2.6.1.1.1.2.3</t>
  </si>
  <si>
    <t xml:space="preserve">                     Pasajes</t>
  </si>
  <si>
    <t>2.6.1.1.2</t>
  </si>
  <si>
    <t xml:space="preserve">               Proceso de contratación de expertos locales ( 5 procesos 3CVs) (2años)</t>
  </si>
  <si>
    <t>2.6.1.1.2.2</t>
  </si>
  <si>
    <t xml:space="preserve">                  Consultor 1</t>
  </si>
  <si>
    <t>2.6.1.1.2.3</t>
  </si>
  <si>
    <t xml:space="preserve">                  Consultor 2</t>
  </si>
  <si>
    <t>2.6.1.1.2.4</t>
  </si>
  <si>
    <t xml:space="preserve">                  Consultor 3</t>
  </si>
  <si>
    <t>2.6.1.1.2.5</t>
  </si>
  <si>
    <t xml:space="preserve">                  Consultor 4</t>
  </si>
  <si>
    <t>2.6.1.1.2.6</t>
  </si>
  <si>
    <t xml:space="preserve">                  Consultor 5</t>
  </si>
  <si>
    <t>2.6.1.2</t>
  </si>
  <si>
    <t xml:space="preserve">            Capacitación a Funcionarios de la Unidad Técnica Intermunicipal para el desarrollo de planes</t>
  </si>
  <si>
    <t>2.6.1.3</t>
  </si>
  <si>
    <t xml:space="preserve">            Experto en el ámbito del Viceministerio para el monitoreo y evaluacíon de los planes municipales (dos años)</t>
  </si>
  <si>
    <t>2.7.1</t>
  </si>
  <si>
    <t>2.7.1.1</t>
  </si>
  <si>
    <t>2.7.1.2</t>
  </si>
  <si>
    <t xml:space="preserve">               Equipo multidisplinario (sociologo, abogado, sicologo, antroplogo, economista, experto en metodología de investigació de las ciencias sociales, criminologo, experto en políticas públicas y experto en análisis de la información). Tres años</t>
  </si>
  <si>
    <t xml:space="preserve">                  Sociólogo</t>
  </si>
  <si>
    <t xml:space="preserve">                  Abogado</t>
  </si>
  <si>
    <t xml:space="preserve">                  Psicólogo</t>
  </si>
  <si>
    <t xml:space="preserve">                  Antropólogo</t>
  </si>
  <si>
    <t xml:space="preserve">                  Economista</t>
  </si>
  <si>
    <t xml:space="preserve">                  Experto en Metodología de Investigación de las Ciencias Sociales</t>
  </si>
  <si>
    <t xml:space="preserve">                  Criminólogo</t>
  </si>
  <si>
    <t xml:space="preserve">                  Experto en Políticas Públicas</t>
  </si>
  <si>
    <t xml:space="preserve">                  Experto en Análisis de información</t>
  </si>
  <si>
    <t xml:space="preserve">               3 estudios de profundidad cuantitativos y cualitativos de seguridad ciudadana (percepción y victimación; estudios sobre fenomenos criminales - violencia domésticas-; pandillas o narcomenudeo)</t>
  </si>
  <si>
    <t xml:space="preserve">   Componente 3. Efectividad policial (US$16 millones)</t>
  </si>
  <si>
    <t>3.1.1</t>
  </si>
  <si>
    <t>3.1.1.1</t>
  </si>
  <si>
    <t xml:space="preserve">               Producción de texto (redacción, corrección, diagramación)</t>
  </si>
  <si>
    <t>3.2.1</t>
  </si>
  <si>
    <t>3.2.1.1</t>
  </si>
  <si>
    <t>3.3.1</t>
  </si>
  <si>
    <t xml:space="preserve">         Desarrollo Institucional de la Direccion de Investigacion de Asuntos Disciplinarios policiales</t>
  </si>
  <si>
    <t>3.3.1.1</t>
  </si>
  <si>
    <t xml:space="preserve">            Rediseño y desarrollo organizacional de la Dirección de Investigación de Asuntos Disciplinarios policiales (dos consultores - Experto Internacional y Experto Nacional)</t>
  </si>
  <si>
    <t>3.3.1.2</t>
  </si>
  <si>
    <t xml:space="preserve">            Rediseño y Ajustes Protocolos</t>
  </si>
  <si>
    <t>3.3.1.3</t>
  </si>
  <si>
    <t xml:space="preserve">            Abogados (5)</t>
  </si>
  <si>
    <t>3.3.1.3.2</t>
  </si>
  <si>
    <t xml:space="preserve">               Abogado I</t>
  </si>
  <si>
    <t>3.3.1.3.3</t>
  </si>
  <si>
    <t xml:space="preserve">               Abogado II</t>
  </si>
  <si>
    <t>3.3.1.3.4</t>
  </si>
  <si>
    <t xml:space="preserve">               Abogado III</t>
  </si>
  <si>
    <t>3.3.1.3.5</t>
  </si>
  <si>
    <t xml:space="preserve">               Abogado IV</t>
  </si>
  <si>
    <t>3.3.1.3.6</t>
  </si>
  <si>
    <t xml:space="preserve">               Abogado V</t>
  </si>
  <si>
    <t>3.3.1.4</t>
  </si>
  <si>
    <t xml:space="preserve">            Analistas Financieros (3)</t>
  </si>
  <si>
    <t>3.3.1.4.2</t>
  </si>
  <si>
    <t xml:space="preserve">               Analistas Financiero I</t>
  </si>
  <si>
    <t>3.3.1.4.3</t>
  </si>
  <si>
    <t xml:space="preserve">               Analistas Financiero II</t>
  </si>
  <si>
    <t>3.3.1.4.4</t>
  </si>
  <si>
    <t xml:space="preserve">               Analistas Financiero III</t>
  </si>
  <si>
    <t>3.3.1.5</t>
  </si>
  <si>
    <t xml:space="preserve">            Toxicologos (3)</t>
  </si>
  <si>
    <t>3.3.1.5.2</t>
  </si>
  <si>
    <t xml:space="preserve">               Toxicologo I</t>
  </si>
  <si>
    <t>3.3.1.5.3</t>
  </si>
  <si>
    <t xml:space="preserve">               Toxicologo II</t>
  </si>
  <si>
    <t>3.3.1.5.4</t>
  </si>
  <si>
    <t xml:space="preserve">               Toxicologo III</t>
  </si>
  <si>
    <t>3.3.1.6</t>
  </si>
  <si>
    <t xml:space="preserve">            Psicologos (3)</t>
  </si>
  <si>
    <t>3.3.1.6.2</t>
  </si>
  <si>
    <t xml:space="preserve">               Psicologo I</t>
  </si>
  <si>
    <t>3.3.1.6.3</t>
  </si>
  <si>
    <t xml:space="preserve">               Psicologo II</t>
  </si>
  <si>
    <t>3.3.1.6.4</t>
  </si>
  <si>
    <t xml:space="preserve">               Psicologo III</t>
  </si>
  <si>
    <t>3.3.1.7</t>
  </si>
  <si>
    <t xml:space="preserve">            Consultores para el acompañamiento de la puesta en funcionamiento (2) - Internacional (500*100=U$S 50000) y una nacional (3,000)por mes</t>
  </si>
  <si>
    <t>3.3.1.7.1</t>
  </si>
  <si>
    <t xml:space="preserve">               Consultor Internacional</t>
  </si>
  <si>
    <t>3.3.1.7.2</t>
  </si>
  <si>
    <t xml:space="preserve">               Consultor Nacional</t>
  </si>
  <si>
    <t>3.3.1.8</t>
  </si>
  <si>
    <t xml:space="preserve">            Adquisición del sistema de información para la gestión de la Dirección de Investigación de Asuntos Disciplinarios policiales</t>
  </si>
  <si>
    <t>3.3.1.8.2.3</t>
  </si>
  <si>
    <t xml:space="preserve">                   Contra entrega</t>
  </si>
  <si>
    <t>3.3.1.9</t>
  </si>
  <si>
    <t xml:space="preserve">            Kits de reactivos para pruebas toxicológicas para 10000 aspirantes (ITP y ANAPO)</t>
  </si>
  <si>
    <t>3.3.1.10</t>
  </si>
  <si>
    <t xml:space="preserve">            Test psicométricos para aspirantes a ingresar a la Policia Nacional</t>
  </si>
  <si>
    <t>3.3.1.11</t>
  </si>
  <si>
    <t xml:space="preserve">            Capacitación de investigación - Direccion de Investigacion de Asuntos Disciplinarios policiales</t>
  </si>
  <si>
    <t>3.4.1</t>
  </si>
  <si>
    <t>3.4.1.1</t>
  </si>
  <si>
    <t>3.6.1</t>
  </si>
  <si>
    <t xml:space="preserve">         Implementación del Sistema de información Integral </t>
  </si>
  <si>
    <t xml:space="preserve">   Gestión del Programa (IDECOAS) (US$1.7 millones)</t>
  </si>
  <si>
    <t>4.1.2</t>
  </si>
  <si>
    <t>4.1.2.1</t>
  </si>
  <si>
    <t xml:space="preserve">            Cronograma de Trabajo</t>
  </si>
  <si>
    <t>4.1.2.2</t>
  </si>
  <si>
    <t xml:space="preserve">            Plan estratégico y metodológico</t>
  </si>
  <si>
    <t>4.1.2.3</t>
  </si>
  <si>
    <t xml:space="preserve">            Borrador de Informe </t>
  </si>
  <si>
    <t>4.2.2</t>
  </si>
  <si>
    <t>4.2.2.1</t>
  </si>
  <si>
    <t xml:space="preserve">            Cronograma de Trabajo </t>
  </si>
  <si>
    <t>4.2.2.2</t>
  </si>
  <si>
    <t xml:space="preserve">            Borrador Inicial </t>
  </si>
  <si>
    <t>4.3.2</t>
  </si>
  <si>
    <t>4.4.1</t>
  </si>
  <si>
    <t>4.4.1.2</t>
  </si>
  <si>
    <t>4.4.2</t>
  </si>
  <si>
    <t>4.4.2.2</t>
  </si>
  <si>
    <t>4.4.3</t>
  </si>
  <si>
    <t>4.4.3.2</t>
  </si>
  <si>
    <t>4.4.4</t>
  </si>
  <si>
    <t>4.4.4.2</t>
  </si>
  <si>
    <t>4.4.5</t>
  </si>
  <si>
    <t>4.4.5.2</t>
  </si>
  <si>
    <t>4.4.6</t>
  </si>
  <si>
    <t>4.4.6.2</t>
  </si>
  <si>
    <t>4.4.7</t>
  </si>
  <si>
    <t>4.4.7.2</t>
  </si>
  <si>
    <t>4.4.8</t>
  </si>
  <si>
    <t>4.4.8.1</t>
  </si>
  <si>
    <t xml:space="preserve">            Inspector de Obras Proyecto Integración Urbana Nueva Galiela...</t>
  </si>
  <si>
    <t>4.4.8.1.2</t>
  </si>
  <si>
    <t>4.4.8.2</t>
  </si>
  <si>
    <t>4.4.8.2.2</t>
  </si>
  <si>
    <t>4.5.2</t>
  </si>
  <si>
    <t>4.6.2</t>
  </si>
  <si>
    <t>4.7.2</t>
  </si>
  <si>
    <t xml:space="preserve">   Gestión del Programa (SEDS) (US$2.0 millones)</t>
  </si>
  <si>
    <t xml:space="preserve">      Unidad Ejecutora</t>
  </si>
  <si>
    <t>5.1.1</t>
  </si>
  <si>
    <t xml:space="preserve">         Gestión del Programa (Secretaria de Seguridad)</t>
  </si>
  <si>
    <t xml:space="preserve">      Monitoreo y Evaluación</t>
  </si>
  <si>
    <t>5.2.1</t>
  </si>
  <si>
    <t xml:space="preserve">         Diseño e implementación del Modelo de Evaluación</t>
  </si>
  <si>
    <t>5.2.2</t>
  </si>
  <si>
    <t xml:space="preserve">         Evaluación intermedia</t>
  </si>
  <si>
    <t xml:space="preserve">      Auditoria</t>
  </si>
  <si>
    <t>UCP IDECOAS/FHIS</t>
  </si>
  <si>
    <t>CONSULTORIA DE DISEÑO: ANAPO</t>
  </si>
  <si>
    <t>ESTUDIOS DE PROFUNDIDAD CUANTIVATIVOS Y CUALITATIVOS DE SEGURIDAD</t>
  </si>
  <si>
    <t>CONSULTORÍA DE DISEÑO:  PIMB</t>
  </si>
  <si>
    <t>UCP SEDS</t>
  </si>
  <si>
    <t>ESPECIALISTA SEGUIMIENTO Y EVALUACIÓN</t>
  </si>
  <si>
    <t>PLANIFICADOR Y PRESUPUESTO</t>
  </si>
  <si>
    <t>COMPONENTE 1</t>
  </si>
  <si>
    <t>COMPONENTE 2 Y 3</t>
  </si>
  <si>
    <t xml:space="preserve">IMPLEMENTACION ESTRATEGIA DE COMUNICACIÓN - PREVENCIÓN Y ATENCIÓN A VÍCTIMAS </t>
  </si>
  <si>
    <t>PLANTA HIDROELECTRICA</t>
  </si>
  <si>
    <t xml:space="preserve">      Producto 1.1 Nueve proyectos integrales de mejoramiento de barrios (red de agua potable, alcantarillado, alumbrado público y pavimentación), completados y siendo utilizados</t>
  </si>
  <si>
    <t xml:space="preserve">         A.(i) asistencia técnica para la preparación de los Planes Integrales de Mejoramiento de Barrios (PIMB); y A.(ii) las inversiones en obras de infraestructura básica incluyendo elaboración debasado en PIMB, construcción de sistemas de agua y saneamiento.</t>
  </si>
  <si>
    <t>1.1.1.1.1</t>
  </si>
  <si>
    <t xml:space="preserve">               Diseño de Obras ( Incluye Licencia Ambiental) </t>
  </si>
  <si>
    <t>1.1.1.1.1.2</t>
  </si>
  <si>
    <t xml:space="preserve">                  Ejecución del Contrato</t>
  </si>
  <si>
    <t xml:space="preserve">               Obras de Infraestructura</t>
  </si>
  <si>
    <t>1.1.1.1.2.2</t>
  </si>
  <si>
    <t xml:space="preserve">                  Ejecución del Contrato de Obra</t>
  </si>
  <si>
    <t>1.1.1.1.3</t>
  </si>
  <si>
    <t xml:space="preserve">               Supervisón de Obras </t>
  </si>
  <si>
    <t>1.1.1.1.3.2</t>
  </si>
  <si>
    <t xml:space="preserve">                  Ejecución del contrato de Supervisión</t>
  </si>
  <si>
    <t xml:space="preserve">                     Aceptación de Servicios 5%</t>
  </si>
  <si>
    <t xml:space="preserve">            Producto 1.1.2. Proyecto de Integración Urbana colonias Monte de los Olivos, Nueva Jerusalen, Brisas del Mogote </t>
  </si>
  <si>
    <t>1.1.1.2.1</t>
  </si>
  <si>
    <t>1.1.1.2.1.2</t>
  </si>
  <si>
    <t>1.1.1.2.2.2</t>
  </si>
  <si>
    <t>1.1.1.2.3</t>
  </si>
  <si>
    <t>1.1.1.2.3.2</t>
  </si>
  <si>
    <t>1.1.1.2.3.2.19</t>
  </si>
  <si>
    <t xml:space="preserve">      Producto 1.2 Jóvenes en situación de riesgo capacitados</t>
  </si>
  <si>
    <t xml:space="preserve">         B.(i) cultura, deportes y valores; y B.(ii) formación laboral para emprendimientos productivos que contribuyen al mejoramiento psicosocial y económico de esta población</t>
  </si>
  <si>
    <t>1.2.1.1</t>
  </si>
  <si>
    <t xml:space="preserve">            Enlaces Tecnicos Comunitarios: Urbano (3) ; Social (3); y Promotores (10) </t>
  </si>
  <si>
    <t>1.2.1.1.2</t>
  </si>
  <si>
    <t xml:space="preserve">               Ejecución de Contrato </t>
  </si>
  <si>
    <t xml:space="preserve">            Talleres de Emprendimiento Productivo</t>
  </si>
  <si>
    <t>1.2.1.2.2</t>
  </si>
  <si>
    <t>1.2.1.3</t>
  </si>
  <si>
    <t xml:space="preserve">            Convivencias de Integración y Actividades Recreativas</t>
  </si>
  <si>
    <t>1.2.1.3.2</t>
  </si>
  <si>
    <t>1.2.1.4</t>
  </si>
  <si>
    <t xml:space="preserve">            Programa Deportivo y Formacion de Valores</t>
  </si>
  <si>
    <t>1.2.1.4.1</t>
  </si>
  <si>
    <t>1.2.1.4.1.2</t>
  </si>
  <si>
    <t xml:space="preserve">                  Ejecución de Contrato</t>
  </si>
  <si>
    <t>1.2.1.4.2</t>
  </si>
  <si>
    <t>1.2.1.4.2.2</t>
  </si>
  <si>
    <t>1.2.1.4.3</t>
  </si>
  <si>
    <t>1.2.1.4.3.1</t>
  </si>
  <si>
    <t xml:space="preserve">                  Equipos e Implementos Deportivos (Diferentes a Levantamiento de Pesas) </t>
  </si>
  <si>
    <t>1.2.1.4.3.1.2</t>
  </si>
  <si>
    <t xml:space="preserve">                     Ejecución Orden de Compra </t>
  </si>
  <si>
    <t>1.2.1.4.3.2</t>
  </si>
  <si>
    <t xml:space="preserve">                  Equipos e Implementos Levantamiento de Pesas</t>
  </si>
  <si>
    <t>1.2.1.4.3.2.2</t>
  </si>
  <si>
    <t xml:space="preserve">                     Ejecución Orden de Compra</t>
  </si>
  <si>
    <t>1.2.1.4.4</t>
  </si>
  <si>
    <t>1.2.1.4.4.2</t>
  </si>
  <si>
    <t xml:space="preserve">                  Ejecución de Contratos</t>
  </si>
  <si>
    <t>1.2.1.4.5</t>
  </si>
  <si>
    <t>1.2.1.4.5.2</t>
  </si>
  <si>
    <t>1.2.1.4.6</t>
  </si>
  <si>
    <t>1.2.1.4.6.2</t>
  </si>
  <si>
    <t>1.2.1.5</t>
  </si>
  <si>
    <t xml:space="preserve">            Talleres de formación en Animación Digital</t>
  </si>
  <si>
    <t>1.2.1.5.1</t>
  </si>
  <si>
    <t>1.2.1.5.1.2</t>
  </si>
  <si>
    <t xml:space="preserve">                  Ejecución del contrato</t>
  </si>
  <si>
    <t>1.2.1.5.2</t>
  </si>
  <si>
    <t>1.2.1.5.2.2</t>
  </si>
  <si>
    <t>1.2.1.5.2.2.2</t>
  </si>
  <si>
    <t xml:space="preserve">                     Pagos de Equipo </t>
  </si>
  <si>
    <t>1.2.1.5.3</t>
  </si>
  <si>
    <t>1.2.1.5.3.2</t>
  </si>
  <si>
    <t xml:space="preserve">                  Ejecución de Becas</t>
  </si>
  <si>
    <t xml:space="preserve">      Producto 1.3 Mujeres en situación de riesgo capacitadas</t>
  </si>
  <si>
    <t xml:space="preserve">         B.(ii) formación laboral para emprendimientos productivos que contribuyen al mejoramiento psicosocial y económico de esta población</t>
  </si>
  <si>
    <t>1.3.1.1</t>
  </si>
  <si>
    <t xml:space="preserve">            Fortalecimientos a Microemprendimientos y concursos de capital semilla para iniciativas de desarrollo económico comunitario</t>
  </si>
  <si>
    <t>1.3.1.1.2</t>
  </si>
  <si>
    <t xml:space="preserve">      Producto 2.1: Servicios de los MAIE en las UMEPs intervenidas siendo utilizados</t>
  </si>
  <si>
    <t xml:space="preserve">         A.(i) programas para prevención y atención a víctimas de VIF a través de los Módulos de Atención Integral Especializado (MAIE) </t>
  </si>
  <si>
    <t xml:space="preserve">            Centro de Conciliación en TGU</t>
  </si>
  <si>
    <t>2.1.1.1.1</t>
  </si>
  <si>
    <t xml:space="preserve">               Definición del alcance del servicio, diseño de protocolos y capacitación para el Centro de Conciliación TGU</t>
  </si>
  <si>
    <t>2.1.1.1.2</t>
  </si>
  <si>
    <t xml:space="preserve">               Personal de atención (abogado) - Centro de Conciliación TGU</t>
  </si>
  <si>
    <t xml:space="preserve">            Centro de Conciliación SPS</t>
  </si>
  <si>
    <t>2.1.1.2.1</t>
  </si>
  <si>
    <t xml:space="preserve">               Personal de atención (abogado) - Centro de Conciliación SPS</t>
  </si>
  <si>
    <t>2.1.1.3</t>
  </si>
  <si>
    <t xml:space="preserve">            Atención a Victimas de violencia intrafamiliar TGU</t>
  </si>
  <si>
    <t>2.1.1.3.2</t>
  </si>
  <si>
    <t xml:space="preserve">               Psicólogo</t>
  </si>
  <si>
    <t>2.1.1.3.3</t>
  </si>
  <si>
    <t xml:space="preserve">               Trabajador Social</t>
  </si>
  <si>
    <t>2.1.1.3.4</t>
  </si>
  <si>
    <t xml:space="preserve">               Médico</t>
  </si>
  <si>
    <t>2.1.1.3.5</t>
  </si>
  <si>
    <t xml:space="preserve">               Enfermera</t>
  </si>
  <si>
    <t>2.1.1.4</t>
  </si>
  <si>
    <t xml:space="preserve">            Atención a Victimas de violencia intrafamiliar SPS</t>
  </si>
  <si>
    <t>2.1.1.4.2</t>
  </si>
  <si>
    <t>2.1.1.4.3</t>
  </si>
  <si>
    <t>2.1.1.4.4</t>
  </si>
  <si>
    <t>2.1.1.4.5</t>
  </si>
  <si>
    <t xml:space="preserve">      Producto 2.2: Protocolo con perspectiva de género, para homologar la actuación de primeros respondientes para atención a víctimas, elaborado</t>
  </si>
  <si>
    <t xml:space="preserve">         A.(ii) desarrollo de protocolos para homologar actuaciones de primeros respondientes para atención a víctimas, específicamente VIF</t>
  </si>
  <si>
    <t xml:space="preserve">      Producto 2.3: Policías implementando el modelo de policía comunitaria y Hot Spots en las UMEPs intervenidas</t>
  </si>
  <si>
    <t xml:space="preserve">         A.(iii) capacitación en modelo de policía comunitaria y patrullaje policial sistemático -Hot Spots- ; </t>
  </si>
  <si>
    <t xml:space="preserve">            Infraestructura informática para el soporte de los sistemas de información preventivo policial (disponibilidad de recursos policiales y hoT Spots)</t>
  </si>
  <si>
    <t>2.3.1.1.1</t>
  </si>
  <si>
    <t xml:space="preserve">               Diseño de Infrestructura de datos (voz y data)</t>
  </si>
  <si>
    <t>2.3.1.1.2</t>
  </si>
  <si>
    <t xml:space="preserve">               Infraestructura de datos (voz y data)</t>
  </si>
  <si>
    <t>2.3.1.1.3</t>
  </si>
  <si>
    <t xml:space="preserve">               Estaciones de trabajo para los sistemas de información</t>
  </si>
  <si>
    <t xml:space="preserve">            Soporte técnico de los sistemas de información preventivo policial (disponibilidad de recursos policiales y hoT Spots)</t>
  </si>
  <si>
    <t>2.3.1.2.1</t>
  </si>
  <si>
    <t xml:space="preserve">               Infrestructura de datos (voz y data)</t>
  </si>
  <si>
    <t>2.3.1.2.2</t>
  </si>
  <si>
    <t xml:space="preserve">            Servicios de atención del modelo de policía comunitaria </t>
  </si>
  <si>
    <t>2.3.1.3.1</t>
  </si>
  <si>
    <t xml:space="preserve">               Definición de los servicio, desarrollo de protocolos y capacitación </t>
  </si>
  <si>
    <t>2.3.1.4</t>
  </si>
  <si>
    <t xml:space="preserve">            Desarrollo de protocolo de patrullaje del Modelo de Policia de Comunitaria</t>
  </si>
  <si>
    <t>2.3.1.4.1</t>
  </si>
  <si>
    <t xml:space="preserve">               Desarrollo de Protocolos de Patrullaje</t>
  </si>
  <si>
    <t>2.3.1.5</t>
  </si>
  <si>
    <t xml:space="preserve">            Implementación de protocolo de patrullaje del Modelo de Policia de Comunitaria</t>
  </si>
  <si>
    <t>2.3.1.5.1</t>
  </si>
  <si>
    <t xml:space="preserve">               Equipo informático </t>
  </si>
  <si>
    <t>2.3.1.6</t>
  </si>
  <si>
    <t xml:space="preserve">            Actividades de vinculación de la policia comunitaria con las comunidades intervenidas</t>
  </si>
  <si>
    <t>2.3.1.6.1</t>
  </si>
  <si>
    <t xml:space="preserve">               Unidades móviles equipadas para el desarrollo de actividades comunitarias</t>
  </si>
  <si>
    <t xml:space="preserve">      Producto 2.4: Infraestructura de UMEPs mejorada</t>
  </si>
  <si>
    <t xml:space="preserve">         A.(iv) mejoramiento de infraestructura en UMEPs 1 y 2 en el MDC y en UMEPs 6 y 8 en SPS </t>
  </si>
  <si>
    <t xml:space="preserve">            Jefatura departamental de Policias operando con servicios de prevención situacional y atención integral a victima de violencia </t>
  </si>
  <si>
    <t xml:space="preserve">               Construcción y equpamiento de Jefatura</t>
  </si>
  <si>
    <t>2.4.1.1.1.1</t>
  </si>
  <si>
    <t xml:space="preserve">                  Obra de Jefatura tipo</t>
  </si>
  <si>
    <t>2.4.1.1.1.2</t>
  </si>
  <si>
    <t xml:space="preserve">                  Supervisión de Obra</t>
  </si>
  <si>
    <t>2.4.1.2</t>
  </si>
  <si>
    <t>2.4.1.2.1</t>
  </si>
  <si>
    <t>2.4.1.2.1.1</t>
  </si>
  <si>
    <t>2.4.1.2.1.2</t>
  </si>
  <si>
    <t>2.4.1.2.2</t>
  </si>
  <si>
    <t xml:space="preserve">      Producto 2.5: Cursos impartidos por la policía a jóvenes en temas de prevención social de la violencia</t>
  </si>
  <si>
    <t xml:space="preserve">         B.(v) cursos de prevención social de violencia para jóvenes en riesgo</t>
  </si>
  <si>
    <t xml:space="preserve">            Servicio de Policia Escolar (prueba piloto)</t>
  </si>
  <si>
    <t>2.5.1.1.1</t>
  </si>
  <si>
    <t xml:space="preserve">               Definición del alcance del servicio, diseño de protocolos y capacitación</t>
  </si>
  <si>
    <t>2.5.1.2</t>
  </si>
  <si>
    <t xml:space="preserve">            Programas de prevención social de la violencia</t>
  </si>
  <si>
    <t>2.5.1.2.1</t>
  </si>
  <si>
    <t xml:space="preserve">               Programas de Prevención Primaria</t>
  </si>
  <si>
    <t>2.5.1.3</t>
  </si>
  <si>
    <t>2.5.1.3.1</t>
  </si>
  <si>
    <t xml:space="preserve">               Consultoría para la Definición del alcance del servicio, diseño de protocolos y capacitación para el servicio de Policia Escolar (prueba piloto)</t>
  </si>
  <si>
    <t xml:space="preserve">      Producto 2.6: Funcionarios locales capacitados para apoyar a la preparación de planes locales de prevención social de violencia</t>
  </si>
  <si>
    <t xml:space="preserve">         B.(i) capacitación y asistencia técnica a autoridades locales en preparación de planes locales de prevención social de violencia; </t>
  </si>
  <si>
    <t xml:space="preserve">      Producto 2.7: Funcionarios de los observatorios locales capacitados en el análisis estratégico del crimen</t>
  </si>
  <si>
    <t xml:space="preserve">         B.(ii) capacitación de responsables de observatorios locales, equipamiento y readecuación física en la SEDS</t>
  </si>
  <si>
    <t xml:space="preserve">            Curso de capacitación para el análisis estratégico del crimen en los observatorios locales -incluyendo femicidio y VIF</t>
  </si>
  <si>
    <t>2.7.1.1.1</t>
  </si>
  <si>
    <t xml:space="preserve">               Diseño de la Curricula para formación continua de los coordinadores de observatorios de convivencia y seguridad ciudadana (incluye desarrollo de la Curricula; diseño del material bibliográfico y capacitacion a docentes</t>
  </si>
  <si>
    <t>2.7.1.1.2</t>
  </si>
  <si>
    <t xml:space="preserve">               Capacitación inicial para el análisis de datos (70 funcionarios de observatorios -incuye 10 funcionarios nacionales-y 25 del comité operativo)</t>
  </si>
  <si>
    <t>2.7.1.1.3</t>
  </si>
  <si>
    <t xml:space="preserve">               Capacitación en Estadísticas básicas, herramientas estadísticas avanzadas, avanzado, calidad de datos, análisis descriptivo)</t>
  </si>
  <si>
    <t>2.7.1.1.4</t>
  </si>
  <si>
    <t xml:space="preserve">               Definición estratégica y opeativa de los observatorios (gestión por resultados ): incluye definición de productos a análisis a suminstrar, resultados e impactos, usuarios, beneficiarios inmediatos y mediatos - estandares de calidad de la producción (matri</t>
  </si>
  <si>
    <t>2.7.1.1.5</t>
  </si>
  <si>
    <t xml:space="preserve">               Pasajes y viáticos para viajes de referenciación</t>
  </si>
  <si>
    <t>2.7.1.1.6</t>
  </si>
  <si>
    <t xml:space="preserve">               Definición estratégica y opeativa para la implementación de la capacitación de los funcionarios de observatorios locales </t>
  </si>
  <si>
    <t>2.7.1.1.7</t>
  </si>
  <si>
    <t xml:space="preserve">               Readecuacion de área fisica para la implementación de capacitación</t>
  </si>
  <si>
    <t>2.7.1.1.8</t>
  </si>
  <si>
    <t>2.7.1.1.8.2</t>
  </si>
  <si>
    <t>2.7.1.1.8.3</t>
  </si>
  <si>
    <t>2.7.1.1.8.4</t>
  </si>
  <si>
    <t>2.7.1.1.8.5</t>
  </si>
  <si>
    <t>2.7.1.1.8.6</t>
  </si>
  <si>
    <t>2.7.1.1.8.7</t>
  </si>
  <si>
    <t>2.7.1.1.8.8</t>
  </si>
  <si>
    <t>2.7.1.1.8.9</t>
  </si>
  <si>
    <t>2.7.1.1.8.10</t>
  </si>
  <si>
    <t>2.7.1.1.9</t>
  </si>
  <si>
    <t xml:space="preserve">            Sistema de información Instalado: Ampliar el Sistema de información para la recolección y análisis de datos incluye equipamiento y licencias</t>
  </si>
  <si>
    <t xml:space="preserve">      Producto 2.8 Estrategia de comunicación para respeto por las normas, diseñada y siendo utilizada</t>
  </si>
  <si>
    <t>2.8.1</t>
  </si>
  <si>
    <t xml:space="preserve">         B.(iii) estrategia de comunicación social para promover medidas y valores </t>
  </si>
  <si>
    <t xml:space="preserve">      Producto 3.1: Sistema de Formación y Profesionalización Policial, siendo utilizado</t>
  </si>
  <si>
    <t xml:space="preserve">         A.(i) diseño del modelo de Sistema de Formación y Profesionalización Policial</t>
  </si>
  <si>
    <t xml:space="preserve">            Consultoria para el rediseño organizacional del Sistema formación y profesionalización Policial (SFP)</t>
  </si>
  <si>
    <t>3.1.1.2</t>
  </si>
  <si>
    <t xml:space="preserve">            Rediseño Curricular de 4 cursos de ascensos para la escala de oficiales de Policias (Inspector, Subcomisario, Comisiario y Subcomisionado) y Diseño Curricular de 5 cursos para ascensos para la escala básica.</t>
  </si>
  <si>
    <t>3.1.1.2.1</t>
  </si>
  <si>
    <t xml:space="preserve">               Diseño Curricular (experto curricular) de 4 cursos de ascensos para la escala de oficiales de Policias y de 5 cursos para ascensos para la escala básica</t>
  </si>
  <si>
    <t>3.1.1.2.2</t>
  </si>
  <si>
    <t>3.1.1.3</t>
  </si>
  <si>
    <t xml:space="preserve">            Formación y profesionalización de docentes del Sistema de Educación Policial</t>
  </si>
  <si>
    <t>3.1.1.3.1</t>
  </si>
  <si>
    <t xml:space="preserve">               Gestión académica del Diplomado Universitario Competencias Docentes (dos diplomados y especialidad)</t>
  </si>
  <si>
    <t>3.1.1.3.2</t>
  </si>
  <si>
    <t xml:space="preserve">               Material Bibliográfico (redaccion, corrección, diagramación ) para la especialidad (10 libros)</t>
  </si>
  <si>
    <t>3.1.1.4</t>
  </si>
  <si>
    <t xml:space="preserve">            Estudiantes graduados de la Academia Nacional de Policía con el nuevo currículum // Desarrollo de la Academia Nacional de Policia ( 400 oficiales con nuevas competencias)</t>
  </si>
  <si>
    <t>3.1.1.4.1</t>
  </si>
  <si>
    <t xml:space="preserve">               Rediseño y desarrollo organizacional de la ANAPO (dos consultores - Experto Internacional y Experto Nacional)</t>
  </si>
  <si>
    <t>3.1.1.4.2</t>
  </si>
  <si>
    <t xml:space="preserve">               Asesores Pedagógicos (dos)</t>
  </si>
  <si>
    <t>3.1.1.4.2.1</t>
  </si>
  <si>
    <t xml:space="preserve">                  Asesor Pegagógico I</t>
  </si>
  <si>
    <t>3.1.1.4.2.2</t>
  </si>
  <si>
    <t xml:space="preserve">                  Asesor Pegagógico II</t>
  </si>
  <si>
    <t>3.1.1.4.3</t>
  </si>
  <si>
    <t xml:space="preserve">               Producción de texto (redacción, corrección, diagramación) para licenciaturas y especialidades </t>
  </si>
  <si>
    <t>3.1.1.4.4</t>
  </si>
  <si>
    <t xml:space="preserve">               Plataforma tecnológica académica-administrativa y de investigación de la ANAPO</t>
  </si>
  <si>
    <t>3.1.1.4.4.2.2</t>
  </si>
  <si>
    <t xml:space="preserve">                     Contra entrega</t>
  </si>
  <si>
    <t>3.1.1.5</t>
  </si>
  <si>
    <t xml:space="preserve">            Remodelación de los espacios académicos y administrativos para el Sistema Educativo Policial (Obra + supervisión)</t>
  </si>
  <si>
    <t xml:space="preserve">      Producto 3.2: Academia Nacional de Policía con infraestructura física y tecnología modernas, siendo utilizada</t>
  </si>
  <si>
    <t xml:space="preserve">         A.(ii) modernización de infraestructura física y tecnológica de la ANAPO</t>
  </si>
  <si>
    <t xml:space="preserve">            Construcción del nuevo campo de la Academia Naciónal de Policia (infraestructura, equipamiento, tecnología y supervisión de obras)</t>
  </si>
  <si>
    <t>3.2.1.1.1</t>
  </si>
  <si>
    <t xml:space="preserve">               Consultoría de Diseño de Obras - ANAPO</t>
  </si>
  <si>
    <t>3.2.1.1.2</t>
  </si>
  <si>
    <t xml:space="preserve">               Ejecución de Obras - ANAPO</t>
  </si>
  <si>
    <t>3.2.1.1.3</t>
  </si>
  <si>
    <t xml:space="preserve">               Consultoría para la Supervisión de Obras - ANAPO</t>
  </si>
  <si>
    <t>3.2.1.1.4</t>
  </si>
  <si>
    <t xml:space="preserve">               Equipamiento - ANAPO</t>
  </si>
  <si>
    <t>3.2.1.1.4.2.3</t>
  </si>
  <si>
    <t>3.2.1.1.5</t>
  </si>
  <si>
    <t xml:space="preserve">               Fuente de generación de electricidad para asegurar que la planta tratadora actual de la ANAPO </t>
  </si>
  <si>
    <t>3.2.1.1.5.2.3</t>
  </si>
  <si>
    <t xml:space="preserve">      Producto 3.3: Sistema de evaluación del desempeño y rendición de cuentas, diseñado y siendo utilizado</t>
  </si>
  <si>
    <t xml:space="preserve">      Producto 3.4: Programa de capacitación y especialización continua en investigación criminal en coordinación con el MP, diseñado y siendo utilizado</t>
  </si>
  <si>
    <t xml:space="preserve">         Fortalecimiento de los servicios de docencia</t>
  </si>
  <si>
    <t xml:space="preserve">            Docentes para ANAPO (40 docentes- 100% primero año y 50% segundo año)</t>
  </si>
  <si>
    <t>3.4.2</t>
  </si>
  <si>
    <t xml:space="preserve">         Acompañamiento técnico a la gestión pedagógica curricular y administrativa</t>
  </si>
  <si>
    <t>3.4.2.2</t>
  </si>
  <si>
    <t xml:space="preserve">            Gestor Pedagógico Curricular</t>
  </si>
  <si>
    <t>3.4.2.3</t>
  </si>
  <si>
    <t xml:space="preserve">            Gestor Administrativo Financiero</t>
  </si>
  <si>
    <t>3.4.2.4</t>
  </si>
  <si>
    <t xml:space="preserve">            Gestor de TICs</t>
  </si>
  <si>
    <t>3.4.2.5</t>
  </si>
  <si>
    <t xml:space="preserve">            Gestor de recursos de información</t>
  </si>
  <si>
    <t>3.4.3</t>
  </si>
  <si>
    <t xml:space="preserve">         Plataforma b-learning</t>
  </si>
  <si>
    <t>3.4.3.2</t>
  </si>
  <si>
    <t xml:space="preserve">            Coordinador de Gestión Infotecnología</t>
  </si>
  <si>
    <t>3.4.3.3</t>
  </si>
  <si>
    <t xml:space="preserve">            Coordinador de Gestión gestion pedagógica virtual</t>
  </si>
  <si>
    <t>3.4.3.4</t>
  </si>
  <si>
    <t xml:space="preserve">            Diseñadores de Contenidos digitales (dos)</t>
  </si>
  <si>
    <t>3.4.3.4.1</t>
  </si>
  <si>
    <t xml:space="preserve">               Diseñador I</t>
  </si>
  <si>
    <t>3.4.3.4.2</t>
  </si>
  <si>
    <t xml:space="preserve">               Diseñador II</t>
  </si>
  <si>
    <t xml:space="preserve">      Producto 3.5: Capacitación técnica en el uso de tecnologías en Investigación Criminal realizada.</t>
  </si>
  <si>
    <t>3.5.1</t>
  </si>
  <si>
    <t>3.5.1.2.4</t>
  </si>
  <si>
    <t xml:space="preserve">               Contra entrega</t>
  </si>
  <si>
    <t>3.5.2</t>
  </si>
  <si>
    <t xml:space="preserve">      Producto 3.6: Sistema integral de información delictual diseñado y siendo utilizado</t>
  </si>
  <si>
    <t>5.1.1.2</t>
  </si>
  <si>
    <t>5.1.1.2.1</t>
  </si>
  <si>
    <t>5.1.1.3</t>
  </si>
  <si>
    <t>5.1.1.3.1</t>
  </si>
  <si>
    <t>5.1.1.4</t>
  </si>
  <si>
    <t>5.1.1.4.1</t>
  </si>
  <si>
    <t>5.1.1.5</t>
  </si>
  <si>
    <t>5.1.1.5.1</t>
  </si>
  <si>
    <t>5.1.1.6</t>
  </si>
  <si>
    <t>5.1.1.6.1</t>
  </si>
  <si>
    <t>5.1.1.7</t>
  </si>
  <si>
    <t>5.1.1.7.1</t>
  </si>
  <si>
    <t>5.1.1.8</t>
  </si>
  <si>
    <t>5.1.1.8.1</t>
  </si>
  <si>
    <t>5.1.1.9</t>
  </si>
  <si>
    <t>5.1.1.9.1</t>
  </si>
  <si>
    <t>5.1.1.10</t>
  </si>
  <si>
    <t>5.1.1.10.1</t>
  </si>
  <si>
    <t xml:space="preserve">             Proyecto de Integración Urbana Colonias 25 de Enero, Australia, Nueva España, Nueva Galilea y La Huerta</t>
  </si>
  <si>
    <t xml:space="preserve">               Consultoría para Coordinador Deportivo</t>
  </si>
  <si>
    <t xml:space="preserve">               Servicios de No consultoría de Entrenadores Deportivos</t>
  </si>
  <si>
    <t xml:space="preserve">               Equipos e Implementos Deportivos</t>
  </si>
  <si>
    <t xml:space="preserve">               Uniformes</t>
  </si>
  <si>
    <t xml:space="preserve">               Servicio de Merienda programa Deportivo y Valores</t>
  </si>
  <si>
    <t xml:space="preserve">               Servicio de Transporte programa Deportivo y Valores</t>
  </si>
  <si>
    <t xml:space="preserve">               Consultoría para Instructores de Animación Digital</t>
  </si>
  <si>
    <t xml:space="preserve">               Equipo de Animación Digital</t>
  </si>
  <si>
    <t xml:space="preserve">               Beca de Estudio</t>
  </si>
  <si>
    <t xml:space="preserve">         Laboratorio criminalístico equipado.</t>
  </si>
  <si>
    <t xml:space="preserve">         Personal técnico en uso de equipamiento y tecnologías de la información para análisis estratégicos de Investigación Criminal (IC) capacitado.</t>
  </si>
  <si>
    <t xml:space="preserve">      Evaluación intermedia</t>
  </si>
  <si>
    <t xml:space="preserve">      Informe Final (PCR) </t>
  </si>
  <si>
    <t xml:space="preserve">      Auditoría</t>
  </si>
  <si>
    <t xml:space="preserve">            Coordinador del programa</t>
  </si>
  <si>
    <t xml:space="preserve">            Coordinadores de componente</t>
  </si>
  <si>
    <t xml:space="preserve">            Especialista Financiero</t>
  </si>
  <si>
    <t xml:space="preserve">            Especialista Contable (asistente financiero)</t>
  </si>
  <si>
    <t xml:space="preserve">            Especialista Adquisiciones </t>
  </si>
  <si>
    <t xml:space="preserve">            Asistente de Adquisiciones </t>
  </si>
  <si>
    <t xml:space="preserve">            Especialista Seguimiento y Evaluación</t>
  </si>
  <si>
    <t xml:space="preserve">            Planificador y Presupuesto</t>
  </si>
  <si>
    <t xml:space="preserve">            Asistente Administrativo</t>
  </si>
  <si>
    <t xml:space="preserve">      Equipos de Oficina</t>
  </si>
  <si>
    <t xml:space="preserve">      Costos Operativos</t>
  </si>
  <si>
    <t xml:space="preserve">      Vehículo (1)</t>
  </si>
  <si>
    <t xml:space="preserve">         Inspectores de Obras (2)</t>
  </si>
  <si>
    <t xml:space="preserve">         Formulador y Evaluador de Proyectos (1)</t>
  </si>
  <si>
    <t xml:space="preserve">         Asistente de Adquisiciones (1)</t>
  </si>
  <si>
    <t xml:space="preserve">         Especialista Adquisiciones (1)</t>
  </si>
  <si>
    <t xml:space="preserve">         Contador (asistente financiero)</t>
  </si>
  <si>
    <t xml:space="preserve">         Especialista Financiero (1)</t>
  </si>
  <si>
    <t xml:space="preserve">         Asistente Técnicos (2)</t>
  </si>
  <si>
    <t xml:space="preserve">         Coordinador</t>
  </si>
  <si>
    <t xml:space="preserve">    Unidad Coordinadora de Programa</t>
  </si>
  <si>
    <t>CONSULTORÍAS FIRMAS</t>
  </si>
  <si>
    <t>Año</t>
  </si>
  <si>
    <t>Número de Adquisición:</t>
  </si>
  <si>
    <t>Número de Item Presupuesto:</t>
  </si>
  <si>
    <t>Componente Asociado :</t>
  </si>
  <si>
    <t>Unidad Ejecutora:</t>
  </si>
  <si>
    <t>Actividad:</t>
  </si>
  <si>
    <t>Descripción adicional:</t>
  </si>
  <si>
    <r>
      <t xml:space="preserve">Método de Adquisición
</t>
    </r>
    <r>
      <rPr>
        <i/>
        <sz val="11"/>
        <rFont val="Calibri"/>
        <family val="2"/>
        <scheme val="minor"/>
      </rPr>
      <t>(Seleccionar una de las opciones)</t>
    </r>
    <r>
      <rPr>
        <sz val="11"/>
        <rFont val="Calibri"/>
        <family val="2"/>
        <scheme val="minor"/>
      </rPr>
      <t>:</t>
    </r>
  </si>
  <si>
    <t xml:space="preserve">Monto Estimado </t>
  </si>
  <si>
    <r>
      <t xml:space="preserve">Método de Revisión </t>
    </r>
    <r>
      <rPr>
        <i/>
        <sz val="11"/>
        <rFont val="Calibri"/>
        <family val="2"/>
        <scheme val="minor"/>
      </rPr>
      <t>(Seleccionar una de las opciones)</t>
    </r>
    <r>
      <rPr>
        <sz val="11"/>
        <rFont val="Calibri"/>
        <family val="2"/>
        <scheme val="minor"/>
      </rPr>
      <t>:</t>
    </r>
  </si>
  <si>
    <t>Fechas</t>
  </si>
  <si>
    <t>Comentarios</t>
  </si>
  <si>
    <t>Monto Estimado, en u$s :</t>
  </si>
  <si>
    <t>Monto Estimado % BID:</t>
  </si>
  <si>
    <t>Monto Estimado % Contraparte:</t>
  </si>
  <si>
    <t>Aviso de Expresiones de Interés</t>
  </si>
  <si>
    <t>Firma del Contrato</t>
  </si>
  <si>
    <t>SEDS</t>
  </si>
  <si>
    <t>(iii) estrategia de comunicación a través de campañas y consultas sociales para promover medidas y valores para la reducción de violencias, respeto por  las normas legales, morales, culturales y el uso de la oferta de servicios disponibles de prevención y atención a víctimas.</t>
  </si>
  <si>
    <t>SBCC</t>
  </si>
  <si>
    <t>Ex-ante</t>
  </si>
  <si>
    <t>Varios procesos</t>
  </si>
  <si>
    <t>CONSULTORÍAS INDIVIDUOS</t>
  </si>
  <si>
    <t>No Objeción a los TdR de la Actividad</t>
  </si>
  <si>
    <t>Definición del alcance del servicio, diseño de protocolos y capacitación - Centro de Conciliación TGU</t>
  </si>
  <si>
    <t>CCIN</t>
  </si>
  <si>
    <t>Personal de atención (abogado) - Centro de Conciliación TGU</t>
  </si>
  <si>
    <t>Personal de atención (abogado) - Centro de Conciliación SPS</t>
  </si>
  <si>
    <t>3 procesos</t>
  </si>
  <si>
    <t>psiologo - Atención a Victimas de violencia intrafamiliar TGU</t>
  </si>
  <si>
    <t>Trabajador Social - Atención a Victimas de violencia intrafamiliar TGU</t>
  </si>
  <si>
    <t>Médico - Atención a Victimas de violencia intrafamiliar TGU</t>
  </si>
  <si>
    <t>Enfermera - Atención a Victimas de violencia intrafamiliar TGU</t>
  </si>
  <si>
    <t>psicólogo - Atención a Victimas de violencia intrafamiliar SPS</t>
  </si>
  <si>
    <t>Trabajador Social - Atención a Victimas de violencia intrafamiliar SPS</t>
  </si>
  <si>
    <t>Médico - Atención a Victimas de violencia intrafamiliar SPS</t>
  </si>
  <si>
    <t>Enfermera - Atención a Victimas de violencia intrafamiliar SPS</t>
  </si>
  <si>
    <t>Definición de los servicio, desarrollo de protocolos y capacitación - Servicios de respuestas a emergencias policiales</t>
  </si>
  <si>
    <t>BIENES Y SERVICIOS</t>
  </si>
  <si>
    <t>Aviso Especial de Adquisiciones</t>
  </si>
  <si>
    <t>2.7.1.2.5</t>
  </si>
  <si>
    <t>Ampliar el Sistema de información para la recolección y análisis de datos incluye equipamiento y licencias</t>
  </si>
  <si>
    <t>Bienes LPI</t>
  </si>
  <si>
    <t>2.3.6.1</t>
  </si>
  <si>
    <t>Unidades móviles equipadas para el desarrollo de actividades comunitarias</t>
  </si>
  <si>
    <t>Bienes LPN</t>
  </si>
  <si>
    <t>4 procesos</t>
  </si>
  <si>
    <t>Equipamiento de Obra de Jefatura</t>
  </si>
  <si>
    <t xml:space="preserve"> Multiplicado por ratio de 4.7805, estimado para el equipamiento de MAIE</t>
  </si>
  <si>
    <t>3 procesos;  Multiplicado por ratio de 4.7805, estimado para el equipamiento de MAIE</t>
  </si>
  <si>
    <t>Repodrucción de material de apoyo - Capacitación Protocolos Servicios de respuestas a emergencias policiales</t>
  </si>
  <si>
    <t>OBRAS</t>
  </si>
  <si>
    <t>Construcción de Obra de Jefatura //  MAIE</t>
  </si>
  <si>
    <t>LPI</t>
  </si>
  <si>
    <t>Contrucción de Obra de Jefatura // Obra MAIE</t>
  </si>
  <si>
    <t>%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</si>
</sst>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quot;#,##0.00_);[Red]\(&quot;$&quot;#,##0.00\)"/>
    <numFmt numFmtId="44" formatCode="_(&quot;$&quot;* #,##0.00_);_(&quot;$&quot;* \(#,##0.00\);_(&quot;$&quot;* &quot;-&quot;??_);_(@_)"/>
    <numFmt numFmtId="43" formatCode="_(* #,##0.00_);_(* \(#,##0.00\);_(* &quot;-&quot;??_);_(@_)"/>
    <numFmt numFmtId="164" formatCode="_ &quot;L.&quot;\ * #,##0.00_ ;_ &quot;L.&quot;\ * \-#,##0.00_ ;_ &quot;L.&quot;\ * &quot;-&quot;??_ ;_ @_ "/>
    <numFmt numFmtId="165" formatCode="_ * #,##0.00_ ;_ * \-#,##0.00_ ;_ * &quot;-&quot;??_ ;_ @_ "/>
    <numFmt numFmtId="166" formatCode="_([$$-409]* #,##0.000_);_([$$-409]* \(#,##0.000\);_([$$-409]* &quot;-&quot;??_);_(@_)"/>
    <numFmt numFmtId="167" formatCode="_([$$-409]* #,##0.000_);_([$$-409]* \(#,##0.000\);_([$$-409]* &quot;-&quot;???_);_(@_)"/>
    <numFmt numFmtId="168" formatCode="_(* #,##0.0_);_(* \(#,##0.0\);_(* &quot;-&quot;??_);_(@_)"/>
    <numFmt numFmtId="169" formatCode="_(* #,##0_);_(* \(#,##0\);_(* &quot;-&quot;??_);_(@_)"/>
    <numFmt numFmtId="170" formatCode="[$$-409]#,##0.00"/>
    <numFmt numFmtId="171" formatCode="&quot;L.&quot;\ #,##0.00;&quot;L.&quot;\ \-#,##0.00"/>
    <numFmt numFmtId="172" formatCode="[$$-409]#,##0.00_ ;\-[$$-409]#,##0.00\ "/>
    <numFmt numFmtId="173" formatCode="0.0%"/>
  </numFmts>
  <fonts count="3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theme="1"/>
      <name val="Tahoma"/>
      <family val="2"/>
    </font>
    <font>
      <b/>
      <sz val="10"/>
      <color theme="1"/>
      <name val="Tahoma"/>
      <family val="2"/>
    </font>
    <font>
      <sz val="10"/>
      <name val="Tahoma"/>
      <family val="2"/>
    </font>
    <font>
      <b/>
      <sz val="10"/>
      <name val="Tahoma"/>
      <family val="2"/>
    </font>
    <font>
      <i/>
      <sz val="10"/>
      <name val="Tahoma"/>
      <family val="2"/>
    </font>
    <font>
      <i/>
      <sz val="10"/>
      <color theme="1"/>
      <name val="Tahoma"/>
      <family val="2"/>
    </font>
    <font>
      <sz val="8"/>
      <color rgb="FF363636"/>
      <name val="Arial"/>
      <family val="2"/>
    </font>
    <font>
      <sz val="8"/>
      <color rgb="FF000000"/>
      <name val="Arial"/>
      <family val="2"/>
    </font>
    <font>
      <b/>
      <sz val="8"/>
      <color rgb="FF000000"/>
      <name val="Arial"/>
      <family val="2"/>
    </font>
    <font>
      <b/>
      <sz val="11"/>
      <color theme="1"/>
      <name val="Arial"/>
      <family val="2"/>
    </font>
    <font>
      <sz val="11"/>
      <color theme="1"/>
      <name val="Arial"/>
      <family val="2"/>
    </font>
    <font>
      <sz val="11"/>
      <color theme="9" tint="-0.499984740745262"/>
      <name val="Arial"/>
      <family val="2"/>
    </font>
    <font>
      <b/>
      <i/>
      <sz val="11"/>
      <color theme="1"/>
      <name val="Arial"/>
      <family val="2"/>
    </font>
    <font>
      <sz val="8"/>
      <color theme="1"/>
      <name val="Arial"/>
      <family val="2"/>
    </font>
    <font>
      <sz val="11"/>
      <color theme="1"/>
      <name val="Calibri"/>
      <family val="2"/>
      <scheme val="minor"/>
    </font>
    <font>
      <b/>
      <sz val="11"/>
      <color theme="1"/>
      <name val="Calibri"/>
      <family val="2"/>
      <scheme val="minor"/>
    </font>
    <font>
      <i/>
      <sz val="10"/>
      <color rgb="FF000000"/>
      <name val="Tahoma"/>
      <family val="2"/>
    </font>
    <font>
      <sz val="10"/>
      <color rgb="FF000000"/>
      <name val="Tahoma"/>
      <family val="2"/>
    </font>
    <font>
      <b/>
      <sz val="11"/>
      <color theme="0"/>
      <name val="Calibri"/>
      <family val="2"/>
      <scheme val="minor"/>
    </font>
    <font>
      <b/>
      <sz val="11"/>
      <name val="Calibri"/>
      <family val="2"/>
      <scheme val="minor"/>
    </font>
    <font>
      <b/>
      <sz val="11"/>
      <color rgb="FF000000"/>
      <name val="Calibri"/>
      <family val="2"/>
      <scheme val="minor"/>
    </font>
    <font>
      <sz val="11"/>
      <color rgb="FF000000"/>
      <name val="Calibri"/>
      <family val="2"/>
      <scheme val="minor"/>
    </font>
    <font>
      <b/>
      <i/>
      <sz val="11"/>
      <color rgb="FF000000"/>
      <name val="Calibri"/>
      <family val="2"/>
      <scheme val="minor"/>
    </font>
    <font>
      <sz val="11"/>
      <color theme="0"/>
      <name val="Calibri"/>
      <family val="2"/>
      <scheme val="minor"/>
    </font>
    <font>
      <b/>
      <sz val="12"/>
      <color theme="0"/>
      <name val="Calibri"/>
      <family val="2"/>
      <scheme val="minor"/>
    </font>
    <font>
      <b/>
      <sz val="9"/>
      <name val="Calibri"/>
      <family val="2"/>
    </font>
    <font>
      <sz val="11"/>
      <name val="Calibri"/>
      <family val="2"/>
      <scheme val="minor"/>
    </font>
    <font>
      <sz val="9"/>
      <name val="Calibri"/>
      <family val="2"/>
    </font>
    <font>
      <i/>
      <sz val="11"/>
      <name val="Calibri"/>
      <family val="2"/>
      <scheme val="minor"/>
    </font>
    <font>
      <sz val="9"/>
      <name val="Calibri"/>
      <family val="2"/>
      <scheme val="minor"/>
    </font>
    <font>
      <sz val="9"/>
      <color rgb="FFFF0000"/>
      <name val="Calibri"/>
      <family val="2"/>
      <scheme val="minor"/>
    </font>
    <font>
      <b/>
      <sz val="9"/>
      <name val="Calibri"/>
      <family val="2"/>
      <scheme val="minor"/>
    </font>
    <font>
      <sz val="9"/>
      <color rgb="FFFF0000"/>
      <name val="Calibri"/>
      <family val="2"/>
    </font>
  </fonts>
  <fills count="18">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rgb="FFDFE3E8"/>
        <bgColor indexed="64"/>
      </patternFill>
    </fill>
    <fill>
      <patternFill patternType="solid">
        <fgColor rgb="FFFFFFFF"/>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1" tint="4.9989318521683403E-2"/>
        <bgColor indexed="64"/>
      </patternFill>
    </fill>
    <fill>
      <patternFill patternType="solid">
        <fgColor theme="9" tint="0.59999389629810485"/>
        <bgColor indexed="64"/>
      </patternFill>
    </fill>
    <fill>
      <patternFill patternType="solid">
        <fgColor rgb="FF1E4E79"/>
        <bgColor indexed="64"/>
      </patternFill>
    </fill>
    <fill>
      <patternFill patternType="solid">
        <fgColor rgb="FFDEEBF6"/>
        <bgColor indexed="64"/>
      </patternFill>
    </fill>
    <fill>
      <patternFill patternType="solid">
        <fgColor rgb="FFF2F2F2"/>
        <bgColor indexed="64"/>
      </patternFill>
    </fill>
    <fill>
      <patternFill patternType="solid">
        <fgColor theme="3"/>
        <bgColor indexed="64"/>
      </patternFill>
    </fill>
    <fill>
      <patternFill patternType="solid">
        <fgColor theme="1" tint="0.499984740745262"/>
        <bgColor indexed="64"/>
      </patternFill>
    </fill>
    <fill>
      <patternFill patternType="solid">
        <fgColor indexed="44"/>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B1BBCC"/>
      </left>
      <right style="thin">
        <color rgb="FFB1BBCC"/>
      </right>
      <top style="thin">
        <color rgb="FFB1BBCC"/>
      </top>
      <bottom style="thin">
        <color rgb="FFB1BBCC"/>
      </bottom>
      <diagonal/>
    </border>
    <border>
      <left/>
      <right/>
      <top/>
      <bottom style="thin">
        <color rgb="FFB1BBCC"/>
      </bottom>
      <diagonal/>
    </border>
    <border>
      <left/>
      <right style="thin">
        <color rgb="FFB1BBCC"/>
      </right>
      <top/>
      <bottom style="thin">
        <color rgb="FFB1BBCC"/>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0" fontId="3" fillId="0" borderId="0"/>
    <xf numFmtId="43" fontId="1" fillId="0" borderId="0" applyFont="0" applyFill="0" applyBorder="0" applyAlignment="0" applyProtection="0"/>
    <xf numFmtId="165" fontId="1" fillId="0" borderId="0" applyFont="0" applyFill="0" applyBorder="0" applyAlignment="0" applyProtection="0"/>
    <xf numFmtId="0" fontId="1" fillId="0" borderId="0"/>
  </cellStyleXfs>
  <cellXfs count="261">
    <xf numFmtId="0" fontId="0" fillId="0" borderId="0" xfId="0"/>
    <xf numFmtId="0" fontId="0" fillId="0" borderId="0" xfId="0" applyAlignment="1">
      <alignment wrapText="1"/>
    </xf>
    <xf numFmtId="0" fontId="2" fillId="0" borderId="0" xfId="0" applyFont="1"/>
    <xf numFmtId="0" fontId="0" fillId="0" borderId="0" xfId="0" applyAlignment="1">
      <alignment horizontal="center"/>
    </xf>
    <xf numFmtId="166" fontId="0" fillId="0" borderId="0" xfId="1" applyNumberFormat="1" applyFont="1"/>
    <xf numFmtId="167" fontId="0" fillId="0" borderId="0" xfId="0" applyNumberFormat="1"/>
    <xf numFmtId="0" fontId="4" fillId="0" borderId="0" xfId="0" applyFont="1"/>
    <xf numFmtId="0" fontId="5" fillId="0" borderId="0" xfId="0" applyFont="1" applyAlignment="1">
      <alignment vertical="center"/>
    </xf>
    <xf numFmtId="0" fontId="5" fillId="2" borderId="1" xfId="0" applyFont="1" applyFill="1" applyBorder="1" applyAlignment="1">
      <alignment horizontal="center" vertical="center"/>
    </xf>
    <xf numFmtId="0" fontId="4" fillId="0" borderId="0" xfId="0" applyFont="1" applyFill="1"/>
    <xf numFmtId="0" fontId="5" fillId="3" borderId="1" xfId="0" applyFont="1" applyFill="1" applyBorder="1" applyAlignment="1">
      <alignment horizontal="left" vertical="center"/>
    </xf>
    <xf numFmtId="9" fontId="5" fillId="3" borderId="1" xfId="2" applyFont="1" applyFill="1" applyBorder="1" applyAlignment="1">
      <alignment horizontal="center" vertical="center"/>
    </xf>
    <xf numFmtId="0" fontId="4" fillId="3" borderId="0" xfId="0" applyFont="1" applyFill="1"/>
    <xf numFmtId="0" fontId="6" fillId="0"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4" fillId="0" borderId="0" xfId="0" applyFont="1" applyAlignment="1">
      <alignment horizontal="right"/>
    </xf>
    <xf numFmtId="0" fontId="5" fillId="2" borderId="1" xfId="0" applyFont="1" applyFill="1" applyBorder="1" applyAlignment="1">
      <alignment horizontal="right" vertical="center"/>
    </xf>
    <xf numFmtId="0" fontId="5" fillId="3" borderId="1" xfId="0" applyFont="1" applyFill="1" applyBorder="1" applyAlignment="1">
      <alignment horizontal="right" vertical="center"/>
    </xf>
    <xf numFmtId="0" fontId="6" fillId="0" borderId="1" xfId="0" applyFont="1" applyFill="1" applyBorder="1" applyAlignment="1">
      <alignment horizontal="right" vertical="center" wrapText="1"/>
    </xf>
    <xf numFmtId="0" fontId="7" fillId="3" borderId="1" xfId="0" applyFont="1" applyFill="1" applyBorder="1" applyAlignment="1">
      <alignment horizontal="righ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right" vertical="center" wrapText="1"/>
    </xf>
    <xf numFmtId="0" fontId="9" fillId="0" borderId="0" xfId="0" applyFont="1" applyFill="1"/>
    <xf numFmtId="0" fontId="9" fillId="0" borderId="0" xfId="0" applyFont="1"/>
    <xf numFmtId="0" fontId="8" fillId="0" borderId="1" xfId="0" applyFont="1" applyFill="1" applyBorder="1" applyAlignment="1">
      <alignment horizontal="left" vertical="center" wrapText="1" indent="1"/>
    </xf>
    <xf numFmtId="165" fontId="9" fillId="0" borderId="0" xfId="0" applyNumberFormat="1" applyFont="1" applyFill="1"/>
    <xf numFmtId="0" fontId="9" fillId="0" borderId="1" xfId="0" applyFont="1" applyFill="1" applyBorder="1" applyAlignment="1">
      <alignment horizontal="left" vertical="center" wrapText="1" indent="1"/>
    </xf>
    <xf numFmtId="3" fontId="4" fillId="0" borderId="0" xfId="0" applyNumberFormat="1" applyFont="1"/>
    <xf numFmtId="3" fontId="7" fillId="0" borderId="1" xfId="1" applyNumberFormat="1" applyFont="1" applyFill="1" applyBorder="1" applyAlignment="1">
      <alignment vertical="center"/>
    </xf>
    <xf numFmtId="3" fontId="8" fillId="0" borderId="1" xfId="1" applyNumberFormat="1" applyFont="1" applyFill="1" applyBorder="1" applyAlignment="1">
      <alignment vertical="center"/>
    </xf>
    <xf numFmtId="3" fontId="9" fillId="0" borderId="1" xfId="1" applyNumberFormat="1" applyFont="1" applyFill="1" applyBorder="1" applyAlignment="1">
      <alignment vertical="center"/>
    </xf>
    <xf numFmtId="3" fontId="6" fillId="0" borderId="1" xfId="1" applyNumberFormat="1" applyFont="1" applyFill="1" applyBorder="1" applyAlignment="1">
      <alignment vertical="center"/>
    </xf>
    <xf numFmtId="3" fontId="4" fillId="0" borderId="1" xfId="1" applyNumberFormat="1" applyFont="1" applyFill="1" applyBorder="1" applyAlignment="1">
      <alignment vertical="center"/>
    </xf>
    <xf numFmtId="3" fontId="5" fillId="3" borderId="1" xfId="0" applyNumberFormat="1" applyFont="1" applyFill="1" applyBorder="1" applyAlignment="1">
      <alignment vertical="center"/>
    </xf>
    <xf numFmtId="44" fontId="4" fillId="0" borderId="3" xfId="1" applyNumberFormat="1" applyFont="1" applyFill="1" applyBorder="1" applyAlignment="1">
      <alignment horizontal="center" vertical="center"/>
    </xf>
    <xf numFmtId="0" fontId="9" fillId="0" borderId="0" xfId="0" applyFont="1" applyAlignment="1">
      <alignment horizontal="left" indent="1"/>
    </xf>
    <xf numFmtId="3" fontId="4" fillId="0" borderId="0" xfId="0" applyNumberFormat="1" applyFont="1" applyAlignment="1"/>
    <xf numFmtId="3" fontId="5" fillId="2" borderId="1" xfId="0" applyNumberFormat="1" applyFont="1" applyFill="1" applyBorder="1" applyAlignment="1">
      <alignment vertical="center"/>
    </xf>
    <xf numFmtId="3" fontId="7" fillId="3" borderId="1" xfId="0" applyNumberFormat="1" applyFont="1" applyFill="1" applyBorder="1" applyAlignment="1">
      <alignment vertical="center" wrapText="1"/>
    </xf>
    <xf numFmtId="3" fontId="5" fillId="0" borderId="1" xfId="1" applyNumberFormat="1" applyFont="1" applyFill="1" applyBorder="1" applyAlignment="1">
      <alignment vertical="center"/>
    </xf>
    <xf numFmtId="3" fontId="9" fillId="0" borderId="0" xfId="0" applyNumberFormat="1" applyFont="1" applyFill="1"/>
    <xf numFmtId="0" fontId="10" fillId="4" borderId="4" xfId="0" applyFont="1" applyFill="1" applyBorder="1" applyAlignment="1">
      <alignment vertical="center" wrapText="1"/>
    </xf>
    <xf numFmtId="0" fontId="11" fillId="5" borderId="4" xfId="0" applyFont="1" applyFill="1" applyBorder="1" applyAlignment="1">
      <alignment vertical="center" wrapText="1"/>
    </xf>
    <xf numFmtId="0" fontId="12" fillId="5" borderId="4" xfId="0" applyFont="1" applyFill="1" applyBorder="1" applyAlignment="1">
      <alignment vertical="center" wrapText="1"/>
    </xf>
    <xf numFmtId="0" fontId="0" fillId="0" borderId="5" xfId="0" applyBorder="1"/>
    <xf numFmtId="0" fontId="0" fillId="0" borderId="6" xfId="0" applyBorder="1"/>
    <xf numFmtId="44" fontId="4" fillId="0" borderId="3" xfId="1" applyNumberFormat="1" applyFont="1" applyFill="1" applyBorder="1" applyAlignment="1">
      <alignment horizontal="center" vertical="center"/>
    </xf>
    <xf numFmtId="0" fontId="0" fillId="0" borderId="1" xfId="0" applyBorder="1"/>
    <xf numFmtId="0" fontId="0" fillId="0" borderId="1" xfId="0" applyBorder="1" applyAlignment="1">
      <alignment horizontal="center"/>
    </xf>
    <xf numFmtId="0" fontId="0" fillId="0" borderId="1" xfId="0" applyBorder="1" applyAlignment="1">
      <alignment horizontal="center" wrapText="1"/>
    </xf>
    <xf numFmtId="44" fontId="0" fillId="0" borderId="1" xfId="1" applyNumberFormat="1" applyFont="1" applyBorder="1" applyAlignment="1">
      <alignment horizontal="center"/>
    </xf>
    <xf numFmtId="44" fontId="0" fillId="0" borderId="1" xfId="0" applyNumberFormat="1" applyBorder="1" applyAlignment="1">
      <alignment horizontal="center"/>
    </xf>
    <xf numFmtId="0" fontId="7" fillId="0" borderId="1" xfId="0" applyFont="1" applyFill="1" applyBorder="1" applyAlignment="1">
      <alignment horizontal="center" vertical="center" wrapText="1"/>
    </xf>
    <xf numFmtId="164" fontId="0" fillId="0" borderId="1" xfId="1" applyNumberFormat="1" applyFont="1" applyBorder="1"/>
    <xf numFmtId="43" fontId="0" fillId="0" borderId="1" xfId="0" applyNumberFormat="1" applyBorder="1"/>
    <xf numFmtId="0" fontId="6" fillId="6" borderId="1" xfId="0" applyFont="1" applyFill="1" applyBorder="1" applyAlignment="1">
      <alignment horizontal="right" vertical="center" wrapText="1"/>
    </xf>
    <xf numFmtId="0" fontId="6" fillId="6" borderId="1" xfId="0" applyFont="1" applyFill="1" applyBorder="1" applyAlignment="1">
      <alignment horizontal="left" vertical="center" wrapText="1"/>
    </xf>
    <xf numFmtId="3" fontId="6" fillId="6" borderId="1" xfId="1" applyNumberFormat="1" applyFont="1" applyFill="1" applyBorder="1" applyAlignment="1">
      <alignment vertical="center"/>
    </xf>
    <xf numFmtId="0" fontId="5" fillId="2" borderId="1" xfId="0" applyFont="1" applyFill="1" applyBorder="1" applyAlignment="1">
      <alignment horizontal="right" vertical="center" wrapText="1"/>
    </xf>
    <xf numFmtId="0" fontId="5" fillId="2" borderId="1" xfId="0" applyFont="1" applyFill="1" applyBorder="1" applyAlignment="1">
      <alignment horizontal="center" vertical="center" wrapText="1"/>
    </xf>
    <xf numFmtId="3" fontId="5" fillId="2" borderId="1" xfId="0" applyNumberFormat="1" applyFont="1" applyFill="1" applyBorder="1" applyAlignment="1">
      <alignment vertical="center" wrapText="1"/>
    </xf>
    <xf numFmtId="0" fontId="4" fillId="0" borderId="0" xfId="0" applyFont="1" applyFill="1" applyAlignment="1">
      <alignment wrapText="1"/>
    </xf>
    <xf numFmtId="0" fontId="4" fillId="0" borderId="0" xfId="0" applyFont="1" applyAlignment="1">
      <alignment wrapText="1"/>
    </xf>
    <xf numFmtId="3" fontId="9" fillId="0" borderId="1" xfId="0" applyNumberFormat="1" applyFont="1" applyBorder="1"/>
    <xf numFmtId="3" fontId="5" fillId="0" borderId="1" xfId="0" applyNumberFormat="1" applyFont="1" applyFill="1" applyBorder="1" applyAlignment="1">
      <alignment vertical="center"/>
    </xf>
    <xf numFmtId="0" fontId="5" fillId="0" borderId="1" xfId="0" applyFont="1" applyFill="1" applyBorder="1" applyAlignment="1">
      <alignment horizontal="right" vertical="center" wrapText="1"/>
    </xf>
    <xf numFmtId="0" fontId="5" fillId="7" borderId="1" xfId="0" applyFont="1" applyFill="1" applyBorder="1" applyAlignment="1">
      <alignment horizontal="right" vertical="center"/>
    </xf>
    <xf numFmtId="0" fontId="5" fillId="7" borderId="1" xfId="0" applyFont="1" applyFill="1" applyBorder="1" applyAlignment="1">
      <alignment horizontal="left" vertical="center" wrapText="1"/>
    </xf>
    <xf numFmtId="3" fontId="5" fillId="7" borderId="1" xfId="0" applyNumberFormat="1" applyFont="1" applyFill="1" applyBorder="1" applyAlignment="1">
      <alignment vertical="center"/>
    </xf>
    <xf numFmtId="9" fontId="5" fillId="7" borderId="1" xfId="2" applyFont="1" applyFill="1" applyBorder="1" applyAlignment="1">
      <alignment horizontal="center" vertical="center"/>
    </xf>
    <xf numFmtId="0" fontId="7" fillId="7" borderId="1" xfId="0" applyFont="1" applyFill="1" applyBorder="1" applyAlignment="1">
      <alignment horizontal="right" vertical="center" wrapText="1"/>
    </xf>
    <xf numFmtId="0" fontId="7" fillId="7" borderId="1" xfId="0" applyFont="1" applyFill="1" applyBorder="1" applyAlignment="1">
      <alignment horizontal="left" vertical="center" wrapText="1"/>
    </xf>
    <xf numFmtId="3" fontId="7" fillId="7" borderId="1" xfId="0" applyNumberFormat="1" applyFont="1" applyFill="1" applyBorder="1" applyAlignment="1">
      <alignment vertical="center" wrapText="1"/>
    </xf>
    <xf numFmtId="3" fontId="5" fillId="7" borderId="1" xfId="0" applyNumberFormat="1" applyFont="1" applyFill="1" applyBorder="1" applyAlignment="1">
      <alignment vertical="center" wrapText="1"/>
    </xf>
    <xf numFmtId="3" fontId="7" fillId="7" borderId="1" xfId="1" applyNumberFormat="1" applyFont="1" applyFill="1" applyBorder="1" applyAlignment="1">
      <alignment vertical="center"/>
    </xf>
    <xf numFmtId="3" fontId="4" fillId="0" borderId="0" xfId="0" applyNumberFormat="1" applyFont="1" applyFill="1"/>
    <xf numFmtId="0" fontId="13" fillId="8" borderId="1" xfId="0" applyFont="1" applyFill="1" applyBorder="1" applyAlignment="1">
      <alignment wrapText="1"/>
    </xf>
    <xf numFmtId="0" fontId="13" fillId="7" borderId="1" xfId="0" applyFont="1" applyFill="1" applyBorder="1" applyAlignment="1">
      <alignment wrapText="1"/>
    </xf>
    <xf numFmtId="0" fontId="13" fillId="2" borderId="1" xfId="0" applyFont="1" applyFill="1" applyBorder="1" applyAlignment="1">
      <alignment horizontal="left" wrapText="1" indent="3"/>
    </xf>
    <xf numFmtId="0" fontId="14" fillId="2" borderId="1" xfId="0" applyFont="1" applyFill="1" applyBorder="1" applyAlignment="1">
      <alignment horizontal="left" wrapText="1" indent="4"/>
    </xf>
    <xf numFmtId="0" fontId="13" fillId="2" borderId="1" xfId="0" applyFont="1" applyFill="1" applyBorder="1" applyAlignment="1">
      <alignment horizontal="left" wrapText="1" indent="5"/>
    </xf>
    <xf numFmtId="0" fontId="14" fillId="2" borderId="1" xfId="0" applyFont="1" applyFill="1" applyBorder="1" applyAlignment="1">
      <alignment horizontal="left" wrapText="1" indent="5"/>
    </xf>
    <xf numFmtId="0" fontId="14" fillId="2" borderId="1" xfId="0" applyFont="1" applyFill="1" applyBorder="1" applyAlignment="1">
      <alignment horizontal="left" wrapText="1" indent="6"/>
    </xf>
    <xf numFmtId="0" fontId="13" fillId="9" borderId="1" xfId="0" applyFont="1" applyFill="1" applyBorder="1" applyAlignment="1">
      <alignment horizontal="left" wrapText="1" indent="1"/>
    </xf>
    <xf numFmtId="0" fontId="13" fillId="9" borderId="1" xfId="0" applyFont="1" applyFill="1" applyBorder="1" applyAlignment="1">
      <alignment wrapText="1"/>
    </xf>
    <xf numFmtId="0" fontId="13" fillId="0" borderId="1" xfId="0" applyFont="1" applyFill="1" applyBorder="1" applyAlignment="1">
      <alignment horizontal="left" wrapText="1" indent="2"/>
    </xf>
    <xf numFmtId="0" fontId="16" fillId="2" borderId="1" xfId="0" applyFont="1" applyFill="1" applyBorder="1" applyAlignment="1">
      <alignment horizontal="left" wrapText="1" indent="4"/>
    </xf>
    <xf numFmtId="0" fontId="16" fillId="0" borderId="1" xfId="0" applyFont="1" applyFill="1" applyBorder="1" applyAlignment="1">
      <alignment horizontal="left" wrapText="1" indent="3"/>
    </xf>
    <xf numFmtId="0" fontId="16" fillId="0" borderId="1" xfId="0" applyFont="1" applyFill="1" applyBorder="1" applyAlignment="1">
      <alignment horizontal="left" wrapText="1" indent="2"/>
    </xf>
    <xf numFmtId="0" fontId="17" fillId="5" borderId="4" xfId="0" applyFont="1" applyFill="1" applyBorder="1" applyAlignment="1">
      <alignment vertical="center" wrapText="1"/>
    </xf>
    <xf numFmtId="0" fontId="11" fillId="5" borderId="4" xfId="0" applyFont="1" applyFill="1" applyBorder="1" applyAlignment="1">
      <alignment horizontal="right" vertical="center" wrapText="1"/>
    </xf>
    <xf numFmtId="14" fontId="11" fillId="5" borderId="4" xfId="0" applyNumberFormat="1" applyFont="1" applyFill="1" applyBorder="1" applyAlignment="1">
      <alignment vertical="center" wrapText="1"/>
    </xf>
    <xf numFmtId="14" fontId="12" fillId="5" borderId="4" xfId="0" applyNumberFormat="1" applyFont="1" applyFill="1" applyBorder="1" applyAlignment="1">
      <alignment vertical="center" wrapText="1"/>
    </xf>
    <xf numFmtId="3" fontId="12" fillId="5" borderId="4" xfId="0" applyNumberFormat="1" applyFont="1" applyFill="1" applyBorder="1" applyAlignment="1">
      <alignment horizontal="right" vertical="center" wrapText="1"/>
    </xf>
    <xf numFmtId="0" fontId="12" fillId="5" borderId="4" xfId="0" applyFont="1" applyFill="1" applyBorder="1" applyAlignment="1">
      <alignment horizontal="right" vertical="center" wrapText="1"/>
    </xf>
    <xf numFmtId="1" fontId="12" fillId="5" borderId="4" xfId="0" applyNumberFormat="1" applyFont="1" applyFill="1" applyBorder="1" applyAlignment="1">
      <alignment vertical="center" wrapText="1"/>
    </xf>
    <xf numFmtId="1" fontId="11" fillId="5" borderId="4" xfId="0" applyNumberFormat="1" applyFont="1" applyFill="1" applyBorder="1" applyAlignment="1">
      <alignment vertical="center" wrapText="1"/>
    </xf>
    <xf numFmtId="1" fontId="0" fillId="0" borderId="0" xfId="0" applyNumberFormat="1"/>
    <xf numFmtId="0" fontId="18" fillId="0" borderId="0" xfId="0" applyFont="1"/>
    <xf numFmtId="9" fontId="18" fillId="0" borderId="0" xfId="0" applyNumberFormat="1" applyFont="1"/>
    <xf numFmtId="4" fontId="18" fillId="0" borderId="0" xfId="0" applyNumberFormat="1" applyFont="1"/>
    <xf numFmtId="0" fontId="18" fillId="0" borderId="1" xfId="0" applyFont="1" applyBorder="1" applyAlignment="1">
      <alignment wrapText="1"/>
    </xf>
    <xf numFmtId="9" fontId="18" fillId="0" borderId="1" xfId="0" applyNumberFormat="1" applyFont="1" applyBorder="1" applyAlignment="1">
      <alignment wrapText="1"/>
    </xf>
    <xf numFmtId="4" fontId="18" fillId="0" borderId="1" xfId="0" applyNumberFormat="1" applyFont="1" applyBorder="1" applyAlignment="1">
      <alignment wrapText="1"/>
    </xf>
    <xf numFmtId="0" fontId="18" fillId="0" borderId="0" xfId="0" applyFont="1" applyAlignment="1">
      <alignment wrapText="1"/>
    </xf>
    <xf numFmtId="0" fontId="19" fillId="0" borderId="1" xfId="0" applyFont="1" applyBorder="1" applyAlignment="1">
      <alignment wrapText="1"/>
    </xf>
    <xf numFmtId="9" fontId="19" fillId="0" borderId="1" xfId="0" applyNumberFormat="1" applyFont="1" applyBorder="1" applyAlignment="1">
      <alignment wrapText="1"/>
    </xf>
    <xf numFmtId="4" fontId="19" fillId="0" borderId="1" xfId="0" applyNumberFormat="1" applyFont="1" applyBorder="1" applyAlignment="1">
      <alignment wrapText="1"/>
    </xf>
    <xf numFmtId="3" fontId="19" fillId="0" borderId="1" xfId="0" applyNumberFormat="1" applyFont="1" applyBorder="1" applyAlignment="1">
      <alignment wrapText="1"/>
    </xf>
    <xf numFmtId="0" fontId="18" fillId="0" borderId="1" xfId="0" applyFont="1" applyBorder="1"/>
    <xf numFmtId="9" fontId="18" fillId="0" borderId="1" xfId="0" applyNumberFormat="1" applyFont="1" applyBorder="1"/>
    <xf numFmtId="4" fontId="18" fillId="0" borderId="1" xfId="0" applyNumberFormat="1" applyFont="1" applyBorder="1"/>
    <xf numFmtId="3" fontId="18" fillId="0" borderId="1" xfId="0" applyNumberFormat="1" applyFont="1" applyBorder="1"/>
    <xf numFmtId="3" fontId="18" fillId="0" borderId="0" xfId="0" applyNumberFormat="1" applyFont="1"/>
    <xf numFmtId="0" fontId="19" fillId="0" borderId="1" xfId="0" applyFont="1" applyBorder="1"/>
    <xf numFmtId="9" fontId="19" fillId="0" borderId="1" xfId="0" applyNumberFormat="1" applyFont="1" applyBorder="1"/>
    <xf numFmtId="4" fontId="19" fillId="0" borderId="1" xfId="0" applyNumberFormat="1" applyFont="1" applyBorder="1"/>
    <xf numFmtId="3" fontId="19" fillId="0" borderId="1" xfId="0" applyNumberFormat="1" applyFont="1" applyBorder="1"/>
    <xf numFmtId="9" fontId="18" fillId="0" borderId="1" xfId="2" applyFont="1" applyBorder="1"/>
    <xf numFmtId="169" fontId="18" fillId="0" borderId="1" xfId="4" applyNumberFormat="1" applyFont="1" applyBorder="1"/>
    <xf numFmtId="168" fontId="18" fillId="0" borderId="1" xfId="4" applyNumberFormat="1" applyFont="1" applyBorder="1"/>
    <xf numFmtId="0" fontId="20" fillId="5" borderId="4" xfId="0" applyFont="1" applyFill="1" applyBorder="1" applyAlignment="1">
      <alignment vertical="center" wrapText="1"/>
    </xf>
    <xf numFmtId="0" fontId="21" fillId="5" borderId="4" xfId="0" applyFont="1" applyFill="1" applyBorder="1" applyAlignment="1">
      <alignment vertical="center" wrapText="1"/>
    </xf>
    <xf numFmtId="0" fontId="18" fillId="6" borderId="1" xfId="0" applyFont="1" applyFill="1" applyBorder="1"/>
    <xf numFmtId="169" fontId="18" fillId="6" borderId="1" xfId="4" applyNumberFormat="1" applyFont="1" applyFill="1" applyBorder="1"/>
    <xf numFmtId="3" fontId="18" fillId="6" borderId="1" xfId="0" applyNumberFormat="1" applyFont="1" applyFill="1" applyBorder="1"/>
    <xf numFmtId="0" fontId="22" fillId="10" borderId="1" xfId="0" applyFont="1" applyFill="1" applyBorder="1" applyAlignment="1"/>
    <xf numFmtId="0" fontId="22" fillId="10" borderId="1" xfId="0" applyFont="1" applyFill="1" applyBorder="1" applyAlignment="1">
      <alignment horizontal="center"/>
    </xf>
    <xf numFmtId="170" fontId="22" fillId="10" borderId="11" xfId="0" applyNumberFormat="1" applyFont="1" applyFill="1" applyBorder="1" applyAlignment="1">
      <alignment horizontal="center" wrapText="1"/>
    </xf>
    <xf numFmtId="0" fontId="0" fillId="2" borderId="1" xfId="0" applyFill="1" applyBorder="1" applyAlignment="1">
      <alignment horizontal="center"/>
    </xf>
    <xf numFmtId="0" fontId="0" fillId="2" borderId="1" xfId="0" applyFill="1" applyBorder="1" applyAlignment="1"/>
    <xf numFmtId="171" fontId="1" fillId="2" borderId="1" xfId="5" applyNumberFormat="1" applyFont="1" applyFill="1" applyBorder="1" applyAlignment="1">
      <alignment horizontal="center"/>
    </xf>
    <xf numFmtId="170" fontId="1" fillId="2" borderId="1" xfId="5" applyNumberFormat="1" applyFont="1" applyFill="1" applyBorder="1" applyAlignment="1">
      <alignment horizontal="center"/>
    </xf>
    <xf numFmtId="0" fontId="0" fillId="2" borderId="2" xfId="0" applyFill="1" applyBorder="1" applyAlignment="1"/>
    <xf numFmtId="171" fontId="22" fillId="10" borderId="1" xfId="5" applyNumberFormat="1" applyFont="1" applyFill="1" applyBorder="1" applyAlignment="1">
      <alignment horizontal="center"/>
    </xf>
    <xf numFmtId="170" fontId="22" fillId="10" borderId="1" xfId="5" applyNumberFormat="1" applyFont="1" applyFill="1" applyBorder="1" applyAlignment="1">
      <alignment horizontal="center"/>
    </xf>
    <xf numFmtId="0" fontId="0" fillId="0" borderId="1" xfId="0" applyFill="1" applyBorder="1" applyAlignment="1"/>
    <xf numFmtId="0" fontId="23" fillId="11" borderId="7" xfId="0" applyFont="1" applyFill="1" applyBorder="1" applyAlignment="1"/>
    <xf numFmtId="0" fontId="23" fillId="11" borderId="8" xfId="0" applyFont="1" applyFill="1" applyBorder="1" applyAlignment="1"/>
    <xf numFmtId="170" fontId="23" fillId="11" borderId="1" xfId="5" applyNumberFormat="1" applyFont="1" applyFill="1" applyBorder="1" applyAlignment="1">
      <alignment horizontal="center"/>
    </xf>
    <xf numFmtId="171" fontId="0" fillId="0" borderId="0" xfId="0" applyNumberFormat="1"/>
    <xf numFmtId="170" fontId="0" fillId="0" borderId="0" xfId="0" applyNumberFormat="1"/>
    <xf numFmtId="4" fontId="23" fillId="11" borderId="1" xfId="5" applyNumberFormat="1" applyFont="1" applyFill="1" applyBorder="1" applyAlignment="1">
      <alignment horizontal="center"/>
    </xf>
    <xf numFmtId="0" fontId="24" fillId="13" borderId="4" xfId="0" applyFont="1" applyFill="1" applyBorder="1" applyAlignment="1">
      <alignment vertical="center" wrapText="1"/>
    </xf>
    <xf numFmtId="8" fontId="24" fillId="13" borderId="4" xfId="0" applyNumberFormat="1" applyFont="1" applyFill="1" applyBorder="1" applyAlignment="1">
      <alignment vertical="center" wrapText="1"/>
    </xf>
    <xf numFmtId="0" fontId="24" fillId="5" borderId="4" xfId="0" applyFont="1" applyFill="1" applyBorder="1" applyAlignment="1">
      <alignment vertical="center" wrapText="1"/>
    </xf>
    <xf numFmtId="8" fontId="24" fillId="5" borderId="4" xfId="0" applyNumberFormat="1" applyFont="1" applyFill="1" applyBorder="1" applyAlignment="1">
      <alignment vertical="center" wrapText="1"/>
    </xf>
    <xf numFmtId="0" fontId="25" fillId="5" borderId="4" xfId="0" applyFont="1" applyFill="1" applyBorder="1" applyAlignment="1">
      <alignment vertical="center" wrapText="1"/>
    </xf>
    <xf numFmtId="8" fontId="25" fillId="5" borderId="4" xfId="0" applyNumberFormat="1" applyFont="1" applyFill="1" applyBorder="1" applyAlignment="1">
      <alignment vertical="center" wrapText="1"/>
    </xf>
    <xf numFmtId="0" fontId="24" fillId="14" borderId="4" xfId="0" applyFont="1" applyFill="1" applyBorder="1" applyAlignment="1">
      <alignment vertical="center" wrapText="1"/>
    </xf>
    <xf numFmtId="8" fontId="24" fillId="14" borderId="4" xfId="0" applyNumberFormat="1" applyFont="1" applyFill="1" applyBorder="1" applyAlignment="1">
      <alignment vertical="center" wrapText="1"/>
    </xf>
    <xf numFmtId="0" fontId="26" fillId="5" borderId="4" xfId="0" applyFont="1" applyFill="1" applyBorder="1" applyAlignment="1">
      <alignment vertical="center" wrapText="1"/>
    </xf>
    <xf numFmtId="8" fontId="26" fillId="5" borderId="4" xfId="0" applyNumberFormat="1" applyFont="1" applyFill="1" applyBorder="1" applyAlignment="1">
      <alignment vertical="center" wrapText="1"/>
    </xf>
    <xf numFmtId="0" fontId="24" fillId="13" borderId="4" xfId="0" applyFont="1" applyFill="1" applyBorder="1" applyAlignment="1">
      <alignment horizontal="left" vertical="center" wrapText="1"/>
    </xf>
    <xf numFmtId="0" fontId="24" fillId="5" borderId="4"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4" fillId="14" borderId="4" xfId="0" applyFont="1" applyFill="1" applyBorder="1" applyAlignment="1">
      <alignment horizontal="left" vertical="center" wrapText="1"/>
    </xf>
    <xf numFmtId="0" fontId="26" fillId="5" borderId="4" xfId="0" applyFont="1" applyFill="1" applyBorder="1" applyAlignment="1">
      <alignment horizontal="left" vertical="center" wrapText="1"/>
    </xf>
    <xf numFmtId="0" fontId="0" fillId="0" borderId="0" xfId="0" applyAlignment="1">
      <alignment horizontal="left"/>
    </xf>
    <xf numFmtId="170" fontId="22" fillId="15" borderId="1" xfId="5" applyNumberFormat="1" applyFont="1" applyFill="1" applyBorder="1" applyAlignment="1">
      <alignment horizontal="center"/>
    </xf>
    <xf numFmtId="170" fontId="22" fillId="15" borderId="1" xfId="5" applyNumberFormat="1" applyFont="1" applyFill="1" applyBorder="1" applyAlignment="1">
      <alignment horizontal="center" vertical="center"/>
    </xf>
    <xf numFmtId="172" fontId="0" fillId="0" borderId="0" xfId="0" applyNumberFormat="1"/>
    <xf numFmtId="0" fontId="28" fillId="12" borderId="4" xfId="0" applyFont="1" applyFill="1" applyBorder="1" applyAlignment="1">
      <alignment vertical="center" wrapText="1"/>
    </xf>
    <xf numFmtId="8" fontId="28" fillId="12" borderId="4" xfId="0" applyNumberFormat="1" applyFont="1" applyFill="1" applyBorder="1" applyAlignment="1">
      <alignment vertical="center" wrapText="1"/>
    </xf>
    <xf numFmtId="0" fontId="27" fillId="0" borderId="0" xfId="0" applyFont="1"/>
    <xf numFmtId="0" fontId="28" fillId="12" borderId="4" xfId="0" applyFont="1" applyFill="1" applyBorder="1" applyAlignment="1">
      <alignment horizontal="left" vertical="center" wrapText="1"/>
    </xf>
    <xf numFmtId="0" fontId="27" fillId="2" borderId="0" xfId="0" applyFont="1" applyFill="1"/>
    <xf numFmtId="0" fontId="0" fillId="2" borderId="0" xfId="0" applyFill="1"/>
    <xf numFmtId="0" fontId="5" fillId="0" borderId="0" xfId="0" applyFont="1" applyBorder="1" applyAlignment="1">
      <alignment horizontal="left" vertical="center"/>
    </xf>
    <xf numFmtId="44" fontId="6" fillId="0" borderId="3" xfId="1" applyNumberFormat="1" applyFont="1" applyFill="1" applyBorder="1" applyAlignment="1">
      <alignment horizontal="center" vertical="center"/>
    </xf>
    <xf numFmtId="44" fontId="6" fillId="0" borderId="2" xfId="1" applyNumberFormat="1" applyFont="1" applyFill="1" applyBorder="1" applyAlignment="1">
      <alignment horizontal="center" vertical="center"/>
    </xf>
    <xf numFmtId="44" fontId="4" fillId="0" borderId="2" xfId="1" applyNumberFormat="1" applyFont="1" applyFill="1" applyBorder="1" applyAlignment="1">
      <alignment horizontal="center" vertical="center"/>
    </xf>
    <xf numFmtId="44" fontId="4" fillId="0" borderId="3" xfId="1" applyNumberFormat="1" applyFont="1" applyFill="1" applyBorder="1" applyAlignment="1">
      <alignment horizontal="center" vertical="center"/>
    </xf>
    <xf numFmtId="0" fontId="22" fillId="10" borderId="7" xfId="0" applyFont="1" applyFill="1" applyBorder="1" applyAlignment="1">
      <alignment horizontal="center"/>
    </xf>
    <xf numFmtId="0" fontId="22" fillId="10" borderId="9" xfId="0" applyFont="1" applyFill="1" applyBorder="1" applyAlignment="1">
      <alignment horizontal="center"/>
    </xf>
    <xf numFmtId="170" fontId="22" fillId="10" borderId="2" xfId="0" applyNumberFormat="1" applyFont="1" applyFill="1" applyBorder="1" applyAlignment="1">
      <alignment horizontal="center" wrapText="1"/>
    </xf>
    <xf numFmtId="170" fontId="22" fillId="10" borderId="11" xfId="0" applyNumberFormat="1" applyFont="1" applyFill="1" applyBorder="1" applyAlignment="1">
      <alignment horizontal="center" wrapText="1"/>
    </xf>
    <xf numFmtId="0" fontId="18" fillId="0" borderId="2" xfId="0" applyFont="1" applyBorder="1" applyAlignment="1">
      <alignment horizontal="center"/>
    </xf>
    <xf numFmtId="0" fontId="18" fillId="0" borderId="11" xfId="0" applyFont="1" applyBorder="1" applyAlignment="1">
      <alignment horizontal="center"/>
    </xf>
    <xf numFmtId="170" fontId="22" fillId="15" borderId="1" xfId="0" applyNumberFormat="1" applyFont="1" applyFill="1" applyBorder="1" applyAlignment="1">
      <alignment horizontal="center" wrapText="1"/>
    </xf>
    <xf numFmtId="0" fontId="22" fillId="15" borderId="12" xfId="0" applyFont="1" applyFill="1" applyBorder="1" applyAlignment="1">
      <alignment horizontal="center" vertical="center"/>
    </xf>
    <xf numFmtId="0" fontId="22" fillId="15" borderId="13" xfId="0" applyFont="1" applyFill="1" applyBorder="1" applyAlignment="1">
      <alignment horizontal="center" vertical="center"/>
    </xf>
    <xf numFmtId="0" fontId="22" fillId="15" borderId="14" xfId="0" applyFont="1" applyFill="1" applyBorder="1" applyAlignment="1">
      <alignment horizontal="center" vertical="center"/>
    </xf>
    <xf numFmtId="0" fontId="22" fillId="15" borderId="15" xfId="0" applyFont="1" applyFill="1" applyBorder="1" applyAlignment="1">
      <alignment horizontal="center" vertical="center"/>
    </xf>
    <xf numFmtId="0" fontId="22" fillId="16" borderId="7" xfId="0" applyFont="1" applyFill="1" applyBorder="1" applyAlignment="1">
      <alignment horizontal="center" vertical="center"/>
    </xf>
    <xf numFmtId="0" fontId="22" fillId="16" borderId="8" xfId="0" applyFont="1" applyFill="1" applyBorder="1" applyAlignment="1">
      <alignment horizontal="center" vertical="center"/>
    </xf>
    <xf numFmtId="0" fontId="22" fillId="16" borderId="9" xfId="0" applyFont="1" applyFill="1" applyBorder="1" applyAlignment="1">
      <alignment horizontal="center" vertical="center"/>
    </xf>
    <xf numFmtId="0" fontId="22" fillId="15" borderId="7" xfId="0" applyFont="1" applyFill="1" applyBorder="1" applyAlignment="1">
      <alignment horizontal="center" vertical="center" wrapText="1"/>
    </xf>
    <xf numFmtId="0" fontId="22" fillId="15" borderId="8" xfId="0" applyFont="1" applyFill="1" applyBorder="1" applyAlignment="1">
      <alignment horizontal="center" vertical="center" wrapText="1"/>
    </xf>
    <xf numFmtId="0" fontId="22" fillId="15" borderId="9" xfId="0" applyFont="1" applyFill="1" applyBorder="1" applyAlignment="1">
      <alignment horizontal="center" vertical="center" wrapText="1"/>
    </xf>
    <xf numFmtId="0" fontId="22" fillId="15" borderId="1" xfId="0" applyFont="1" applyFill="1" applyBorder="1" applyAlignment="1">
      <alignment horizontal="left" vertical="center" wrapText="1"/>
    </xf>
    <xf numFmtId="0" fontId="22" fillId="15" borderId="7" xfId="0" applyFont="1" applyFill="1" applyBorder="1" applyAlignment="1">
      <alignment horizontal="left" wrapText="1"/>
    </xf>
    <xf numFmtId="0" fontId="22" fillId="15" borderId="8" xfId="0" applyFont="1" applyFill="1" applyBorder="1" applyAlignment="1">
      <alignment horizontal="left" wrapText="1"/>
    </xf>
    <xf numFmtId="0" fontId="22" fillId="15" borderId="9" xfId="0" applyFont="1" applyFill="1" applyBorder="1" applyAlignment="1">
      <alignment horizontal="left" wrapText="1"/>
    </xf>
    <xf numFmtId="0" fontId="22" fillId="15" borderId="7" xfId="0" applyFont="1" applyFill="1" applyBorder="1" applyAlignment="1">
      <alignment horizontal="left" vertical="center" wrapText="1"/>
    </xf>
    <xf numFmtId="0" fontId="22" fillId="15" borderId="8" xfId="0" applyFont="1" applyFill="1" applyBorder="1" applyAlignment="1">
      <alignment horizontal="left" vertical="center" wrapText="1"/>
    </xf>
    <xf numFmtId="0" fontId="22" fillId="15" borderId="9" xfId="0" applyFont="1" applyFill="1" applyBorder="1" applyAlignment="1">
      <alignment horizontal="left" vertical="center" wrapText="1"/>
    </xf>
    <xf numFmtId="0" fontId="22" fillId="15" borderId="1" xfId="0" applyFont="1" applyFill="1" applyBorder="1" applyAlignment="1">
      <alignment horizontal="left"/>
    </xf>
    <xf numFmtId="0" fontId="22" fillId="16" borderId="7" xfId="0" applyFont="1" applyFill="1" applyBorder="1" applyAlignment="1">
      <alignment horizontal="center" vertical="center" wrapText="1"/>
    </xf>
    <xf numFmtId="0" fontId="22" fillId="16" borderId="8" xfId="0" applyFont="1" applyFill="1" applyBorder="1" applyAlignment="1">
      <alignment horizontal="center" vertical="center" wrapText="1"/>
    </xf>
    <xf numFmtId="0" fontId="22" fillId="16"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29" fillId="6" borderId="7" xfId="6" applyFont="1" applyFill="1" applyBorder="1" applyAlignment="1">
      <alignment horizontal="left" vertical="top" wrapText="1"/>
    </xf>
    <xf numFmtId="0" fontId="29" fillId="6" borderId="8" xfId="6" applyFont="1" applyFill="1" applyBorder="1" applyAlignment="1">
      <alignment horizontal="left" vertical="top" wrapText="1"/>
    </xf>
    <xf numFmtId="0" fontId="29" fillId="6" borderId="9" xfId="6" applyFont="1" applyFill="1" applyBorder="1" applyAlignment="1">
      <alignment horizontal="left" vertical="top" wrapText="1"/>
    </xf>
    <xf numFmtId="0" fontId="30" fillId="2" borderId="0" xfId="0" applyFont="1" applyFill="1"/>
    <xf numFmtId="0" fontId="31" fillId="17" borderId="2" xfId="6" applyFont="1" applyFill="1" applyBorder="1" applyAlignment="1">
      <alignment horizontal="center" vertical="top" wrapText="1"/>
    </xf>
    <xf numFmtId="0" fontId="31" fillId="17" borderId="7" xfId="6" applyFont="1" applyFill="1" applyBorder="1" applyAlignment="1">
      <alignment horizontal="center" vertical="top"/>
    </xf>
    <xf numFmtId="0" fontId="31" fillId="17" borderId="8" xfId="6" applyFont="1" applyFill="1" applyBorder="1" applyAlignment="1">
      <alignment horizontal="center" vertical="top"/>
    </xf>
    <xf numFmtId="0" fontId="31" fillId="17" borderId="9" xfId="6" applyFont="1" applyFill="1" applyBorder="1" applyAlignment="1">
      <alignment horizontal="center" vertical="top"/>
    </xf>
    <xf numFmtId="0" fontId="31" fillId="17" borderId="7" xfId="6" applyNumberFormat="1" applyFont="1" applyFill="1" applyBorder="1" applyAlignment="1">
      <alignment horizontal="center" vertical="top" wrapText="1"/>
    </xf>
    <xf numFmtId="0" fontId="31" fillId="17" borderId="9" xfId="6" applyNumberFormat="1" applyFont="1" applyFill="1" applyBorder="1" applyAlignment="1">
      <alignment horizontal="center" vertical="top" wrapText="1"/>
    </xf>
    <xf numFmtId="0" fontId="31" fillId="17" borderId="1" xfId="6" applyFont="1" applyFill="1" applyBorder="1" applyAlignment="1">
      <alignment horizontal="center" vertical="top" wrapText="1"/>
    </xf>
    <xf numFmtId="0" fontId="31" fillId="17" borderId="11" xfId="6" applyFont="1" applyFill="1" applyBorder="1" applyAlignment="1">
      <alignment horizontal="center" vertical="top" wrapText="1"/>
    </xf>
    <xf numFmtId="10" fontId="31" fillId="17" borderId="1" xfId="2" applyNumberFormat="1" applyFont="1" applyFill="1" applyBorder="1" applyAlignment="1">
      <alignment horizontal="center" vertical="top" wrapText="1"/>
    </xf>
    <xf numFmtId="0" fontId="31" fillId="17" borderId="1" xfId="6" applyNumberFormat="1" applyFont="1" applyFill="1" applyBorder="1" applyAlignment="1">
      <alignment horizontal="center" vertical="top" wrapText="1"/>
    </xf>
    <xf numFmtId="0" fontId="33" fillId="0" borderId="1" xfId="0" applyFont="1" applyBorder="1" applyAlignment="1">
      <alignment vertical="top" wrapText="1"/>
    </xf>
    <xf numFmtId="0" fontId="33" fillId="0" borderId="1" xfId="0" applyFont="1" applyBorder="1" applyAlignment="1">
      <alignment horizontal="right" vertical="top" wrapText="1"/>
    </xf>
    <xf numFmtId="0" fontId="34" fillId="0" borderId="1" xfId="0" applyFont="1" applyBorder="1" applyAlignment="1">
      <alignment horizontal="left" vertical="top" wrapText="1"/>
    </xf>
    <xf numFmtId="0" fontId="34" fillId="0" borderId="1" xfId="0" applyFont="1" applyBorder="1" applyAlignment="1">
      <alignment horizontal="right" vertical="top" wrapText="1"/>
    </xf>
    <xf numFmtId="0" fontId="34" fillId="0" borderId="1" xfId="0" applyFont="1" applyBorder="1" applyAlignment="1">
      <alignment horizontal="center" vertical="center" wrapText="1"/>
    </xf>
    <xf numFmtId="0" fontId="34" fillId="0" borderId="1" xfId="0" applyFont="1" applyBorder="1" applyAlignment="1">
      <alignment horizontal="center" vertical="top" wrapText="1"/>
    </xf>
    <xf numFmtId="3" fontId="34" fillId="0" borderId="1" xfId="0" applyNumberFormat="1" applyFont="1" applyBorder="1" applyAlignment="1">
      <alignment vertical="top" wrapText="1"/>
    </xf>
    <xf numFmtId="2" fontId="34" fillId="0" borderId="1" xfId="0" applyNumberFormat="1" applyFont="1" applyBorder="1" applyAlignment="1">
      <alignment vertical="top" wrapText="1"/>
    </xf>
    <xf numFmtId="14" fontId="34" fillId="0" borderId="1" xfId="0" applyNumberFormat="1" applyFont="1" applyBorder="1" applyAlignment="1">
      <alignment horizontal="right" vertical="top" wrapText="1"/>
    </xf>
    <xf numFmtId="0" fontId="34" fillId="2" borderId="1" xfId="0" applyFont="1" applyFill="1" applyBorder="1" applyAlignment="1">
      <alignment horizontal="left" vertical="top" wrapText="1"/>
    </xf>
    <xf numFmtId="0" fontId="35" fillId="7" borderId="7" xfId="0" applyFont="1" applyFill="1" applyBorder="1" applyAlignment="1">
      <alignment horizontal="right" vertical="top" wrapText="1"/>
    </xf>
    <xf numFmtId="0" fontId="35" fillId="7" borderId="8" xfId="0" applyFont="1" applyFill="1" applyBorder="1" applyAlignment="1">
      <alignment horizontal="right" vertical="top" wrapText="1"/>
    </xf>
    <xf numFmtId="0" fontId="35" fillId="7" borderId="9" xfId="0" applyFont="1" applyFill="1" applyBorder="1" applyAlignment="1">
      <alignment horizontal="right" vertical="top" wrapText="1"/>
    </xf>
    <xf numFmtId="3" fontId="35" fillId="7" borderId="1" xfId="0" applyNumberFormat="1" applyFont="1" applyFill="1" applyBorder="1" applyAlignment="1">
      <alignment vertical="top" wrapText="1"/>
    </xf>
    <xf numFmtId="0" fontId="23" fillId="7" borderId="7" xfId="0" applyFont="1" applyFill="1" applyBorder="1" applyAlignment="1">
      <alignment horizontal="center"/>
    </xf>
    <xf numFmtId="0" fontId="23" fillId="7" borderId="8" xfId="0" applyFont="1" applyFill="1" applyBorder="1" applyAlignment="1">
      <alignment horizontal="center"/>
    </xf>
    <xf numFmtId="0" fontId="23" fillId="7" borderId="9" xfId="0" applyFont="1" applyFill="1" applyBorder="1" applyAlignment="1">
      <alignment horizontal="center"/>
    </xf>
    <xf numFmtId="0" fontId="31" fillId="17" borderId="2" xfId="6" applyFont="1" applyFill="1" applyBorder="1" applyAlignment="1">
      <alignment horizontal="center" vertical="center" wrapText="1"/>
    </xf>
    <xf numFmtId="0" fontId="31" fillId="17" borderId="11" xfId="6" applyFont="1" applyFill="1" applyBorder="1" applyAlignment="1">
      <alignment horizontal="center" vertical="center" wrapText="1"/>
    </xf>
    <xf numFmtId="0" fontId="34" fillId="0" borderId="1" xfId="0" applyFont="1" applyBorder="1" applyAlignment="1">
      <alignment vertical="top" wrapText="1"/>
    </xf>
    <xf numFmtId="0" fontId="33" fillId="0" borderId="1" xfId="0" applyFont="1" applyFill="1" applyBorder="1" applyAlignment="1">
      <alignment vertical="top" wrapText="1"/>
    </xf>
    <xf numFmtId="0" fontId="31" fillId="0" borderId="11" xfId="6" applyFont="1" applyFill="1" applyBorder="1" applyAlignment="1">
      <alignment horizontal="center" vertical="top" wrapText="1"/>
    </xf>
    <xf numFmtId="0" fontId="34" fillId="0" borderId="1" xfId="0" applyFont="1" applyFill="1" applyBorder="1" applyAlignment="1">
      <alignment horizontal="left" vertical="top" wrapText="1"/>
    </xf>
    <xf numFmtId="0" fontId="34" fillId="0" borderId="1" xfId="0" applyFont="1" applyFill="1" applyBorder="1" applyAlignment="1">
      <alignment horizontal="right" vertical="top" wrapText="1"/>
    </xf>
    <xf numFmtId="0" fontId="36" fillId="0" borderId="11" xfId="6" applyFont="1" applyFill="1" applyBorder="1" applyAlignment="1">
      <alignment horizontal="center" vertical="center" wrapText="1"/>
    </xf>
    <xf numFmtId="0" fontId="36" fillId="0" borderId="11" xfId="6" applyFont="1" applyFill="1" applyBorder="1" applyAlignment="1">
      <alignment horizontal="center" vertical="top" wrapText="1"/>
    </xf>
    <xf numFmtId="0" fontId="36" fillId="0" borderId="11" xfId="6" applyFont="1" applyFill="1" applyBorder="1" applyAlignment="1">
      <alignment horizontal="left" vertical="top" wrapText="1"/>
    </xf>
    <xf numFmtId="0" fontId="34" fillId="0" borderId="1" xfId="0" applyFont="1" applyFill="1" applyBorder="1" applyAlignment="1">
      <alignment horizontal="center" vertical="top" wrapText="1"/>
    </xf>
    <xf numFmtId="3" fontId="34" fillId="0" borderId="1" xfId="0" applyNumberFormat="1" applyFont="1" applyFill="1" applyBorder="1" applyAlignment="1">
      <alignment vertical="top" wrapText="1"/>
    </xf>
    <xf numFmtId="2" fontId="34" fillId="0" borderId="1" xfId="0" applyNumberFormat="1" applyFont="1" applyFill="1" applyBorder="1" applyAlignment="1">
      <alignment vertical="top" wrapText="1"/>
    </xf>
    <xf numFmtId="0" fontId="34" fillId="0" borderId="1" xfId="0" applyFont="1" applyFill="1" applyBorder="1" applyAlignment="1">
      <alignment horizontal="center" vertical="center" wrapText="1"/>
    </xf>
    <xf numFmtId="14" fontId="34" fillId="0" borderId="1" xfId="0" applyNumberFormat="1" applyFont="1" applyBorder="1" applyAlignment="1">
      <alignment vertical="top" wrapText="1"/>
    </xf>
    <xf numFmtId="0" fontId="36" fillId="0" borderId="1" xfId="6" applyFont="1" applyFill="1" applyBorder="1" applyAlignment="1">
      <alignment horizontal="left" vertical="top" wrapText="1"/>
    </xf>
    <xf numFmtId="0" fontId="34" fillId="0" borderId="1" xfId="0" applyFont="1" applyFill="1" applyBorder="1" applyAlignment="1">
      <alignment vertical="top" wrapText="1"/>
    </xf>
    <xf numFmtId="173" fontId="35" fillId="7" borderId="1" xfId="2" applyNumberFormat="1" applyFont="1" applyFill="1" applyBorder="1" applyAlignment="1">
      <alignment vertical="top" wrapText="1"/>
    </xf>
    <xf numFmtId="0" fontId="30" fillId="2" borderId="0" xfId="0" applyFont="1" applyFill="1" applyAlignment="1">
      <alignment horizontal="center" vertical="center"/>
    </xf>
    <xf numFmtId="3" fontId="30" fillId="2" borderId="0" xfId="0" applyNumberFormat="1" applyFont="1" applyFill="1"/>
  </cellXfs>
  <cellStyles count="7">
    <cellStyle name="Comma" xfId="4" builtinId="3"/>
    <cellStyle name="Comma 2" xfId="5" xr:uid="{9FD14E54-6236-4361-BDE8-CBDBE4C0E1EA}"/>
    <cellStyle name="Currency" xfId="1" builtinId="4"/>
    <cellStyle name="Normal" xfId="0" builtinId="0"/>
    <cellStyle name="Normal 2" xfId="6" xr:uid="{68A8AEFC-B774-4A66-9436-67E23A2B7529}"/>
    <cellStyle name="Normal 3" xfId="3" xr:uid="{00000000-0005-0000-0000-000003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6"/>
  <sheetViews>
    <sheetView topLeftCell="A10" zoomScale="85" zoomScaleNormal="85" workbookViewId="0">
      <selection activeCell="F26" sqref="F26"/>
    </sheetView>
  </sheetViews>
  <sheetFormatPr defaultColWidth="11.42578125" defaultRowHeight="12.75" x14ac:dyDescent="0.2"/>
  <cols>
    <col min="1" max="1" width="3" style="15" bestFit="1" customWidth="1"/>
    <col min="2" max="2" width="58.28515625" style="6" customWidth="1"/>
    <col min="3" max="3" width="13.28515625" style="37" customWidth="1"/>
    <col min="4" max="4" width="11.5703125" style="6" bestFit="1" customWidth="1"/>
    <col min="5" max="5" width="11.42578125" style="6"/>
    <col min="6" max="7" width="14.28515625" style="6" bestFit="1" customWidth="1"/>
    <col min="8" max="16384" width="11.42578125" style="6"/>
  </cols>
  <sheetData>
    <row r="1" spans="1:11" x14ac:dyDescent="0.2">
      <c r="B1" s="7" t="s">
        <v>29</v>
      </c>
    </row>
    <row r="2" spans="1:11" x14ac:dyDescent="0.2">
      <c r="B2" s="7" t="s">
        <v>54</v>
      </c>
    </row>
    <row r="3" spans="1:11" x14ac:dyDescent="0.2">
      <c r="B3" s="7" t="s">
        <v>53</v>
      </c>
    </row>
    <row r="4" spans="1:11" x14ac:dyDescent="0.2">
      <c r="B4" s="169" t="s">
        <v>2334</v>
      </c>
    </row>
    <row r="5" spans="1:11" x14ac:dyDescent="0.2">
      <c r="B5" s="169"/>
    </row>
    <row r="7" spans="1:11" s="63" customFormat="1" ht="25.5" x14ac:dyDescent="0.2">
      <c r="A7" s="59"/>
      <c r="B7" s="60" t="s">
        <v>30</v>
      </c>
      <c r="C7" s="61" t="s">
        <v>31</v>
      </c>
      <c r="D7" s="60" t="s">
        <v>32</v>
      </c>
      <c r="E7" s="62"/>
      <c r="F7" s="62"/>
      <c r="G7" s="62"/>
      <c r="H7" s="62"/>
      <c r="I7" s="62"/>
      <c r="J7" s="62"/>
      <c r="K7" s="62"/>
    </row>
    <row r="8" spans="1:11" s="63" customFormat="1" ht="25.5" x14ac:dyDescent="0.2">
      <c r="A8" s="59"/>
      <c r="B8" s="60" t="s">
        <v>2365</v>
      </c>
      <c r="C8" s="61"/>
      <c r="D8" s="60"/>
      <c r="E8" s="62"/>
      <c r="F8" s="62"/>
      <c r="G8" s="62"/>
      <c r="H8" s="62"/>
      <c r="I8" s="62"/>
      <c r="J8" s="62"/>
      <c r="K8" s="62"/>
    </row>
    <row r="9" spans="1:11" s="9" customFormat="1" ht="51" x14ac:dyDescent="0.2">
      <c r="A9" s="67"/>
      <c r="B9" s="68" t="s">
        <v>2366</v>
      </c>
      <c r="C9" s="69">
        <f>C10+C11</f>
        <v>14433000</v>
      </c>
      <c r="D9" s="70">
        <f>C9/$C$46</f>
        <v>0.72165000000000001</v>
      </c>
    </row>
    <row r="10" spans="1:11" s="24" customFormat="1" ht="25.5" x14ac:dyDescent="0.2">
      <c r="A10" s="22">
        <v>1</v>
      </c>
      <c r="B10" s="25" t="s">
        <v>2356</v>
      </c>
      <c r="C10" s="64">
        <v>5761665</v>
      </c>
      <c r="D10" s="170"/>
      <c r="E10" s="23"/>
      <c r="F10" s="23"/>
      <c r="G10" s="23"/>
      <c r="H10" s="23"/>
      <c r="I10" s="23"/>
      <c r="J10" s="23"/>
      <c r="K10" s="23"/>
    </row>
    <row r="11" spans="1:11" s="24" customFormat="1" ht="25.5" x14ac:dyDescent="0.2">
      <c r="A11" s="22">
        <v>2</v>
      </c>
      <c r="B11" s="25" t="s">
        <v>2357</v>
      </c>
      <c r="C11" s="64">
        <v>8671335</v>
      </c>
      <c r="D11" s="170"/>
      <c r="E11" s="23"/>
      <c r="F11" s="23"/>
      <c r="G11" s="23"/>
      <c r="H11" s="23"/>
      <c r="I11" s="23"/>
      <c r="J11" s="23"/>
      <c r="K11" s="23"/>
    </row>
    <row r="12" spans="1:11" s="9" customFormat="1" ht="22.5" customHeight="1" x14ac:dyDescent="0.2">
      <c r="A12" s="71"/>
      <c r="B12" s="72" t="s">
        <v>2329</v>
      </c>
      <c r="C12" s="73">
        <f>C13+C14+C15+C16+C23+C29</f>
        <v>3786000</v>
      </c>
      <c r="D12" s="70">
        <f>C12/$C$46</f>
        <v>0.1893</v>
      </c>
      <c r="G12" s="76"/>
      <c r="H12" s="76"/>
    </row>
    <row r="13" spans="1:11" ht="25.5" x14ac:dyDescent="0.2">
      <c r="A13" s="20" t="s">
        <v>2331</v>
      </c>
      <c r="B13" s="21" t="s">
        <v>2330</v>
      </c>
      <c r="C13" s="29">
        <f>Convivencia!C23</f>
        <v>1445000</v>
      </c>
      <c r="D13" s="171"/>
      <c r="E13" s="9"/>
      <c r="F13" s="9"/>
      <c r="G13" s="9">
        <f>C13/5</f>
        <v>289000</v>
      </c>
      <c r="H13" s="9"/>
      <c r="I13" s="9"/>
      <c r="J13" s="9"/>
      <c r="K13" s="9"/>
    </row>
    <row r="14" spans="1:11" s="9" customFormat="1" x14ac:dyDescent="0.2">
      <c r="A14" s="20" t="s">
        <v>2332</v>
      </c>
      <c r="B14" s="21" t="s">
        <v>75</v>
      </c>
      <c r="C14" s="29">
        <v>100000</v>
      </c>
      <c r="D14" s="170"/>
    </row>
    <row r="15" spans="1:11" x14ac:dyDescent="0.2">
      <c r="A15" s="20" t="s">
        <v>2335</v>
      </c>
      <c r="B15" s="21" t="s">
        <v>86</v>
      </c>
      <c r="C15" s="29">
        <v>100000</v>
      </c>
      <c r="D15" s="170"/>
      <c r="E15" s="9"/>
      <c r="F15" s="9"/>
      <c r="G15" s="9">
        <v>300000</v>
      </c>
      <c r="H15" s="9"/>
      <c r="I15" s="9"/>
      <c r="J15" s="9"/>
      <c r="K15" s="9"/>
    </row>
    <row r="16" spans="1:11" ht="14.25" customHeight="1" x14ac:dyDescent="0.2">
      <c r="A16" s="20" t="s">
        <v>2336</v>
      </c>
      <c r="B16" s="21" t="s">
        <v>2284</v>
      </c>
      <c r="C16" s="29">
        <f>SUM(C17:C22)</f>
        <v>928000</v>
      </c>
      <c r="D16" s="170"/>
      <c r="E16" s="9"/>
      <c r="F16" s="9"/>
      <c r="G16" s="9">
        <f>19/60</f>
        <v>0.31666666666666665</v>
      </c>
      <c r="H16" s="76">
        <f>G15/G16</f>
        <v>947368.42105263157</v>
      </c>
      <c r="I16" s="9"/>
      <c r="J16" s="9"/>
      <c r="K16" s="9"/>
    </row>
    <row r="17" spans="1:11" s="24" customFormat="1" x14ac:dyDescent="0.2">
      <c r="A17" s="22">
        <v>1</v>
      </c>
      <c r="B17" s="25" t="s">
        <v>41</v>
      </c>
      <c r="C17" s="30">
        <f>Convivencia!F3</f>
        <v>102000</v>
      </c>
      <c r="D17" s="170"/>
      <c r="E17" s="23"/>
      <c r="F17" s="23"/>
      <c r="G17" s="23"/>
      <c r="H17" s="23"/>
      <c r="I17" s="23"/>
      <c r="J17" s="23"/>
      <c r="K17" s="23"/>
    </row>
    <row r="18" spans="1:11" s="24" customFormat="1" x14ac:dyDescent="0.2">
      <c r="A18" s="22">
        <v>2</v>
      </c>
      <c r="B18" s="25" t="s">
        <v>42</v>
      </c>
      <c r="C18" s="30">
        <f>Convivencia!F4</f>
        <v>396000</v>
      </c>
      <c r="D18" s="170"/>
      <c r="E18" s="23"/>
      <c r="F18" s="23"/>
      <c r="G18" s="23"/>
      <c r="H18" s="23"/>
      <c r="I18" s="23"/>
      <c r="J18" s="23"/>
      <c r="K18" s="23"/>
    </row>
    <row r="19" spans="1:11" s="24" customFormat="1" x14ac:dyDescent="0.2">
      <c r="A19" s="22">
        <v>3</v>
      </c>
      <c r="B19" s="25" t="s">
        <v>43</v>
      </c>
      <c r="C19" s="30">
        <f>Convivencia!F5</f>
        <v>100000</v>
      </c>
      <c r="D19" s="170"/>
      <c r="E19" s="23"/>
      <c r="F19" s="23"/>
      <c r="G19" s="23"/>
      <c r="H19" s="23"/>
      <c r="I19" s="23"/>
      <c r="J19" s="23"/>
      <c r="K19" s="23"/>
    </row>
    <row r="20" spans="1:11" s="24" customFormat="1" x14ac:dyDescent="0.2">
      <c r="A20" s="22">
        <v>4</v>
      </c>
      <c r="B20" s="25" t="s">
        <v>45</v>
      </c>
      <c r="C20" s="30">
        <f>Convivencia!F6</f>
        <v>60000</v>
      </c>
      <c r="D20" s="170"/>
      <c r="E20" s="23"/>
      <c r="F20" s="23"/>
      <c r="G20" s="23"/>
      <c r="H20" s="23"/>
      <c r="I20" s="23"/>
      <c r="J20" s="23"/>
      <c r="K20" s="23"/>
    </row>
    <row r="21" spans="1:11" s="24" customFormat="1" x14ac:dyDescent="0.2">
      <c r="A21" s="22">
        <v>5</v>
      </c>
      <c r="B21" s="25" t="s">
        <v>46</v>
      </c>
      <c r="C21" s="30">
        <f>Convivencia!F7</f>
        <v>180000</v>
      </c>
      <c r="D21" s="170"/>
      <c r="E21" s="23"/>
      <c r="F21" s="23"/>
      <c r="G21" s="23"/>
      <c r="H21" s="23"/>
      <c r="I21" s="23"/>
      <c r="J21" s="23"/>
      <c r="K21" s="23"/>
    </row>
    <row r="22" spans="1:11" s="24" customFormat="1" x14ac:dyDescent="0.2">
      <c r="A22" s="22">
        <v>6</v>
      </c>
      <c r="B22" s="25" t="s">
        <v>47</v>
      </c>
      <c r="C22" s="30">
        <f>Convivencia!F8</f>
        <v>90000</v>
      </c>
      <c r="D22" s="170"/>
      <c r="E22" s="23"/>
      <c r="F22" s="23"/>
      <c r="G22" s="23"/>
      <c r="H22" s="23"/>
      <c r="I22" s="23"/>
      <c r="J22" s="23"/>
      <c r="K22" s="23"/>
    </row>
    <row r="23" spans="1:11" x14ac:dyDescent="0.2">
      <c r="A23" s="20" t="s">
        <v>2337</v>
      </c>
      <c r="B23" s="21" t="s">
        <v>2287</v>
      </c>
      <c r="C23" s="29">
        <f>C24+C25</f>
        <v>900000</v>
      </c>
      <c r="D23" s="170"/>
      <c r="E23" s="9"/>
      <c r="F23" s="9"/>
      <c r="G23" s="9"/>
      <c r="H23" s="9"/>
      <c r="I23" s="9"/>
      <c r="J23" s="9"/>
      <c r="K23" s="9"/>
    </row>
    <row r="24" spans="1:11" x14ac:dyDescent="0.2">
      <c r="A24" s="18">
        <v>1</v>
      </c>
      <c r="B24" s="13" t="s">
        <v>96</v>
      </c>
      <c r="C24" s="30">
        <v>300000</v>
      </c>
      <c r="D24" s="170"/>
      <c r="E24" s="9"/>
      <c r="F24" s="9"/>
      <c r="G24" s="9"/>
      <c r="H24" s="9"/>
      <c r="I24" s="9"/>
      <c r="J24" s="9"/>
      <c r="K24" s="9"/>
    </row>
    <row r="25" spans="1:11" x14ac:dyDescent="0.2">
      <c r="A25" s="18">
        <v>2</v>
      </c>
      <c r="B25" s="13" t="s">
        <v>2291</v>
      </c>
      <c r="C25" s="30">
        <f>C26+C27+C28</f>
        <v>600000</v>
      </c>
      <c r="D25" s="170"/>
      <c r="E25" s="9"/>
      <c r="F25" s="9"/>
      <c r="G25" s="9"/>
      <c r="H25" s="9"/>
      <c r="I25" s="9"/>
      <c r="J25" s="9"/>
      <c r="K25" s="9"/>
    </row>
    <row r="26" spans="1:11" x14ac:dyDescent="0.2">
      <c r="A26" s="18"/>
      <c r="B26" s="13" t="s">
        <v>2399</v>
      </c>
      <c r="C26" s="30">
        <v>150000</v>
      </c>
      <c r="D26" s="170"/>
      <c r="E26" s="9"/>
      <c r="F26" s="9"/>
      <c r="G26" s="9"/>
      <c r="H26" s="9"/>
      <c r="I26" s="9"/>
      <c r="J26" s="9"/>
      <c r="K26" s="9"/>
    </row>
    <row r="27" spans="1:11" x14ac:dyDescent="0.2">
      <c r="A27" s="18"/>
      <c r="B27" s="13" t="s">
        <v>2400</v>
      </c>
      <c r="C27" s="30">
        <v>200000</v>
      </c>
      <c r="D27" s="170"/>
      <c r="E27" s="9"/>
      <c r="F27" s="9"/>
      <c r="G27" s="9"/>
      <c r="H27" s="9"/>
      <c r="I27" s="9"/>
      <c r="J27" s="9"/>
      <c r="K27" s="9"/>
    </row>
    <row r="28" spans="1:11" x14ac:dyDescent="0.2">
      <c r="A28" s="18"/>
      <c r="B28" s="13" t="s">
        <v>2401</v>
      </c>
      <c r="C28" s="30">
        <v>250000</v>
      </c>
      <c r="D28" s="170"/>
      <c r="E28" s="9"/>
      <c r="F28" s="9"/>
      <c r="G28" s="9"/>
      <c r="H28" s="9"/>
      <c r="I28" s="9"/>
      <c r="J28" s="9"/>
      <c r="K28" s="9"/>
    </row>
    <row r="29" spans="1:11" ht="22.5" customHeight="1" x14ac:dyDescent="0.2">
      <c r="A29" s="20" t="s">
        <v>2338</v>
      </c>
      <c r="B29" s="21" t="s">
        <v>98</v>
      </c>
      <c r="C29" s="29">
        <v>313000</v>
      </c>
      <c r="D29" s="170"/>
      <c r="E29" s="9"/>
      <c r="F29" s="9"/>
      <c r="G29" s="9"/>
      <c r="H29" s="9"/>
      <c r="I29" s="9"/>
      <c r="J29" s="9"/>
      <c r="K29" s="9"/>
    </row>
    <row r="30" spans="1:11" s="9" customFormat="1" x14ac:dyDescent="0.2">
      <c r="A30" s="71"/>
      <c r="B30" s="72" t="s">
        <v>99</v>
      </c>
      <c r="C30" s="73">
        <f>SUM(C31:C34,C43:C45)</f>
        <v>1781000</v>
      </c>
      <c r="D30" s="70">
        <f>C30/$C$46</f>
        <v>8.9050000000000004E-2</v>
      </c>
    </row>
    <row r="31" spans="1:11" x14ac:dyDescent="0.2">
      <c r="A31" s="20" t="s">
        <v>2339</v>
      </c>
      <c r="B31" s="21" t="s">
        <v>33</v>
      </c>
      <c r="C31" s="40">
        <v>50000</v>
      </c>
      <c r="D31" s="172"/>
    </row>
    <row r="32" spans="1:11" x14ac:dyDescent="0.2">
      <c r="A32" s="20" t="s">
        <v>2332</v>
      </c>
      <c r="B32" s="21" t="s">
        <v>34</v>
      </c>
      <c r="C32" s="40">
        <v>30000</v>
      </c>
      <c r="D32" s="173"/>
    </row>
    <row r="33" spans="1:4" x14ac:dyDescent="0.2">
      <c r="A33" s="20" t="s">
        <v>2335</v>
      </c>
      <c r="B33" s="21" t="s">
        <v>100</v>
      </c>
      <c r="C33" s="40">
        <v>120000</v>
      </c>
      <c r="D33" s="173"/>
    </row>
    <row r="34" spans="1:4" x14ac:dyDescent="0.2">
      <c r="A34" s="20" t="s">
        <v>2336</v>
      </c>
      <c r="B34" s="21" t="s">
        <v>101</v>
      </c>
      <c r="C34" s="40">
        <f>SUM(C35:C42)</f>
        <v>1371000</v>
      </c>
      <c r="D34" s="173"/>
    </row>
    <row r="35" spans="1:4" s="36" customFormat="1" x14ac:dyDescent="0.2">
      <c r="A35" s="22">
        <v>1</v>
      </c>
      <c r="B35" s="25" t="s">
        <v>106</v>
      </c>
      <c r="C35" s="31">
        <f>3500*12*5</f>
        <v>210000</v>
      </c>
      <c r="D35" s="173"/>
    </row>
    <row r="36" spans="1:4" s="36" customFormat="1" x14ac:dyDescent="0.2">
      <c r="A36" s="22">
        <v>2</v>
      </c>
      <c r="B36" s="25" t="s">
        <v>108</v>
      </c>
      <c r="C36" s="31">
        <f>2700*2*12*5</f>
        <v>324000</v>
      </c>
      <c r="D36" s="173"/>
    </row>
    <row r="37" spans="1:4" s="36" customFormat="1" x14ac:dyDescent="0.2">
      <c r="A37" s="22">
        <v>3</v>
      </c>
      <c r="B37" s="25" t="s">
        <v>2323</v>
      </c>
      <c r="C37" s="31">
        <f>2900*12*5</f>
        <v>174000</v>
      </c>
      <c r="D37" s="173"/>
    </row>
    <row r="38" spans="1:4" s="36" customFormat="1" x14ac:dyDescent="0.2">
      <c r="A38" s="22">
        <v>4</v>
      </c>
      <c r="B38" s="25" t="s">
        <v>2346</v>
      </c>
      <c r="C38" s="31">
        <f>1700*12*5</f>
        <v>102000</v>
      </c>
      <c r="D38" s="173"/>
    </row>
    <row r="39" spans="1:4" s="36" customFormat="1" x14ac:dyDescent="0.2">
      <c r="A39" s="22">
        <v>5</v>
      </c>
      <c r="B39" s="25" t="s">
        <v>2321</v>
      </c>
      <c r="C39" s="31">
        <f>2700*60</f>
        <v>162000</v>
      </c>
      <c r="D39" s="173"/>
    </row>
    <row r="40" spans="1:4" s="36" customFormat="1" x14ac:dyDescent="0.2">
      <c r="A40" s="22">
        <v>6</v>
      </c>
      <c r="B40" s="25" t="s">
        <v>2347</v>
      </c>
      <c r="C40" s="31">
        <f>1700*12*5</f>
        <v>102000</v>
      </c>
      <c r="D40" s="173"/>
    </row>
    <row r="41" spans="1:4" s="36" customFormat="1" x14ac:dyDescent="0.2">
      <c r="A41" s="22">
        <v>7</v>
      </c>
      <c r="B41" s="25" t="s">
        <v>2322</v>
      </c>
      <c r="C41" s="31">
        <f>2400*60</f>
        <v>144000</v>
      </c>
      <c r="D41" s="173"/>
    </row>
    <row r="42" spans="1:4" s="36" customFormat="1" x14ac:dyDescent="0.2">
      <c r="A42" s="22">
        <v>8</v>
      </c>
      <c r="B42" s="25" t="s">
        <v>2348</v>
      </c>
      <c r="C42" s="31">
        <v>153000</v>
      </c>
      <c r="D42" s="173"/>
    </row>
    <row r="43" spans="1:4" x14ac:dyDescent="0.2">
      <c r="A43" s="20" t="s">
        <v>2337</v>
      </c>
      <c r="B43" s="21" t="s">
        <v>2324</v>
      </c>
      <c r="C43" s="40">
        <v>40000</v>
      </c>
      <c r="D43" s="173"/>
    </row>
    <row r="44" spans="1:4" x14ac:dyDescent="0.2">
      <c r="A44" s="20" t="s">
        <v>2338</v>
      </c>
      <c r="B44" s="21" t="s">
        <v>119</v>
      </c>
      <c r="C44" s="40">
        <v>120000</v>
      </c>
      <c r="D44" s="173"/>
    </row>
    <row r="45" spans="1:4" x14ac:dyDescent="0.2">
      <c r="A45" s="20" t="s">
        <v>2340</v>
      </c>
      <c r="B45" s="21" t="s">
        <v>121</v>
      </c>
      <c r="C45" s="40">
        <v>50000</v>
      </c>
      <c r="D45" s="47"/>
    </row>
    <row r="46" spans="1:4" x14ac:dyDescent="0.2">
      <c r="A46" s="71"/>
      <c r="B46" s="72" t="s">
        <v>35</v>
      </c>
      <c r="C46" s="69">
        <f>C9+C12+C30</f>
        <v>20000000</v>
      </c>
      <c r="D46" s="70">
        <f>C46/$C$46</f>
        <v>1</v>
      </c>
    </row>
  </sheetData>
  <mergeCells count="4">
    <mergeCell ref="B4:B5"/>
    <mergeCell ref="D10:D11"/>
    <mergeCell ref="D13:D29"/>
    <mergeCell ref="D31:D4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3"/>
  <sheetViews>
    <sheetView workbookViewId="0">
      <selection activeCell="F22" sqref="F22"/>
    </sheetView>
  </sheetViews>
  <sheetFormatPr defaultColWidth="9.140625" defaultRowHeight="15" x14ac:dyDescent="0.25"/>
  <cols>
    <col min="1" max="1" width="9" customWidth="1"/>
    <col min="2" max="2" width="32.140625" customWidth="1"/>
    <col min="3" max="3" width="15.5703125" style="3" customWidth="1"/>
    <col min="4" max="4" width="14.7109375" style="3" customWidth="1"/>
    <col min="5" max="5" width="9.140625" style="3"/>
    <col min="6" max="6" width="16" style="3" customWidth="1"/>
  </cols>
  <sheetData>
    <row r="1" spans="1:9" ht="30" x14ac:dyDescent="0.25">
      <c r="A1" s="48" t="s">
        <v>36</v>
      </c>
      <c r="B1" s="48" t="s">
        <v>37</v>
      </c>
      <c r="C1" s="49" t="s">
        <v>38</v>
      </c>
      <c r="D1" s="50" t="s">
        <v>39</v>
      </c>
      <c r="E1" s="49" t="s">
        <v>40</v>
      </c>
      <c r="F1" s="49" t="s">
        <v>28</v>
      </c>
    </row>
    <row r="2" spans="1:9" x14ac:dyDescent="0.25">
      <c r="A2" s="48" t="s">
        <v>2290</v>
      </c>
      <c r="B2" s="48"/>
      <c r="C2" s="49"/>
      <c r="D2" s="49"/>
      <c r="E2" s="49"/>
      <c r="F2" s="49"/>
    </row>
    <row r="3" spans="1:9" x14ac:dyDescent="0.25">
      <c r="A3" s="48">
        <v>1</v>
      </c>
      <c r="B3" s="48" t="s">
        <v>41</v>
      </c>
      <c r="C3" s="49">
        <v>1</v>
      </c>
      <c r="D3" s="51">
        <f>1700*12</f>
        <v>20400</v>
      </c>
      <c r="E3" s="49">
        <v>5</v>
      </c>
      <c r="F3" s="51">
        <f>C3*D3*E3</f>
        <v>102000</v>
      </c>
      <c r="I3">
        <f>1700*12</f>
        <v>20400</v>
      </c>
    </row>
    <row r="4" spans="1:9" x14ac:dyDescent="0.25">
      <c r="A4" s="48">
        <v>2</v>
      </c>
      <c r="B4" s="48" t="s">
        <v>42</v>
      </c>
      <c r="C4" s="49">
        <v>12</v>
      </c>
      <c r="D4" s="51">
        <f>550*12</f>
        <v>6600</v>
      </c>
      <c r="E4" s="49">
        <v>5</v>
      </c>
      <c r="F4" s="51">
        <f t="shared" ref="F4:F13" si="0">C4*D4*E4</f>
        <v>396000</v>
      </c>
    </row>
    <row r="5" spans="1:9" x14ac:dyDescent="0.25">
      <c r="A5" s="48">
        <v>5</v>
      </c>
      <c r="B5" s="48" t="s">
        <v>43</v>
      </c>
      <c r="C5" s="49" t="s">
        <v>44</v>
      </c>
      <c r="D5" s="51">
        <v>100000</v>
      </c>
      <c r="E5" s="49">
        <v>1</v>
      </c>
      <c r="F5" s="51">
        <f>D5*E5</f>
        <v>100000</v>
      </c>
    </row>
    <row r="6" spans="1:9" x14ac:dyDescent="0.25">
      <c r="A6" s="48">
        <v>6</v>
      </c>
      <c r="B6" s="48" t="s">
        <v>45</v>
      </c>
      <c r="C6" s="49">
        <v>1200</v>
      </c>
      <c r="D6" s="51">
        <v>10</v>
      </c>
      <c r="E6" s="49">
        <v>5</v>
      </c>
      <c r="F6" s="51">
        <f t="shared" si="0"/>
        <v>60000</v>
      </c>
    </row>
    <row r="7" spans="1:9" x14ac:dyDescent="0.25">
      <c r="A7" s="48">
        <v>7</v>
      </c>
      <c r="B7" s="48" t="s">
        <v>46</v>
      </c>
      <c r="C7" s="49">
        <v>1200</v>
      </c>
      <c r="D7" s="51">
        <v>30</v>
      </c>
      <c r="E7" s="49">
        <v>5</v>
      </c>
      <c r="F7" s="51">
        <f t="shared" si="0"/>
        <v>180000</v>
      </c>
    </row>
    <row r="8" spans="1:9" x14ac:dyDescent="0.25">
      <c r="A8" s="48">
        <v>8</v>
      </c>
      <c r="B8" s="48" t="s">
        <v>47</v>
      </c>
      <c r="C8" s="49">
        <v>1200</v>
      </c>
      <c r="D8" s="51">
        <v>15</v>
      </c>
      <c r="E8" s="49">
        <v>5</v>
      </c>
      <c r="F8" s="51">
        <f t="shared" si="0"/>
        <v>90000</v>
      </c>
    </row>
    <row r="9" spans="1:9" x14ac:dyDescent="0.25">
      <c r="A9" s="48" t="s">
        <v>48</v>
      </c>
      <c r="B9" s="48"/>
      <c r="C9" s="49"/>
      <c r="D9" s="49"/>
      <c r="E9" s="49"/>
      <c r="F9" s="49"/>
    </row>
    <row r="10" spans="1:9" x14ac:dyDescent="0.25">
      <c r="A10" s="48">
        <v>9</v>
      </c>
      <c r="B10" s="48" t="s">
        <v>49</v>
      </c>
      <c r="C10" s="49">
        <v>3000</v>
      </c>
      <c r="D10" s="51">
        <v>6</v>
      </c>
      <c r="E10" s="49">
        <v>5</v>
      </c>
      <c r="F10" s="51">
        <f t="shared" si="0"/>
        <v>90000</v>
      </c>
    </row>
    <row r="11" spans="1:9" x14ac:dyDescent="0.25">
      <c r="A11" s="48">
        <v>10</v>
      </c>
      <c r="B11" s="48" t="s">
        <v>50</v>
      </c>
      <c r="C11" s="49">
        <v>400</v>
      </c>
      <c r="D11" s="51">
        <v>10</v>
      </c>
      <c r="E11" s="49">
        <v>5</v>
      </c>
      <c r="F11" s="51">
        <f t="shared" si="0"/>
        <v>20000</v>
      </c>
    </row>
    <row r="12" spans="1:9" x14ac:dyDescent="0.25">
      <c r="A12" s="48">
        <v>11</v>
      </c>
      <c r="B12" s="48" t="s">
        <v>51</v>
      </c>
      <c r="C12" s="49">
        <v>500</v>
      </c>
      <c r="D12" s="51">
        <v>10</v>
      </c>
      <c r="E12" s="49">
        <v>5</v>
      </c>
      <c r="F12" s="51">
        <f t="shared" si="0"/>
        <v>25000</v>
      </c>
    </row>
    <row r="13" spans="1:9" x14ac:dyDescent="0.25">
      <c r="A13" s="48">
        <v>12</v>
      </c>
      <c r="B13" s="48" t="s">
        <v>52</v>
      </c>
      <c r="C13" s="49">
        <v>400</v>
      </c>
      <c r="D13" s="51">
        <v>104</v>
      </c>
      <c r="E13" s="49">
        <v>5</v>
      </c>
      <c r="F13" s="51">
        <f t="shared" si="0"/>
        <v>208000</v>
      </c>
    </row>
    <row r="14" spans="1:9" x14ac:dyDescent="0.25">
      <c r="A14" s="48"/>
      <c r="B14" s="48"/>
      <c r="C14" s="49"/>
      <c r="D14" s="49"/>
      <c r="E14" s="49"/>
      <c r="F14" s="52">
        <f>SUM(F3:F13)</f>
        <v>1271000</v>
      </c>
    </row>
    <row r="17" spans="2:6" x14ac:dyDescent="0.25">
      <c r="B17" t="s">
        <v>2358</v>
      </c>
    </row>
    <row r="18" spans="2:6" x14ac:dyDescent="0.25">
      <c r="B18" t="s">
        <v>2359</v>
      </c>
      <c r="C18" s="51">
        <v>42000</v>
      </c>
    </row>
    <row r="19" spans="2:6" x14ac:dyDescent="0.25">
      <c r="B19" t="s">
        <v>2360</v>
      </c>
      <c r="C19" s="51">
        <v>58000</v>
      </c>
    </row>
    <row r="20" spans="2:6" x14ac:dyDescent="0.25">
      <c r="B20" t="s">
        <v>2361</v>
      </c>
      <c r="C20" s="51">
        <v>105000</v>
      </c>
    </row>
    <row r="21" spans="2:6" x14ac:dyDescent="0.25">
      <c r="B21" t="s">
        <v>2362</v>
      </c>
      <c r="C21" s="51">
        <v>84000</v>
      </c>
    </row>
    <row r="22" spans="2:6" x14ac:dyDescent="0.25">
      <c r="B22" t="s">
        <v>2363</v>
      </c>
      <c r="C22" s="51">
        <f>SUM(C18:C21)</f>
        <v>289000</v>
      </c>
      <c r="E22" s="3">
        <f>C22/12</f>
        <v>24083.333333333332</v>
      </c>
      <c r="F22" s="3">
        <f>E22*23</f>
        <v>553916.66666666663</v>
      </c>
    </row>
    <row r="23" spans="2:6" x14ac:dyDescent="0.25">
      <c r="B23" t="s">
        <v>2364</v>
      </c>
      <c r="C23" s="51">
        <f>C22*5</f>
        <v>1445000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4"/>
  <sheetViews>
    <sheetView workbookViewId="0">
      <selection activeCell="C11" sqref="C11"/>
    </sheetView>
  </sheetViews>
  <sheetFormatPr defaultColWidth="9.140625" defaultRowHeight="15" x14ac:dyDescent="0.25"/>
  <cols>
    <col min="1" max="1" width="6.42578125" customWidth="1"/>
    <col min="2" max="2" width="32.42578125" customWidth="1"/>
    <col min="4" max="4" width="17.5703125" customWidth="1"/>
    <col min="6" max="6" width="15.28515625" customWidth="1"/>
  </cols>
  <sheetData>
    <row r="1" spans="1:6" ht="30" x14ac:dyDescent="0.25">
      <c r="A1" s="48" t="s">
        <v>36</v>
      </c>
      <c r="B1" s="48" t="s">
        <v>37</v>
      </c>
      <c r="C1" s="49" t="s">
        <v>38</v>
      </c>
      <c r="D1" s="50" t="s">
        <v>39</v>
      </c>
      <c r="E1" s="49" t="s">
        <v>40</v>
      </c>
      <c r="F1" s="49" t="s">
        <v>28</v>
      </c>
    </row>
    <row r="2" spans="1:6" x14ac:dyDescent="0.25">
      <c r="A2" s="207" t="s">
        <v>96</v>
      </c>
      <c r="B2" s="208"/>
      <c r="C2" s="209"/>
      <c r="D2" s="49"/>
      <c r="E2" s="49"/>
      <c r="F2" s="49"/>
    </row>
    <row r="3" spans="1:6" x14ac:dyDescent="0.25">
      <c r="A3" s="48">
        <v>1</v>
      </c>
      <c r="B3" s="48" t="s">
        <v>2299</v>
      </c>
      <c r="C3" s="49">
        <v>90</v>
      </c>
      <c r="D3" s="51">
        <v>180</v>
      </c>
      <c r="E3" s="49">
        <v>5</v>
      </c>
      <c r="F3" s="51">
        <f>C3*D3*E3</f>
        <v>81000</v>
      </c>
    </row>
    <row r="4" spans="1:6" x14ac:dyDescent="0.25">
      <c r="A4" s="48">
        <v>2</v>
      </c>
      <c r="B4" s="48" t="s">
        <v>2300</v>
      </c>
      <c r="C4" s="49">
        <v>90</v>
      </c>
      <c r="D4" s="51">
        <v>180</v>
      </c>
      <c r="E4" s="49">
        <v>5</v>
      </c>
      <c r="F4" s="51">
        <f t="shared" ref="F4:F13" si="0">C4*D4*E4</f>
        <v>81000</v>
      </c>
    </row>
    <row r="5" spans="1:6" x14ac:dyDescent="0.25">
      <c r="A5" s="48">
        <v>5</v>
      </c>
      <c r="B5" s="48" t="s">
        <v>2301</v>
      </c>
      <c r="C5" s="49">
        <v>32</v>
      </c>
      <c r="D5" s="51">
        <v>500</v>
      </c>
      <c r="E5" s="49">
        <v>5</v>
      </c>
      <c r="F5" s="51">
        <f>C5*D5*E5</f>
        <v>80000</v>
      </c>
    </row>
    <row r="6" spans="1:6" x14ac:dyDescent="0.25">
      <c r="A6" s="48">
        <v>6</v>
      </c>
      <c r="B6" s="48" t="s">
        <v>2302</v>
      </c>
      <c r="C6" s="49" t="s">
        <v>44</v>
      </c>
      <c r="D6" s="51">
        <v>8000</v>
      </c>
      <c r="E6" s="49">
        <v>5</v>
      </c>
      <c r="F6" s="51">
        <f>D6*E6</f>
        <v>40000</v>
      </c>
    </row>
    <row r="7" spans="1:6" x14ac:dyDescent="0.25">
      <c r="A7" s="48">
        <v>7</v>
      </c>
      <c r="B7" s="48" t="s">
        <v>2303</v>
      </c>
      <c r="C7" s="49">
        <v>2</v>
      </c>
      <c r="D7" s="51">
        <f>2000</f>
        <v>2000</v>
      </c>
      <c r="E7" s="49">
        <v>5</v>
      </c>
      <c r="F7" s="51">
        <f t="shared" si="0"/>
        <v>20000</v>
      </c>
    </row>
    <row r="8" spans="1:6" x14ac:dyDescent="0.25">
      <c r="A8" s="48"/>
      <c r="B8" s="48"/>
      <c r="C8" s="49"/>
      <c r="D8" s="51"/>
      <c r="E8" s="49"/>
      <c r="F8" s="51">
        <f>SUM(F3:F7)</f>
        <v>302000</v>
      </c>
    </row>
    <row r="9" spans="1:6" ht="20.25" customHeight="1" x14ac:dyDescent="0.25">
      <c r="A9" s="204" t="s">
        <v>2291</v>
      </c>
      <c r="B9" s="205"/>
      <c r="C9" s="206"/>
      <c r="D9" s="49"/>
      <c r="E9" s="49"/>
      <c r="F9" s="49"/>
    </row>
    <row r="10" spans="1:6" x14ac:dyDescent="0.25">
      <c r="A10" s="48">
        <v>9</v>
      </c>
      <c r="B10" s="48" t="s">
        <v>2295</v>
      </c>
      <c r="C10" s="49">
        <v>2</v>
      </c>
      <c r="D10" s="51">
        <v>50000</v>
      </c>
      <c r="E10" s="49">
        <v>1</v>
      </c>
      <c r="F10" s="51">
        <f t="shared" si="0"/>
        <v>100000</v>
      </c>
    </row>
    <row r="11" spans="1:6" x14ac:dyDescent="0.25">
      <c r="A11" s="48">
        <v>10</v>
      </c>
      <c r="B11" s="48" t="s">
        <v>2296</v>
      </c>
      <c r="C11" s="49">
        <v>50</v>
      </c>
      <c r="D11" s="51">
        <f>90*12</f>
        <v>1080</v>
      </c>
      <c r="E11" s="49">
        <v>2</v>
      </c>
      <c r="F11" s="51">
        <f t="shared" si="0"/>
        <v>108000</v>
      </c>
    </row>
    <row r="12" spans="1:6" x14ac:dyDescent="0.25">
      <c r="A12" s="48">
        <v>11</v>
      </c>
      <c r="B12" s="48" t="s">
        <v>2297</v>
      </c>
      <c r="C12" s="49">
        <v>2</v>
      </c>
      <c r="D12" s="51">
        <v>20000</v>
      </c>
      <c r="E12" s="49">
        <v>1</v>
      </c>
      <c r="F12" s="51">
        <f t="shared" si="0"/>
        <v>40000</v>
      </c>
    </row>
    <row r="13" spans="1:6" x14ac:dyDescent="0.25">
      <c r="A13" s="48">
        <v>12</v>
      </c>
      <c r="B13" s="48" t="s">
        <v>2298</v>
      </c>
      <c r="C13" s="49">
        <v>5</v>
      </c>
      <c r="D13" s="51">
        <f>1000*5</f>
        <v>5000</v>
      </c>
      <c r="E13" s="49">
        <v>2</v>
      </c>
      <c r="F13" s="51">
        <f t="shared" si="0"/>
        <v>50000</v>
      </c>
    </row>
    <row r="14" spans="1:6" x14ac:dyDescent="0.25">
      <c r="A14" s="48"/>
      <c r="B14" s="48"/>
      <c r="C14" s="49"/>
      <c r="D14" s="49"/>
      <c r="E14" s="49"/>
      <c r="F14" s="52">
        <f>SUM(F10:F13)</f>
        <v>298000</v>
      </c>
    </row>
  </sheetData>
  <mergeCells count="2">
    <mergeCell ref="A9:C9"/>
    <mergeCell ref="A2:C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881"/>
  <sheetViews>
    <sheetView workbookViewId="0">
      <selection activeCell="C11" sqref="C11"/>
    </sheetView>
  </sheetViews>
  <sheetFormatPr defaultColWidth="11.42578125" defaultRowHeight="15" x14ac:dyDescent="0.25"/>
  <cols>
    <col min="2" max="2" width="67.42578125" customWidth="1"/>
  </cols>
  <sheetData>
    <row r="1" spans="1:7" ht="22.5" x14ac:dyDescent="0.25">
      <c r="A1" s="42" t="s">
        <v>122</v>
      </c>
      <c r="B1" s="42" t="s">
        <v>123</v>
      </c>
      <c r="C1" s="42" t="s">
        <v>124</v>
      </c>
      <c r="D1" s="42" t="s">
        <v>125</v>
      </c>
      <c r="E1" s="42" t="s">
        <v>126</v>
      </c>
      <c r="F1" s="42" t="s">
        <v>127</v>
      </c>
      <c r="G1" s="42" t="s">
        <v>128</v>
      </c>
    </row>
    <row r="2" spans="1:7" ht="22.5" x14ac:dyDescent="0.25">
      <c r="A2" s="43" t="s">
        <v>129</v>
      </c>
      <c r="B2" s="43" t="s">
        <v>130</v>
      </c>
      <c r="C2" s="43" t="s">
        <v>131</v>
      </c>
      <c r="D2" s="43" t="s">
        <v>132</v>
      </c>
      <c r="E2" s="43" t="s">
        <v>133</v>
      </c>
      <c r="F2" s="43" t="s">
        <v>134</v>
      </c>
      <c r="G2" s="43"/>
    </row>
    <row r="3" spans="1:7" ht="22.5" x14ac:dyDescent="0.25">
      <c r="A3" s="43" t="s">
        <v>129</v>
      </c>
      <c r="B3" s="43" t="s">
        <v>135</v>
      </c>
      <c r="C3" s="43" t="s">
        <v>136</v>
      </c>
      <c r="D3" s="43" t="s">
        <v>132</v>
      </c>
      <c r="E3" s="43" t="s">
        <v>133</v>
      </c>
      <c r="F3" s="43" t="s">
        <v>137</v>
      </c>
      <c r="G3" s="43"/>
    </row>
    <row r="4" spans="1:7" ht="22.5" x14ac:dyDescent="0.25">
      <c r="A4" s="43" t="s">
        <v>129</v>
      </c>
      <c r="B4" s="43" t="s">
        <v>138</v>
      </c>
      <c r="C4" s="44" t="s">
        <v>139</v>
      </c>
      <c r="D4" s="43" t="s">
        <v>140</v>
      </c>
      <c r="E4" s="43" t="s">
        <v>133</v>
      </c>
      <c r="F4" s="43" t="s">
        <v>141</v>
      </c>
      <c r="G4" s="43"/>
    </row>
    <row r="5" spans="1:7" ht="33.75" x14ac:dyDescent="0.25">
      <c r="A5" s="43" t="s">
        <v>129</v>
      </c>
      <c r="B5" s="43" t="s">
        <v>142</v>
      </c>
      <c r="C5" s="44" t="s">
        <v>143</v>
      </c>
      <c r="D5" s="43" t="s">
        <v>140</v>
      </c>
      <c r="E5" s="43" t="s">
        <v>133</v>
      </c>
      <c r="F5" s="43" t="s">
        <v>144</v>
      </c>
      <c r="G5" s="43"/>
    </row>
    <row r="6" spans="1:7" ht="22.5" x14ac:dyDescent="0.25">
      <c r="A6" s="43" t="s">
        <v>129</v>
      </c>
      <c r="B6" s="43" t="s">
        <v>145</v>
      </c>
      <c r="C6" s="44" t="s">
        <v>146</v>
      </c>
      <c r="D6" s="43" t="s">
        <v>147</v>
      </c>
      <c r="E6" s="43" t="s">
        <v>133</v>
      </c>
      <c r="F6" s="43" t="s">
        <v>148</v>
      </c>
      <c r="G6" s="43"/>
    </row>
    <row r="7" spans="1:7" ht="22.5" x14ac:dyDescent="0.25">
      <c r="A7" s="43" t="s">
        <v>129</v>
      </c>
      <c r="B7" s="43" t="s">
        <v>149</v>
      </c>
      <c r="C7" s="43" t="s">
        <v>150</v>
      </c>
      <c r="D7" s="43" t="s">
        <v>151</v>
      </c>
      <c r="E7" s="43" t="s">
        <v>152</v>
      </c>
      <c r="F7" s="43" t="s">
        <v>150</v>
      </c>
      <c r="G7" s="43"/>
    </row>
    <row r="8" spans="1:7" ht="22.5" x14ac:dyDescent="0.25">
      <c r="A8" s="43" t="s">
        <v>129</v>
      </c>
      <c r="B8" s="43" t="s">
        <v>153</v>
      </c>
      <c r="C8" s="43" t="s">
        <v>154</v>
      </c>
      <c r="D8" s="43" t="s">
        <v>147</v>
      </c>
      <c r="E8" s="43" t="s">
        <v>155</v>
      </c>
      <c r="F8" s="43" t="s">
        <v>154</v>
      </c>
      <c r="G8" s="43"/>
    </row>
    <row r="9" spans="1:7" ht="22.5" x14ac:dyDescent="0.25">
      <c r="A9" s="43" t="s">
        <v>129</v>
      </c>
      <c r="B9" s="43" t="s">
        <v>156</v>
      </c>
      <c r="C9" s="43" t="s">
        <v>157</v>
      </c>
      <c r="D9" s="43" t="s">
        <v>158</v>
      </c>
      <c r="E9" s="43" t="s">
        <v>159</v>
      </c>
      <c r="F9" s="43" t="s">
        <v>157</v>
      </c>
      <c r="G9" s="43"/>
    </row>
    <row r="10" spans="1:7" ht="22.5" x14ac:dyDescent="0.25">
      <c r="A10" s="43" t="s">
        <v>129</v>
      </c>
      <c r="B10" s="43" t="s">
        <v>156</v>
      </c>
      <c r="C10" s="43" t="s">
        <v>157</v>
      </c>
      <c r="D10" s="43" t="s">
        <v>160</v>
      </c>
      <c r="E10" s="43" t="s">
        <v>161</v>
      </c>
      <c r="F10" s="43" t="s">
        <v>157</v>
      </c>
      <c r="G10" s="43"/>
    </row>
    <row r="11" spans="1:7" ht="22.5" x14ac:dyDescent="0.25">
      <c r="A11" s="43" t="s">
        <v>129</v>
      </c>
      <c r="B11" s="43" t="s">
        <v>162</v>
      </c>
      <c r="C11" s="43" t="s">
        <v>163</v>
      </c>
      <c r="D11" s="43" t="s">
        <v>164</v>
      </c>
      <c r="E11" s="43" t="s">
        <v>165</v>
      </c>
      <c r="F11" s="43" t="s">
        <v>163</v>
      </c>
      <c r="G11" s="43"/>
    </row>
    <row r="12" spans="1:7" ht="22.5" x14ac:dyDescent="0.25">
      <c r="A12" s="43" t="s">
        <v>129</v>
      </c>
      <c r="B12" s="43" t="s">
        <v>162</v>
      </c>
      <c r="C12" s="43" t="s">
        <v>166</v>
      </c>
      <c r="D12" s="43" t="s">
        <v>167</v>
      </c>
      <c r="E12" s="43" t="s">
        <v>168</v>
      </c>
      <c r="F12" s="43" t="s">
        <v>166</v>
      </c>
      <c r="G12" s="43"/>
    </row>
    <row r="13" spans="1:7" ht="22.5" x14ac:dyDescent="0.25">
      <c r="A13" s="43" t="s">
        <v>129</v>
      </c>
      <c r="B13" s="43" t="s">
        <v>169</v>
      </c>
      <c r="C13" s="43" t="s">
        <v>170</v>
      </c>
      <c r="D13" s="43" t="s">
        <v>171</v>
      </c>
      <c r="E13" s="43" t="s">
        <v>172</v>
      </c>
      <c r="F13" s="43" t="s">
        <v>170</v>
      </c>
      <c r="G13" s="43"/>
    </row>
    <row r="14" spans="1:7" ht="22.5" x14ac:dyDescent="0.25">
      <c r="A14" s="43" t="s">
        <v>129</v>
      </c>
      <c r="B14" s="43" t="s">
        <v>173</v>
      </c>
      <c r="C14" s="43" t="s">
        <v>174</v>
      </c>
      <c r="D14" s="43" t="s">
        <v>175</v>
      </c>
      <c r="E14" s="43" t="s">
        <v>176</v>
      </c>
      <c r="F14" s="43" t="s">
        <v>174</v>
      </c>
      <c r="G14" s="43"/>
    </row>
    <row r="15" spans="1:7" ht="22.5" x14ac:dyDescent="0.25">
      <c r="A15" s="43" t="s">
        <v>129</v>
      </c>
      <c r="B15" s="43" t="s">
        <v>177</v>
      </c>
      <c r="C15" s="43" t="s">
        <v>178</v>
      </c>
      <c r="D15" s="43" t="s">
        <v>133</v>
      </c>
      <c r="E15" s="43" t="s">
        <v>133</v>
      </c>
      <c r="F15" s="43" t="s">
        <v>179</v>
      </c>
      <c r="G15" s="43"/>
    </row>
    <row r="16" spans="1:7" ht="22.5" x14ac:dyDescent="0.25">
      <c r="A16" s="43" t="s">
        <v>129</v>
      </c>
      <c r="B16" s="43" t="s">
        <v>177</v>
      </c>
      <c r="C16" s="43" t="s">
        <v>180</v>
      </c>
      <c r="D16" s="43" t="s">
        <v>133</v>
      </c>
      <c r="E16" s="43" t="s">
        <v>133</v>
      </c>
      <c r="F16" s="43" t="s">
        <v>179</v>
      </c>
      <c r="G16" s="43"/>
    </row>
    <row r="17" spans="1:7" ht="22.5" x14ac:dyDescent="0.25">
      <c r="A17" s="43" t="s">
        <v>129</v>
      </c>
      <c r="B17" s="43" t="s">
        <v>181</v>
      </c>
      <c r="C17" s="43" t="s">
        <v>182</v>
      </c>
      <c r="D17" s="43" t="s">
        <v>183</v>
      </c>
      <c r="E17" s="43" t="s">
        <v>184</v>
      </c>
      <c r="F17" s="43" t="s">
        <v>182</v>
      </c>
      <c r="G17" s="43"/>
    </row>
    <row r="18" spans="1:7" ht="22.5" x14ac:dyDescent="0.25">
      <c r="A18" s="43" t="s">
        <v>129</v>
      </c>
      <c r="B18" s="43" t="s">
        <v>185</v>
      </c>
      <c r="C18" s="43" t="s">
        <v>186</v>
      </c>
      <c r="D18" s="43" t="s">
        <v>187</v>
      </c>
      <c r="E18" s="43" t="s">
        <v>188</v>
      </c>
      <c r="F18" s="43" t="s">
        <v>186</v>
      </c>
      <c r="G18" s="43"/>
    </row>
    <row r="19" spans="1:7" ht="22.5" x14ac:dyDescent="0.25">
      <c r="A19" s="43" t="s">
        <v>129</v>
      </c>
      <c r="B19" s="43" t="s">
        <v>189</v>
      </c>
      <c r="C19" s="43" t="s">
        <v>190</v>
      </c>
      <c r="D19" s="43" t="s">
        <v>191</v>
      </c>
      <c r="E19" s="43" t="s">
        <v>192</v>
      </c>
      <c r="F19" s="43" t="s">
        <v>190</v>
      </c>
      <c r="G19" s="43"/>
    </row>
    <row r="20" spans="1:7" ht="22.5" x14ac:dyDescent="0.25">
      <c r="A20" s="43" t="s">
        <v>129</v>
      </c>
      <c r="B20" s="43" t="s">
        <v>193</v>
      </c>
      <c r="C20" s="43" t="s">
        <v>194</v>
      </c>
      <c r="D20" s="43" t="s">
        <v>195</v>
      </c>
      <c r="E20" s="43" t="s">
        <v>133</v>
      </c>
      <c r="F20" s="43" t="s">
        <v>194</v>
      </c>
      <c r="G20" s="43"/>
    </row>
    <row r="21" spans="1:7" ht="22.5" x14ac:dyDescent="0.25">
      <c r="A21" s="43" t="s">
        <v>129</v>
      </c>
      <c r="B21" s="43" t="s">
        <v>196</v>
      </c>
      <c r="C21" s="43" t="s">
        <v>197</v>
      </c>
      <c r="D21" s="43" t="s">
        <v>198</v>
      </c>
      <c r="E21" s="43" t="s">
        <v>133</v>
      </c>
      <c r="F21" s="43" t="s">
        <v>197</v>
      </c>
      <c r="G21" s="43"/>
    </row>
    <row r="22" spans="1:7" ht="22.5" x14ac:dyDescent="0.25">
      <c r="A22" s="43" t="s">
        <v>129</v>
      </c>
      <c r="B22" s="43" t="s">
        <v>199</v>
      </c>
      <c r="C22" s="43" t="s">
        <v>179</v>
      </c>
      <c r="D22" s="43" t="s">
        <v>198</v>
      </c>
      <c r="E22" s="43" t="s">
        <v>200</v>
      </c>
      <c r="F22" s="43" t="s">
        <v>179</v>
      </c>
      <c r="G22" s="43"/>
    </row>
    <row r="23" spans="1:7" ht="22.5" x14ac:dyDescent="0.25">
      <c r="A23" s="43" t="s">
        <v>129</v>
      </c>
      <c r="B23" s="43" t="s">
        <v>201</v>
      </c>
      <c r="C23" s="43" t="s">
        <v>179</v>
      </c>
      <c r="D23" s="43" t="s">
        <v>202</v>
      </c>
      <c r="E23" s="43" t="s">
        <v>203</v>
      </c>
      <c r="F23" s="43" t="s">
        <v>179</v>
      </c>
      <c r="G23" s="43"/>
    </row>
    <row r="24" spans="1:7" ht="22.5" x14ac:dyDescent="0.25">
      <c r="A24" s="43" t="s">
        <v>129</v>
      </c>
      <c r="B24" s="43" t="s">
        <v>204</v>
      </c>
      <c r="C24" s="43" t="s">
        <v>197</v>
      </c>
      <c r="D24" s="43" t="s">
        <v>205</v>
      </c>
      <c r="E24" s="43" t="s">
        <v>133</v>
      </c>
      <c r="F24" s="43" t="s">
        <v>197</v>
      </c>
      <c r="G24" s="43"/>
    </row>
    <row r="25" spans="1:7" ht="22.5" x14ac:dyDescent="0.25">
      <c r="A25" s="43" t="s">
        <v>129</v>
      </c>
      <c r="B25" s="43" t="s">
        <v>206</v>
      </c>
      <c r="C25" s="43" t="s">
        <v>179</v>
      </c>
      <c r="D25" s="43" t="s">
        <v>205</v>
      </c>
      <c r="E25" s="43" t="s">
        <v>207</v>
      </c>
      <c r="F25" s="43" t="s">
        <v>179</v>
      </c>
      <c r="G25" s="43"/>
    </row>
    <row r="26" spans="1:7" ht="22.5" x14ac:dyDescent="0.25">
      <c r="A26" s="43" t="s">
        <v>129</v>
      </c>
      <c r="B26" s="43" t="s">
        <v>208</v>
      </c>
      <c r="C26" s="43" t="s">
        <v>179</v>
      </c>
      <c r="D26" s="43" t="s">
        <v>133</v>
      </c>
      <c r="E26" s="43" t="s">
        <v>133</v>
      </c>
      <c r="F26" s="43" t="s">
        <v>179</v>
      </c>
      <c r="G26" s="43"/>
    </row>
    <row r="27" spans="1:7" ht="22.5" x14ac:dyDescent="0.25">
      <c r="A27" s="43" t="s">
        <v>129</v>
      </c>
      <c r="B27" s="43" t="s">
        <v>209</v>
      </c>
      <c r="C27" s="43" t="s">
        <v>197</v>
      </c>
      <c r="D27" s="43" t="s">
        <v>210</v>
      </c>
      <c r="E27" s="43" t="s">
        <v>211</v>
      </c>
      <c r="F27" s="43" t="s">
        <v>197</v>
      </c>
      <c r="G27" s="43"/>
    </row>
    <row r="28" spans="1:7" ht="22.5" x14ac:dyDescent="0.25">
      <c r="A28" s="43" t="s">
        <v>129</v>
      </c>
      <c r="B28" s="43" t="s">
        <v>212</v>
      </c>
      <c r="C28" s="43" t="s">
        <v>213</v>
      </c>
      <c r="D28" s="43" t="s">
        <v>210</v>
      </c>
      <c r="E28" s="43" t="s">
        <v>214</v>
      </c>
      <c r="F28" s="43" t="s">
        <v>213</v>
      </c>
      <c r="G28" s="43"/>
    </row>
    <row r="29" spans="1:7" ht="22.5" x14ac:dyDescent="0.25">
      <c r="A29" s="43" t="s">
        <v>129</v>
      </c>
      <c r="B29" s="43" t="s">
        <v>215</v>
      </c>
      <c r="C29" s="43" t="s">
        <v>216</v>
      </c>
      <c r="D29" s="43" t="s">
        <v>217</v>
      </c>
      <c r="E29" s="43" t="s">
        <v>218</v>
      </c>
      <c r="F29" s="43" t="s">
        <v>216</v>
      </c>
      <c r="G29" s="43"/>
    </row>
    <row r="30" spans="1:7" ht="22.5" x14ac:dyDescent="0.25">
      <c r="A30" s="43" t="s">
        <v>129</v>
      </c>
      <c r="B30" s="43" t="s">
        <v>219</v>
      </c>
      <c r="C30" s="43" t="s">
        <v>220</v>
      </c>
      <c r="D30" s="43" t="s">
        <v>221</v>
      </c>
      <c r="E30" s="43" t="s">
        <v>222</v>
      </c>
      <c r="F30" s="43" t="s">
        <v>220</v>
      </c>
      <c r="G30" s="43"/>
    </row>
    <row r="31" spans="1:7" ht="22.5" x14ac:dyDescent="0.25">
      <c r="A31" s="43" t="s">
        <v>129</v>
      </c>
      <c r="B31" s="43" t="s">
        <v>223</v>
      </c>
      <c r="C31" s="43" t="s">
        <v>224</v>
      </c>
      <c r="D31" s="43" t="s">
        <v>225</v>
      </c>
      <c r="E31" s="43" t="s">
        <v>225</v>
      </c>
      <c r="F31" s="43" t="s">
        <v>224</v>
      </c>
      <c r="G31" s="43"/>
    </row>
    <row r="32" spans="1:7" ht="22.5" x14ac:dyDescent="0.25">
      <c r="A32" s="43" t="s">
        <v>129</v>
      </c>
      <c r="B32" s="43" t="s">
        <v>226</v>
      </c>
      <c r="C32" s="43" t="s">
        <v>179</v>
      </c>
      <c r="D32" s="43" t="s">
        <v>211</v>
      </c>
      <c r="E32" s="43" t="s">
        <v>211</v>
      </c>
      <c r="F32" s="43" t="s">
        <v>179</v>
      </c>
      <c r="G32" s="43"/>
    </row>
    <row r="33" spans="1:7" ht="22.5" x14ac:dyDescent="0.25">
      <c r="A33" s="43" t="s">
        <v>129</v>
      </c>
      <c r="B33" s="43" t="s">
        <v>227</v>
      </c>
      <c r="C33" s="43" t="s">
        <v>228</v>
      </c>
      <c r="D33" s="43" t="s">
        <v>195</v>
      </c>
      <c r="E33" s="43" t="s">
        <v>229</v>
      </c>
      <c r="F33" s="43" t="s">
        <v>228</v>
      </c>
      <c r="G33" s="43"/>
    </row>
    <row r="34" spans="1:7" ht="22.5" x14ac:dyDescent="0.25">
      <c r="A34" s="43" t="s">
        <v>129</v>
      </c>
      <c r="B34" s="43" t="s">
        <v>230</v>
      </c>
      <c r="C34" s="43" t="s">
        <v>179</v>
      </c>
      <c r="D34" s="43" t="s">
        <v>195</v>
      </c>
      <c r="E34" s="43" t="s">
        <v>203</v>
      </c>
      <c r="F34" s="43" t="s">
        <v>179</v>
      </c>
      <c r="G34" s="43"/>
    </row>
    <row r="35" spans="1:7" ht="22.5" x14ac:dyDescent="0.25">
      <c r="A35" s="43" t="s">
        <v>129</v>
      </c>
      <c r="B35" s="43" t="s">
        <v>231</v>
      </c>
      <c r="C35" s="43" t="s">
        <v>179</v>
      </c>
      <c r="D35" s="43" t="s">
        <v>195</v>
      </c>
      <c r="E35" s="43" t="s">
        <v>232</v>
      </c>
      <c r="F35" s="43" t="s">
        <v>179</v>
      </c>
      <c r="G35" s="43"/>
    </row>
    <row r="36" spans="1:7" ht="22.5" x14ac:dyDescent="0.25">
      <c r="A36" s="43" t="s">
        <v>129</v>
      </c>
      <c r="B36" s="43" t="s">
        <v>233</v>
      </c>
      <c r="C36" s="43" t="s">
        <v>179</v>
      </c>
      <c r="D36" s="43" t="s">
        <v>234</v>
      </c>
      <c r="E36" s="43" t="s">
        <v>235</v>
      </c>
      <c r="F36" s="43" t="s">
        <v>179</v>
      </c>
      <c r="G36" s="43"/>
    </row>
    <row r="37" spans="1:7" ht="22.5" x14ac:dyDescent="0.25">
      <c r="A37" s="43" t="s">
        <v>129</v>
      </c>
      <c r="B37" s="43" t="s">
        <v>236</v>
      </c>
      <c r="C37" s="43" t="s">
        <v>179</v>
      </c>
      <c r="D37" s="43" t="s">
        <v>237</v>
      </c>
      <c r="E37" s="43" t="s">
        <v>238</v>
      </c>
      <c r="F37" s="43" t="s">
        <v>179</v>
      </c>
      <c r="G37" s="43"/>
    </row>
    <row r="38" spans="1:7" ht="22.5" x14ac:dyDescent="0.25">
      <c r="A38" s="43" t="s">
        <v>129</v>
      </c>
      <c r="B38" s="43" t="s">
        <v>239</v>
      </c>
      <c r="C38" s="43" t="s">
        <v>179</v>
      </c>
      <c r="D38" s="43" t="s">
        <v>240</v>
      </c>
      <c r="E38" s="43" t="s">
        <v>241</v>
      </c>
      <c r="F38" s="43" t="s">
        <v>179</v>
      </c>
      <c r="G38" s="43"/>
    </row>
    <row r="39" spans="1:7" ht="22.5" x14ac:dyDescent="0.25">
      <c r="A39" s="43" t="s">
        <v>129</v>
      </c>
      <c r="B39" s="43" t="s">
        <v>242</v>
      </c>
      <c r="C39" s="43" t="s">
        <v>179</v>
      </c>
      <c r="D39" s="43" t="s">
        <v>243</v>
      </c>
      <c r="E39" s="43" t="s">
        <v>244</v>
      </c>
      <c r="F39" s="43" t="s">
        <v>179</v>
      </c>
      <c r="G39" s="43"/>
    </row>
    <row r="40" spans="1:7" ht="22.5" x14ac:dyDescent="0.25">
      <c r="A40" s="43" t="s">
        <v>129</v>
      </c>
      <c r="B40" s="43" t="s">
        <v>245</v>
      </c>
      <c r="C40" s="43" t="s">
        <v>179</v>
      </c>
      <c r="D40" s="43" t="s">
        <v>246</v>
      </c>
      <c r="E40" s="43" t="s">
        <v>247</v>
      </c>
      <c r="F40" s="43" t="s">
        <v>179</v>
      </c>
      <c r="G40" s="43"/>
    </row>
    <row r="41" spans="1:7" ht="22.5" x14ac:dyDescent="0.25">
      <c r="A41" s="43" t="s">
        <v>129</v>
      </c>
      <c r="B41" s="43" t="s">
        <v>248</v>
      </c>
      <c r="C41" s="43" t="s">
        <v>179</v>
      </c>
      <c r="D41" s="43" t="s">
        <v>249</v>
      </c>
      <c r="E41" s="43" t="s">
        <v>250</v>
      </c>
      <c r="F41" s="43" t="s">
        <v>179</v>
      </c>
      <c r="G41" s="43"/>
    </row>
    <row r="42" spans="1:7" ht="22.5" x14ac:dyDescent="0.25">
      <c r="A42" s="43" t="s">
        <v>129</v>
      </c>
      <c r="B42" s="43" t="s">
        <v>251</v>
      </c>
      <c r="C42" s="43" t="s">
        <v>179</v>
      </c>
      <c r="D42" s="43" t="s">
        <v>249</v>
      </c>
      <c r="E42" s="43" t="s">
        <v>252</v>
      </c>
      <c r="F42" s="43" t="s">
        <v>179</v>
      </c>
      <c r="G42" s="43"/>
    </row>
    <row r="43" spans="1:7" ht="22.5" x14ac:dyDescent="0.25">
      <c r="A43" s="43" t="s">
        <v>129</v>
      </c>
      <c r="B43" s="43" t="s">
        <v>253</v>
      </c>
      <c r="C43" s="43" t="s">
        <v>179</v>
      </c>
      <c r="D43" s="43" t="s">
        <v>249</v>
      </c>
      <c r="E43" s="43" t="s">
        <v>254</v>
      </c>
      <c r="F43" s="43" t="s">
        <v>179</v>
      </c>
      <c r="G43" s="43"/>
    </row>
    <row r="44" spans="1:7" ht="22.5" x14ac:dyDescent="0.25">
      <c r="A44" s="43" t="s">
        <v>129</v>
      </c>
      <c r="B44" s="43" t="s">
        <v>255</v>
      </c>
      <c r="C44" s="43" t="s">
        <v>179</v>
      </c>
      <c r="D44" s="43" t="s">
        <v>249</v>
      </c>
      <c r="E44" s="43" t="s">
        <v>250</v>
      </c>
      <c r="F44" s="43" t="s">
        <v>179</v>
      </c>
      <c r="G44" s="43"/>
    </row>
    <row r="45" spans="1:7" ht="22.5" x14ac:dyDescent="0.25">
      <c r="A45" s="43" t="s">
        <v>129</v>
      </c>
      <c r="B45" s="43" t="s">
        <v>256</v>
      </c>
      <c r="C45" s="43" t="s">
        <v>179</v>
      </c>
      <c r="D45" s="43" t="s">
        <v>249</v>
      </c>
      <c r="E45" s="43" t="s">
        <v>254</v>
      </c>
      <c r="F45" s="43" t="s">
        <v>179</v>
      </c>
      <c r="G45" s="43"/>
    </row>
    <row r="46" spans="1:7" ht="22.5" x14ac:dyDescent="0.25">
      <c r="A46" s="43" t="s">
        <v>129</v>
      </c>
      <c r="B46" s="43" t="s">
        <v>257</v>
      </c>
      <c r="C46" s="43" t="s">
        <v>179</v>
      </c>
      <c r="D46" s="43" t="s">
        <v>160</v>
      </c>
      <c r="E46" s="43" t="s">
        <v>203</v>
      </c>
      <c r="F46" s="43" t="s">
        <v>179</v>
      </c>
      <c r="G46" s="43"/>
    </row>
    <row r="47" spans="1:7" ht="22.5" x14ac:dyDescent="0.25">
      <c r="A47" s="43" t="s">
        <v>129</v>
      </c>
      <c r="B47" s="43" t="s">
        <v>251</v>
      </c>
      <c r="C47" s="43" t="s">
        <v>179</v>
      </c>
      <c r="D47" s="43" t="s">
        <v>258</v>
      </c>
      <c r="E47" s="43" t="s">
        <v>259</v>
      </c>
      <c r="F47" s="43" t="s">
        <v>179</v>
      </c>
      <c r="G47" s="43"/>
    </row>
    <row r="48" spans="1:7" ht="22.5" x14ac:dyDescent="0.25">
      <c r="A48" s="43" t="s">
        <v>129</v>
      </c>
      <c r="B48" s="43" t="s">
        <v>253</v>
      </c>
      <c r="C48" s="43" t="s">
        <v>179</v>
      </c>
      <c r="D48" s="43" t="s">
        <v>260</v>
      </c>
      <c r="E48" s="43" t="s">
        <v>261</v>
      </c>
      <c r="F48" s="43" t="s">
        <v>179</v>
      </c>
      <c r="G48" s="43"/>
    </row>
    <row r="49" spans="1:7" ht="22.5" x14ac:dyDescent="0.25">
      <c r="A49" s="43" t="s">
        <v>129</v>
      </c>
      <c r="B49" s="43" t="s">
        <v>255</v>
      </c>
      <c r="C49" s="43" t="s">
        <v>179</v>
      </c>
      <c r="D49" s="43" t="s">
        <v>262</v>
      </c>
      <c r="E49" s="43" t="s">
        <v>203</v>
      </c>
      <c r="F49" s="43" t="s">
        <v>179</v>
      </c>
      <c r="G49" s="43"/>
    </row>
    <row r="50" spans="1:7" ht="22.5" x14ac:dyDescent="0.25">
      <c r="A50" s="43" t="s">
        <v>129</v>
      </c>
      <c r="B50" s="43" t="s">
        <v>256</v>
      </c>
      <c r="C50" s="43" t="s">
        <v>179</v>
      </c>
      <c r="D50" s="43" t="s">
        <v>160</v>
      </c>
      <c r="E50" s="43" t="s">
        <v>161</v>
      </c>
      <c r="F50" s="43" t="s">
        <v>179</v>
      </c>
      <c r="G50" s="43"/>
    </row>
    <row r="51" spans="1:7" ht="22.5" x14ac:dyDescent="0.25">
      <c r="A51" s="43" t="s">
        <v>129</v>
      </c>
      <c r="B51" s="43" t="s">
        <v>263</v>
      </c>
      <c r="C51" s="43" t="s">
        <v>228</v>
      </c>
      <c r="D51" s="43" t="s">
        <v>264</v>
      </c>
      <c r="E51" s="43" t="s">
        <v>229</v>
      </c>
      <c r="F51" s="43" t="s">
        <v>228</v>
      </c>
      <c r="G51" s="43"/>
    </row>
    <row r="52" spans="1:7" ht="22.5" x14ac:dyDescent="0.25">
      <c r="A52" s="43" t="s">
        <v>129</v>
      </c>
      <c r="B52" s="43" t="s">
        <v>265</v>
      </c>
      <c r="C52" s="43" t="s">
        <v>179</v>
      </c>
      <c r="D52" s="43" t="s">
        <v>264</v>
      </c>
      <c r="E52" s="43" t="s">
        <v>266</v>
      </c>
      <c r="F52" s="43" t="s">
        <v>179</v>
      </c>
      <c r="G52" s="43"/>
    </row>
    <row r="53" spans="1:7" ht="22.5" x14ac:dyDescent="0.25">
      <c r="A53" s="43" t="s">
        <v>129</v>
      </c>
      <c r="B53" s="43" t="s">
        <v>267</v>
      </c>
      <c r="C53" s="43" t="s">
        <v>268</v>
      </c>
      <c r="D53" s="43" t="s">
        <v>269</v>
      </c>
      <c r="E53" s="43" t="s">
        <v>165</v>
      </c>
      <c r="F53" s="43" t="s">
        <v>268</v>
      </c>
      <c r="G53" s="43"/>
    </row>
    <row r="54" spans="1:7" ht="22.5" x14ac:dyDescent="0.25">
      <c r="A54" s="43" t="s">
        <v>129</v>
      </c>
      <c r="B54" s="43" t="s">
        <v>270</v>
      </c>
      <c r="C54" s="43" t="s">
        <v>271</v>
      </c>
      <c r="D54" s="43" t="s">
        <v>272</v>
      </c>
      <c r="E54" s="43" t="s">
        <v>218</v>
      </c>
      <c r="F54" s="43" t="s">
        <v>271</v>
      </c>
      <c r="G54" s="43"/>
    </row>
    <row r="55" spans="1:7" ht="22.5" x14ac:dyDescent="0.25">
      <c r="A55" s="43" t="s">
        <v>129</v>
      </c>
      <c r="B55" s="43" t="s">
        <v>273</v>
      </c>
      <c r="C55" s="43" t="s">
        <v>274</v>
      </c>
      <c r="D55" s="43" t="s">
        <v>275</v>
      </c>
      <c r="E55" s="43" t="s">
        <v>229</v>
      </c>
      <c r="F55" s="43" t="s">
        <v>274</v>
      </c>
      <c r="G55" s="43"/>
    </row>
    <row r="56" spans="1:7" ht="22.5" x14ac:dyDescent="0.25">
      <c r="A56" s="43" t="s">
        <v>129</v>
      </c>
      <c r="B56" s="43" t="s">
        <v>276</v>
      </c>
      <c r="C56" s="43" t="s">
        <v>179</v>
      </c>
      <c r="D56" s="43" t="s">
        <v>277</v>
      </c>
      <c r="E56" s="43" t="s">
        <v>133</v>
      </c>
      <c r="F56" s="43" t="s">
        <v>179</v>
      </c>
      <c r="G56" s="43"/>
    </row>
    <row r="57" spans="1:7" ht="22.5" x14ac:dyDescent="0.25">
      <c r="A57" s="43" t="s">
        <v>129</v>
      </c>
      <c r="B57" s="43" t="s">
        <v>278</v>
      </c>
      <c r="C57" s="43" t="s">
        <v>179</v>
      </c>
      <c r="D57" s="43" t="s">
        <v>277</v>
      </c>
      <c r="E57" s="43" t="s">
        <v>200</v>
      </c>
      <c r="F57" s="43" t="s">
        <v>179</v>
      </c>
      <c r="G57" s="43"/>
    </row>
    <row r="58" spans="1:7" ht="22.5" x14ac:dyDescent="0.25">
      <c r="A58" s="43" t="s">
        <v>129</v>
      </c>
      <c r="B58" s="43" t="s">
        <v>279</v>
      </c>
      <c r="C58" s="43" t="s">
        <v>179</v>
      </c>
      <c r="D58" s="43" t="s">
        <v>202</v>
      </c>
      <c r="E58" s="43" t="s">
        <v>280</v>
      </c>
      <c r="F58" s="43" t="s">
        <v>179</v>
      </c>
      <c r="G58" s="43"/>
    </row>
    <row r="59" spans="1:7" ht="22.5" x14ac:dyDescent="0.25">
      <c r="A59" s="43" t="s">
        <v>129</v>
      </c>
      <c r="B59" s="43" t="s">
        <v>281</v>
      </c>
      <c r="C59" s="43" t="s">
        <v>179</v>
      </c>
      <c r="D59" s="43" t="s">
        <v>282</v>
      </c>
      <c r="E59" s="43" t="s">
        <v>283</v>
      </c>
      <c r="F59" s="43" t="s">
        <v>179</v>
      </c>
      <c r="G59" s="43"/>
    </row>
    <row r="60" spans="1:7" ht="22.5" x14ac:dyDescent="0.25">
      <c r="A60" s="43" t="s">
        <v>129</v>
      </c>
      <c r="B60" s="43" t="s">
        <v>284</v>
      </c>
      <c r="C60" s="43" t="s">
        <v>179</v>
      </c>
      <c r="D60" s="43" t="s">
        <v>133</v>
      </c>
      <c r="E60" s="43" t="s">
        <v>133</v>
      </c>
      <c r="F60" s="43" t="s">
        <v>179</v>
      </c>
      <c r="G60" s="43"/>
    </row>
    <row r="61" spans="1:7" ht="22.5" x14ac:dyDescent="0.25">
      <c r="A61" s="43" t="s">
        <v>129</v>
      </c>
      <c r="B61" s="43" t="s">
        <v>285</v>
      </c>
      <c r="C61" s="43" t="s">
        <v>286</v>
      </c>
      <c r="D61" s="43" t="s">
        <v>287</v>
      </c>
      <c r="E61" s="43" t="s">
        <v>288</v>
      </c>
      <c r="F61" s="43" t="s">
        <v>286</v>
      </c>
      <c r="G61" s="43"/>
    </row>
    <row r="62" spans="1:7" ht="22.5" x14ac:dyDescent="0.25">
      <c r="A62" s="43" t="s">
        <v>129</v>
      </c>
      <c r="B62" s="43" t="s">
        <v>289</v>
      </c>
      <c r="C62" s="43" t="s">
        <v>290</v>
      </c>
      <c r="D62" s="43" t="s">
        <v>287</v>
      </c>
      <c r="E62" s="43" t="s">
        <v>291</v>
      </c>
      <c r="F62" s="43" t="s">
        <v>290</v>
      </c>
      <c r="G62" s="43"/>
    </row>
    <row r="63" spans="1:7" ht="22.5" x14ac:dyDescent="0.25">
      <c r="A63" s="43" t="s">
        <v>129</v>
      </c>
      <c r="B63" s="43" t="s">
        <v>292</v>
      </c>
      <c r="C63" s="43" t="s">
        <v>293</v>
      </c>
      <c r="D63" s="43" t="s">
        <v>294</v>
      </c>
      <c r="E63" s="43" t="s">
        <v>218</v>
      </c>
      <c r="F63" s="43" t="s">
        <v>293</v>
      </c>
      <c r="G63" s="43"/>
    </row>
    <row r="64" spans="1:7" ht="22.5" x14ac:dyDescent="0.25">
      <c r="A64" s="43" t="s">
        <v>129</v>
      </c>
      <c r="B64" s="43" t="s">
        <v>295</v>
      </c>
      <c r="C64" s="43" t="s">
        <v>296</v>
      </c>
      <c r="D64" s="43" t="s">
        <v>297</v>
      </c>
      <c r="E64" s="43" t="s">
        <v>288</v>
      </c>
      <c r="F64" s="43" t="s">
        <v>296</v>
      </c>
      <c r="G64" s="43"/>
    </row>
    <row r="65" spans="1:7" ht="22.5" x14ac:dyDescent="0.25">
      <c r="A65" s="43" t="s">
        <v>129</v>
      </c>
      <c r="B65" s="43" t="s">
        <v>298</v>
      </c>
      <c r="C65" s="43" t="s">
        <v>179</v>
      </c>
      <c r="D65" s="43" t="s">
        <v>288</v>
      </c>
      <c r="E65" s="43" t="s">
        <v>288</v>
      </c>
      <c r="F65" s="43" t="s">
        <v>179</v>
      </c>
      <c r="G65" s="43"/>
    </row>
    <row r="66" spans="1:7" ht="22.5" x14ac:dyDescent="0.25">
      <c r="A66" s="43" t="s">
        <v>129</v>
      </c>
      <c r="B66" s="43" t="s">
        <v>299</v>
      </c>
      <c r="C66" s="43" t="s">
        <v>179</v>
      </c>
      <c r="D66" s="43" t="s">
        <v>288</v>
      </c>
      <c r="E66" s="43" t="s">
        <v>288</v>
      </c>
      <c r="F66" s="43" t="s">
        <v>179</v>
      </c>
      <c r="G66" s="43"/>
    </row>
    <row r="67" spans="1:7" ht="22.5" x14ac:dyDescent="0.25">
      <c r="A67" s="43" t="s">
        <v>129</v>
      </c>
      <c r="B67" s="43" t="s">
        <v>300</v>
      </c>
      <c r="C67" s="43" t="s">
        <v>301</v>
      </c>
      <c r="D67" s="43" t="s">
        <v>302</v>
      </c>
      <c r="E67" s="43" t="s">
        <v>133</v>
      </c>
      <c r="F67" s="43" t="s">
        <v>303</v>
      </c>
      <c r="G67" s="43"/>
    </row>
    <row r="68" spans="1:7" ht="22.5" x14ac:dyDescent="0.25">
      <c r="A68" s="43" t="s">
        <v>129</v>
      </c>
      <c r="B68" s="43" t="s">
        <v>304</v>
      </c>
      <c r="C68" s="44" t="s">
        <v>305</v>
      </c>
      <c r="D68" s="43" t="s">
        <v>306</v>
      </c>
      <c r="E68" s="43" t="s">
        <v>133</v>
      </c>
      <c r="F68" s="43" t="s">
        <v>141</v>
      </c>
      <c r="G68" s="43"/>
    </row>
    <row r="69" spans="1:7" ht="22.5" x14ac:dyDescent="0.25">
      <c r="A69" s="43" t="s">
        <v>129</v>
      </c>
      <c r="B69" s="43" t="s">
        <v>307</v>
      </c>
      <c r="C69" s="43" t="s">
        <v>179</v>
      </c>
      <c r="D69" s="43" t="s">
        <v>306</v>
      </c>
      <c r="E69" s="43" t="s">
        <v>308</v>
      </c>
      <c r="F69" s="43" t="s">
        <v>179</v>
      </c>
      <c r="G69" s="43"/>
    </row>
    <row r="70" spans="1:7" ht="22.5" x14ac:dyDescent="0.25">
      <c r="A70" s="43" t="s">
        <v>129</v>
      </c>
      <c r="B70" s="43" t="s">
        <v>309</v>
      </c>
      <c r="C70" s="43" t="s">
        <v>179</v>
      </c>
      <c r="D70" s="43" t="s">
        <v>306</v>
      </c>
      <c r="E70" s="43" t="s">
        <v>306</v>
      </c>
      <c r="F70" s="43" t="s">
        <v>179</v>
      </c>
      <c r="G70" s="43"/>
    </row>
    <row r="71" spans="1:7" ht="22.5" x14ac:dyDescent="0.25">
      <c r="A71" s="43" t="s">
        <v>129</v>
      </c>
      <c r="B71" s="43" t="s">
        <v>310</v>
      </c>
      <c r="C71" s="43" t="s">
        <v>179</v>
      </c>
      <c r="D71" s="43" t="s">
        <v>140</v>
      </c>
      <c r="E71" s="43" t="s">
        <v>140</v>
      </c>
      <c r="F71" s="43" t="s">
        <v>179</v>
      </c>
      <c r="G71" s="43"/>
    </row>
    <row r="72" spans="1:7" ht="22.5" x14ac:dyDescent="0.25">
      <c r="A72" s="43" t="s">
        <v>129</v>
      </c>
      <c r="B72" s="43" t="s">
        <v>311</v>
      </c>
      <c r="C72" s="43" t="s">
        <v>179</v>
      </c>
      <c r="D72" s="43" t="s">
        <v>312</v>
      </c>
      <c r="E72" s="43" t="s">
        <v>312</v>
      </c>
      <c r="F72" s="43" t="s">
        <v>179</v>
      </c>
      <c r="G72" s="43"/>
    </row>
    <row r="73" spans="1:7" ht="22.5" x14ac:dyDescent="0.25">
      <c r="A73" s="43" t="s">
        <v>129</v>
      </c>
      <c r="B73" s="43" t="s">
        <v>313</v>
      </c>
      <c r="C73" s="43" t="s">
        <v>179</v>
      </c>
      <c r="D73" s="43" t="s">
        <v>308</v>
      </c>
      <c r="E73" s="43" t="s">
        <v>308</v>
      </c>
      <c r="F73" s="43" t="s">
        <v>179</v>
      </c>
      <c r="G73" s="43"/>
    </row>
    <row r="74" spans="1:7" ht="22.5" x14ac:dyDescent="0.25">
      <c r="A74" s="43" t="s">
        <v>129</v>
      </c>
      <c r="B74" s="43" t="s">
        <v>314</v>
      </c>
      <c r="C74" s="43" t="s">
        <v>315</v>
      </c>
      <c r="D74" s="43" t="s">
        <v>316</v>
      </c>
      <c r="E74" s="43" t="s">
        <v>288</v>
      </c>
      <c r="F74" s="43" t="s">
        <v>315</v>
      </c>
      <c r="G74" s="43"/>
    </row>
    <row r="75" spans="1:7" ht="22.5" x14ac:dyDescent="0.25">
      <c r="A75" s="43" t="s">
        <v>129</v>
      </c>
      <c r="B75" s="43" t="s">
        <v>317</v>
      </c>
      <c r="C75" s="43" t="s">
        <v>318</v>
      </c>
      <c r="D75" s="43" t="s">
        <v>316</v>
      </c>
      <c r="E75" s="43" t="s">
        <v>319</v>
      </c>
      <c r="F75" s="43" t="s">
        <v>318</v>
      </c>
      <c r="G75" s="43"/>
    </row>
    <row r="76" spans="1:7" ht="22.5" x14ac:dyDescent="0.25">
      <c r="A76" s="43" t="s">
        <v>129</v>
      </c>
      <c r="B76" s="43" t="s">
        <v>320</v>
      </c>
      <c r="C76" s="43" t="s">
        <v>179</v>
      </c>
      <c r="D76" s="43" t="s">
        <v>205</v>
      </c>
      <c r="E76" s="43" t="s">
        <v>259</v>
      </c>
      <c r="F76" s="43" t="s">
        <v>179</v>
      </c>
      <c r="G76" s="43"/>
    </row>
    <row r="77" spans="1:7" ht="22.5" x14ac:dyDescent="0.25">
      <c r="A77" s="43" t="s">
        <v>129</v>
      </c>
      <c r="B77" s="43" t="s">
        <v>321</v>
      </c>
      <c r="C77" s="43" t="s">
        <v>179</v>
      </c>
      <c r="D77" s="43" t="s">
        <v>205</v>
      </c>
      <c r="E77" s="43" t="s">
        <v>259</v>
      </c>
      <c r="F77" s="43" t="s">
        <v>179</v>
      </c>
      <c r="G77" s="43"/>
    </row>
    <row r="78" spans="1:7" ht="22.5" x14ac:dyDescent="0.25">
      <c r="A78" s="43" t="s">
        <v>129</v>
      </c>
      <c r="B78" s="43" t="s">
        <v>322</v>
      </c>
      <c r="C78" s="43" t="s">
        <v>179</v>
      </c>
      <c r="D78" s="43" t="s">
        <v>323</v>
      </c>
      <c r="E78" s="43" t="s">
        <v>324</v>
      </c>
      <c r="F78" s="43" t="s">
        <v>179</v>
      </c>
      <c r="G78" s="43"/>
    </row>
    <row r="79" spans="1:7" ht="22.5" x14ac:dyDescent="0.25">
      <c r="A79" s="43" t="s">
        <v>129</v>
      </c>
      <c r="B79" s="43" t="s">
        <v>325</v>
      </c>
      <c r="C79" s="43" t="s">
        <v>179</v>
      </c>
      <c r="D79" s="43" t="s">
        <v>323</v>
      </c>
      <c r="E79" s="43" t="s">
        <v>324</v>
      </c>
      <c r="F79" s="43" t="s">
        <v>179</v>
      </c>
      <c r="G79" s="43"/>
    </row>
    <row r="80" spans="1:7" ht="22.5" x14ac:dyDescent="0.25">
      <c r="A80" s="43" t="s">
        <v>129</v>
      </c>
      <c r="B80" s="43" t="s">
        <v>326</v>
      </c>
      <c r="C80" s="43" t="s">
        <v>179</v>
      </c>
      <c r="D80" s="43" t="s">
        <v>327</v>
      </c>
      <c r="E80" s="43" t="s">
        <v>328</v>
      </c>
      <c r="F80" s="43" t="s">
        <v>179</v>
      </c>
      <c r="G80" s="43"/>
    </row>
    <row r="81" spans="1:7" ht="22.5" x14ac:dyDescent="0.25">
      <c r="A81" s="43" t="s">
        <v>129</v>
      </c>
      <c r="B81" s="43" t="s">
        <v>329</v>
      </c>
      <c r="C81" s="43" t="s">
        <v>179</v>
      </c>
      <c r="D81" s="43" t="s">
        <v>327</v>
      </c>
      <c r="E81" s="43" t="s">
        <v>328</v>
      </c>
      <c r="F81" s="43" t="s">
        <v>179</v>
      </c>
      <c r="G81" s="43"/>
    </row>
    <row r="82" spans="1:7" ht="22.5" x14ac:dyDescent="0.25">
      <c r="A82" s="43" t="s">
        <v>129</v>
      </c>
      <c r="B82" s="43" t="s">
        <v>330</v>
      </c>
      <c r="C82" s="43" t="s">
        <v>179</v>
      </c>
      <c r="D82" s="43" t="s">
        <v>331</v>
      </c>
      <c r="E82" s="43" t="s">
        <v>332</v>
      </c>
      <c r="F82" s="43" t="s">
        <v>179</v>
      </c>
      <c r="G82" s="43"/>
    </row>
    <row r="83" spans="1:7" ht="22.5" x14ac:dyDescent="0.25">
      <c r="A83" s="43" t="s">
        <v>129</v>
      </c>
      <c r="B83" s="43" t="s">
        <v>333</v>
      </c>
      <c r="C83" s="43" t="s">
        <v>179</v>
      </c>
      <c r="D83" s="43" t="s">
        <v>331</v>
      </c>
      <c r="E83" s="43" t="s">
        <v>332</v>
      </c>
      <c r="F83" s="43" t="s">
        <v>179</v>
      </c>
      <c r="G83" s="43"/>
    </row>
    <row r="84" spans="1:7" ht="22.5" x14ac:dyDescent="0.25">
      <c r="A84" s="43" t="s">
        <v>129</v>
      </c>
      <c r="B84" s="43" t="s">
        <v>334</v>
      </c>
      <c r="C84" s="43" t="s">
        <v>179</v>
      </c>
      <c r="D84" s="43" t="s">
        <v>287</v>
      </c>
      <c r="E84" s="43" t="s">
        <v>335</v>
      </c>
      <c r="F84" s="43" t="s">
        <v>179</v>
      </c>
      <c r="G84" s="43"/>
    </row>
    <row r="85" spans="1:7" ht="22.5" x14ac:dyDescent="0.25">
      <c r="A85" s="43" t="s">
        <v>129</v>
      </c>
      <c r="B85" s="43" t="s">
        <v>336</v>
      </c>
      <c r="C85" s="43" t="s">
        <v>179</v>
      </c>
      <c r="D85" s="43" t="s">
        <v>287</v>
      </c>
      <c r="E85" s="43" t="s">
        <v>335</v>
      </c>
      <c r="F85" s="43" t="s">
        <v>179</v>
      </c>
      <c r="G85" s="43"/>
    </row>
    <row r="86" spans="1:7" ht="22.5" x14ac:dyDescent="0.25">
      <c r="A86" s="43" t="s">
        <v>129</v>
      </c>
      <c r="B86" s="43" t="s">
        <v>337</v>
      </c>
      <c r="C86" s="43" t="s">
        <v>179</v>
      </c>
      <c r="D86" s="43" t="s">
        <v>338</v>
      </c>
      <c r="E86" s="43" t="s">
        <v>339</v>
      </c>
      <c r="F86" s="43" t="s">
        <v>179</v>
      </c>
      <c r="G86" s="43"/>
    </row>
    <row r="87" spans="1:7" ht="22.5" x14ac:dyDescent="0.25">
      <c r="A87" s="43" t="s">
        <v>129</v>
      </c>
      <c r="B87" s="43" t="s">
        <v>340</v>
      </c>
      <c r="C87" s="43" t="s">
        <v>179</v>
      </c>
      <c r="D87" s="43" t="s">
        <v>338</v>
      </c>
      <c r="E87" s="43" t="s">
        <v>339</v>
      </c>
      <c r="F87" s="43" t="s">
        <v>179</v>
      </c>
      <c r="G87" s="43"/>
    </row>
    <row r="88" spans="1:7" ht="22.5" x14ac:dyDescent="0.25">
      <c r="A88" s="43" t="s">
        <v>129</v>
      </c>
      <c r="B88" s="43" t="s">
        <v>341</v>
      </c>
      <c r="C88" s="43" t="s">
        <v>179</v>
      </c>
      <c r="D88" s="43" t="s">
        <v>275</v>
      </c>
      <c r="E88" s="43" t="s">
        <v>342</v>
      </c>
      <c r="F88" s="43" t="s">
        <v>179</v>
      </c>
      <c r="G88" s="43"/>
    </row>
    <row r="89" spans="1:7" ht="22.5" x14ac:dyDescent="0.25">
      <c r="A89" s="43" t="s">
        <v>129</v>
      </c>
      <c r="B89" s="43" t="s">
        <v>343</v>
      </c>
      <c r="C89" s="43" t="s">
        <v>179</v>
      </c>
      <c r="D89" s="43" t="s">
        <v>275</v>
      </c>
      <c r="E89" s="43" t="s">
        <v>342</v>
      </c>
      <c r="F89" s="43" t="s">
        <v>179</v>
      </c>
      <c r="G89" s="43"/>
    </row>
    <row r="90" spans="1:7" ht="22.5" x14ac:dyDescent="0.25">
      <c r="A90" s="43" t="s">
        <v>129</v>
      </c>
      <c r="B90" s="43" t="s">
        <v>344</v>
      </c>
      <c r="C90" s="43" t="s">
        <v>179</v>
      </c>
      <c r="D90" s="43" t="s">
        <v>345</v>
      </c>
      <c r="E90" s="43" t="s">
        <v>346</v>
      </c>
      <c r="F90" s="43" t="s">
        <v>179</v>
      </c>
      <c r="G90" s="43"/>
    </row>
    <row r="91" spans="1:7" ht="22.5" x14ac:dyDescent="0.25">
      <c r="A91" s="43" t="s">
        <v>129</v>
      </c>
      <c r="B91" s="43" t="s">
        <v>344</v>
      </c>
      <c r="C91" s="43" t="s">
        <v>179</v>
      </c>
      <c r="D91" s="43" t="s">
        <v>345</v>
      </c>
      <c r="E91" s="43" t="s">
        <v>346</v>
      </c>
      <c r="F91" s="43" t="s">
        <v>179</v>
      </c>
      <c r="G91" s="43"/>
    </row>
    <row r="92" spans="1:7" ht="22.5" x14ac:dyDescent="0.25">
      <c r="A92" s="43" t="s">
        <v>129</v>
      </c>
      <c r="B92" s="43" t="s">
        <v>317</v>
      </c>
      <c r="C92" s="43" t="s">
        <v>347</v>
      </c>
      <c r="D92" s="43" t="s">
        <v>348</v>
      </c>
      <c r="E92" s="43" t="s">
        <v>288</v>
      </c>
      <c r="F92" s="43" t="s">
        <v>347</v>
      </c>
      <c r="G92" s="43"/>
    </row>
    <row r="93" spans="1:7" ht="22.5" x14ac:dyDescent="0.25">
      <c r="A93" s="43" t="s">
        <v>129</v>
      </c>
      <c r="B93" s="43" t="s">
        <v>349</v>
      </c>
      <c r="C93" s="43" t="s">
        <v>350</v>
      </c>
      <c r="D93" s="43" t="s">
        <v>351</v>
      </c>
      <c r="E93" s="43" t="s">
        <v>133</v>
      </c>
      <c r="F93" s="43" t="s">
        <v>352</v>
      </c>
      <c r="G93" s="43"/>
    </row>
    <row r="94" spans="1:7" ht="22.5" x14ac:dyDescent="0.25">
      <c r="A94" s="43" t="s">
        <v>129</v>
      </c>
      <c r="B94" s="43" t="s">
        <v>353</v>
      </c>
      <c r="C94" s="43" t="s">
        <v>354</v>
      </c>
      <c r="D94" s="43" t="s">
        <v>355</v>
      </c>
      <c r="E94" s="43" t="s">
        <v>356</v>
      </c>
      <c r="F94" s="43" t="s">
        <v>354</v>
      </c>
      <c r="G94" s="43"/>
    </row>
    <row r="95" spans="1:7" ht="22.5" x14ac:dyDescent="0.25">
      <c r="A95" s="43" t="s">
        <v>129</v>
      </c>
      <c r="B95" s="43" t="s">
        <v>357</v>
      </c>
      <c r="C95" s="43" t="s">
        <v>179</v>
      </c>
      <c r="D95" s="43" t="s">
        <v>351</v>
      </c>
      <c r="E95" s="43" t="s">
        <v>358</v>
      </c>
      <c r="F95" s="43" t="s">
        <v>179</v>
      </c>
      <c r="G95" s="43"/>
    </row>
    <row r="96" spans="1:7" ht="22.5" x14ac:dyDescent="0.25">
      <c r="A96" s="43" t="s">
        <v>129</v>
      </c>
      <c r="B96" s="43" t="s">
        <v>359</v>
      </c>
      <c r="C96" s="43" t="s">
        <v>179</v>
      </c>
      <c r="D96" s="43" t="s">
        <v>360</v>
      </c>
      <c r="E96" s="43" t="s">
        <v>361</v>
      </c>
      <c r="F96" s="43" t="s">
        <v>179</v>
      </c>
      <c r="G96" s="43"/>
    </row>
    <row r="97" spans="1:7" ht="22.5" x14ac:dyDescent="0.25">
      <c r="A97" s="43" t="s">
        <v>129</v>
      </c>
      <c r="B97" s="43" t="s">
        <v>362</v>
      </c>
      <c r="C97" s="43" t="s">
        <v>179</v>
      </c>
      <c r="D97" s="43" t="s">
        <v>363</v>
      </c>
      <c r="E97" s="43" t="s">
        <v>364</v>
      </c>
      <c r="F97" s="43" t="s">
        <v>179</v>
      </c>
      <c r="G97" s="43"/>
    </row>
    <row r="98" spans="1:7" ht="22.5" x14ac:dyDescent="0.25">
      <c r="A98" s="43" t="s">
        <v>129</v>
      </c>
      <c r="B98" s="43" t="s">
        <v>365</v>
      </c>
      <c r="C98" s="43" t="s">
        <v>179</v>
      </c>
      <c r="D98" s="43" t="s">
        <v>366</v>
      </c>
      <c r="E98" s="43" t="s">
        <v>367</v>
      </c>
      <c r="F98" s="43" t="s">
        <v>179</v>
      </c>
      <c r="G98" s="43"/>
    </row>
    <row r="99" spans="1:7" ht="22.5" x14ac:dyDescent="0.25">
      <c r="A99" s="43" t="s">
        <v>129</v>
      </c>
      <c r="B99" s="43" t="s">
        <v>368</v>
      </c>
      <c r="C99" s="43" t="s">
        <v>179</v>
      </c>
      <c r="D99" s="43" t="s">
        <v>369</v>
      </c>
      <c r="E99" s="43" t="s">
        <v>370</v>
      </c>
      <c r="F99" s="43" t="s">
        <v>179</v>
      </c>
      <c r="G99" s="43"/>
    </row>
    <row r="100" spans="1:7" ht="22.5" x14ac:dyDescent="0.25">
      <c r="A100" s="43" t="s">
        <v>129</v>
      </c>
      <c r="B100" s="43" t="s">
        <v>371</v>
      </c>
      <c r="C100" s="43" t="s">
        <v>179</v>
      </c>
      <c r="D100" s="43" t="s">
        <v>372</v>
      </c>
      <c r="E100" s="43" t="s">
        <v>373</v>
      </c>
      <c r="F100" s="43" t="s">
        <v>179</v>
      </c>
      <c r="G100" s="43"/>
    </row>
    <row r="101" spans="1:7" ht="22.5" x14ac:dyDescent="0.25">
      <c r="A101" s="43" t="s">
        <v>129</v>
      </c>
      <c r="B101" s="43" t="s">
        <v>374</v>
      </c>
      <c r="C101" s="43" t="s">
        <v>375</v>
      </c>
      <c r="D101" s="43" t="s">
        <v>133</v>
      </c>
      <c r="E101" s="43" t="s">
        <v>133</v>
      </c>
      <c r="F101" s="43" t="s">
        <v>179</v>
      </c>
      <c r="G101" s="43"/>
    </row>
    <row r="102" spans="1:7" ht="22.5" x14ac:dyDescent="0.25">
      <c r="A102" s="43" t="s">
        <v>129</v>
      </c>
      <c r="B102" s="43" t="s">
        <v>376</v>
      </c>
      <c r="C102" s="43" t="s">
        <v>179</v>
      </c>
      <c r="D102" s="43" t="s">
        <v>377</v>
      </c>
      <c r="E102" s="43" t="s">
        <v>378</v>
      </c>
      <c r="F102" s="43" t="s">
        <v>179</v>
      </c>
      <c r="G102" s="43"/>
    </row>
    <row r="103" spans="1:7" ht="22.5" x14ac:dyDescent="0.25">
      <c r="A103" s="43" t="s">
        <v>129</v>
      </c>
      <c r="B103" s="43" t="s">
        <v>379</v>
      </c>
      <c r="C103" s="43" t="s">
        <v>179</v>
      </c>
      <c r="D103" s="43" t="s">
        <v>380</v>
      </c>
      <c r="E103" s="43" t="s">
        <v>381</v>
      </c>
      <c r="F103" s="43" t="s">
        <v>179</v>
      </c>
      <c r="G103" s="43"/>
    </row>
    <row r="104" spans="1:7" ht="22.5" x14ac:dyDescent="0.25">
      <c r="A104" s="43" t="s">
        <v>129</v>
      </c>
      <c r="B104" s="43" t="s">
        <v>382</v>
      </c>
      <c r="C104" s="43" t="s">
        <v>179</v>
      </c>
      <c r="D104" s="43" t="s">
        <v>383</v>
      </c>
      <c r="E104" s="43" t="s">
        <v>384</v>
      </c>
      <c r="F104" s="43" t="s">
        <v>179</v>
      </c>
      <c r="G104" s="43"/>
    </row>
    <row r="105" spans="1:7" ht="22.5" x14ac:dyDescent="0.25">
      <c r="A105" s="43" t="s">
        <v>129</v>
      </c>
      <c r="B105" s="43" t="s">
        <v>385</v>
      </c>
      <c r="C105" s="43" t="s">
        <v>179</v>
      </c>
      <c r="D105" s="43" t="s">
        <v>386</v>
      </c>
      <c r="E105" s="43" t="s">
        <v>387</v>
      </c>
      <c r="F105" s="43" t="s">
        <v>179</v>
      </c>
      <c r="G105" s="43"/>
    </row>
    <row r="106" spans="1:7" ht="22.5" x14ac:dyDescent="0.25">
      <c r="A106" s="43" t="s">
        <v>129</v>
      </c>
      <c r="B106" s="43" t="s">
        <v>388</v>
      </c>
      <c r="C106" s="43" t="s">
        <v>179</v>
      </c>
      <c r="D106" s="43" t="s">
        <v>389</v>
      </c>
      <c r="E106" s="43" t="s">
        <v>390</v>
      </c>
      <c r="F106" s="43" t="s">
        <v>179</v>
      </c>
      <c r="G106" s="43"/>
    </row>
    <row r="107" spans="1:7" ht="22.5" x14ac:dyDescent="0.25">
      <c r="A107" s="43" t="s">
        <v>129</v>
      </c>
      <c r="B107" s="43" t="s">
        <v>391</v>
      </c>
      <c r="C107" s="43" t="s">
        <v>179</v>
      </c>
      <c r="D107" s="43" t="s">
        <v>392</v>
      </c>
      <c r="E107" s="43" t="s">
        <v>393</v>
      </c>
      <c r="F107" s="43" t="s">
        <v>179</v>
      </c>
      <c r="G107" s="43"/>
    </row>
    <row r="108" spans="1:7" ht="22.5" x14ac:dyDescent="0.25">
      <c r="A108" s="43" t="s">
        <v>129</v>
      </c>
      <c r="B108" s="43" t="s">
        <v>394</v>
      </c>
      <c r="C108" s="43" t="s">
        <v>179</v>
      </c>
      <c r="D108" s="43" t="s">
        <v>395</v>
      </c>
      <c r="E108" s="43" t="s">
        <v>396</v>
      </c>
      <c r="F108" s="43" t="s">
        <v>179</v>
      </c>
      <c r="G108" s="43"/>
    </row>
    <row r="109" spans="1:7" ht="22.5" x14ac:dyDescent="0.25">
      <c r="A109" s="43" t="s">
        <v>129</v>
      </c>
      <c r="B109" s="43" t="s">
        <v>397</v>
      </c>
      <c r="C109" s="43" t="s">
        <v>179</v>
      </c>
      <c r="D109" s="43" t="s">
        <v>398</v>
      </c>
      <c r="E109" s="43" t="s">
        <v>399</v>
      </c>
      <c r="F109" s="43" t="s">
        <v>179</v>
      </c>
      <c r="G109" s="43"/>
    </row>
    <row r="110" spans="1:7" ht="22.5" x14ac:dyDescent="0.25">
      <c r="A110" s="43" t="s">
        <v>129</v>
      </c>
      <c r="B110" s="43" t="s">
        <v>400</v>
      </c>
      <c r="C110" s="43" t="s">
        <v>179</v>
      </c>
      <c r="D110" s="43" t="s">
        <v>398</v>
      </c>
      <c r="E110" s="43" t="s">
        <v>399</v>
      </c>
      <c r="F110" s="43" t="s">
        <v>179</v>
      </c>
      <c r="G110" s="43"/>
    </row>
    <row r="111" spans="1:7" ht="22.5" x14ac:dyDescent="0.25">
      <c r="A111" s="43" t="s">
        <v>129</v>
      </c>
      <c r="B111" s="43" t="s">
        <v>401</v>
      </c>
      <c r="C111" s="43" t="s">
        <v>179</v>
      </c>
      <c r="D111" s="43" t="s">
        <v>402</v>
      </c>
      <c r="E111" s="43" t="s">
        <v>403</v>
      </c>
      <c r="F111" s="43" t="s">
        <v>179</v>
      </c>
      <c r="G111" s="43"/>
    </row>
    <row r="112" spans="1:7" ht="22.5" x14ac:dyDescent="0.25">
      <c r="A112" s="43" t="s">
        <v>129</v>
      </c>
      <c r="B112" s="43" t="s">
        <v>404</v>
      </c>
      <c r="C112" s="43" t="s">
        <v>179</v>
      </c>
      <c r="D112" s="43" t="s">
        <v>402</v>
      </c>
      <c r="E112" s="43" t="s">
        <v>403</v>
      </c>
      <c r="F112" s="43" t="s">
        <v>179</v>
      </c>
      <c r="G112" s="43"/>
    </row>
    <row r="113" spans="1:7" ht="22.5" x14ac:dyDescent="0.25">
      <c r="A113" s="43" t="s">
        <v>129</v>
      </c>
      <c r="B113" s="43" t="s">
        <v>405</v>
      </c>
      <c r="C113" s="43" t="s">
        <v>406</v>
      </c>
      <c r="D113" s="43" t="s">
        <v>407</v>
      </c>
      <c r="E113" s="43" t="s">
        <v>408</v>
      </c>
      <c r="F113" s="43" t="s">
        <v>406</v>
      </c>
      <c r="G113" s="43"/>
    </row>
    <row r="114" spans="1:7" ht="22.5" x14ac:dyDescent="0.25">
      <c r="A114" s="43" t="s">
        <v>129</v>
      </c>
      <c r="B114" s="43" t="s">
        <v>409</v>
      </c>
      <c r="C114" s="43" t="s">
        <v>410</v>
      </c>
      <c r="D114" s="43" t="s">
        <v>133</v>
      </c>
      <c r="E114" s="43" t="s">
        <v>133</v>
      </c>
      <c r="F114" s="43" t="s">
        <v>179</v>
      </c>
      <c r="G114" s="43"/>
    </row>
    <row r="115" spans="1:7" ht="22.5" x14ac:dyDescent="0.25">
      <c r="A115" s="43" t="s">
        <v>129</v>
      </c>
      <c r="B115" s="43" t="s">
        <v>411</v>
      </c>
      <c r="C115" s="43" t="s">
        <v>179</v>
      </c>
      <c r="D115" s="43" t="s">
        <v>133</v>
      </c>
      <c r="E115" s="43" t="s">
        <v>133</v>
      </c>
      <c r="F115" s="43" t="s">
        <v>179</v>
      </c>
      <c r="G115" s="43"/>
    </row>
    <row r="116" spans="1:7" ht="22.5" x14ac:dyDescent="0.25">
      <c r="A116" s="43" t="s">
        <v>129</v>
      </c>
      <c r="B116" s="43" t="s">
        <v>412</v>
      </c>
      <c r="C116" s="43" t="s">
        <v>179</v>
      </c>
      <c r="D116" s="43" t="s">
        <v>133</v>
      </c>
      <c r="E116" s="43" t="s">
        <v>133</v>
      </c>
      <c r="F116" s="43" t="s">
        <v>179</v>
      </c>
      <c r="G116" s="43"/>
    </row>
    <row r="117" spans="1:7" ht="22.5" x14ac:dyDescent="0.25">
      <c r="A117" s="43" t="s">
        <v>129</v>
      </c>
      <c r="B117" s="43" t="s">
        <v>413</v>
      </c>
      <c r="C117" s="43" t="s">
        <v>179</v>
      </c>
      <c r="D117" s="43" t="s">
        <v>133</v>
      </c>
      <c r="E117" s="43" t="s">
        <v>133</v>
      </c>
      <c r="F117" s="43" t="s">
        <v>179</v>
      </c>
      <c r="G117" s="43"/>
    </row>
    <row r="118" spans="1:7" ht="22.5" x14ac:dyDescent="0.25">
      <c r="A118" s="43" t="s">
        <v>129</v>
      </c>
      <c r="B118" s="43" t="s">
        <v>414</v>
      </c>
      <c r="C118" s="43" t="s">
        <v>179</v>
      </c>
      <c r="D118" s="43" t="s">
        <v>133</v>
      </c>
      <c r="E118" s="43" t="s">
        <v>133</v>
      </c>
      <c r="F118" s="43" t="s">
        <v>179</v>
      </c>
      <c r="G118" s="43"/>
    </row>
    <row r="119" spans="1:7" ht="22.5" x14ac:dyDescent="0.25">
      <c r="A119" s="43" t="s">
        <v>129</v>
      </c>
      <c r="B119" s="43" t="s">
        <v>415</v>
      </c>
      <c r="C119" s="43" t="s">
        <v>179</v>
      </c>
      <c r="D119" s="43" t="s">
        <v>133</v>
      </c>
      <c r="E119" s="43" t="s">
        <v>133</v>
      </c>
      <c r="F119" s="43" t="s">
        <v>179</v>
      </c>
      <c r="G119" s="43"/>
    </row>
    <row r="120" spans="1:7" ht="22.5" x14ac:dyDescent="0.25">
      <c r="A120" s="43" t="s">
        <v>129</v>
      </c>
      <c r="B120" s="43" t="s">
        <v>416</v>
      </c>
      <c r="C120" s="43" t="s">
        <v>179</v>
      </c>
      <c r="D120" s="43" t="s">
        <v>133</v>
      </c>
      <c r="E120" s="43" t="s">
        <v>133</v>
      </c>
      <c r="F120" s="43" t="s">
        <v>179</v>
      </c>
      <c r="G120" s="43"/>
    </row>
    <row r="121" spans="1:7" ht="22.5" x14ac:dyDescent="0.25">
      <c r="A121" s="43" t="s">
        <v>129</v>
      </c>
      <c r="B121" s="43" t="s">
        <v>417</v>
      </c>
      <c r="C121" s="43" t="s">
        <v>179</v>
      </c>
      <c r="D121" s="43" t="s">
        <v>133</v>
      </c>
      <c r="E121" s="43" t="s">
        <v>133</v>
      </c>
      <c r="F121" s="43" t="s">
        <v>179</v>
      </c>
      <c r="G121" s="43"/>
    </row>
    <row r="122" spans="1:7" ht="22.5" x14ac:dyDescent="0.25">
      <c r="A122" s="43" t="s">
        <v>129</v>
      </c>
      <c r="B122" s="43" t="s">
        <v>418</v>
      </c>
      <c r="C122" s="43" t="s">
        <v>179</v>
      </c>
      <c r="D122" s="43" t="s">
        <v>133</v>
      </c>
      <c r="E122" s="43" t="s">
        <v>133</v>
      </c>
      <c r="F122" s="43" t="s">
        <v>179</v>
      </c>
      <c r="G122" s="43"/>
    </row>
    <row r="123" spans="1:7" ht="22.5" x14ac:dyDescent="0.25">
      <c r="A123" s="43" t="s">
        <v>129</v>
      </c>
      <c r="B123" s="43" t="s">
        <v>419</v>
      </c>
      <c r="C123" s="43" t="s">
        <v>179</v>
      </c>
      <c r="D123" s="43" t="s">
        <v>133</v>
      </c>
      <c r="E123" s="43" t="s">
        <v>133</v>
      </c>
      <c r="F123" s="43" t="s">
        <v>179</v>
      </c>
      <c r="G123" s="43"/>
    </row>
    <row r="124" spans="1:7" ht="22.5" x14ac:dyDescent="0.25">
      <c r="A124" s="43" t="s">
        <v>129</v>
      </c>
      <c r="B124" s="43" t="s">
        <v>420</v>
      </c>
      <c r="C124" s="43" t="s">
        <v>179</v>
      </c>
      <c r="D124" s="43" t="s">
        <v>133</v>
      </c>
      <c r="E124" s="43" t="s">
        <v>133</v>
      </c>
      <c r="F124" s="43" t="s">
        <v>179</v>
      </c>
      <c r="G124" s="43"/>
    </row>
    <row r="125" spans="1:7" ht="22.5" x14ac:dyDescent="0.25">
      <c r="A125" s="43" t="s">
        <v>129</v>
      </c>
      <c r="B125" s="43" t="s">
        <v>421</v>
      </c>
      <c r="C125" s="43" t="s">
        <v>179</v>
      </c>
      <c r="D125" s="43" t="s">
        <v>133</v>
      </c>
      <c r="E125" s="43" t="s">
        <v>133</v>
      </c>
      <c r="F125" s="43" t="s">
        <v>179</v>
      </c>
      <c r="G125" s="43"/>
    </row>
    <row r="126" spans="1:7" ht="22.5" x14ac:dyDescent="0.25">
      <c r="A126" s="43" t="s">
        <v>129</v>
      </c>
      <c r="B126" s="43" t="s">
        <v>422</v>
      </c>
      <c r="C126" s="43" t="s">
        <v>423</v>
      </c>
      <c r="D126" s="43" t="s">
        <v>133</v>
      </c>
      <c r="E126" s="43" t="s">
        <v>133</v>
      </c>
      <c r="F126" s="43" t="s">
        <v>179</v>
      </c>
      <c r="G126" s="43"/>
    </row>
    <row r="127" spans="1:7" ht="22.5" x14ac:dyDescent="0.25">
      <c r="A127" s="43" t="s">
        <v>129</v>
      </c>
      <c r="B127" s="43" t="s">
        <v>424</v>
      </c>
      <c r="C127" s="43" t="s">
        <v>423</v>
      </c>
      <c r="D127" s="43" t="s">
        <v>133</v>
      </c>
      <c r="E127" s="43" t="s">
        <v>133</v>
      </c>
      <c r="F127" s="43" t="s">
        <v>179</v>
      </c>
      <c r="G127" s="43"/>
    </row>
    <row r="128" spans="1:7" ht="33.75" x14ac:dyDescent="0.25">
      <c r="A128" s="43" t="s">
        <v>129</v>
      </c>
      <c r="B128" s="43" t="s">
        <v>425</v>
      </c>
      <c r="C128" s="43" t="s">
        <v>426</v>
      </c>
      <c r="D128" s="43" t="s">
        <v>302</v>
      </c>
      <c r="E128" s="43" t="s">
        <v>133</v>
      </c>
      <c r="F128" s="43" t="s">
        <v>427</v>
      </c>
      <c r="G128" s="43"/>
    </row>
    <row r="129" spans="1:7" ht="22.5" x14ac:dyDescent="0.25">
      <c r="A129" s="43" t="s">
        <v>129</v>
      </c>
      <c r="B129" s="43" t="s">
        <v>428</v>
      </c>
      <c r="C129" s="43" t="s">
        <v>179</v>
      </c>
      <c r="D129" s="43" t="s">
        <v>302</v>
      </c>
      <c r="E129" s="43" t="s">
        <v>429</v>
      </c>
      <c r="F129" s="43" t="s">
        <v>179</v>
      </c>
      <c r="G129" s="43"/>
    </row>
    <row r="130" spans="1:7" ht="22.5" x14ac:dyDescent="0.25">
      <c r="A130" s="43" t="s">
        <v>129</v>
      </c>
      <c r="B130" s="43" t="s">
        <v>430</v>
      </c>
      <c r="C130" s="43" t="s">
        <v>179</v>
      </c>
      <c r="D130" s="43" t="s">
        <v>302</v>
      </c>
      <c r="E130" s="43" t="s">
        <v>431</v>
      </c>
      <c r="F130" s="43" t="s">
        <v>179</v>
      </c>
      <c r="G130" s="43"/>
    </row>
    <row r="131" spans="1:7" ht="22.5" x14ac:dyDescent="0.25">
      <c r="A131" s="43" t="s">
        <v>129</v>
      </c>
      <c r="B131" s="43" t="s">
        <v>432</v>
      </c>
      <c r="C131" s="43" t="s">
        <v>179</v>
      </c>
      <c r="D131" s="43" t="s">
        <v>433</v>
      </c>
      <c r="E131" s="43" t="s">
        <v>434</v>
      </c>
      <c r="F131" s="43" t="s">
        <v>179</v>
      </c>
      <c r="G131" s="43"/>
    </row>
    <row r="132" spans="1:7" ht="22.5" x14ac:dyDescent="0.25">
      <c r="A132" s="43" t="s">
        <v>129</v>
      </c>
      <c r="B132" s="43" t="s">
        <v>435</v>
      </c>
      <c r="C132" s="43" t="s">
        <v>179</v>
      </c>
      <c r="D132" s="43" t="s">
        <v>436</v>
      </c>
      <c r="E132" s="43" t="s">
        <v>437</v>
      </c>
      <c r="F132" s="43" t="s">
        <v>179</v>
      </c>
      <c r="G132" s="43"/>
    </row>
    <row r="133" spans="1:7" ht="22.5" x14ac:dyDescent="0.25">
      <c r="A133" s="43" t="s">
        <v>129</v>
      </c>
      <c r="B133" s="43" t="s">
        <v>438</v>
      </c>
      <c r="C133" s="43" t="s">
        <v>179</v>
      </c>
      <c r="D133" s="43" t="s">
        <v>439</v>
      </c>
      <c r="E133" s="43" t="s">
        <v>429</v>
      </c>
      <c r="F133" s="43" t="s">
        <v>179</v>
      </c>
      <c r="G133" s="43"/>
    </row>
    <row r="134" spans="1:7" ht="22.5" x14ac:dyDescent="0.25">
      <c r="A134" s="43" t="s">
        <v>129</v>
      </c>
      <c r="B134" s="43" t="s">
        <v>440</v>
      </c>
      <c r="C134" s="43" t="s">
        <v>441</v>
      </c>
      <c r="D134" s="43" t="s">
        <v>442</v>
      </c>
      <c r="E134" s="43" t="s">
        <v>222</v>
      </c>
      <c r="F134" s="43" t="s">
        <v>441</v>
      </c>
      <c r="G134" s="43"/>
    </row>
    <row r="135" spans="1:7" ht="22.5" x14ac:dyDescent="0.25">
      <c r="A135" s="43" t="s">
        <v>129</v>
      </c>
      <c r="B135" s="43" t="s">
        <v>443</v>
      </c>
      <c r="C135" s="43" t="s">
        <v>179</v>
      </c>
      <c r="D135" s="43" t="s">
        <v>442</v>
      </c>
      <c r="E135" s="43" t="s">
        <v>444</v>
      </c>
      <c r="F135" s="43" t="s">
        <v>179</v>
      </c>
      <c r="G135" s="43"/>
    </row>
    <row r="136" spans="1:7" ht="22.5" x14ac:dyDescent="0.25">
      <c r="A136" s="43" t="s">
        <v>129</v>
      </c>
      <c r="B136" s="43" t="s">
        <v>445</v>
      </c>
      <c r="C136" s="43" t="s">
        <v>179</v>
      </c>
      <c r="D136" s="43" t="s">
        <v>442</v>
      </c>
      <c r="E136" s="43" t="s">
        <v>444</v>
      </c>
      <c r="F136" s="43" t="s">
        <v>179</v>
      </c>
      <c r="G136" s="43"/>
    </row>
    <row r="137" spans="1:7" ht="22.5" x14ac:dyDescent="0.25">
      <c r="A137" s="43" t="s">
        <v>129</v>
      </c>
      <c r="B137" s="43" t="s">
        <v>446</v>
      </c>
      <c r="C137" s="43" t="s">
        <v>179</v>
      </c>
      <c r="D137" s="43" t="s">
        <v>323</v>
      </c>
      <c r="E137" s="43" t="s">
        <v>324</v>
      </c>
      <c r="F137" s="43" t="s">
        <v>179</v>
      </c>
      <c r="G137" s="43"/>
    </row>
    <row r="138" spans="1:7" ht="22.5" x14ac:dyDescent="0.25">
      <c r="A138" s="43" t="s">
        <v>129</v>
      </c>
      <c r="B138" s="43" t="s">
        <v>447</v>
      </c>
      <c r="C138" s="43" t="s">
        <v>179</v>
      </c>
      <c r="D138" s="43" t="s">
        <v>323</v>
      </c>
      <c r="E138" s="43" t="s">
        <v>324</v>
      </c>
      <c r="F138" s="43" t="s">
        <v>179</v>
      </c>
      <c r="G138" s="43"/>
    </row>
    <row r="139" spans="1:7" ht="22.5" x14ac:dyDescent="0.25">
      <c r="A139" s="43" t="s">
        <v>129</v>
      </c>
      <c r="B139" s="43" t="s">
        <v>448</v>
      </c>
      <c r="C139" s="43" t="s">
        <v>179</v>
      </c>
      <c r="D139" s="43" t="s">
        <v>327</v>
      </c>
      <c r="E139" s="43" t="s">
        <v>328</v>
      </c>
      <c r="F139" s="43" t="s">
        <v>179</v>
      </c>
      <c r="G139" s="43"/>
    </row>
    <row r="140" spans="1:7" ht="22.5" x14ac:dyDescent="0.25">
      <c r="A140" s="43" t="s">
        <v>129</v>
      </c>
      <c r="B140" s="43" t="s">
        <v>449</v>
      </c>
      <c r="C140" s="43" t="s">
        <v>179</v>
      </c>
      <c r="D140" s="43" t="s">
        <v>327</v>
      </c>
      <c r="E140" s="43" t="s">
        <v>328</v>
      </c>
      <c r="F140" s="43" t="s">
        <v>179</v>
      </c>
      <c r="G140" s="43"/>
    </row>
    <row r="141" spans="1:7" ht="22.5" x14ac:dyDescent="0.25">
      <c r="A141" s="43" t="s">
        <v>129</v>
      </c>
      <c r="B141" s="43" t="s">
        <v>450</v>
      </c>
      <c r="C141" s="43" t="s">
        <v>179</v>
      </c>
      <c r="D141" s="43" t="s">
        <v>451</v>
      </c>
      <c r="E141" s="43" t="s">
        <v>452</v>
      </c>
      <c r="F141" s="43" t="s">
        <v>179</v>
      </c>
      <c r="G141" s="43"/>
    </row>
    <row r="142" spans="1:7" ht="22.5" x14ac:dyDescent="0.25">
      <c r="A142" s="43" t="s">
        <v>129</v>
      </c>
      <c r="B142" s="43" t="s">
        <v>453</v>
      </c>
      <c r="C142" s="43" t="s">
        <v>179</v>
      </c>
      <c r="D142" s="43" t="s">
        <v>451</v>
      </c>
      <c r="E142" s="43" t="s">
        <v>452</v>
      </c>
      <c r="F142" s="43" t="s">
        <v>179</v>
      </c>
      <c r="G142" s="43"/>
    </row>
    <row r="143" spans="1:7" ht="22.5" x14ac:dyDescent="0.25">
      <c r="A143" s="43" t="s">
        <v>129</v>
      </c>
      <c r="B143" s="43" t="s">
        <v>454</v>
      </c>
      <c r="C143" s="43" t="s">
        <v>179</v>
      </c>
      <c r="D143" s="43" t="s">
        <v>455</v>
      </c>
      <c r="E143" s="43" t="s">
        <v>456</v>
      </c>
      <c r="F143" s="43" t="s">
        <v>179</v>
      </c>
      <c r="G143" s="43"/>
    </row>
    <row r="144" spans="1:7" ht="22.5" x14ac:dyDescent="0.25">
      <c r="A144" s="43" t="s">
        <v>129</v>
      </c>
      <c r="B144" s="43" t="s">
        <v>457</v>
      </c>
      <c r="C144" s="43" t="s">
        <v>179</v>
      </c>
      <c r="D144" s="43" t="s">
        <v>455</v>
      </c>
      <c r="E144" s="43" t="s">
        <v>456</v>
      </c>
      <c r="F144" s="43" t="s">
        <v>179</v>
      </c>
      <c r="G144" s="43"/>
    </row>
    <row r="145" spans="1:7" ht="22.5" x14ac:dyDescent="0.25">
      <c r="A145" s="43" t="s">
        <v>129</v>
      </c>
      <c r="B145" s="43" t="s">
        <v>458</v>
      </c>
      <c r="C145" s="43" t="s">
        <v>459</v>
      </c>
      <c r="D145" s="43" t="s">
        <v>460</v>
      </c>
      <c r="E145" s="43" t="s">
        <v>461</v>
      </c>
      <c r="F145" s="43" t="s">
        <v>459</v>
      </c>
      <c r="G145" s="43"/>
    </row>
    <row r="146" spans="1:7" ht="22.5" x14ac:dyDescent="0.25">
      <c r="A146" s="43" t="s">
        <v>129</v>
      </c>
      <c r="B146" s="43" t="s">
        <v>462</v>
      </c>
      <c r="C146" s="43" t="s">
        <v>179</v>
      </c>
      <c r="D146" s="43" t="s">
        <v>272</v>
      </c>
      <c r="E146" s="43" t="s">
        <v>266</v>
      </c>
      <c r="F146" s="43" t="s">
        <v>179</v>
      </c>
      <c r="G146" s="43"/>
    </row>
    <row r="147" spans="1:7" ht="22.5" x14ac:dyDescent="0.25">
      <c r="A147" s="43" t="s">
        <v>129</v>
      </c>
      <c r="B147" s="43" t="s">
        <v>463</v>
      </c>
      <c r="C147" s="43" t="s">
        <v>179</v>
      </c>
      <c r="D147" s="43" t="s">
        <v>272</v>
      </c>
      <c r="E147" s="43" t="s">
        <v>266</v>
      </c>
      <c r="F147" s="43" t="s">
        <v>179</v>
      </c>
      <c r="G147" s="43"/>
    </row>
    <row r="148" spans="1:7" ht="22.5" x14ac:dyDescent="0.25">
      <c r="A148" s="43" t="s">
        <v>129</v>
      </c>
      <c r="B148" s="43" t="s">
        <v>464</v>
      </c>
      <c r="C148" s="43" t="s">
        <v>179</v>
      </c>
      <c r="D148" s="43" t="s">
        <v>465</v>
      </c>
      <c r="E148" s="43" t="s">
        <v>218</v>
      </c>
      <c r="F148" s="43" t="s">
        <v>179</v>
      </c>
      <c r="G148" s="43"/>
    </row>
    <row r="149" spans="1:7" ht="22.5" x14ac:dyDescent="0.25">
      <c r="A149" s="43" t="s">
        <v>129</v>
      </c>
      <c r="B149" s="43" t="s">
        <v>466</v>
      </c>
      <c r="C149" s="43" t="s">
        <v>179</v>
      </c>
      <c r="D149" s="43" t="s">
        <v>465</v>
      </c>
      <c r="E149" s="43" t="s">
        <v>218</v>
      </c>
      <c r="F149" s="43" t="s">
        <v>179</v>
      </c>
      <c r="G149" s="43"/>
    </row>
    <row r="150" spans="1:7" ht="22.5" x14ac:dyDescent="0.25">
      <c r="A150" s="43" t="s">
        <v>129</v>
      </c>
      <c r="B150" s="43" t="s">
        <v>467</v>
      </c>
      <c r="C150" s="43" t="s">
        <v>468</v>
      </c>
      <c r="D150" s="43" t="s">
        <v>221</v>
      </c>
      <c r="E150" s="43" t="s">
        <v>222</v>
      </c>
      <c r="F150" s="43" t="s">
        <v>468</v>
      </c>
      <c r="G150" s="43"/>
    </row>
    <row r="151" spans="1:7" ht="22.5" x14ac:dyDescent="0.25">
      <c r="A151" s="43" t="s">
        <v>129</v>
      </c>
      <c r="B151" s="43" t="s">
        <v>469</v>
      </c>
      <c r="C151" s="43" t="s">
        <v>470</v>
      </c>
      <c r="D151" s="43" t="s">
        <v>471</v>
      </c>
      <c r="E151" s="43" t="s">
        <v>133</v>
      </c>
      <c r="F151" s="43" t="s">
        <v>472</v>
      </c>
      <c r="G151" s="43"/>
    </row>
    <row r="152" spans="1:7" ht="22.5" x14ac:dyDescent="0.25">
      <c r="A152" s="43" t="s">
        <v>129</v>
      </c>
      <c r="B152" s="43" t="s">
        <v>473</v>
      </c>
      <c r="C152" s="43" t="s">
        <v>474</v>
      </c>
      <c r="D152" s="43" t="s">
        <v>475</v>
      </c>
      <c r="E152" s="43" t="s">
        <v>476</v>
      </c>
      <c r="F152" s="43" t="s">
        <v>474</v>
      </c>
      <c r="G152" s="43"/>
    </row>
    <row r="153" spans="1:7" ht="22.5" x14ac:dyDescent="0.25">
      <c r="A153" s="43" t="s">
        <v>129</v>
      </c>
      <c r="B153" s="43" t="s">
        <v>477</v>
      </c>
      <c r="C153" s="43" t="s">
        <v>179</v>
      </c>
      <c r="D153" s="43" t="s">
        <v>471</v>
      </c>
      <c r="E153" s="43" t="s">
        <v>478</v>
      </c>
      <c r="F153" s="43" t="s">
        <v>179</v>
      </c>
      <c r="G153" s="43"/>
    </row>
    <row r="154" spans="1:7" ht="22.5" x14ac:dyDescent="0.25">
      <c r="A154" s="43" t="s">
        <v>129</v>
      </c>
      <c r="B154" s="43" t="s">
        <v>479</v>
      </c>
      <c r="C154" s="43" t="s">
        <v>179</v>
      </c>
      <c r="D154" s="43" t="s">
        <v>480</v>
      </c>
      <c r="E154" s="43" t="s">
        <v>481</v>
      </c>
      <c r="F154" s="43" t="s">
        <v>179</v>
      </c>
      <c r="G154" s="43"/>
    </row>
    <row r="155" spans="1:7" ht="22.5" x14ac:dyDescent="0.25">
      <c r="A155" s="43" t="s">
        <v>129</v>
      </c>
      <c r="B155" s="43" t="s">
        <v>482</v>
      </c>
      <c r="C155" s="43" t="s">
        <v>179</v>
      </c>
      <c r="D155" s="43" t="s">
        <v>483</v>
      </c>
      <c r="E155" s="43" t="s">
        <v>484</v>
      </c>
      <c r="F155" s="43" t="s">
        <v>179</v>
      </c>
      <c r="G155" s="43"/>
    </row>
    <row r="156" spans="1:7" ht="22.5" x14ac:dyDescent="0.25">
      <c r="A156" s="43" t="s">
        <v>129</v>
      </c>
      <c r="B156" s="43" t="s">
        <v>485</v>
      </c>
      <c r="C156" s="43" t="s">
        <v>179</v>
      </c>
      <c r="D156" s="43" t="s">
        <v>360</v>
      </c>
      <c r="E156" s="43" t="s">
        <v>486</v>
      </c>
      <c r="F156" s="43" t="s">
        <v>179</v>
      </c>
      <c r="G156" s="43"/>
    </row>
    <row r="157" spans="1:7" ht="22.5" x14ac:dyDescent="0.25">
      <c r="A157" s="43" t="s">
        <v>129</v>
      </c>
      <c r="B157" s="43" t="s">
        <v>487</v>
      </c>
      <c r="C157" s="43" t="s">
        <v>179</v>
      </c>
      <c r="D157" s="43" t="s">
        <v>488</v>
      </c>
      <c r="E157" s="43" t="s">
        <v>489</v>
      </c>
      <c r="F157" s="43" t="s">
        <v>179</v>
      </c>
      <c r="G157" s="43"/>
    </row>
    <row r="158" spans="1:7" ht="22.5" x14ac:dyDescent="0.25">
      <c r="A158" s="43" t="s">
        <v>129</v>
      </c>
      <c r="B158" s="43" t="s">
        <v>490</v>
      </c>
      <c r="C158" s="43" t="s">
        <v>179</v>
      </c>
      <c r="D158" s="43" t="s">
        <v>360</v>
      </c>
      <c r="E158" s="43" t="s">
        <v>491</v>
      </c>
      <c r="F158" s="43" t="s">
        <v>179</v>
      </c>
      <c r="G158" s="43"/>
    </row>
    <row r="159" spans="1:7" ht="22.5" x14ac:dyDescent="0.25">
      <c r="A159" s="43" t="s">
        <v>129</v>
      </c>
      <c r="B159" s="43" t="s">
        <v>492</v>
      </c>
      <c r="C159" s="43" t="s">
        <v>493</v>
      </c>
      <c r="D159" s="43" t="s">
        <v>133</v>
      </c>
      <c r="E159" s="43" t="s">
        <v>133</v>
      </c>
      <c r="F159" s="43" t="s">
        <v>179</v>
      </c>
      <c r="G159" s="43"/>
    </row>
    <row r="160" spans="1:7" ht="22.5" x14ac:dyDescent="0.25">
      <c r="A160" s="43" t="s">
        <v>129</v>
      </c>
      <c r="B160" s="43" t="s">
        <v>494</v>
      </c>
      <c r="C160" s="43" t="s">
        <v>179</v>
      </c>
      <c r="D160" s="43" t="s">
        <v>495</v>
      </c>
      <c r="E160" s="43" t="s">
        <v>496</v>
      </c>
      <c r="F160" s="43" t="s">
        <v>179</v>
      </c>
      <c r="G160" s="43"/>
    </row>
    <row r="161" spans="1:7" ht="22.5" x14ac:dyDescent="0.25">
      <c r="A161" s="43" t="s">
        <v>129</v>
      </c>
      <c r="B161" s="43" t="s">
        <v>497</v>
      </c>
      <c r="C161" s="43" t="s">
        <v>179</v>
      </c>
      <c r="D161" s="43" t="s">
        <v>498</v>
      </c>
      <c r="E161" s="43" t="s">
        <v>367</v>
      </c>
      <c r="F161" s="43" t="s">
        <v>179</v>
      </c>
      <c r="G161" s="43"/>
    </row>
    <row r="162" spans="1:7" ht="22.5" x14ac:dyDescent="0.25">
      <c r="A162" s="43" t="s">
        <v>129</v>
      </c>
      <c r="B162" s="43" t="s">
        <v>499</v>
      </c>
      <c r="C162" s="43" t="s">
        <v>179</v>
      </c>
      <c r="D162" s="43" t="s">
        <v>498</v>
      </c>
      <c r="E162" s="43" t="s">
        <v>500</v>
      </c>
      <c r="F162" s="43" t="s">
        <v>179</v>
      </c>
      <c r="G162" s="43"/>
    </row>
    <row r="163" spans="1:7" ht="22.5" x14ac:dyDescent="0.25">
      <c r="A163" s="43" t="s">
        <v>129</v>
      </c>
      <c r="B163" s="43" t="s">
        <v>501</v>
      </c>
      <c r="C163" s="43" t="s">
        <v>179</v>
      </c>
      <c r="D163" s="43" t="s">
        <v>502</v>
      </c>
      <c r="E163" s="43" t="s">
        <v>503</v>
      </c>
      <c r="F163" s="43" t="s">
        <v>179</v>
      </c>
      <c r="G163" s="43"/>
    </row>
    <row r="164" spans="1:7" ht="22.5" x14ac:dyDescent="0.25">
      <c r="A164" s="43" t="s">
        <v>129</v>
      </c>
      <c r="B164" s="43" t="s">
        <v>504</v>
      </c>
      <c r="C164" s="43" t="s">
        <v>179</v>
      </c>
      <c r="D164" s="43" t="s">
        <v>505</v>
      </c>
      <c r="E164" s="43" t="s">
        <v>506</v>
      </c>
      <c r="F164" s="43" t="s">
        <v>179</v>
      </c>
      <c r="G164" s="43"/>
    </row>
    <row r="165" spans="1:7" ht="22.5" x14ac:dyDescent="0.25">
      <c r="A165" s="43" t="s">
        <v>129</v>
      </c>
      <c r="B165" s="43" t="s">
        <v>507</v>
      </c>
      <c r="C165" s="43" t="s">
        <v>179</v>
      </c>
      <c r="D165" s="43" t="s">
        <v>508</v>
      </c>
      <c r="E165" s="43" t="s">
        <v>509</v>
      </c>
      <c r="F165" s="43" t="s">
        <v>179</v>
      </c>
      <c r="G165" s="43"/>
    </row>
    <row r="166" spans="1:7" ht="22.5" x14ac:dyDescent="0.25">
      <c r="A166" s="43" t="s">
        <v>129</v>
      </c>
      <c r="B166" s="43" t="s">
        <v>510</v>
      </c>
      <c r="C166" s="43" t="s">
        <v>179</v>
      </c>
      <c r="D166" s="43" t="s">
        <v>511</v>
      </c>
      <c r="E166" s="43" t="s">
        <v>512</v>
      </c>
      <c r="F166" s="43" t="s">
        <v>179</v>
      </c>
      <c r="G166" s="43"/>
    </row>
    <row r="167" spans="1:7" ht="22.5" x14ac:dyDescent="0.25">
      <c r="A167" s="43" t="s">
        <v>129</v>
      </c>
      <c r="B167" s="43" t="s">
        <v>513</v>
      </c>
      <c r="C167" s="43" t="s">
        <v>179</v>
      </c>
      <c r="D167" s="43" t="s">
        <v>505</v>
      </c>
      <c r="E167" s="43" t="s">
        <v>506</v>
      </c>
      <c r="F167" s="43" t="s">
        <v>179</v>
      </c>
      <c r="G167" s="43"/>
    </row>
    <row r="168" spans="1:7" ht="22.5" x14ac:dyDescent="0.25">
      <c r="A168" s="43" t="s">
        <v>129</v>
      </c>
      <c r="B168" s="43" t="s">
        <v>514</v>
      </c>
      <c r="C168" s="43" t="s">
        <v>179</v>
      </c>
      <c r="D168" s="43" t="s">
        <v>515</v>
      </c>
      <c r="E168" s="43" t="s">
        <v>516</v>
      </c>
      <c r="F168" s="43" t="s">
        <v>179</v>
      </c>
      <c r="G168" s="43"/>
    </row>
    <row r="169" spans="1:7" ht="22.5" x14ac:dyDescent="0.25">
      <c r="A169" s="43" t="s">
        <v>129</v>
      </c>
      <c r="B169" s="43" t="s">
        <v>517</v>
      </c>
      <c r="C169" s="43" t="s">
        <v>179</v>
      </c>
      <c r="D169" s="43" t="s">
        <v>518</v>
      </c>
      <c r="E169" s="43" t="s">
        <v>519</v>
      </c>
      <c r="F169" s="43" t="s">
        <v>179</v>
      </c>
      <c r="G169" s="43"/>
    </row>
    <row r="170" spans="1:7" ht="22.5" x14ac:dyDescent="0.25">
      <c r="A170" s="43" t="s">
        <v>129</v>
      </c>
      <c r="B170" s="43" t="s">
        <v>520</v>
      </c>
      <c r="C170" s="43" t="s">
        <v>179</v>
      </c>
      <c r="D170" s="43" t="s">
        <v>521</v>
      </c>
      <c r="E170" s="43" t="s">
        <v>522</v>
      </c>
      <c r="F170" s="43" t="s">
        <v>179</v>
      </c>
      <c r="G170" s="43"/>
    </row>
    <row r="171" spans="1:7" ht="22.5" x14ac:dyDescent="0.25">
      <c r="A171" s="43" t="s">
        <v>129</v>
      </c>
      <c r="B171" s="43" t="s">
        <v>523</v>
      </c>
      <c r="C171" s="43" t="s">
        <v>179</v>
      </c>
      <c r="D171" s="43" t="s">
        <v>524</v>
      </c>
      <c r="E171" s="43" t="s">
        <v>525</v>
      </c>
      <c r="F171" s="43" t="s">
        <v>179</v>
      </c>
      <c r="G171" s="43"/>
    </row>
    <row r="172" spans="1:7" ht="22.5" x14ac:dyDescent="0.25">
      <c r="A172" s="43" t="s">
        <v>129</v>
      </c>
      <c r="B172" s="43" t="s">
        <v>526</v>
      </c>
      <c r="C172" s="43" t="s">
        <v>527</v>
      </c>
      <c r="D172" s="43" t="s">
        <v>528</v>
      </c>
      <c r="E172" s="43" t="s">
        <v>529</v>
      </c>
      <c r="F172" s="43" t="s">
        <v>527</v>
      </c>
      <c r="G172" s="43"/>
    </row>
    <row r="173" spans="1:7" ht="22.5" x14ac:dyDescent="0.25">
      <c r="A173" s="43" t="s">
        <v>129</v>
      </c>
      <c r="B173" s="43" t="s">
        <v>530</v>
      </c>
      <c r="C173" s="43" t="s">
        <v>180</v>
      </c>
      <c r="D173" s="43" t="s">
        <v>133</v>
      </c>
      <c r="E173" s="43" t="s">
        <v>133</v>
      </c>
      <c r="F173" s="43" t="s">
        <v>179</v>
      </c>
      <c r="G173" s="43"/>
    </row>
    <row r="174" spans="1:7" ht="22.5" x14ac:dyDescent="0.25">
      <c r="A174" s="43" t="s">
        <v>129</v>
      </c>
      <c r="B174" s="43" t="s">
        <v>531</v>
      </c>
      <c r="C174" s="43" t="s">
        <v>179</v>
      </c>
      <c r="D174" s="43" t="s">
        <v>133</v>
      </c>
      <c r="E174" s="43" t="s">
        <v>133</v>
      </c>
      <c r="F174" s="43" t="s">
        <v>179</v>
      </c>
      <c r="G174" s="43"/>
    </row>
    <row r="175" spans="1:7" ht="22.5" x14ac:dyDescent="0.25">
      <c r="A175" s="43" t="s">
        <v>129</v>
      </c>
      <c r="B175" s="43" t="s">
        <v>532</v>
      </c>
      <c r="C175" s="43" t="s">
        <v>179</v>
      </c>
      <c r="D175" s="43" t="s">
        <v>133</v>
      </c>
      <c r="E175" s="43" t="s">
        <v>133</v>
      </c>
      <c r="F175" s="43" t="s">
        <v>179</v>
      </c>
      <c r="G175" s="43"/>
    </row>
    <row r="176" spans="1:7" ht="22.5" x14ac:dyDescent="0.25">
      <c r="A176" s="43" t="s">
        <v>129</v>
      </c>
      <c r="B176" s="43" t="s">
        <v>533</v>
      </c>
      <c r="C176" s="43" t="s">
        <v>179</v>
      </c>
      <c r="D176" s="43" t="s">
        <v>133</v>
      </c>
      <c r="E176" s="43" t="s">
        <v>133</v>
      </c>
      <c r="F176" s="43" t="s">
        <v>179</v>
      </c>
      <c r="G176" s="43"/>
    </row>
    <row r="177" spans="1:7" ht="22.5" x14ac:dyDescent="0.25">
      <c r="A177" s="43" t="s">
        <v>129</v>
      </c>
      <c r="B177" s="43" t="s">
        <v>534</v>
      </c>
      <c r="C177" s="43" t="s">
        <v>179</v>
      </c>
      <c r="D177" s="43" t="s">
        <v>133</v>
      </c>
      <c r="E177" s="43" t="s">
        <v>133</v>
      </c>
      <c r="F177" s="43" t="s">
        <v>179</v>
      </c>
      <c r="G177" s="43"/>
    </row>
    <row r="178" spans="1:7" ht="22.5" x14ac:dyDescent="0.25">
      <c r="A178" s="43" t="s">
        <v>129</v>
      </c>
      <c r="B178" s="43" t="s">
        <v>535</v>
      </c>
      <c r="C178" s="43" t="s">
        <v>179</v>
      </c>
      <c r="D178" s="43" t="s">
        <v>133</v>
      </c>
      <c r="E178" s="43" t="s">
        <v>133</v>
      </c>
      <c r="F178" s="43" t="s">
        <v>179</v>
      </c>
      <c r="G178" s="43"/>
    </row>
    <row r="179" spans="1:7" ht="22.5" x14ac:dyDescent="0.25">
      <c r="A179" s="43" t="s">
        <v>129</v>
      </c>
      <c r="B179" s="43" t="s">
        <v>536</v>
      </c>
      <c r="C179" s="43" t="s">
        <v>179</v>
      </c>
      <c r="D179" s="43" t="s">
        <v>133</v>
      </c>
      <c r="E179" s="43" t="s">
        <v>133</v>
      </c>
      <c r="F179" s="43" t="s">
        <v>179</v>
      </c>
      <c r="G179" s="43"/>
    </row>
    <row r="180" spans="1:7" ht="22.5" x14ac:dyDescent="0.25">
      <c r="A180" s="43" t="s">
        <v>129</v>
      </c>
      <c r="B180" s="43" t="s">
        <v>537</v>
      </c>
      <c r="C180" s="43" t="s">
        <v>179</v>
      </c>
      <c r="D180" s="43" t="s">
        <v>133</v>
      </c>
      <c r="E180" s="43" t="s">
        <v>133</v>
      </c>
      <c r="F180" s="43" t="s">
        <v>179</v>
      </c>
      <c r="G180" s="43"/>
    </row>
    <row r="181" spans="1:7" ht="22.5" x14ac:dyDescent="0.25">
      <c r="A181" s="43" t="s">
        <v>129</v>
      </c>
      <c r="B181" s="43" t="s">
        <v>538</v>
      </c>
      <c r="C181" s="43" t="s">
        <v>179</v>
      </c>
      <c r="D181" s="43" t="s">
        <v>133</v>
      </c>
      <c r="E181" s="43" t="s">
        <v>133</v>
      </c>
      <c r="F181" s="43" t="s">
        <v>179</v>
      </c>
      <c r="G181" s="43"/>
    </row>
    <row r="182" spans="1:7" ht="22.5" x14ac:dyDescent="0.25">
      <c r="A182" s="43" t="s">
        <v>129</v>
      </c>
      <c r="B182" s="43" t="s">
        <v>539</v>
      </c>
      <c r="C182" s="43" t="s">
        <v>179</v>
      </c>
      <c r="D182" s="43" t="s">
        <v>133</v>
      </c>
      <c r="E182" s="43" t="s">
        <v>133</v>
      </c>
      <c r="F182" s="43" t="s">
        <v>179</v>
      </c>
      <c r="G182" s="43"/>
    </row>
    <row r="183" spans="1:7" ht="22.5" x14ac:dyDescent="0.25">
      <c r="A183" s="43" t="s">
        <v>129</v>
      </c>
      <c r="B183" s="43" t="s">
        <v>540</v>
      </c>
      <c r="C183" s="43" t="s">
        <v>179</v>
      </c>
      <c r="D183" s="43" t="s">
        <v>133</v>
      </c>
      <c r="E183" s="43" t="s">
        <v>133</v>
      </c>
      <c r="F183" s="43" t="s">
        <v>179</v>
      </c>
      <c r="G183" s="43"/>
    </row>
    <row r="184" spans="1:7" ht="22.5" x14ac:dyDescent="0.25">
      <c r="A184" s="43" t="s">
        <v>129</v>
      </c>
      <c r="B184" s="43" t="s">
        <v>541</v>
      </c>
      <c r="C184" s="43" t="s">
        <v>179</v>
      </c>
      <c r="D184" s="43" t="s">
        <v>133</v>
      </c>
      <c r="E184" s="43" t="s">
        <v>133</v>
      </c>
      <c r="F184" s="43" t="s">
        <v>179</v>
      </c>
      <c r="G184" s="43"/>
    </row>
    <row r="185" spans="1:7" ht="22.5" x14ac:dyDescent="0.25">
      <c r="A185" s="43" t="s">
        <v>129</v>
      </c>
      <c r="B185" s="43" t="s">
        <v>422</v>
      </c>
      <c r="C185" s="43" t="s">
        <v>542</v>
      </c>
      <c r="D185" s="43" t="s">
        <v>133</v>
      </c>
      <c r="E185" s="43" t="s">
        <v>133</v>
      </c>
      <c r="F185" s="43" t="s">
        <v>179</v>
      </c>
      <c r="G185" s="43"/>
    </row>
    <row r="186" spans="1:7" ht="22.5" x14ac:dyDescent="0.25">
      <c r="A186" s="43" t="s">
        <v>129</v>
      </c>
      <c r="B186" s="43" t="s">
        <v>424</v>
      </c>
      <c r="C186" s="43" t="s">
        <v>542</v>
      </c>
      <c r="D186" s="43" t="s">
        <v>133</v>
      </c>
      <c r="E186" s="43" t="s">
        <v>133</v>
      </c>
      <c r="F186" s="43" t="s">
        <v>179</v>
      </c>
      <c r="G186" s="43"/>
    </row>
    <row r="187" spans="1:7" ht="22.5" x14ac:dyDescent="0.25">
      <c r="A187" s="43" t="s">
        <v>129</v>
      </c>
      <c r="B187" s="43" t="s">
        <v>543</v>
      </c>
      <c r="C187" s="43" t="s">
        <v>544</v>
      </c>
      <c r="D187" s="43" t="s">
        <v>545</v>
      </c>
      <c r="E187" s="43" t="s">
        <v>133</v>
      </c>
      <c r="F187" s="43" t="s">
        <v>546</v>
      </c>
      <c r="G187" s="43"/>
    </row>
    <row r="188" spans="1:7" ht="22.5" x14ac:dyDescent="0.25">
      <c r="A188" s="43" t="s">
        <v>129</v>
      </c>
      <c r="B188" s="43" t="s">
        <v>547</v>
      </c>
      <c r="C188" s="43" t="s">
        <v>154</v>
      </c>
      <c r="D188" s="43" t="s">
        <v>545</v>
      </c>
      <c r="E188" s="43" t="s">
        <v>548</v>
      </c>
      <c r="F188" s="43" t="s">
        <v>154</v>
      </c>
      <c r="G188" s="43"/>
    </row>
    <row r="189" spans="1:7" ht="22.5" x14ac:dyDescent="0.25">
      <c r="A189" s="43" t="s">
        <v>129</v>
      </c>
      <c r="B189" s="43" t="s">
        <v>156</v>
      </c>
      <c r="C189" s="43" t="s">
        <v>157</v>
      </c>
      <c r="D189" s="43" t="s">
        <v>549</v>
      </c>
      <c r="E189" s="43" t="s">
        <v>550</v>
      </c>
      <c r="F189" s="43" t="s">
        <v>157</v>
      </c>
      <c r="G189" s="43"/>
    </row>
    <row r="190" spans="1:7" ht="22.5" x14ac:dyDescent="0.25">
      <c r="A190" s="43" t="s">
        <v>129</v>
      </c>
      <c r="B190" s="43" t="s">
        <v>156</v>
      </c>
      <c r="C190" s="43" t="s">
        <v>157</v>
      </c>
      <c r="D190" s="43" t="s">
        <v>160</v>
      </c>
      <c r="E190" s="43" t="s">
        <v>161</v>
      </c>
      <c r="F190" s="43" t="s">
        <v>157</v>
      </c>
      <c r="G190" s="43"/>
    </row>
    <row r="191" spans="1:7" ht="22.5" x14ac:dyDescent="0.25">
      <c r="A191" s="43" t="s">
        <v>129</v>
      </c>
      <c r="B191" s="43" t="s">
        <v>551</v>
      </c>
      <c r="C191" s="43" t="s">
        <v>163</v>
      </c>
      <c r="D191" s="43" t="s">
        <v>164</v>
      </c>
      <c r="E191" s="43" t="s">
        <v>165</v>
      </c>
      <c r="F191" s="43" t="s">
        <v>163</v>
      </c>
      <c r="G191" s="43"/>
    </row>
    <row r="192" spans="1:7" ht="22.5" x14ac:dyDescent="0.25">
      <c r="A192" s="43" t="s">
        <v>129</v>
      </c>
      <c r="B192" s="43" t="s">
        <v>551</v>
      </c>
      <c r="C192" s="43" t="s">
        <v>552</v>
      </c>
      <c r="D192" s="43" t="s">
        <v>553</v>
      </c>
      <c r="E192" s="43" t="s">
        <v>554</v>
      </c>
      <c r="F192" s="43" t="s">
        <v>552</v>
      </c>
      <c r="G192" s="43"/>
    </row>
    <row r="193" spans="1:7" ht="22.5" x14ac:dyDescent="0.25">
      <c r="A193" s="43" t="s">
        <v>129</v>
      </c>
      <c r="B193" s="43" t="s">
        <v>555</v>
      </c>
      <c r="C193" s="43" t="s">
        <v>170</v>
      </c>
      <c r="D193" s="43" t="s">
        <v>171</v>
      </c>
      <c r="E193" s="43" t="s">
        <v>172</v>
      </c>
      <c r="F193" s="43" t="s">
        <v>170</v>
      </c>
      <c r="G193" s="43"/>
    </row>
    <row r="194" spans="1:7" ht="22.5" x14ac:dyDescent="0.25">
      <c r="A194" s="43" t="s">
        <v>129</v>
      </c>
      <c r="B194" s="43" t="s">
        <v>556</v>
      </c>
      <c r="C194" s="43" t="s">
        <v>174</v>
      </c>
      <c r="D194" s="43" t="s">
        <v>557</v>
      </c>
      <c r="E194" s="43" t="s">
        <v>558</v>
      </c>
      <c r="F194" s="43" t="s">
        <v>174</v>
      </c>
      <c r="G194" s="43"/>
    </row>
    <row r="195" spans="1:7" ht="22.5" x14ac:dyDescent="0.25">
      <c r="A195" s="43" t="s">
        <v>129</v>
      </c>
      <c r="B195" s="43" t="s">
        <v>559</v>
      </c>
      <c r="C195" s="43" t="s">
        <v>186</v>
      </c>
      <c r="D195" s="43" t="s">
        <v>187</v>
      </c>
      <c r="E195" s="43" t="s">
        <v>188</v>
      </c>
      <c r="F195" s="43" t="s">
        <v>186</v>
      </c>
      <c r="G195" s="43"/>
    </row>
    <row r="196" spans="1:7" ht="22.5" x14ac:dyDescent="0.25">
      <c r="A196" s="43" t="s">
        <v>129</v>
      </c>
      <c r="B196" s="43" t="s">
        <v>560</v>
      </c>
      <c r="C196" s="43" t="s">
        <v>561</v>
      </c>
      <c r="D196" s="43" t="s">
        <v>562</v>
      </c>
      <c r="E196" s="43" t="s">
        <v>563</v>
      </c>
      <c r="F196" s="43" t="s">
        <v>561</v>
      </c>
      <c r="G196" s="43"/>
    </row>
    <row r="197" spans="1:7" ht="22.5" x14ac:dyDescent="0.25">
      <c r="A197" s="43" t="s">
        <v>129</v>
      </c>
      <c r="B197" s="43" t="s">
        <v>564</v>
      </c>
      <c r="C197" s="43" t="s">
        <v>178</v>
      </c>
      <c r="D197" s="43" t="s">
        <v>133</v>
      </c>
      <c r="E197" s="43" t="s">
        <v>133</v>
      </c>
      <c r="F197" s="43" t="s">
        <v>179</v>
      </c>
      <c r="G197" s="43"/>
    </row>
    <row r="198" spans="1:7" ht="22.5" x14ac:dyDescent="0.25">
      <c r="A198" s="43" t="s">
        <v>129</v>
      </c>
      <c r="B198" s="43" t="s">
        <v>564</v>
      </c>
      <c r="C198" s="43" t="s">
        <v>180</v>
      </c>
      <c r="D198" s="43" t="s">
        <v>133</v>
      </c>
      <c r="E198" s="43" t="s">
        <v>133</v>
      </c>
      <c r="F198" s="43" t="s">
        <v>179</v>
      </c>
      <c r="G198" s="43"/>
    </row>
    <row r="199" spans="1:7" ht="22.5" x14ac:dyDescent="0.25">
      <c r="A199" s="43" t="s">
        <v>129</v>
      </c>
      <c r="B199" s="43" t="s">
        <v>565</v>
      </c>
      <c r="C199" s="43" t="s">
        <v>566</v>
      </c>
      <c r="D199" s="43" t="s">
        <v>133</v>
      </c>
      <c r="E199" s="43" t="s">
        <v>133</v>
      </c>
      <c r="F199" s="43" t="s">
        <v>179</v>
      </c>
      <c r="G199" s="43"/>
    </row>
    <row r="200" spans="1:7" ht="22.5" x14ac:dyDescent="0.25">
      <c r="A200" s="43" t="s">
        <v>129</v>
      </c>
      <c r="B200" s="43" t="s">
        <v>567</v>
      </c>
      <c r="C200" s="43" t="s">
        <v>568</v>
      </c>
      <c r="D200" s="43" t="s">
        <v>195</v>
      </c>
      <c r="E200" s="43" t="s">
        <v>133</v>
      </c>
      <c r="F200" s="43" t="s">
        <v>568</v>
      </c>
      <c r="G200" s="43"/>
    </row>
    <row r="201" spans="1:7" ht="22.5" x14ac:dyDescent="0.25">
      <c r="A201" s="43" t="s">
        <v>129</v>
      </c>
      <c r="B201" s="43" t="s">
        <v>569</v>
      </c>
      <c r="C201" s="43" t="s">
        <v>570</v>
      </c>
      <c r="D201" s="43" t="s">
        <v>195</v>
      </c>
      <c r="E201" s="43" t="s">
        <v>229</v>
      </c>
      <c r="F201" s="43" t="s">
        <v>570</v>
      </c>
      <c r="G201" s="43"/>
    </row>
    <row r="202" spans="1:7" ht="22.5" x14ac:dyDescent="0.25">
      <c r="A202" s="43" t="s">
        <v>129</v>
      </c>
      <c r="B202" s="43" t="s">
        <v>230</v>
      </c>
      <c r="C202" s="43" t="s">
        <v>179</v>
      </c>
      <c r="D202" s="43" t="s">
        <v>195</v>
      </c>
      <c r="E202" s="43" t="s">
        <v>161</v>
      </c>
      <c r="F202" s="43" t="s">
        <v>179</v>
      </c>
      <c r="G202" s="43"/>
    </row>
    <row r="203" spans="1:7" ht="22.5" x14ac:dyDescent="0.25">
      <c r="A203" s="43" t="s">
        <v>129</v>
      </c>
      <c r="B203" s="43" t="s">
        <v>231</v>
      </c>
      <c r="C203" s="43" t="s">
        <v>179</v>
      </c>
      <c r="D203" s="43" t="s">
        <v>195</v>
      </c>
      <c r="E203" s="43" t="s">
        <v>232</v>
      </c>
      <c r="F203" s="43" t="s">
        <v>179</v>
      </c>
      <c r="G203" s="43"/>
    </row>
    <row r="204" spans="1:7" ht="22.5" x14ac:dyDescent="0.25">
      <c r="A204" s="43" t="s">
        <v>129</v>
      </c>
      <c r="B204" s="43" t="s">
        <v>233</v>
      </c>
      <c r="C204" s="43" t="s">
        <v>179</v>
      </c>
      <c r="D204" s="43" t="s">
        <v>234</v>
      </c>
      <c r="E204" s="43" t="s">
        <v>235</v>
      </c>
      <c r="F204" s="43" t="s">
        <v>179</v>
      </c>
      <c r="G204" s="43"/>
    </row>
    <row r="205" spans="1:7" ht="22.5" x14ac:dyDescent="0.25">
      <c r="A205" s="43" t="s">
        <v>129</v>
      </c>
      <c r="B205" s="43" t="s">
        <v>236</v>
      </c>
      <c r="C205" s="43" t="s">
        <v>179</v>
      </c>
      <c r="D205" s="43" t="s">
        <v>237</v>
      </c>
      <c r="E205" s="43" t="s">
        <v>238</v>
      </c>
      <c r="F205" s="43" t="s">
        <v>179</v>
      </c>
      <c r="G205" s="43"/>
    </row>
    <row r="206" spans="1:7" ht="22.5" x14ac:dyDescent="0.25">
      <c r="A206" s="43" t="s">
        <v>129</v>
      </c>
      <c r="B206" s="43" t="s">
        <v>239</v>
      </c>
      <c r="C206" s="43" t="s">
        <v>179</v>
      </c>
      <c r="D206" s="43" t="s">
        <v>240</v>
      </c>
      <c r="E206" s="43" t="s">
        <v>241</v>
      </c>
      <c r="F206" s="43" t="s">
        <v>179</v>
      </c>
      <c r="G206" s="43"/>
    </row>
    <row r="207" spans="1:7" ht="22.5" x14ac:dyDescent="0.25">
      <c r="A207" s="43" t="s">
        <v>129</v>
      </c>
      <c r="B207" s="43" t="s">
        <v>242</v>
      </c>
      <c r="C207" s="43" t="s">
        <v>179</v>
      </c>
      <c r="D207" s="43" t="s">
        <v>243</v>
      </c>
      <c r="E207" s="43" t="s">
        <v>244</v>
      </c>
      <c r="F207" s="43" t="s">
        <v>179</v>
      </c>
      <c r="G207" s="43"/>
    </row>
    <row r="208" spans="1:7" ht="22.5" x14ac:dyDescent="0.25">
      <c r="A208" s="43" t="s">
        <v>129</v>
      </c>
      <c r="B208" s="43" t="s">
        <v>245</v>
      </c>
      <c r="C208" s="43" t="s">
        <v>179</v>
      </c>
      <c r="D208" s="43" t="s">
        <v>246</v>
      </c>
      <c r="E208" s="43" t="s">
        <v>247</v>
      </c>
      <c r="F208" s="43" t="s">
        <v>179</v>
      </c>
      <c r="G208" s="43"/>
    </row>
    <row r="209" spans="1:7" ht="22.5" x14ac:dyDescent="0.25">
      <c r="A209" s="43" t="s">
        <v>129</v>
      </c>
      <c r="B209" s="43" t="s">
        <v>248</v>
      </c>
      <c r="C209" s="43" t="s">
        <v>179</v>
      </c>
      <c r="D209" s="43" t="s">
        <v>249</v>
      </c>
      <c r="E209" s="43" t="s">
        <v>254</v>
      </c>
      <c r="F209" s="43" t="s">
        <v>179</v>
      </c>
      <c r="G209" s="43"/>
    </row>
    <row r="210" spans="1:7" ht="22.5" x14ac:dyDescent="0.25">
      <c r="A210" s="43" t="s">
        <v>129</v>
      </c>
      <c r="B210" s="43" t="s">
        <v>571</v>
      </c>
      <c r="C210" s="43" t="s">
        <v>179</v>
      </c>
      <c r="D210" s="43" t="s">
        <v>249</v>
      </c>
      <c r="E210" s="43" t="s">
        <v>572</v>
      </c>
      <c r="F210" s="43" t="s">
        <v>179</v>
      </c>
      <c r="G210" s="43"/>
    </row>
    <row r="211" spans="1:7" ht="22.5" x14ac:dyDescent="0.25">
      <c r="A211" s="43" t="s">
        <v>129</v>
      </c>
      <c r="B211" s="43" t="s">
        <v>573</v>
      </c>
      <c r="C211" s="43" t="s">
        <v>179</v>
      </c>
      <c r="D211" s="43" t="s">
        <v>249</v>
      </c>
      <c r="E211" s="43" t="s">
        <v>254</v>
      </c>
      <c r="F211" s="43" t="s">
        <v>179</v>
      </c>
      <c r="G211" s="43"/>
    </row>
    <row r="212" spans="1:7" ht="22.5" x14ac:dyDescent="0.25">
      <c r="A212" s="43" t="s">
        <v>129</v>
      </c>
      <c r="B212" s="43" t="s">
        <v>574</v>
      </c>
      <c r="C212" s="43" t="s">
        <v>179</v>
      </c>
      <c r="D212" s="43" t="s">
        <v>249</v>
      </c>
      <c r="E212" s="43" t="s">
        <v>572</v>
      </c>
      <c r="F212" s="43" t="s">
        <v>179</v>
      </c>
      <c r="G212" s="43"/>
    </row>
    <row r="213" spans="1:7" ht="22.5" x14ac:dyDescent="0.25">
      <c r="A213" s="43" t="s">
        <v>129</v>
      </c>
      <c r="B213" s="43" t="s">
        <v>575</v>
      </c>
      <c r="C213" s="43" t="s">
        <v>179</v>
      </c>
      <c r="D213" s="43" t="s">
        <v>249</v>
      </c>
      <c r="E213" s="43" t="s">
        <v>254</v>
      </c>
      <c r="F213" s="43" t="s">
        <v>179</v>
      </c>
      <c r="G213" s="43"/>
    </row>
    <row r="214" spans="1:7" ht="22.5" x14ac:dyDescent="0.25">
      <c r="A214" s="43" t="s">
        <v>129</v>
      </c>
      <c r="B214" s="43" t="s">
        <v>257</v>
      </c>
      <c r="C214" s="43" t="s">
        <v>179</v>
      </c>
      <c r="D214" s="43" t="s">
        <v>576</v>
      </c>
      <c r="E214" s="43" t="s">
        <v>161</v>
      </c>
      <c r="F214" s="43" t="s">
        <v>179</v>
      </c>
      <c r="G214" s="43"/>
    </row>
    <row r="215" spans="1:7" ht="22.5" x14ac:dyDescent="0.25">
      <c r="A215" s="43" t="s">
        <v>129</v>
      </c>
      <c r="B215" s="43" t="s">
        <v>571</v>
      </c>
      <c r="C215" s="43" t="s">
        <v>179</v>
      </c>
      <c r="D215" s="43" t="s">
        <v>576</v>
      </c>
      <c r="E215" s="43" t="s">
        <v>577</v>
      </c>
      <c r="F215" s="43" t="s">
        <v>179</v>
      </c>
      <c r="G215" s="43"/>
    </row>
    <row r="216" spans="1:7" ht="22.5" x14ac:dyDescent="0.25">
      <c r="A216" s="43" t="s">
        <v>129</v>
      </c>
      <c r="B216" s="43" t="s">
        <v>573</v>
      </c>
      <c r="C216" s="43" t="s">
        <v>179</v>
      </c>
      <c r="D216" s="43" t="s">
        <v>160</v>
      </c>
      <c r="E216" s="43" t="s">
        <v>161</v>
      </c>
      <c r="F216" s="43" t="s">
        <v>179</v>
      </c>
      <c r="G216" s="43"/>
    </row>
    <row r="217" spans="1:7" ht="22.5" x14ac:dyDescent="0.25">
      <c r="A217" s="43" t="s">
        <v>129</v>
      </c>
      <c r="B217" s="43" t="s">
        <v>574</v>
      </c>
      <c r="C217" s="43" t="s">
        <v>179</v>
      </c>
      <c r="D217" s="43" t="s">
        <v>576</v>
      </c>
      <c r="E217" s="43" t="s">
        <v>577</v>
      </c>
      <c r="F217" s="43" t="s">
        <v>179</v>
      </c>
      <c r="G217" s="43"/>
    </row>
    <row r="218" spans="1:7" ht="22.5" x14ac:dyDescent="0.25">
      <c r="A218" s="43" t="s">
        <v>129</v>
      </c>
      <c r="B218" s="43" t="s">
        <v>575</v>
      </c>
      <c r="C218" s="43" t="s">
        <v>179</v>
      </c>
      <c r="D218" s="43" t="s">
        <v>160</v>
      </c>
      <c r="E218" s="43" t="s">
        <v>161</v>
      </c>
      <c r="F218" s="43" t="s">
        <v>179</v>
      </c>
      <c r="G218" s="43"/>
    </row>
    <row r="219" spans="1:7" ht="22.5" x14ac:dyDescent="0.25">
      <c r="A219" s="43" t="s">
        <v>129</v>
      </c>
      <c r="B219" s="43" t="s">
        <v>578</v>
      </c>
      <c r="C219" s="43" t="s">
        <v>570</v>
      </c>
      <c r="D219" s="43" t="s">
        <v>579</v>
      </c>
      <c r="E219" s="43" t="s">
        <v>229</v>
      </c>
      <c r="F219" s="43" t="s">
        <v>570</v>
      </c>
      <c r="G219" s="43"/>
    </row>
    <row r="220" spans="1:7" ht="22.5" x14ac:dyDescent="0.25">
      <c r="A220" s="43" t="s">
        <v>129</v>
      </c>
      <c r="B220" s="43" t="s">
        <v>580</v>
      </c>
      <c r="C220" s="43" t="s">
        <v>179</v>
      </c>
      <c r="D220" s="43" t="s">
        <v>579</v>
      </c>
      <c r="E220" s="43" t="s">
        <v>581</v>
      </c>
      <c r="F220" s="43" t="s">
        <v>179</v>
      </c>
      <c r="G220" s="43"/>
    </row>
    <row r="221" spans="1:7" ht="22.5" x14ac:dyDescent="0.25">
      <c r="A221" s="43" t="s">
        <v>129</v>
      </c>
      <c r="B221" s="43" t="s">
        <v>267</v>
      </c>
      <c r="C221" s="43" t="s">
        <v>268</v>
      </c>
      <c r="D221" s="43" t="s">
        <v>269</v>
      </c>
      <c r="E221" s="43" t="s">
        <v>165</v>
      </c>
      <c r="F221" s="43" t="s">
        <v>268</v>
      </c>
      <c r="G221" s="43"/>
    </row>
    <row r="222" spans="1:7" ht="22.5" x14ac:dyDescent="0.25">
      <c r="A222" s="43" t="s">
        <v>129</v>
      </c>
      <c r="B222" s="43" t="s">
        <v>270</v>
      </c>
      <c r="C222" s="43" t="s">
        <v>582</v>
      </c>
      <c r="D222" s="43" t="s">
        <v>272</v>
      </c>
      <c r="E222" s="43" t="s">
        <v>218</v>
      </c>
      <c r="F222" s="43" t="s">
        <v>582</v>
      </c>
      <c r="G222" s="43"/>
    </row>
    <row r="223" spans="1:7" ht="22.5" x14ac:dyDescent="0.25">
      <c r="A223" s="43" t="s">
        <v>129</v>
      </c>
      <c r="B223" s="43" t="s">
        <v>273</v>
      </c>
      <c r="C223" s="43" t="s">
        <v>583</v>
      </c>
      <c r="D223" s="43" t="s">
        <v>275</v>
      </c>
      <c r="E223" s="43" t="s">
        <v>229</v>
      </c>
      <c r="F223" s="43" t="s">
        <v>583</v>
      </c>
      <c r="G223" s="43"/>
    </row>
    <row r="224" spans="1:7" ht="22.5" x14ac:dyDescent="0.25">
      <c r="A224" s="43" t="s">
        <v>129</v>
      </c>
      <c r="B224" s="43" t="s">
        <v>276</v>
      </c>
      <c r="C224" s="43" t="s">
        <v>584</v>
      </c>
      <c r="D224" s="43" t="s">
        <v>277</v>
      </c>
      <c r="E224" s="43" t="s">
        <v>133</v>
      </c>
      <c r="F224" s="43" t="s">
        <v>584</v>
      </c>
      <c r="G224" s="43"/>
    </row>
    <row r="225" spans="1:7" ht="22.5" x14ac:dyDescent="0.25">
      <c r="A225" s="43" t="s">
        <v>129</v>
      </c>
      <c r="B225" s="43" t="s">
        <v>278</v>
      </c>
      <c r="C225" s="43" t="s">
        <v>179</v>
      </c>
      <c r="D225" s="43" t="s">
        <v>277</v>
      </c>
      <c r="E225" s="43" t="s">
        <v>200</v>
      </c>
      <c r="F225" s="43" t="s">
        <v>179</v>
      </c>
      <c r="G225" s="43"/>
    </row>
    <row r="226" spans="1:7" ht="22.5" x14ac:dyDescent="0.25">
      <c r="A226" s="43" t="s">
        <v>129</v>
      </c>
      <c r="B226" s="43" t="s">
        <v>279</v>
      </c>
      <c r="C226" s="43" t="s">
        <v>179</v>
      </c>
      <c r="D226" s="43" t="s">
        <v>202</v>
      </c>
      <c r="E226" s="43" t="s">
        <v>280</v>
      </c>
      <c r="F226" s="43" t="s">
        <v>179</v>
      </c>
      <c r="G226" s="43"/>
    </row>
    <row r="227" spans="1:7" ht="22.5" x14ac:dyDescent="0.25">
      <c r="A227" s="43" t="s">
        <v>129</v>
      </c>
      <c r="B227" s="43" t="s">
        <v>281</v>
      </c>
      <c r="C227" s="43" t="s">
        <v>179</v>
      </c>
      <c r="D227" s="43" t="s">
        <v>282</v>
      </c>
      <c r="E227" s="43" t="s">
        <v>283</v>
      </c>
      <c r="F227" s="43" t="s">
        <v>179</v>
      </c>
      <c r="G227" s="43"/>
    </row>
    <row r="228" spans="1:7" ht="22.5" x14ac:dyDescent="0.25">
      <c r="A228" s="43" t="s">
        <v>129</v>
      </c>
      <c r="B228" s="43" t="s">
        <v>284</v>
      </c>
      <c r="C228" s="43" t="s">
        <v>179</v>
      </c>
      <c r="D228" s="43" t="s">
        <v>133</v>
      </c>
      <c r="E228" s="43" t="s">
        <v>133</v>
      </c>
      <c r="F228" s="43" t="s">
        <v>179</v>
      </c>
      <c r="G228" s="43"/>
    </row>
    <row r="229" spans="1:7" ht="22.5" x14ac:dyDescent="0.25">
      <c r="A229" s="43" t="s">
        <v>129</v>
      </c>
      <c r="B229" s="43" t="s">
        <v>585</v>
      </c>
      <c r="C229" s="43" t="s">
        <v>584</v>
      </c>
      <c r="D229" s="43" t="s">
        <v>287</v>
      </c>
      <c r="E229" s="43" t="s">
        <v>288</v>
      </c>
      <c r="F229" s="43" t="s">
        <v>584</v>
      </c>
      <c r="G229" s="43"/>
    </row>
    <row r="230" spans="1:7" ht="22.5" x14ac:dyDescent="0.25">
      <c r="A230" s="43" t="s">
        <v>129</v>
      </c>
      <c r="B230" s="43" t="s">
        <v>289</v>
      </c>
      <c r="C230" s="43" t="s">
        <v>586</v>
      </c>
      <c r="D230" s="43" t="s">
        <v>287</v>
      </c>
      <c r="E230" s="43" t="s">
        <v>291</v>
      </c>
      <c r="F230" s="43" t="s">
        <v>586</v>
      </c>
      <c r="G230" s="43"/>
    </row>
    <row r="231" spans="1:7" ht="22.5" x14ac:dyDescent="0.25">
      <c r="A231" s="43" t="s">
        <v>129</v>
      </c>
      <c r="B231" s="43" t="s">
        <v>292</v>
      </c>
      <c r="C231" s="43" t="s">
        <v>587</v>
      </c>
      <c r="D231" s="43" t="s">
        <v>217</v>
      </c>
      <c r="E231" s="43" t="s">
        <v>218</v>
      </c>
      <c r="F231" s="43" t="s">
        <v>587</v>
      </c>
      <c r="G231" s="43"/>
    </row>
    <row r="232" spans="1:7" ht="22.5" x14ac:dyDescent="0.25">
      <c r="A232" s="43" t="s">
        <v>129</v>
      </c>
      <c r="B232" s="43" t="s">
        <v>295</v>
      </c>
      <c r="C232" s="43" t="s">
        <v>588</v>
      </c>
      <c r="D232" s="43" t="s">
        <v>297</v>
      </c>
      <c r="E232" s="43" t="s">
        <v>288</v>
      </c>
      <c r="F232" s="43" t="s">
        <v>588</v>
      </c>
      <c r="G232" s="43"/>
    </row>
    <row r="233" spans="1:7" ht="22.5" x14ac:dyDescent="0.25">
      <c r="A233" s="43" t="s">
        <v>129</v>
      </c>
      <c r="B233" s="43" t="s">
        <v>589</v>
      </c>
      <c r="C233" s="43" t="s">
        <v>179</v>
      </c>
      <c r="D233" s="43" t="s">
        <v>287</v>
      </c>
      <c r="E233" s="43" t="s">
        <v>287</v>
      </c>
      <c r="F233" s="43" t="s">
        <v>179</v>
      </c>
      <c r="G233" s="43"/>
    </row>
    <row r="234" spans="1:7" ht="22.5" x14ac:dyDescent="0.25">
      <c r="A234" s="43" t="s">
        <v>129</v>
      </c>
      <c r="B234" s="43" t="s">
        <v>590</v>
      </c>
      <c r="C234" s="43" t="s">
        <v>179</v>
      </c>
      <c r="D234" s="43" t="s">
        <v>287</v>
      </c>
      <c r="E234" s="43" t="s">
        <v>287</v>
      </c>
      <c r="F234" s="43" t="s">
        <v>179</v>
      </c>
      <c r="G234" s="43"/>
    </row>
    <row r="235" spans="1:7" ht="22.5" x14ac:dyDescent="0.25">
      <c r="A235" s="44" t="s">
        <v>129</v>
      </c>
      <c r="B235" s="44" t="s">
        <v>591</v>
      </c>
      <c r="C235" s="44" t="s">
        <v>592</v>
      </c>
      <c r="D235" s="43" t="s">
        <v>593</v>
      </c>
      <c r="E235" s="43" t="s">
        <v>133</v>
      </c>
      <c r="F235" s="43" t="s">
        <v>594</v>
      </c>
      <c r="G235" s="43"/>
    </row>
    <row r="236" spans="1:7" ht="22.5" x14ac:dyDescent="0.25">
      <c r="A236" s="43" t="s">
        <v>129</v>
      </c>
      <c r="B236" s="43" t="s">
        <v>595</v>
      </c>
      <c r="C236" s="43" t="s">
        <v>596</v>
      </c>
      <c r="D236" s="43" t="s">
        <v>593</v>
      </c>
      <c r="E236" s="43" t="s">
        <v>133</v>
      </c>
      <c r="F236" s="43" t="s">
        <v>597</v>
      </c>
      <c r="G236" s="43"/>
    </row>
    <row r="237" spans="1:7" ht="22.5" x14ac:dyDescent="0.25">
      <c r="A237" s="43" t="s">
        <v>129</v>
      </c>
      <c r="B237" s="43" t="s">
        <v>598</v>
      </c>
      <c r="C237" s="43" t="s">
        <v>179</v>
      </c>
      <c r="D237" s="43" t="s">
        <v>593</v>
      </c>
      <c r="E237" s="43" t="s">
        <v>599</v>
      </c>
      <c r="F237" s="43" t="s">
        <v>179</v>
      </c>
      <c r="G237" s="43"/>
    </row>
    <row r="238" spans="1:7" ht="22.5" x14ac:dyDescent="0.25">
      <c r="A238" s="43" t="s">
        <v>129</v>
      </c>
      <c r="B238" s="43" t="s">
        <v>600</v>
      </c>
      <c r="C238" s="43" t="s">
        <v>179</v>
      </c>
      <c r="D238" s="43" t="s">
        <v>593</v>
      </c>
      <c r="E238" s="43" t="s">
        <v>601</v>
      </c>
      <c r="F238" s="43" t="s">
        <v>179</v>
      </c>
      <c r="G238" s="43"/>
    </row>
    <row r="239" spans="1:7" ht="22.5" x14ac:dyDescent="0.25">
      <c r="A239" s="43" t="s">
        <v>129</v>
      </c>
      <c r="B239" s="43" t="s">
        <v>602</v>
      </c>
      <c r="C239" s="43" t="s">
        <v>179</v>
      </c>
      <c r="D239" s="43" t="s">
        <v>603</v>
      </c>
      <c r="E239" s="43" t="s">
        <v>604</v>
      </c>
      <c r="F239" s="43" t="s">
        <v>179</v>
      </c>
      <c r="G239" s="43"/>
    </row>
    <row r="240" spans="1:7" ht="22.5" x14ac:dyDescent="0.25">
      <c r="A240" s="43" t="s">
        <v>129</v>
      </c>
      <c r="B240" s="43" t="s">
        <v>605</v>
      </c>
      <c r="C240" s="43" t="s">
        <v>179</v>
      </c>
      <c r="D240" s="43" t="s">
        <v>606</v>
      </c>
      <c r="E240" s="43" t="s">
        <v>607</v>
      </c>
      <c r="F240" s="43" t="s">
        <v>179</v>
      </c>
      <c r="G240" s="43"/>
    </row>
    <row r="241" spans="1:7" ht="22.5" x14ac:dyDescent="0.25">
      <c r="A241" s="43" t="s">
        <v>129</v>
      </c>
      <c r="B241" s="43" t="s">
        <v>608</v>
      </c>
      <c r="C241" s="43" t="s">
        <v>179</v>
      </c>
      <c r="D241" s="43" t="s">
        <v>609</v>
      </c>
      <c r="E241" s="43" t="s">
        <v>610</v>
      </c>
      <c r="F241" s="43" t="s">
        <v>179</v>
      </c>
      <c r="G241" s="43"/>
    </row>
    <row r="242" spans="1:7" ht="22.5" x14ac:dyDescent="0.25">
      <c r="A242" s="43" t="s">
        <v>129</v>
      </c>
      <c r="B242" s="43" t="s">
        <v>611</v>
      </c>
      <c r="C242" s="43" t="s">
        <v>179</v>
      </c>
      <c r="D242" s="43" t="s">
        <v>612</v>
      </c>
      <c r="E242" s="43" t="s">
        <v>613</v>
      </c>
      <c r="F242" s="43" t="s">
        <v>179</v>
      </c>
      <c r="G242" s="43"/>
    </row>
    <row r="243" spans="1:7" ht="22.5" x14ac:dyDescent="0.25">
      <c r="A243" s="43" t="s">
        <v>129</v>
      </c>
      <c r="B243" s="43" t="s">
        <v>614</v>
      </c>
      <c r="C243" s="43" t="s">
        <v>179</v>
      </c>
      <c r="D243" s="43" t="s">
        <v>312</v>
      </c>
      <c r="E243" s="43" t="s">
        <v>615</v>
      </c>
      <c r="F243" s="43" t="s">
        <v>179</v>
      </c>
      <c r="G243" s="43"/>
    </row>
    <row r="244" spans="1:7" ht="22.5" x14ac:dyDescent="0.25">
      <c r="A244" s="43" t="s">
        <v>129</v>
      </c>
      <c r="B244" s="43" t="s">
        <v>616</v>
      </c>
      <c r="C244" s="43" t="s">
        <v>179</v>
      </c>
      <c r="D244" s="43" t="s">
        <v>436</v>
      </c>
      <c r="E244" s="43" t="s">
        <v>437</v>
      </c>
      <c r="F244" s="43" t="s">
        <v>179</v>
      </c>
      <c r="G244" s="43"/>
    </row>
    <row r="245" spans="1:7" ht="22.5" x14ac:dyDescent="0.25">
      <c r="A245" s="43" t="s">
        <v>129</v>
      </c>
      <c r="B245" s="43" t="s">
        <v>617</v>
      </c>
      <c r="C245" s="43" t="s">
        <v>179</v>
      </c>
      <c r="D245" s="43" t="s">
        <v>618</v>
      </c>
      <c r="E245" s="43" t="s">
        <v>619</v>
      </c>
      <c r="F245" s="43" t="s">
        <v>179</v>
      </c>
      <c r="G245" s="43"/>
    </row>
    <row r="246" spans="1:7" ht="22.5" x14ac:dyDescent="0.25">
      <c r="A246" s="43" t="s">
        <v>129</v>
      </c>
      <c r="B246" s="43" t="s">
        <v>620</v>
      </c>
      <c r="C246" s="43" t="s">
        <v>179</v>
      </c>
      <c r="D246" s="43" t="s">
        <v>621</v>
      </c>
      <c r="E246" s="43" t="s">
        <v>599</v>
      </c>
      <c r="F246" s="43" t="s">
        <v>179</v>
      </c>
      <c r="G246" s="43"/>
    </row>
    <row r="247" spans="1:7" ht="22.5" x14ac:dyDescent="0.25">
      <c r="A247" s="43" t="s">
        <v>129</v>
      </c>
      <c r="B247" s="43" t="s">
        <v>622</v>
      </c>
      <c r="C247" s="43" t="s">
        <v>596</v>
      </c>
      <c r="D247" s="43" t="s">
        <v>623</v>
      </c>
      <c r="E247" s="43" t="s">
        <v>133</v>
      </c>
      <c r="F247" s="43" t="s">
        <v>597</v>
      </c>
      <c r="G247" s="43"/>
    </row>
    <row r="248" spans="1:7" ht="22.5" x14ac:dyDescent="0.25">
      <c r="A248" s="43" t="s">
        <v>129</v>
      </c>
      <c r="B248" s="43" t="s">
        <v>624</v>
      </c>
      <c r="C248" s="43" t="s">
        <v>625</v>
      </c>
      <c r="D248" s="43" t="s">
        <v>623</v>
      </c>
      <c r="E248" s="43" t="s">
        <v>626</v>
      </c>
      <c r="F248" s="43" t="s">
        <v>625</v>
      </c>
      <c r="G248" s="43"/>
    </row>
    <row r="249" spans="1:7" ht="22.5" x14ac:dyDescent="0.25">
      <c r="A249" s="43" t="s">
        <v>129</v>
      </c>
      <c r="B249" s="43" t="s">
        <v>627</v>
      </c>
      <c r="C249" s="43" t="s">
        <v>628</v>
      </c>
      <c r="D249" s="43" t="s">
        <v>623</v>
      </c>
      <c r="E249" s="43" t="s">
        <v>629</v>
      </c>
      <c r="F249" s="43" t="s">
        <v>628</v>
      </c>
      <c r="G249" s="43"/>
    </row>
    <row r="250" spans="1:7" ht="22.5" x14ac:dyDescent="0.25">
      <c r="A250" s="43" t="s">
        <v>129</v>
      </c>
      <c r="B250" s="43" t="s">
        <v>630</v>
      </c>
      <c r="C250" s="43" t="s">
        <v>631</v>
      </c>
      <c r="D250" s="43" t="s">
        <v>632</v>
      </c>
      <c r="E250" s="43" t="s">
        <v>626</v>
      </c>
      <c r="F250" s="43" t="s">
        <v>631</v>
      </c>
      <c r="G250" s="43"/>
    </row>
    <row r="251" spans="1:7" ht="22.5" x14ac:dyDescent="0.25">
      <c r="A251" s="43" t="s">
        <v>129</v>
      </c>
      <c r="B251" s="43" t="s">
        <v>633</v>
      </c>
      <c r="C251" s="43" t="s">
        <v>634</v>
      </c>
      <c r="D251" s="43" t="s">
        <v>635</v>
      </c>
      <c r="E251" s="43" t="s">
        <v>288</v>
      </c>
      <c r="F251" s="43" t="s">
        <v>634</v>
      </c>
      <c r="G251" s="43"/>
    </row>
    <row r="252" spans="1:7" ht="22.5" x14ac:dyDescent="0.25">
      <c r="A252" s="43" t="s">
        <v>129</v>
      </c>
      <c r="B252" s="43" t="s">
        <v>636</v>
      </c>
      <c r="C252" s="43" t="s">
        <v>637</v>
      </c>
      <c r="D252" s="43" t="s">
        <v>635</v>
      </c>
      <c r="E252" s="43" t="s">
        <v>638</v>
      </c>
      <c r="F252" s="43" t="s">
        <v>637</v>
      </c>
      <c r="G252" s="43"/>
    </row>
    <row r="253" spans="1:7" ht="22.5" x14ac:dyDescent="0.25">
      <c r="A253" s="43" t="s">
        <v>129</v>
      </c>
      <c r="B253" s="43" t="s">
        <v>639</v>
      </c>
      <c r="C253" s="43" t="s">
        <v>640</v>
      </c>
      <c r="D253" s="43" t="s">
        <v>641</v>
      </c>
      <c r="E253" s="43" t="s">
        <v>642</v>
      </c>
      <c r="F253" s="43" t="s">
        <v>640</v>
      </c>
      <c r="G253" s="43"/>
    </row>
    <row r="254" spans="1:7" ht="22.5" x14ac:dyDescent="0.25">
      <c r="A254" s="43" t="s">
        <v>129</v>
      </c>
      <c r="B254" s="43" t="s">
        <v>627</v>
      </c>
      <c r="C254" s="43" t="s">
        <v>643</v>
      </c>
      <c r="D254" s="43" t="s">
        <v>644</v>
      </c>
      <c r="E254" s="43" t="s">
        <v>645</v>
      </c>
      <c r="F254" s="43" t="s">
        <v>643</v>
      </c>
      <c r="G254" s="43"/>
    </row>
    <row r="255" spans="1:7" ht="22.5" x14ac:dyDescent="0.25">
      <c r="A255" s="43" t="s">
        <v>129</v>
      </c>
      <c r="B255" s="43" t="s">
        <v>630</v>
      </c>
      <c r="C255" s="43" t="s">
        <v>646</v>
      </c>
      <c r="D255" s="43" t="s">
        <v>647</v>
      </c>
      <c r="E255" s="43" t="s">
        <v>648</v>
      </c>
      <c r="F255" s="43" t="s">
        <v>646</v>
      </c>
      <c r="G255" s="43"/>
    </row>
    <row r="256" spans="1:7" ht="22.5" x14ac:dyDescent="0.25">
      <c r="A256" s="43" t="s">
        <v>129</v>
      </c>
      <c r="B256" s="43" t="s">
        <v>649</v>
      </c>
      <c r="C256" s="43" t="s">
        <v>650</v>
      </c>
      <c r="D256" s="43" t="s">
        <v>651</v>
      </c>
      <c r="E256" s="43" t="s">
        <v>652</v>
      </c>
      <c r="F256" s="43" t="s">
        <v>650</v>
      </c>
      <c r="G256" s="43"/>
    </row>
    <row r="257" spans="1:7" ht="22.5" x14ac:dyDescent="0.25">
      <c r="A257" s="43" t="s">
        <v>129</v>
      </c>
      <c r="B257" s="43" t="s">
        <v>653</v>
      </c>
      <c r="C257" s="43" t="s">
        <v>654</v>
      </c>
      <c r="D257" s="43" t="s">
        <v>655</v>
      </c>
      <c r="E257" s="43" t="s">
        <v>656</v>
      </c>
      <c r="F257" s="43" t="s">
        <v>654</v>
      </c>
      <c r="G257" s="43"/>
    </row>
    <row r="258" spans="1:7" ht="22.5" x14ac:dyDescent="0.25">
      <c r="A258" s="43" t="s">
        <v>129</v>
      </c>
      <c r="B258" s="43" t="s">
        <v>657</v>
      </c>
      <c r="C258" s="43" t="s">
        <v>658</v>
      </c>
      <c r="D258" s="43" t="s">
        <v>659</v>
      </c>
      <c r="E258" s="43" t="s">
        <v>660</v>
      </c>
      <c r="F258" s="43" t="s">
        <v>658</v>
      </c>
      <c r="G258" s="43"/>
    </row>
    <row r="259" spans="1:7" ht="22.5" x14ac:dyDescent="0.25">
      <c r="A259" s="43" t="s">
        <v>129</v>
      </c>
      <c r="B259" s="43" t="s">
        <v>661</v>
      </c>
      <c r="C259" s="43" t="s">
        <v>662</v>
      </c>
      <c r="D259" s="43" t="s">
        <v>663</v>
      </c>
      <c r="E259" s="43" t="s">
        <v>664</v>
      </c>
      <c r="F259" s="43" t="s">
        <v>662</v>
      </c>
      <c r="G259" s="43"/>
    </row>
    <row r="260" spans="1:7" ht="22.5" x14ac:dyDescent="0.25">
      <c r="A260" s="43" t="s">
        <v>129</v>
      </c>
      <c r="B260" s="43" t="s">
        <v>665</v>
      </c>
      <c r="C260" s="43" t="s">
        <v>666</v>
      </c>
      <c r="D260" s="43" t="s">
        <v>667</v>
      </c>
      <c r="E260" s="43" t="s">
        <v>668</v>
      </c>
      <c r="F260" s="43" t="s">
        <v>666</v>
      </c>
      <c r="G260" s="43"/>
    </row>
    <row r="261" spans="1:7" ht="22.5" x14ac:dyDescent="0.25">
      <c r="A261" s="43" t="s">
        <v>129</v>
      </c>
      <c r="B261" s="43" t="s">
        <v>669</v>
      </c>
      <c r="C261" s="43" t="s">
        <v>670</v>
      </c>
      <c r="D261" s="43" t="s">
        <v>671</v>
      </c>
      <c r="E261" s="43" t="s">
        <v>672</v>
      </c>
      <c r="F261" s="43" t="s">
        <v>670</v>
      </c>
      <c r="G261" s="43"/>
    </row>
    <row r="262" spans="1:7" ht="22.5" x14ac:dyDescent="0.25">
      <c r="A262" s="43" t="s">
        <v>129</v>
      </c>
      <c r="B262" s="43" t="s">
        <v>673</v>
      </c>
      <c r="C262" s="43" t="s">
        <v>674</v>
      </c>
      <c r="D262" s="43" t="s">
        <v>338</v>
      </c>
      <c r="E262" s="43" t="s">
        <v>675</v>
      </c>
      <c r="F262" s="43" t="s">
        <v>674</v>
      </c>
      <c r="G262" s="43"/>
    </row>
    <row r="263" spans="1:7" ht="22.5" x14ac:dyDescent="0.25">
      <c r="A263" s="43" t="s">
        <v>129</v>
      </c>
      <c r="B263" s="43" t="s">
        <v>676</v>
      </c>
      <c r="C263" s="43" t="s">
        <v>677</v>
      </c>
      <c r="D263" s="43" t="s">
        <v>348</v>
      </c>
      <c r="E263" s="43" t="s">
        <v>288</v>
      </c>
      <c r="F263" s="43" t="s">
        <v>677</v>
      </c>
      <c r="G263" s="43"/>
    </row>
    <row r="264" spans="1:7" ht="22.5" x14ac:dyDescent="0.25">
      <c r="A264" s="43" t="s">
        <v>129</v>
      </c>
      <c r="B264" s="43" t="s">
        <v>678</v>
      </c>
      <c r="C264" s="43" t="s">
        <v>679</v>
      </c>
      <c r="D264" s="43" t="s">
        <v>680</v>
      </c>
      <c r="E264" s="43" t="s">
        <v>172</v>
      </c>
      <c r="F264" s="43" t="s">
        <v>679</v>
      </c>
      <c r="G264" s="43"/>
    </row>
    <row r="265" spans="1:7" ht="22.5" x14ac:dyDescent="0.25">
      <c r="A265" s="43" t="s">
        <v>129</v>
      </c>
      <c r="B265" s="43" t="s">
        <v>636</v>
      </c>
      <c r="C265" s="43" t="s">
        <v>681</v>
      </c>
      <c r="D265" s="43" t="s">
        <v>680</v>
      </c>
      <c r="E265" s="43" t="s">
        <v>682</v>
      </c>
      <c r="F265" s="43" t="s">
        <v>681</v>
      </c>
      <c r="G265" s="43"/>
    </row>
    <row r="266" spans="1:7" ht="22.5" x14ac:dyDescent="0.25">
      <c r="A266" s="43" t="s">
        <v>129</v>
      </c>
      <c r="B266" s="43" t="s">
        <v>639</v>
      </c>
      <c r="C266" s="43" t="s">
        <v>683</v>
      </c>
      <c r="D266" s="43" t="s">
        <v>684</v>
      </c>
      <c r="E266" s="43" t="s">
        <v>685</v>
      </c>
      <c r="F266" s="43" t="s">
        <v>683</v>
      </c>
      <c r="G266" s="43"/>
    </row>
    <row r="267" spans="1:7" ht="22.5" x14ac:dyDescent="0.25">
      <c r="A267" s="43" t="s">
        <v>129</v>
      </c>
      <c r="B267" s="43" t="s">
        <v>627</v>
      </c>
      <c r="C267" s="43" t="s">
        <v>686</v>
      </c>
      <c r="D267" s="43" t="s">
        <v>687</v>
      </c>
      <c r="E267" s="43" t="s">
        <v>484</v>
      </c>
      <c r="F267" s="43" t="s">
        <v>686</v>
      </c>
      <c r="G267" s="43"/>
    </row>
    <row r="268" spans="1:7" ht="22.5" x14ac:dyDescent="0.25">
      <c r="A268" s="43" t="s">
        <v>129</v>
      </c>
      <c r="B268" s="43" t="s">
        <v>630</v>
      </c>
      <c r="C268" s="43" t="s">
        <v>688</v>
      </c>
      <c r="D268" s="43" t="s">
        <v>689</v>
      </c>
      <c r="E268" s="43" t="s">
        <v>690</v>
      </c>
      <c r="F268" s="43" t="s">
        <v>688</v>
      </c>
      <c r="G268" s="43"/>
    </row>
    <row r="269" spans="1:7" ht="22.5" x14ac:dyDescent="0.25">
      <c r="A269" s="43" t="s">
        <v>129</v>
      </c>
      <c r="B269" s="43" t="s">
        <v>649</v>
      </c>
      <c r="C269" s="43" t="s">
        <v>691</v>
      </c>
      <c r="D269" s="43" t="s">
        <v>498</v>
      </c>
      <c r="E269" s="43" t="s">
        <v>692</v>
      </c>
      <c r="F269" s="43" t="s">
        <v>691</v>
      </c>
      <c r="G269" s="43"/>
    </row>
    <row r="270" spans="1:7" ht="22.5" x14ac:dyDescent="0.25">
      <c r="A270" s="43" t="s">
        <v>129</v>
      </c>
      <c r="B270" s="43" t="s">
        <v>653</v>
      </c>
      <c r="C270" s="43" t="s">
        <v>693</v>
      </c>
      <c r="D270" s="43" t="s">
        <v>694</v>
      </c>
      <c r="E270" s="43" t="s">
        <v>476</v>
      </c>
      <c r="F270" s="43" t="s">
        <v>693</v>
      </c>
      <c r="G270" s="43"/>
    </row>
    <row r="271" spans="1:7" ht="22.5" x14ac:dyDescent="0.25">
      <c r="A271" s="43" t="s">
        <v>129</v>
      </c>
      <c r="B271" s="43" t="s">
        <v>657</v>
      </c>
      <c r="C271" s="43" t="s">
        <v>695</v>
      </c>
      <c r="D271" s="43" t="s">
        <v>696</v>
      </c>
      <c r="E271" s="43" t="s">
        <v>697</v>
      </c>
      <c r="F271" s="43" t="s">
        <v>695</v>
      </c>
      <c r="G271" s="43"/>
    </row>
    <row r="272" spans="1:7" ht="22.5" x14ac:dyDescent="0.25">
      <c r="A272" s="43" t="s">
        <v>129</v>
      </c>
      <c r="B272" s="43" t="s">
        <v>661</v>
      </c>
      <c r="C272" s="43" t="s">
        <v>698</v>
      </c>
      <c r="D272" s="43" t="s">
        <v>699</v>
      </c>
      <c r="E272" s="43" t="s">
        <v>700</v>
      </c>
      <c r="F272" s="43" t="s">
        <v>698</v>
      </c>
      <c r="G272" s="43"/>
    </row>
    <row r="273" spans="1:7" ht="22.5" x14ac:dyDescent="0.25">
      <c r="A273" s="43" t="s">
        <v>129</v>
      </c>
      <c r="B273" s="43" t="s">
        <v>665</v>
      </c>
      <c r="C273" s="43" t="s">
        <v>701</v>
      </c>
      <c r="D273" s="43" t="s">
        <v>702</v>
      </c>
      <c r="E273" s="43" t="s">
        <v>703</v>
      </c>
      <c r="F273" s="43" t="s">
        <v>701</v>
      </c>
      <c r="G273" s="43"/>
    </row>
    <row r="274" spans="1:7" ht="22.5" x14ac:dyDescent="0.25">
      <c r="A274" s="43" t="s">
        <v>129</v>
      </c>
      <c r="B274" s="43" t="s">
        <v>669</v>
      </c>
      <c r="C274" s="43" t="s">
        <v>704</v>
      </c>
      <c r="D274" s="43" t="s">
        <v>705</v>
      </c>
      <c r="E274" s="43" t="s">
        <v>706</v>
      </c>
      <c r="F274" s="43" t="s">
        <v>704</v>
      </c>
      <c r="G274" s="43"/>
    </row>
    <row r="275" spans="1:7" ht="22.5" x14ac:dyDescent="0.25">
      <c r="A275" s="43" t="s">
        <v>129</v>
      </c>
      <c r="B275" s="43" t="s">
        <v>673</v>
      </c>
      <c r="C275" s="43" t="s">
        <v>707</v>
      </c>
      <c r="D275" s="43" t="s">
        <v>708</v>
      </c>
      <c r="E275" s="43" t="s">
        <v>525</v>
      </c>
      <c r="F275" s="43" t="s">
        <v>707</v>
      </c>
      <c r="G275" s="43"/>
    </row>
    <row r="276" spans="1:7" ht="22.5" x14ac:dyDescent="0.25">
      <c r="A276" s="43" t="s">
        <v>129</v>
      </c>
      <c r="B276" s="43" t="s">
        <v>676</v>
      </c>
      <c r="C276" s="43" t="s">
        <v>709</v>
      </c>
      <c r="D276" s="43" t="s">
        <v>710</v>
      </c>
      <c r="E276" s="43" t="s">
        <v>172</v>
      </c>
      <c r="F276" s="43" t="s">
        <v>709</v>
      </c>
      <c r="G276" s="43"/>
    </row>
    <row r="277" spans="1:7" ht="22.5" x14ac:dyDescent="0.25">
      <c r="A277" s="43" t="s">
        <v>129</v>
      </c>
      <c r="B277" s="43" t="s">
        <v>711</v>
      </c>
      <c r="C277" s="43" t="s">
        <v>712</v>
      </c>
      <c r="D277" s="43" t="s">
        <v>713</v>
      </c>
      <c r="E277" s="43" t="s">
        <v>133</v>
      </c>
      <c r="F277" s="43" t="s">
        <v>714</v>
      </c>
      <c r="G277" s="43"/>
    </row>
    <row r="278" spans="1:7" ht="22.5" x14ac:dyDescent="0.25">
      <c r="A278" s="43" t="s">
        <v>129</v>
      </c>
      <c r="B278" s="43" t="s">
        <v>636</v>
      </c>
      <c r="C278" s="43" t="s">
        <v>715</v>
      </c>
      <c r="D278" s="43" t="s">
        <v>713</v>
      </c>
      <c r="E278" s="43" t="s">
        <v>716</v>
      </c>
      <c r="F278" s="43" t="s">
        <v>715</v>
      </c>
      <c r="G278" s="43"/>
    </row>
    <row r="279" spans="1:7" ht="22.5" x14ac:dyDescent="0.25">
      <c r="A279" s="43" t="s">
        <v>129</v>
      </c>
      <c r="B279" s="43" t="s">
        <v>639</v>
      </c>
      <c r="C279" s="43" t="s">
        <v>717</v>
      </c>
      <c r="D279" s="43" t="s">
        <v>718</v>
      </c>
      <c r="E279" s="43" t="s">
        <v>719</v>
      </c>
      <c r="F279" s="43" t="s">
        <v>717</v>
      </c>
      <c r="G279" s="43"/>
    </row>
    <row r="280" spans="1:7" ht="22.5" x14ac:dyDescent="0.25">
      <c r="A280" s="43" t="s">
        <v>129</v>
      </c>
      <c r="B280" s="43" t="s">
        <v>627</v>
      </c>
      <c r="C280" s="43" t="s">
        <v>720</v>
      </c>
      <c r="D280" s="43" t="s">
        <v>721</v>
      </c>
      <c r="E280" s="43" t="s">
        <v>722</v>
      </c>
      <c r="F280" s="43" t="s">
        <v>720</v>
      </c>
      <c r="G280" s="43"/>
    </row>
    <row r="281" spans="1:7" ht="22.5" x14ac:dyDescent="0.25">
      <c r="A281" s="43" t="s">
        <v>129</v>
      </c>
      <c r="B281" s="43" t="s">
        <v>630</v>
      </c>
      <c r="C281" s="43" t="s">
        <v>723</v>
      </c>
      <c r="D281" s="43" t="s">
        <v>724</v>
      </c>
      <c r="E281" s="43" t="s">
        <v>725</v>
      </c>
      <c r="F281" s="43" t="s">
        <v>723</v>
      </c>
      <c r="G281" s="43"/>
    </row>
    <row r="282" spans="1:7" ht="22.5" x14ac:dyDescent="0.25">
      <c r="A282" s="43" t="s">
        <v>129</v>
      </c>
      <c r="B282" s="43" t="s">
        <v>649</v>
      </c>
      <c r="C282" s="43" t="s">
        <v>726</v>
      </c>
      <c r="D282" s="43" t="s">
        <v>133</v>
      </c>
      <c r="E282" s="43" t="s">
        <v>133</v>
      </c>
      <c r="F282" s="43" t="s">
        <v>179</v>
      </c>
      <c r="G282" s="43"/>
    </row>
    <row r="283" spans="1:7" ht="22.5" x14ac:dyDescent="0.25">
      <c r="A283" s="43" t="s">
        <v>129</v>
      </c>
      <c r="B283" s="43" t="s">
        <v>653</v>
      </c>
      <c r="C283" s="43" t="s">
        <v>726</v>
      </c>
      <c r="D283" s="43" t="s">
        <v>133</v>
      </c>
      <c r="E283" s="43" t="s">
        <v>133</v>
      </c>
      <c r="F283" s="43" t="s">
        <v>179</v>
      </c>
      <c r="G283" s="43"/>
    </row>
    <row r="284" spans="1:7" ht="22.5" x14ac:dyDescent="0.25">
      <c r="A284" s="43" t="s">
        <v>129</v>
      </c>
      <c r="B284" s="43" t="s">
        <v>657</v>
      </c>
      <c r="C284" s="43" t="s">
        <v>726</v>
      </c>
      <c r="D284" s="43" t="s">
        <v>133</v>
      </c>
      <c r="E284" s="43" t="s">
        <v>133</v>
      </c>
      <c r="F284" s="43" t="s">
        <v>179</v>
      </c>
      <c r="G284" s="43"/>
    </row>
    <row r="285" spans="1:7" ht="22.5" x14ac:dyDescent="0.25">
      <c r="A285" s="43" t="s">
        <v>129</v>
      </c>
      <c r="B285" s="43" t="s">
        <v>661</v>
      </c>
      <c r="C285" s="43" t="s">
        <v>726</v>
      </c>
      <c r="D285" s="43" t="s">
        <v>133</v>
      </c>
      <c r="E285" s="43" t="s">
        <v>133</v>
      </c>
      <c r="F285" s="43" t="s">
        <v>179</v>
      </c>
      <c r="G285" s="43"/>
    </row>
    <row r="286" spans="1:7" ht="22.5" x14ac:dyDescent="0.25">
      <c r="A286" s="43" t="s">
        <v>129</v>
      </c>
      <c r="B286" s="43" t="s">
        <v>665</v>
      </c>
      <c r="C286" s="43" t="s">
        <v>726</v>
      </c>
      <c r="D286" s="43" t="s">
        <v>133</v>
      </c>
      <c r="E286" s="43" t="s">
        <v>133</v>
      </c>
      <c r="F286" s="43" t="s">
        <v>179</v>
      </c>
      <c r="G286" s="43"/>
    </row>
    <row r="287" spans="1:7" ht="22.5" x14ac:dyDescent="0.25">
      <c r="A287" s="43" t="s">
        <v>129</v>
      </c>
      <c r="B287" s="43" t="s">
        <v>669</v>
      </c>
      <c r="C287" s="43" t="s">
        <v>726</v>
      </c>
      <c r="D287" s="43" t="s">
        <v>133</v>
      </c>
      <c r="E287" s="43" t="s">
        <v>133</v>
      </c>
      <c r="F287" s="43" t="s">
        <v>179</v>
      </c>
      <c r="G287" s="43"/>
    </row>
    <row r="288" spans="1:7" ht="22.5" x14ac:dyDescent="0.25">
      <c r="A288" s="43" t="s">
        <v>129</v>
      </c>
      <c r="B288" s="43" t="s">
        <v>673</v>
      </c>
      <c r="C288" s="43" t="s">
        <v>726</v>
      </c>
      <c r="D288" s="43" t="s">
        <v>133</v>
      </c>
      <c r="E288" s="43" t="s">
        <v>133</v>
      </c>
      <c r="F288" s="43" t="s">
        <v>179</v>
      </c>
      <c r="G288" s="43"/>
    </row>
    <row r="289" spans="1:7" ht="22.5" x14ac:dyDescent="0.25">
      <c r="A289" s="43" t="s">
        <v>129</v>
      </c>
      <c r="B289" s="43" t="s">
        <v>676</v>
      </c>
      <c r="C289" s="43" t="s">
        <v>726</v>
      </c>
      <c r="D289" s="43" t="s">
        <v>133</v>
      </c>
      <c r="E289" s="43" t="s">
        <v>133</v>
      </c>
      <c r="F289" s="43" t="s">
        <v>179</v>
      </c>
      <c r="G289" s="43"/>
    </row>
    <row r="290" spans="1:7" ht="22.5" x14ac:dyDescent="0.25">
      <c r="A290" s="43" t="s">
        <v>129</v>
      </c>
      <c r="B290" s="43" t="s">
        <v>727</v>
      </c>
      <c r="C290" s="43" t="s">
        <v>728</v>
      </c>
      <c r="D290" s="43" t="s">
        <v>593</v>
      </c>
      <c r="E290" s="43" t="s">
        <v>133</v>
      </c>
      <c r="F290" s="43" t="s">
        <v>729</v>
      </c>
      <c r="G290" s="43"/>
    </row>
    <row r="291" spans="1:7" ht="22.5" x14ac:dyDescent="0.25">
      <c r="A291" s="43" t="s">
        <v>129</v>
      </c>
      <c r="B291" s="43" t="s">
        <v>598</v>
      </c>
      <c r="C291" s="43" t="s">
        <v>179</v>
      </c>
      <c r="D291" s="43" t="s">
        <v>593</v>
      </c>
      <c r="E291" s="43" t="s">
        <v>599</v>
      </c>
      <c r="F291" s="43" t="s">
        <v>179</v>
      </c>
      <c r="G291" s="43"/>
    </row>
    <row r="292" spans="1:7" ht="22.5" x14ac:dyDescent="0.25">
      <c r="A292" s="43" t="s">
        <v>129</v>
      </c>
      <c r="B292" s="43" t="s">
        <v>730</v>
      </c>
      <c r="C292" s="43" t="s">
        <v>179</v>
      </c>
      <c r="D292" s="43" t="s">
        <v>593</v>
      </c>
      <c r="E292" s="43" t="s">
        <v>601</v>
      </c>
      <c r="F292" s="43" t="s">
        <v>179</v>
      </c>
      <c r="G292" s="43"/>
    </row>
    <row r="293" spans="1:7" ht="22.5" x14ac:dyDescent="0.25">
      <c r="A293" s="43" t="s">
        <v>129</v>
      </c>
      <c r="B293" s="43" t="s">
        <v>602</v>
      </c>
      <c r="C293" s="43" t="s">
        <v>179</v>
      </c>
      <c r="D293" s="43" t="s">
        <v>603</v>
      </c>
      <c r="E293" s="43" t="s">
        <v>604</v>
      </c>
      <c r="F293" s="43" t="s">
        <v>179</v>
      </c>
      <c r="G293" s="43"/>
    </row>
    <row r="294" spans="1:7" ht="22.5" x14ac:dyDescent="0.25">
      <c r="A294" s="43" t="s">
        <v>129</v>
      </c>
      <c r="B294" s="43" t="s">
        <v>605</v>
      </c>
      <c r="C294" s="43" t="s">
        <v>179</v>
      </c>
      <c r="D294" s="43" t="s">
        <v>606</v>
      </c>
      <c r="E294" s="43" t="s">
        <v>607</v>
      </c>
      <c r="F294" s="43" t="s">
        <v>179</v>
      </c>
      <c r="G294" s="43"/>
    </row>
    <row r="295" spans="1:7" ht="22.5" x14ac:dyDescent="0.25">
      <c r="A295" s="43" t="s">
        <v>129</v>
      </c>
      <c r="B295" s="43" t="s">
        <v>608</v>
      </c>
      <c r="C295" s="43" t="s">
        <v>179</v>
      </c>
      <c r="D295" s="43" t="s">
        <v>609</v>
      </c>
      <c r="E295" s="43" t="s">
        <v>610</v>
      </c>
      <c r="F295" s="43" t="s">
        <v>179</v>
      </c>
      <c r="G295" s="43"/>
    </row>
    <row r="296" spans="1:7" ht="22.5" x14ac:dyDescent="0.25">
      <c r="A296" s="43" t="s">
        <v>129</v>
      </c>
      <c r="B296" s="43" t="s">
        <v>611</v>
      </c>
      <c r="C296" s="43" t="s">
        <v>179</v>
      </c>
      <c r="D296" s="43" t="s">
        <v>612</v>
      </c>
      <c r="E296" s="43" t="s">
        <v>613</v>
      </c>
      <c r="F296" s="43" t="s">
        <v>179</v>
      </c>
      <c r="G296" s="43"/>
    </row>
    <row r="297" spans="1:7" ht="22.5" x14ac:dyDescent="0.25">
      <c r="A297" s="43" t="s">
        <v>129</v>
      </c>
      <c r="B297" s="43" t="s">
        <v>614</v>
      </c>
      <c r="C297" s="43" t="s">
        <v>179</v>
      </c>
      <c r="D297" s="43" t="s">
        <v>312</v>
      </c>
      <c r="E297" s="43" t="s">
        <v>615</v>
      </c>
      <c r="F297" s="43" t="s">
        <v>179</v>
      </c>
      <c r="G297" s="43"/>
    </row>
    <row r="298" spans="1:7" ht="22.5" x14ac:dyDescent="0.25">
      <c r="A298" s="43" t="s">
        <v>129</v>
      </c>
      <c r="B298" s="43" t="s">
        <v>617</v>
      </c>
      <c r="C298" s="43" t="s">
        <v>179</v>
      </c>
      <c r="D298" s="43" t="s">
        <v>618</v>
      </c>
      <c r="E298" s="43" t="s">
        <v>619</v>
      </c>
      <c r="F298" s="43" t="s">
        <v>179</v>
      </c>
      <c r="G298" s="43"/>
    </row>
    <row r="299" spans="1:7" ht="22.5" x14ac:dyDescent="0.25">
      <c r="A299" s="43" t="s">
        <v>129</v>
      </c>
      <c r="B299" s="43" t="s">
        <v>620</v>
      </c>
      <c r="C299" s="43" t="s">
        <v>179</v>
      </c>
      <c r="D299" s="43" t="s">
        <v>621</v>
      </c>
      <c r="E299" s="43" t="s">
        <v>599</v>
      </c>
      <c r="F299" s="43" t="s">
        <v>179</v>
      </c>
      <c r="G299" s="43"/>
    </row>
    <row r="300" spans="1:7" ht="22.5" x14ac:dyDescent="0.25">
      <c r="A300" s="43" t="s">
        <v>129</v>
      </c>
      <c r="B300" s="43" t="s">
        <v>622</v>
      </c>
      <c r="C300" s="43" t="s">
        <v>728</v>
      </c>
      <c r="D300" s="43" t="s">
        <v>731</v>
      </c>
      <c r="E300" s="43" t="s">
        <v>133</v>
      </c>
      <c r="F300" s="43" t="s">
        <v>729</v>
      </c>
      <c r="G300" s="43"/>
    </row>
    <row r="301" spans="1:7" ht="22.5" x14ac:dyDescent="0.25">
      <c r="A301" s="43" t="s">
        <v>129</v>
      </c>
      <c r="B301" s="43" t="s">
        <v>624</v>
      </c>
      <c r="C301" s="43" t="s">
        <v>732</v>
      </c>
      <c r="D301" s="43" t="s">
        <v>731</v>
      </c>
      <c r="E301" s="43" t="s">
        <v>626</v>
      </c>
      <c r="F301" s="43" t="s">
        <v>732</v>
      </c>
      <c r="G301" s="43"/>
    </row>
    <row r="302" spans="1:7" ht="22.5" x14ac:dyDescent="0.25">
      <c r="A302" s="43" t="s">
        <v>129</v>
      </c>
      <c r="B302" s="43" t="s">
        <v>636</v>
      </c>
      <c r="C302" s="43" t="s">
        <v>179</v>
      </c>
      <c r="D302" s="43" t="s">
        <v>731</v>
      </c>
      <c r="E302" s="43" t="s">
        <v>731</v>
      </c>
      <c r="F302" s="43" t="s">
        <v>179</v>
      </c>
      <c r="G302" s="43"/>
    </row>
    <row r="303" spans="1:7" ht="22.5" x14ac:dyDescent="0.25">
      <c r="A303" s="43" t="s">
        <v>129</v>
      </c>
      <c r="B303" s="43" t="s">
        <v>639</v>
      </c>
      <c r="C303" s="43" t="s">
        <v>179</v>
      </c>
      <c r="D303" s="43" t="s">
        <v>612</v>
      </c>
      <c r="E303" s="43" t="s">
        <v>612</v>
      </c>
      <c r="F303" s="43" t="s">
        <v>179</v>
      </c>
      <c r="G303" s="43"/>
    </row>
    <row r="304" spans="1:7" ht="22.5" x14ac:dyDescent="0.25">
      <c r="A304" s="43" t="s">
        <v>129</v>
      </c>
      <c r="B304" s="43" t="s">
        <v>733</v>
      </c>
      <c r="C304" s="43" t="s">
        <v>734</v>
      </c>
      <c r="D304" s="43" t="s">
        <v>623</v>
      </c>
      <c r="E304" s="43" t="s">
        <v>629</v>
      </c>
      <c r="F304" s="43" t="s">
        <v>734</v>
      </c>
      <c r="G304" s="43"/>
    </row>
    <row r="305" spans="1:7" ht="22.5" x14ac:dyDescent="0.25">
      <c r="A305" s="43" t="s">
        <v>129</v>
      </c>
      <c r="B305" s="43" t="s">
        <v>630</v>
      </c>
      <c r="C305" s="43" t="s">
        <v>735</v>
      </c>
      <c r="D305" s="43" t="s">
        <v>632</v>
      </c>
      <c r="E305" s="43" t="s">
        <v>626</v>
      </c>
      <c r="F305" s="43" t="s">
        <v>735</v>
      </c>
      <c r="G305" s="43"/>
    </row>
    <row r="306" spans="1:7" ht="22.5" x14ac:dyDescent="0.25">
      <c r="A306" s="43" t="s">
        <v>129</v>
      </c>
      <c r="B306" s="43" t="s">
        <v>633</v>
      </c>
      <c r="C306" s="43" t="s">
        <v>736</v>
      </c>
      <c r="D306" s="43" t="s">
        <v>635</v>
      </c>
      <c r="E306" s="43" t="s">
        <v>288</v>
      </c>
      <c r="F306" s="43" t="s">
        <v>736</v>
      </c>
      <c r="G306" s="43"/>
    </row>
    <row r="307" spans="1:7" ht="22.5" x14ac:dyDescent="0.25">
      <c r="A307" s="43" t="s">
        <v>129</v>
      </c>
      <c r="B307" s="43" t="s">
        <v>636</v>
      </c>
      <c r="C307" s="43" t="s">
        <v>737</v>
      </c>
      <c r="D307" s="43" t="s">
        <v>635</v>
      </c>
      <c r="E307" s="43" t="s">
        <v>638</v>
      </c>
      <c r="F307" s="43" t="s">
        <v>737</v>
      </c>
      <c r="G307" s="43"/>
    </row>
    <row r="308" spans="1:7" ht="22.5" x14ac:dyDescent="0.25">
      <c r="A308" s="43" t="s">
        <v>129</v>
      </c>
      <c r="B308" s="43" t="s">
        <v>639</v>
      </c>
      <c r="C308" s="43" t="s">
        <v>738</v>
      </c>
      <c r="D308" s="43" t="s">
        <v>641</v>
      </c>
      <c r="E308" s="43" t="s">
        <v>642</v>
      </c>
      <c r="F308" s="43" t="s">
        <v>738</v>
      </c>
      <c r="G308" s="43"/>
    </row>
    <row r="309" spans="1:7" ht="22.5" x14ac:dyDescent="0.25">
      <c r="A309" s="43" t="s">
        <v>129</v>
      </c>
      <c r="B309" s="43" t="s">
        <v>627</v>
      </c>
      <c r="C309" s="43" t="s">
        <v>739</v>
      </c>
      <c r="D309" s="43" t="s">
        <v>644</v>
      </c>
      <c r="E309" s="43" t="s">
        <v>645</v>
      </c>
      <c r="F309" s="43" t="s">
        <v>739</v>
      </c>
      <c r="G309" s="43"/>
    </row>
    <row r="310" spans="1:7" ht="22.5" x14ac:dyDescent="0.25">
      <c r="A310" s="43" t="s">
        <v>129</v>
      </c>
      <c r="B310" s="43" t="s">
        <v>630</v>
      </c>
      <c r="C310" s="43" t="s">
        <v>740</v>
      </c>
      <c r="D310" s="43" t="s">
        <v>647</v>
      </c>
      <c r="E310" s="43" t="s">
        <v>648</v>
      </c>
      <c r="F310" s="43" t="s">
        <v>740</v>
      </c>
      <c r="G310" s="43"/>
    </row>
    <row r="311" spans="1:7" ht="22.5" x14ac:dyDescent="0.25">
      <c r="A311" s="43" t="s">
        <v>129</v>
      </c>
      <c r="B311" s="43" t="s">
        <v>649</v>
      </c>
      <c r="C311" s="43" t="s">
        <v>741</v>
      </c>
      <c r="D311" s="43" t="s">
        <v>742</v>
      </c>
      <c r="E311" s="43" t="s">
        <v>743</v>
      </c>
      <c r="F311" s="43" t="s">
        <v>741</v>
      </c>
      <c r="G311" s="43"/>
    </row>
    <row r="312" spans="1:7" ht="22.5" x14ac:dyDescent="0.25">
      <c r="A312" s="43" t="s">
        <v>129</v>
      </c>
      <c r="B312" s="43" t="s">
        <v>653</v>
      </c>
      <c r="C312" s="43" t="s">
        <v>744</v>
      </c>
      <c r="D312" s="43" t="s">
        <v>655</v>
      </c>
      <c r="E312" s="43" t="s">
        <v>656</v>
      </c>
      <c r="F312" s="43" t="s">
        <v>744</v>
      </c>
      <c r="G312" s="43"/>
    </row>
    <row r="313" spans="1:7" ht="22.5" x14ac:dyDescent="0.25">
      <c r="A313" s="43" t="s">
        <v>129</v>
      </c>
      <c r="B313" s="43" t="s">
        <v>657</v>
      </c>
      <c r="C313" s="43" t="s">
        <v>745</v>
      </c>
      <c r="D313" s="43" t="s">
        <v>659</v>
      </c>
      <c r="E313" s="43" t="s">
        <v>660</v>
      </c>
      <c r="F313" s="43" t="s">
        <v>745</v>
      </c>
      <c r="G313" s="43"/>
    </row>
    <row r="314" spans="1:7" ht="22.5" x14ac:dyDescent="0.25">
      <c r="A314" s="43" t="s">
        <v>129</v>
      </c>
      <c r="B314" s="43" t="s">
        <v>661</v>
      </c>
      <c r="C314" s="43" t="s">
        <v>746</v>
      </c>
      <c r="D314" s="43" t="s">
        <v>747</v>
      </c>
      <c r="E314" s="43" t="s">
        <v>748</v>
      </c>
      <c r="F314" s="43" t="s">
        <v>746</v>
      </c>
      <c r="G314" s="43"/>
    </row>
    <row r="315" spans="1:7" ht="22.5" x14ac:dyDescent="0.25">
      <c r="A315" s="43" t="s">
        <v>129</v>
      </c>
      <c r="B315" s="43" t="s">
        <v>665</v>
      </c>
      <c r="C315" s="43" t="s">
        <v>749</v>
      </c>
      <c r="D315" s="43" t="s">
        <v>667</v>
      </c>
      <c r="E315" s="43" t="s">
        <v>668</v>
      </c>
      <c r="F315" s="43" t="s">
        <v>749</v>
      </c>
      <c r="G315" s="43"/>
    </row>
    <row r="316" spans="1:7" ht="22.5" x14ac:dyDescent="0.25">
      <c r="A316" s="43" t="s">
        <v>129</v>
      </c>
      <c r="B316" s="43" t="s">
        <v>669</v>
      </c>
      <c r="C316" s="43" t="s">
        <v>750</v>
      </c>
      <c r="D316" s="43" t="s">
        <v>671</v>
      </c>
      <c r="E316" s="43" t="s">
        <v>672</v>
      </c>
      <c r="F316" s="43" t="s">
        <v>750</v>
      </c>
      <c r="G316" s="43"/>
    </row>
    <row r="317" spans="1:7" ht="22.5" x14ac:dyDescent="0.25">
      <c r="A317" s="43" t="s">
        <v>129</v>
      </c>
      <c r="B317" s="43" t="s">
        <v>673</v>
      </c>
      <c r="C317" s="43" t="s">
        <v>751</v>
      </c>
      <c r="D317" s="43" t="s">
        <v>272</v>
      </c>
      <c r="E317" s="43" t="s">
        <v>752</v>
      </c>
      <c r="F317" s="43" t="s">
        <v>751</v>
      </c>
      <c r="G317" s="43"/>
    </row>
    <row r="318" spans="1:7" ht="22.5" x14ac:dyDescent="0.25">
      <c r="A318" s="43" t="s">
        <v>129</v>
      </c>
      <c r="B318" s="43" t="s">
        <v>676</v>
      </c>
      <c r="C318" s="43" t="s">
        <v>753</v>
      </c>
      <c r="D318" s="43" t="s">
        <v>348</v>
      </c>
      <c r="E318" s="43" t="s">
        <v>288</v>
      </c>
      <c r="F318" s="43" t="s">
        <v>753</v>
      </c>
      <c r="G318" s="43"/>
    </row>
    <row r="319" spans="1:7" ht="22.5" x14ac:dyDescent="0.25">
      <c r="A319" s="43" t="s">
        <v>129</v>
      </c>
      <c r="B319" s="43" t="s">
        <v>678</v>
      </c>
      <c r="C319" s="43" t="s">
        <v>754</v>
      </c>
      <c r="D319" s="43" t="s">
        <v>755</v>
      </c>
      <c r="E319" s="43" t="s">
        <v>172</v>
      </c>
      <c r="F319" s="43" t="s">
        <v>754</v>
      </c>
      <c r="G319" s="43"/>
    </row>
    <row r="320" spans="1:7" ht="22.5" x14ac:dyDescent="0.25">
      <c r="A320" s="43" t="s">
        <v>129</v>
      </c>
      <c r="B320" s="43" t="s">
        <v>636</v>
      </c>
      <c r="C320" s="43" t="s">
        <v>756</v>
      </c>
      <c r="D320" s="43" t="s">
        <v>755</v>
      </c>
      <c r="E320" s="43" t="s">
        <v>481</v>
      </c>
      <c r="F320" s="43" t="s">
        <v>756</v>
      </c>
      <c r="G320" s="43"/>
    </row>
    <row r="321" spans="1:7" ht="22.5" x14ac:dyDescent="0.25">
      <c r="A321" s="43" t="s">
        <v>129</v>
      </c>
      <c r="B321" s="43" t="s">
        <v>639</v>
      </c>
      <c r="C321" s="43" t="s">
        <v>757</v>
      </c>
      <c r="D321" s="43" t="s">
        <v>684</v>
      </c>
      <c r="E321" s="43" t="s">
        <v>685</v>
      </c>
      <c r="F321" s="43" t="s">
        <v>757</v>
      </c>
      <c r="G321" s="43"/>
    </row>
    <row r="322" spans="1:7" ht="22.5" x14ac:dyDescent="0.25">
      <c r="A322" s="43" t="s">
        <v>129</v>
      </c>
      <c r="B322" s="43" t="s">
        <v>627</v>
      </c>
      <c r="C322" s="43" t="s">
        <v>758</v>
      </c>
      <c r="D322" s="43" t="s">
        <v>687</v>
      </c>
      <c r="E322" s="43" t="s">
        <v>484</v>
      </c>
      <c r="F322" s="43" t="s">
        <v>758</v>
      </c>
      <c r="G322" s="43"/>
    </row>
    <row r="323" spans="1:7" ht="22.5" x14ac:dyDescent="0.25">
      <c r="A323" s="43" t="s">
        <v>129</v>
      </c>
      <c r="B323" s="43" t="s">
        <v>630</v>
      </c>
      <c r="C323" s="43" t="s">
        <v>759</v>
      </c>
      <c r="D323" s="43" t="s">
        <v>689</v>
      </c>
      <c r="E323" s="43" t="s">
        <v>690</v>
      </c>
      <c r="F323" s="43" t="s">
        <v>759</v>
      </c>
      <c r="G323" s="43"/>
    </row>
    <row r="324" spans="1:7" ht="22.5" x14ac:dyDescent="0.25">
      <c r="A324" s="43" t="s">
        <v>129</v>
      </c>
      <c r="B324" s="43" t="s">
        <v>649</v>
      </c>
      <c r="C324" s="43" t="s">
        <v>760</v>
      </c>
      <c r="D324" s="43" t="s">
        <v>498</v>
      </c>
      <c r="E324" s="43" t="s">
        <v>692</v>
      </c>
      <c r="F324" s="43" t="s">
        <v>760</v>
      </c>
      <c r="G324" s="43"/>
    </row>
    <row r="325" spans="1:7" ht="22.5" x14ac:dyDescent="0.25">
      <c r="A325" s="43" t="s">
        <v>129</v>
      </c>
      <c r="B325" s="43" t="s">
        <v>653</v>
      </c>
      <c r="C325" s="43" t="s">
        <v>761</v>
      </c>
      <c r="D325" s="43" t="s">
        <v>694</v>
      </c>
      <c r="E325" s="43" t="s">
        <v>476</v>
      </c>
      <c r="F325" s="43" t="s">
        <v>761</v>
      </c>
      <c r="G325" s="43"/>
    </row>
    <row r="326" spans="1:7" ht="22.5" x14ac:dyDescent="0.25">
      <c r="A326" s="43" t="s">
        <v>129</v>
      </c>
      <c r="B326" s="43" t="s">
        <v>657</v>
      </c>
      <c r="C326" s="43" t="s">
        <v>762</v>
      </c>
      <c r="D326" s="43" t="s">
        <v>696</v>
      </c>
      <c r="E326" s="43" t="s">
        <v>697</v>
      </c>
      <c r="F326" s="43" t="s">
        <v>762</v>
      </c>
      <c r="G326" s="43"/>
    </row>
    <row r="327" spans="1:7" ht="22.5" x14ac:dyDescent="0.25">
      <c r="A327" s="43" t="s">
        <v>129</v>
      </c>
      <c r="B327" s="43" t="s">
        <v>661</v>
      </c>
      <c r="C327" s="43" t="s">
        <v>763</v>
      </c>
      <c r="D327" s="43" t="s">
        <v>764</v>
      </c>
      <c r="E327" s="43" t="s">
        <v>700</v>
      </c>
      <c r="F327" s="43" t="s">
        <v>763</v>
      </c>
      <c r="G327" s="43"/>
    </row>
    <row r="328" spans="1:7" ht="22.5" x14ac:dyDescent="0.25">
      <c r="A328" s="43" t="s">
        <v>129</v>
      </c>
      <c r="B328" s="43" t="s">
        <v>665</v>
      </c>
      <c r="C328" s="43" t="s">
        <v>765</v>
      </c>
      <c r="D328" s="43" t="s">
        <v>766</v>
      </c>
      <c r="E328" s="43" t="s">
        <v>703</v>
      </c>
      <c r="F328" s="43" t="s">
        <v>765</v>
      </c>
      <c r="G328" s="43"/>
    </row>
    <row r="329" spans="1:7" ht="22.5" x14ac:dyDescent="0.25">
      <c r="A329" s="43" t="s">
        <v>129</v>
      </c>
      <c r="B329" s="43" t="s">
        <v>669</v>
      </c>
      <c r="C329" s="43" t="s">
        <v>767</v>
      </c>
      <c r="D329" s="43" t="s">
        <v>705</v>
      </c>
      <c r="E329" s="43" t="s">
        <v>706</v>
      </c>
      <c r="F329" s="43" t="s">
        <v>767</v>
      </c>
      <c r="G329" s="43"/>
    </row>
    <row r="330" spans="1:7" ht="22.5" x14ac:dyDescent="0.25">
      <c r="A330" s="43" t="s">
        <v>129</v>
      </c>
      <c r="B330" s="43" t="s">
        <v>673</v>
      </c>
      <c r="C330" s="43" t="s">
        <v>768</v>
      </c>
      <c r="D330" s="43" t="s">
        <v>708</v>
      </c>
      <c r="E330" s="43" t="s">
        <v>525</v>
      </c>
      <c r="F330" s="43" t="s">
        <v>768</v>
      </c>
      <c r="G330" s="43"/>
    </row>
    <row r="331" spans="1:7" ht="22.5" x14ac:dyDescent="0.25">
      <c r="A331" s="43" t="s">
        <v>129</v>
      </c>
      <c r="B331" s="43" t="s">
        <v>676</v>
      </c>
      <c r="C331" s="43" t="s">
        <v>769</v>
      </c>
      <c r="D331" s="43" t="s">
        <v>710</v>
      </c>
      <c r="E331" s="43" t="s">
        <v>172</v>
      </c>
      <c r="F331" s="43" t="s">
        <v>769</v>
      </c>
      <c r="G331" s="43"/>
    </row>
    <row r="332" spans="1:7" ht="22.5" x14ac:dyDescent="0.25">
      <c r="A332" s="43" t="s">
        <v>129</v>
      </c>
      <c r="B332" s="43" t="s">
        <v>711</v>
      </c>
      <c r="C332" s="43" t="s">
        <v>770</v>
      </c>
      <c r="D332" s="43" t="s">
        <v>713</v>
      </c>
      <c r="E332" s="43" t="s">
        <v>133</v>
      </c>
      <c r="F332" s="43" t="s">
        <v>771</v>
      </c>
      <c r="G332" s="43"/>
    </row>
    <row r="333" spans="1:7" ht="22.5" x14ac:dyDescent="0.25">
      <c r="A333" s="43" t="s">
        <v>129</v>
      </c>
      <c r="B333" s="43" t="s">
        <v>636</v>
      </c>
      <c r="C333" s="43" t="s">
        <v>772</v>
      </c>
      <c r="D333" s="43" t="s">
        <v>713</v>
      </c>
      <c r="E333" s="43" t="s">
        <v>716</v>
      </c>
      <c r="F333" s="43" t="s">
        <v>772</v>
      </c>
      <c r="G333" s="43"/>
    </row>
    <row r="334" spans="1:7" ht="22.5" x14ac:dyDescent="0.25">
      <c r="A334" s="43" t="s">
        <v>129</v>
      </c>
      <c r="B334" s="43" t="s">
        <v>639</v>
      </c>
      <c r="C334" s="43" t="s">
        <v>773</v>
      </c>
      <c r="D334" s="43" t="s">
        <v>718</v>
      </c>
      <c r="E334" s="43" t="s">
        <v>719</v>
      </c>
      <c r="F334" s="43" t="s">
        <v>773</v>
      </c>
      <c r="G334" s="43"/>
    </row>
    <row r="335" spans="1:7" ht="22.5" x14ac:dyDescent="0.25">
      <c r="A335" s="43" t="s">
        <v>129</v>
      </c>
      <c r="B335" s="43" t="s">
        <v>627</v>
      </c>
      <c r="C335" s="43" t="s">
        <v>774</v>
      </c>
      <c r="D335" s="43" t="s">
        <v>721</v>
      </c>
      <c r="E335" s="43" t="s">
        <v>722</v>
      </c>
      <c r="F335" s="43" t="s">
        <v>774</v>
      </c>
      <c r="G335" s="43"/>
    </row>
    <row r="336" spans="1:7" ht="22.5" x14ac:dyDescent="0.25">
      <c r="A336" s="43" t="s">
        <v>129</v>
      </c>
      <c r="B336" s="43" t="s">
        <v>630</v>
      </c>
      <c r="C336" s="43" t="s">
        <v>775</v>
      </c>
      <c r="D336" s="43" t="s">
        <v>724</v>
      </c>
      <c r="E336" s="43" t="s">
        <v>776</v>
      </c>
      <c r="F336" s="43" t="s">
        <v>775</v>
      </c>
      <c r="G336" s="43"/>
    </row>
    <row r="337" spans="1:7" ht="22.5" x14ac:dyDescent="0.25">
      <c r="A337" s="43" t="s">
        <v>129</v>
      </c>
      <c r="B337" s="43" t="s">
        <v>649</v>
      </c>
      <c r="C337" s="43" t="s">
        <v>777</v>
      </c>
      <c r="D337" s="43" t="s">
        <v>133</v>
      </c>
      <c r="E337" s="43" t="s">
        <v>133</v>
      </c>
      <c r="F337" s="43" t="s">
        <v>179</v>
      </c>
      <c r="G337" s="43"/>
    </row>
    <row r="338" spans="1:7" ht="22.5" x14ac:dyDescent="0.25">
      <c r="A338" s="43" t="s">
        <v>129</v>
      </c>
      <c r="B338" s="43" t="s">
        <v>653</v>
      </c>
      <c r="C338" s="43" t="s">
        <v>777</v>
      </c>
      <c r="D338" s="43" t="s">
        <v>133</v>
      </c>
      <c r="E338" s="43" t="s">
        <v>133</v>
      </c>
      <c r="F338" s="43" t="s">
        <v>179</v>
      </c>
      <c r="G338" s="43"/>
    </row>
    <row r="339" spans="1:7" ht="22.5" x14ac:dyDescent="0.25">
      <c r="A339" s="43" t="s">
        <v>129</v>
      </c>
      <c r="B339" s="43" t="s">
        <v>657</v>
      </c>
      <c r="C339" s="43" t="s">
        <v>777</v>
      </c>
      <c r="D339" s="43" t="s">
        <v>133</v>
      </c>
      <c r="E339" s="43" t="s">
        <v>133</v>
      </c>
      <c r="F339" s="43" t="s">
        <v>179</v>
      </c>
      <c r="G339" s="43"/>
    </row>
    <row r="340" spans="1:7" ht="22.5" x14ac:dyDescent="0.25">
      <c r="A340" s="43" t="s">
        <v>129</v>
      </c>
      <c r="B340" s="43" t="s">
        <v>661</v>
      </c>
      <c r="C340" s="43" t="s">
        <v>777</v>
      </c>
      <c r="D340" s="43" t="s">
        <v>133</v>
      </c>
      <c r="E340" s="43" t="s">
        <v>133</v>
      </c>
      <c r="F340" s="43" t="s">
        <v>179</v>
      </c>
      <c r="G340" s="43"/>
    </row>
    <row r="341" spans="1:7" ht="22.5" x14ac:dyDescent="0.25">
      <c r="A341" s="43" t="s">
        <v>129</v>
      </c>
      <c r="B341" s="43" t="s">
        <v>665</v>
      </c>
      <c r="C341" s="43" t="s">
        <v>777</v>
      </c>
      <c r="D341" s="43" t="s">
        <v>133</v>
      </c>
      <c r="E341" s="43" t="s">
        <v>133</v>
      </c>
      <c r="F341" s="43" t="s">
        <v>179</v>
      </c>
      <c r="G341" s="43"/>
    </row>
    <row r="342" spans="1:7" ht="22.5" x14ac:dyDescent="0.25">
      <c r="A342" s="43" t="s">
        <v>129</v>
      </c>
      <c r="B342" s="43" t="s">
        <v>669</v>
      </c>
      <c r="C342" s="43" t="s">
        <v>777</v>
      </c>
      <c r="D342" s="43" t="s">
        <v>133</v>
      </c>
      <c r="E342" s="43" t="s">
        <v>133</v>
      </c>
      <c r="F342" s="43" t="s">
        <v>179</v>
      </c>
      <c r="G342" s="43"/>
    </row>
    <row r="343" spans="1:7" ht="22.5" x14ac:dyDescent="0.25">
      <c r="A343" s="43" t="s">
        <v>129</v>
      </c>
      <c r="B343" s="43" t="s">
        <v>673</v>
      </c>
      <c r="C343" s="43" t="s">
        <v>777</v>
      </c>
      <c r="D343" s="43" t="s">
        <v>133</v>
      </c>
      <c r="E343" s="43" t="s">
        <v>133</v>
      </c>
      <c r="F343" s="43" t="s">
        <v>179</v>
      </c>
      <c r="G343" s="43"/>
    </row>
    <row r="344" spans="1:7" ht="22.5" x14ac:dyDescent="0.25">
      <c r="A344" s="43" t="s">
        <v>129</v>
      </c>
      <c r="B344" s="43" t="s">
        <v>676</v>
      </c>
      <c r="C344" s="43" t="s">
        <v>777</v>
      </c>
      <c r="D344" s="43" t="s">
        <v>133</v>
      </c>
      <c r="E344" s="43" t="s">
        <v>133</v>
      </c>
      <c r="F344" s="43" t="s">
        <v>179</v>
      </c>
      <c r="G344" s="43"/>
    </row>
    <row r="345" spans="1:7" ht="22.5" x14ac:dyDescent="0.25">
      <c r="A345" s="43" t="s">
        <v>129</v>
      </c>
      <c r="B345" s="43" t="s">
        <v>778</v>
      </c>
      <c r="C345" s="43" t="s">
        <v>779</v>
      </c>
      <c r="D345" s="43" t="s">
        <v>593</v>
      </c>
      <c r="E345" s="43" t="s">
        <v>133</v>
      </c>
      <c r="F345" s="43" t="s">
        <v>780</v>
      </c>
      <c r="G345" s="43"/>
    </row>
    <row r="346" spans="1:7" ht="22.5" x14ac:dyDescent="0.25">
      <c r="A346" s="43" t="s">
        <v>129</v>
      </c>
      <c r="B346" s="43" t="s">
        <v>781</v>
      </c>
      <c r="C346" s="43" t="s">
        <v>179</v>
      </c>
      <c r="D346" s="43" t="s">
        <v>593</v>
      </c>
      <c r="E346" s="43" t="s">
        <v>599</v>
      </c>
      <c r="F346" s="43" t="s">
        <v>179</v>
      </c>
      <c r="G346" s="43"/>
    </row>
    <row r="347" spans="1:7" ht="22.5" x14ac:dyDescent="0.25">
      <c r="A347" s="43" t="s">
        <v>129</v>
      </c>
      <c r="B347" s="43" t="s">
        <v>730</v>
      </c>
      <c r="C347" s="43" t="s">
        <v>179</v>
      </c>
      <c r="D347" s="43" t="s">
        <v>593</v>
      </c>
      <c r="E347" s="43" t="s">
        <v>601</v>
      </c>
      <c r="F347" s="43" t="s">
        <v>179</v>
      </c>
      <c r="G347" s="43"/>
    </row>
    <row r="348" spans="1:7" ht="22.5" x14ac:dyDescent="0.25">
      <c r="A348" s="43" t="s">
        <v>129</v>
      </c>
      <c r="B348" s="43" t="s">
        <v>602</v>
      </c>
      <c r="C348" s="43" t="s">
        <v>179</v>
      </c>
      <c r="D348" s="43" t="s">
        <v>603</v>
      </c>
      <c r="E348" s="43" t="s">
        <v>604</v>
      </c>
      <c r="F348" s="43" t="s">
        <v>179</v>
      </c>
      <c r="G348" s="43"/>
    </row>
    <row r="349" spans="1:7" ht="22.5" x14ac:dyDescent="0.25">
      <c r="A349" s="43" t="s">
        <v>129</v>
      </c>
      <c r="B349" s="43" t="s">
        <v>605</v>
      </c>
      <c r="C349" s="43" t="s">
        <v>179</v>
      </c>
      <c r="D349" s="43" t="s">
        <v>606</v>
      </c>
      <c r="E349" s="43" t="s">
        <v>607</v>
      </c>
      <c r="F349" s="43" t="s">
        <v>179</v>
      </c>
      <c r="G349" s="43"/>
    </row>
    <row r="350" spans="1:7" ht="22.5" x14ac:dyDescent="0.25">
      <c r="A350" s="43" t="s">
        <v>129</v>
      </c>
      <c r="B350" s="43" t="s">
        <v>608</v>
      </c>
      <c r="C350" s="43" t="s">
        <v>179</v>
      </c>
      <c r="D350" s="43" t="s">
        <v>609</v>
      </c>
      <c r="E350" s="43" t="s">
        <v>610</v>
      </c>
      <c r="F350" s="43" t="s">
        <v>179</v>
      </c>
      <c r="G350" s="43"/>
    </row>
    <row r="351" spans="1:7" ht="22.5" x14ac:dyDescent="0.25">
      <c r="A351" s="43" t="s">
        <v>129</v>
      </c>
      <c r="B351" s="43" t="s">
        <v>611</v>
      </c>
      <c r="C351" s="43" t="s">
        <v>179</v>
      </c>
      <c r="D351" s="43" t="s">
        <v>612</v>
      </c>
      <c r="E351" s="43" t="s">
        <v>613</v>
      </c>
      <c r="F351" s="43" t="s">
        <v>179</v>
      </c>
      <c r="G351" s="43"/>
    </row>
    <row r="352" spans="1:7" ht="22.5" x14ac:dyDescent="0.25">
      <c r="A352" s="43" t="s">
        <v>129</v>
      </c>
      <c r="B352" s="43" t="s">
        <v>614</v>
      </c>
      <c r="C352" s="43" t="s">
        <v>179</v>
      </c>
      <c r="D352" s="43" t="s">
        <v>312</v>
      </c>
      <c r="E352" s="43" t="s">
        <v>615</v>
      </c>
      <c r="F352" s="43" t="s">
        <v>179</v>
      </c>
      <c r="G352" s="43"/>
    </row>
    <row r="353" spans="1:7" ht="22.5" x14ac:dyDescent="0.25">
      <c r="A353" s="43" t="s">
        <v>129</v>
      </c>
      <c r="B353" s="43" t="s">
        <v>617</v>
      </c>
      <c r="C353" s="43" t="s">
        <v>179</v>
      </c>
      <c r="D353" s="43" t="s">
        <v>618</v>
      </c>
      <c r="E353" s="43" t="s">
        <v>619</v>
      </c>
      <c r="F353" s="43" t="s">
        <v>179</v>
      </c>
      <c r="G353" s="43"/>
    </row>
    <row r="354" spans="1:7" ht="22.5" x14ac:dyDescent="0.25">
      <c r="A354" s="43" t="s">
        <v>129</v>
      </c>
      <c r="B354" s="43" t="s">
        <v>620</v>
      </c>
      <c r="C354" s="43" t="s">
        <v>179</v>
      </c>
      <c r="D354" s="43" t="s">
        <v>621</v>
      </c>
      <c r="E354" s="43" t="s">
        <v>599</v>
      </c>
      <c r="F354" s="43" t="s">
        <v>179</v>
      </c>
      <c r="G354" s="43"/>
    </row>
    <row r="355" spans="1:7" ht="22.5" x14ac:dyDescent="0.25">
      <c r="A355" s="43" t="s">
        <v>129</v>
      </c>
      <c r="B355" s="43" t="s">
        <v>622</v>
      </c>
      <c r="C355" s="43" t="s">
        <v>779</v>
      </c>
      <c r="D355" s="43" t="s">
        <v>731</v>
      </c>
      <c r="E355" s="43" t="s">
        <v>133</v>
      </c>
      <c r="F355" s="43" t="s">
        <v>780</v>
      </c>
      <c r="G355" s="43"/>
    </row>
    <row r="356" spans="1:7" ht="22.5" x14ac:dyDescent="0.25">
      <c r="A356" s="43" t="s">
        <v>129</v>
      </c>
      <c r="B356" s="43" t="s">
        <v>624</v>
      </c>
      <c r="C356" s="43" t="s">
        <v>782</v>
      </c>
      <c r="D356" s="43" t="s">
        <v>731</v>
      </c>
      <c r="E356" s="43" t="s">
        <v>626</v>
      </c>
      <c r="F356" s="43" t="s">
        <v>782</v>
      </c>
      <c r="G356" s="43"/>
    </row>
    <row r="357" spans="1:7" ht="22.5" x14ac:dyDescent="0.25">
      <c r="A357" s="43" t="s">
        <v>129</v>
      </c>
      <c r="B357" s="43" t="s">
        <v>783</v>
      </c>
      <c r="C357" s="43" t="s">
        <v>179</v>
      </c>
      <c r="D357" s="43" t="s">
        <v>731</v>
      </c>
      <c r="E357" s="43" t="s">
        <v>731</v>
      </c>
      <c r="F357" s="43" t="s">
        <v>179</v>
      </c>
      <c r="G357" s="43"/>
    </row>
    <row r="358" spans="1:7" ht="22.5" x14ac:dyDescent="0.25">
      <c r="A358" s="43" t="s">
        <v>129</v>
      </c>
      <c r="B358" s="43" t="s">
        <v>784</v>
      </c>
      <c r="C358" s="43" t="s">
        <v>179</v>
      </c>
      <c r="D358" s="43" t="s">
        <v>612</v>
      </c>
      <c r="E358" s="43" t="s">
        <v>612</v>
      </c>
      <c r="F358" s="43" t="s">
        <v>179</v>
      </c>
      <c r="G358" s="43"/>
    </row>
    <row r="359" spans="1:7" ht="22.5" x14ac:dyDescent="0.25">
      <c r="A359" s="43" t="s">
        <v>129</v>
      </c>
      <c r="B359" s="43" t="s">
        <v>785</v>
      </c>
      <c r="C359" s="43" t="s">
        <v>786</v>
      </c>
      <c r="D359" s="43" t="s">
        <v>787</v>
      </c>
      <c r="E359" s="43" t="s">
        <v>548</v>
      </c>
      <c r="F359" s="43" t="s">
        <v>786</v>
      </c>
      <c r="G359" s="43"/>
    </row>
    <row r="360" spans="1:7" ht="22.5" x14ac:dyDescent="0.25">
      <c r="A360" s="43" t="s">
        <v>129</v>
      </c>
      <c r="B360" s="43" t="s">
        <v>788</v>
      </c>
      <c r="C360" s="43" t="s">
        <v>789</v>
      </c>
      <c r="D360" s="43" t="s">
        <v>632</v>
      </c>
      <c r="E360" s="43" t="s">
        <v>626</v>
      </c>
      <c r="F360" s="43" t="s">
        <v>789</v>
      </c>
      <c r="G360" s="43"/>
    </row>
    <row r="361" spans="1:7" ht="22.5" x14ac:dyDescent="0.25">
      <c r="A361" s="43" t="s">
        <v>129</v>
      </c>
      <c r="B361" s="43" t="s">
        <v>633</v>
      </c>
      <c r="C361" s="43" t="s">
        <v>790</v>
      </c>
      <c r="D361" s="43" t="s">
        <v>791</v>
      </c>
      <c r="E361" s="43" t="s">
        <v>288</v>
      </c>
      <c r="F361" s="43" t="s">
        <v>790</v>
      </c>
      <c r="G361" s="43"/>
    </row>
    <row r="362" spans="1:7" ht="22.5" x14ac:dyDescent="0.25">
      <c r="A362" s="43" t="s">
        <v>129</v>
      </c>
      <c r="B362" s="43" t="s">
        <v>783</v>
      </c>
      <c r="C362" s="43" t="s">
        <v>792</v>
      </c>
      <c r="D362" s="43" t="s">
        <v>791</v>
      </c>
      <c r="E362" s="43" t="s">
        <v>793</v>
      </c>
      <c r="F362" s="43" t="s">
        <v>792</v>
      </c>
      <c r="G362" s="43"/>
    </row>
    <row r="363" spans="1:7" ht="22.5" x14ac:dyDescent="0.25">
      <c r="A363" s="43" t="s">
        <v>129</v>
      </c>
      <c r="B363" s="43" t="s">
        <v>784</v>
      </c>
      <c r="C363" s="43" t="s">
        <v>794</v>
      </c>
      <c r="D363" s="43" t="s">
        <v>641</v>
      </c>
      <c r="E363" s="43" t="s">
        <v>642</v>
      </c>
      <c r="F363" s="43" t="s">
        <v>794</v>
      </c>
      <c r="G363" s="43"/>
    </row>
    <row r="364" spans="1:7" ht="22.5" x14ac:dyDescent="0.25">
      <c r="A364" s="43" t="s">
        <v>129</v>
      </c>
      <c r="B364" s="43" t="s">
        <v>795</v>
      </c>
      <c r="C364" s="43" t="s">
        <v>796</v>
      </c>
      <c r="D364" s="43" t="s">
        <v>644</v>
      </c>
      <c r="E364" s="43" t="s">
        <v>645</v>
      </c>
      <c r="F364" s="43" t="s">
        <v>796</v>
      </c>
      <c r="G364" s="43"/>
    </row>
    <row r="365" spans="1:7" ht="22.5" x14ac:dyDescent="0.25">
      <c r="A365" s="43" t="s">
        <v>129</v>
      </c>
      <c r="B365" s="43" t="s">
        <v>788</v>
      </c>
      <c r="C365" s="43" t="s">
        <v>797</v>
      </c>
      <c r="D365" s="43" t="s">
        <v>647</v>
      </c>
      <c r="E365" s="43" t="s">
        <v>648</v>
      </c>
      <c r="F365" s="43" t="s">
        <v>797</v>
      </c>
      <c r="G365" s="43"/>
    </row>
    <row r="366" spans="1:7" ht="22.5" x14ac:dyDescent="0.25">
      <c r="A366" s="43" t="s">
        <v>129</v>
      </c>
      <c r="B366" s="43" t="s">
        <v>798</v>
      </c>
      <c r="C366" s="43" t="s">
        <v>799</v>
      </c>
      <c r="D366" s="43" t="s">
        <v>742</v>
      </c>
      <c r="E366" s="43" t="s">
        <v>743</v>
      </c>
      <c r="F366" s="43" t="s">
        <v>799</v>
      </c>
      <c r="G366" s="43"/>
    </row>
    <row r="367" spans="1:7" ht="22.5" x14ac:dyDescent="0.25">
      <c r="A367" s="43" t="s">
        <v>129</v>
      </c>
      <c r="B367" s="43" t="s">
        <v>800</v>
      </c>
      <c r="C367" s="43" t="s">
        <v>801</v>
      </c>
      <c r="D367" s="43" t="s">
        <v>655</v>
      </c>
      <c r="E367" s="43" t="s">
        <v>656</v>
      </c>
      <c r="F367" s="43" t="s">
        <v>801</v>
      </c>
      <c r="G367" s="43"/>
    </row>
    <row r="368" spans="1:7" ht="22.5" x14ac:dyDescent="0.25">
      <c r="A368" s="43" t="s">
        <v>129</v>
      </c>
      <c r="B368" s="43" t="s">
        <v>802</v>
      </c>
      <c r="C368" s="43" t="s">
        <v>803</v>
      </c>
      <c r="D368" s="43" t="s">
        <v>659</v>
      </c>
      <c r="E368" s="43" t="s">
        <v>660</v>
      </c>
      <c r="F368" s="43" t="s">
        <v>803</v>
      </c>
      <c r="G368" s="43"/>
    </row>
    <row r="369" spans="1:7" ht="22.5" x14ac:dyDescent="0.25">
      <c r="A369" s="43" t="s">
        <v>129</v>
      </c>
      <c r="B369" s="43" t="s">
        <v>804</v>
      </c>
      <c r="C369" s="43" t="s">
        <v>805</v>
      </c>
      <c r="D369" s="43" t="s">
        <v>806</v>
      </c>
      <c r="E369" s="43" t="s">
        <v>807</v>
      </c>
      <c r="F369" s="43" t="s">
        <v>805</v>
      </c>
      <c r="G369" s="43"/>
    </row>
    <row r="370" spans="1:7" ht="22.5" x14ac:dyDescent="0.25">
      <c r="A370" s="43" t="s">
        <v>129</v>
      </c>
      <c r="B370" s="43" t="s">
        <v>808</v>
      </c>
      <c r="C370" s="43" t="s">
        <v>809</v>
      </c>
      <c r="D370" s="43" t="s">
        <v>667</v>
      </c>
      <c r="E370" s="43" t="s">
        <v>668</v>
      </c>
      <c r="F370" s="43" t="s">
        <v>809</v>
      </c>
      <c r="G370" s="43"/>
    </row>
    <row r="371" spans="1:7" ht="22.5" x14ac:dyDescent="0.25">
      <c r="A371" s="43" t="s">
        <v>129</v>
      </c>
      <c r="B371" s="43" t="s">
        <v>810</v>
      </c>
      <c r="C371" s="43" t="s">
        <v>811</v>
      </c>
      <c r="D371" s="43" t="s">
        <v>671</v>
      </c>
      <c r="E371" s="43" t="s">
        <v>672</v>
      </c>
      <c r="F371" s="43" t="s">
        <v>811</v>
      </c>
      <c r="G371" s="43"/>
    </row>
    <row r="372" spans="1:7" ht="22.5" x14ac:dyDescent="0.25">
      <c r="A372" s="43" t="s">
        <v>129</v>
      </c>
      <c r="B372" s="43" t="s">
        <v>812</v>
      </c>
      <c r="C372" s="43" t="s">
        <v>813</v>
      </c>
      <c r="D372" s="43" t="s">
        <v>272</v>
      </c>
      <c r="E372" s="43" t="s">
        <v>752</v>
      </c>
      <c r="F372" s="43" t="s">
        <v>813</v>
      </c>
      <c r="G372" s="43"/>
    </row>
    <row r="373" spans="1:7" ht="22.5" x14ac:dyDescent="0.25">
      <c r="A373" s="43" t="s">
        <v>129</v>
      </c>
      <c r="B373" s="43" t="s">
        <v>814</v>
      </c>
      <c r="C373" s="43" t="s">
        <v>815</v>
      </c>
      <c r="D373" s="43" t="s">
        <v>348</v>
      </c>
      <c r="E373" s="43" t="s">
        <v>288</v>
      </c>
      <c r="F373" s="43" t="s">
        <v>815</v>
      </c>
      <c r="G373" s="43"/>
    </row>
    <row r="374" spans="1:7" ht="22.5" x14ac:dyDescent="0.25">
      <c r="A374" s="43" t="s">
        <v>129</v>
      </c>
      <c r="B374" s="43" t="s">
        <v>678</v>
      </c>
      <c r="C374" s="43" t="s">
        <v>816</v>
      </c>
      <c r="D374" s="43" t="s">
        <v>817</v>
      </c>
      <c r="E374" s="43" t="s">
        <v>818</v>
      </c>
      <c r="F374" s="43" t="s">
        <v>816</v>
      </c>
      <c r="G374" s="43"/>
    </row>
    <row r="375" spans="1:7" ht="22.5" x14ac:dyDescent="0.25">
      <c r="A375" s="43" t="s">
        <v>129</v>
      </c>
      <c r="B375" s="43" t="s">
        <v>783</v>
      </c>
      <c r="C375" s="43" t="s">
        <v>819</v>
      </c>
      <c r="D375" s="43" t="s">
        <v>817</v>
      </c>
      <c r="E375" s="43" t="s">
        <v>820</v>
      </c>
      <c r="F375" s="43" t="s">
        <v>819</v>
      </c>
      <c r="G375" s="43"/>
    </row>
    <row r="376" spans="1:7" ht="22.5" x14ac:dyDescent="0.25">
      <c r="A376" s="43" t="s">
        <v>129</v>
      </c>
      <c r="B376" s="43" t="s">
        <v>784</v>
      </c>
      <c r="C376" s="43" t="s">
        <v>821</v>
      </c>
      <c r="D376" s="43" t="s">
        <v>755</v>
      </c>
      <c r="E376" s="43" t="s">
        <v>481</v>
      </c>
      <c r="F376" s="43" t="s">
        <v>821</v>
      </c>
      <c r="G376" s="43"/>
    </row>
    <row r="377" spans="1:7" ht="22.5" x14ac:dyDescent="0.25">
      <c r="A377" s="43" t="s">
        <v>129</v>
      </c>
      <c r="B377" s="43" t="s">
        <v>795</v>
      </c>
      <c r="C377" s="43" t="s">
        <v>822</v>
      </c>
      <c r="D377" s="43" t="s">
        <v>684</v>
      </c>
      <c r="E377" s="43" t="s">
        <v>823</v>
      </c>
      <c r="F377" s="43" t="s">
        <v>822</v>
      </c>
      <c r="G377" s="43"/>
    </row>
    <row r="378" spans="1:7" ht="22.5" x14ac:dyDescent="0.25">
      <c r="A378" s="43" t="s">
        <v>129</v>
      </c>
      <c r="B378" s="43" t="s">
        <v>788</v>
      </c>
      <c r="C378" s="43" t="s">
        <v>822</v>
      </c>
      <c r="D378" s="43" t="s">
        <v>684</v>
      </c>
      <c r="E378" s="43" t="s">
        <v>685</v>
      </c>
      <c r="F378" s="43" t="s">
        <v>822</v>
      </c>
      <c r="G378" s="43"/>
    </row>
    <row r="379" spans="1:7" ht="22.5" x14ac:dyDescent="0.25">
      <c r="A379" s="43" t="s">
        <v>129</v>
      </c>
      <c r="B379" s="43" t="s">
        <v>798</v>
      </c>
      <c r="C379" s="43" t="s">
        <v>824</v>
      </c>
      <c r="D379" s="43" t="s">
        <v>484</v>
      </c>
      <c r="E379" s="43" t="s">
        <v>484</v>
      </c>
      <c r="F379" s="43" t="s">
        <v>824</v>
      </c>
      <c r="G379" s="43"/>
    </row>
    <row r="380" spans="1:7" ht="22.5" x14ac:dyDescent="0.25">
      <c r="A380" s="43" t="s">
        <v>129</v>
      </c>
      <c r="B380" s="43" t="s">
        <v>800</v>
      </c>
      <c r="C380" s="43" t="s">
        <v>825</v>
      </c>
      <c r="D380" s="43" t="s">
        <v>689</v>
      </c>
      <c r="E380" s="43" t="s">
        <v>690</v>
      </c>
      <c r="F380" s="43" t="s">
        <v>825</v>
      </c>
      <c r="G380" s="43"/>
    </row>
    <row r="381" spans="1:7" ht="22.5" x14ac:dyDescent="0.25">
      <c r="A381" s="43" t="s">
        <v>129</v>
      </c>
      <c r="B381" s="43" t="s">
        <v>802</v>
      </c>
      <c r="C381" s="43" t="s">
        <v>826</v>
      </c>
      <c r="D381" s="43" t="s">
        <v>498</v>
      </c>
      <c r="E381" s="43" t="s">
        <v>692</v>
      </c>
      <c r="F381" s="43" t="s">
        <v>826</v>
      </c>
      <c r="G381" s="43"/>
    </row>
    <row r="382" spans="1:7" ht="22.5" x14ac:dyDescent="0.25">
      <c r="A382" s="43" t="s">
        <v>129</v>
      </c>
      <c r="B382" s="43" t="s">
        <v>804</v>
      </c>
      <c r="C382" s="43" t="s">
        <v>827</v>
      </c>
      <c r="D382" s="43" t="s">
        <v>764</v>
      </c>
      <c r="E382" s="43" t="s">
        <v>700</v>
      </c>
      <c r="F382" s="43" t="s">
        <v>827</v>
      </c>
      <c r="G382" s="43"/>
    </row>
    <row r="383" spans="1:7" ht="22.5" x14ac:dyDescent="0.25">
      <c r="A383" s="43" t="s">
        <v>129</v>
      </c>
      <c r="B383" s="43" t="s">
        <v>808</v>
      </c>
      <c r="C383" s="43" t="s">
        <v>828</v>
      </c>
      <c r="D383" s="43" t="s">
        <v>702</v>
      </c>
      <c r="E383" s="43" t="s">
        <v>703</v>
      </c>
      <c r="F383" s="43" t="s">
        <v>828</v>
      </c>
      <c r="G383" s="43"/>
    </row>
    <row r="384" spans="1:7" ht="22.5" x14ac:dyDescent="0.25">
      <c r="A384" s="43" t="s">
        <v>129</v>
      </c>
      <c r="B384" s="43" t="s">
        <v>810</v>
      </c>
      <c r="C384" s="43" t="s">
        <v>829</v>
      </c>
      <c r="D384" s="43" t="s">
        <v>705</v>
      </c>
      <c r="E384" s="43" t="s">
        <v>706</v>
      </c>
      <c r="F384" s="43" t="s">
        <v>829</v>
      </c>
      <c r="G384" s="43"/>
    </row>
    <row r="385" spans="1:7" ht="22.5" x14ac:dyDescent="0.25">
      <c r="A385" s="43" t="s">
        <v>129</v>
      </c>
      <c r="B385" s="43" t="s">
        <v>812</v>
      </c>
      <c r="C385" s="43" t="s">
        <v>830</v>
      </c>
      <c r="D385" s="43" t="s">
        <v>708</v>
      </c>
      <c r="E385" s="43" t="s">
        <v>525</v>
      </c>
      <c r="F385" s="43" t="s">
        <v>830</v>
      </c>
      <c r="G385" s="43"/>
    </row>
    <row r="386" spans="1:7" ht="22.5" x14ac:dyDescent="0.25">
      <c r="A386" s="43" t="s">
        <v>129</v>
      </c>
      <c r="B386" s="43" t="s">
        <v>814</v>
      </c>
      <c r="C386" s="43" t="s">
        <v>831</v>
      </c>
      <c r="D386" s="43" t="s">
        <v>710</v>
      </c>
      <c r="E386" s="43" t="s">
        <v>818</v>
      </c>
      <c r="F386" s="43" t="s">
        <v>831</v>
      </c>
      <c r="G386" s="43"/>
    </row>
    <row r="387" spans="1:7" ht="22.5" x14ac:dyDescent="0.25">
      <c r="A387" s="43" t="s">
        <v>129</v>
      </c>
      <c r="B387" s="43" t="s">
        <v>711</v>
      </c>
      <c r="C387" s="43" t="s">
        <v>832</v>
      </c>
      <c r="D387" s="43" t="s">
        <v>713</v>
      </c>
      <c r="E387" s="43" t="s">
        <v>133</v>
      </c>
      <c r="F387" s="43" t="s">
        <v>833</v>
      </c>
      <c r="G387" s="43"/>
    </row>
    <row r="388" spans="1:7" ht="22.5" x14ac:dyDescent="0.25">
      <c r="A388" s="43" t="s">
        <v>129</v>
      </c>
      <c r="B388" s="43" t="s">
        <v>783</v>
      </c>
      <c r="C388" s="43" t="s">
        <v>834</v>
      </c>
      <c r="D388" s="43" t="s">
        <v>713</v>
      </c>
      <c r="E388" s="43" t="s">
        <v>716</v>
      </c>
      <c r="F388" s="43" t="s">
        <v>834</v>
      </c>
      <c r="G388" s="43"/>
    </row>
    <row r="389" spans="1:7" ht="22.5" x14ac:dyDescent="0.25">
      <c r="A389" s="43" t="s">
        <v>129</v>
      </c>
      <c r="B389" s="43" t="s">
        <v>784</v>
      </c>
      <c r="C389" s="43" t="s">
        <v>835</v>
      </c>
      <c r="D389" s="43" t="s">
        <v>718</v>
      </c>
      <c r="E389" s="43" t="s">
        <v>719</v>
      </c>
      <c r="F389" s="43" t="s">
        <v>835</v>
      </c>
      <c r="G389" s="43"/>
    </row>
    <row r="390" spans="1:7" ht="22.5" x14ac:dyDescent="0.25">
      <c r="A390" s="43" t="s">
        <v>129</v>
      </c>
      <c r="B390" s="43" t="s">
        <v>795</v>
      </c>
      <c r="C390" s="43" t="s">
        <v>836</v>
      </c>
      <c r="D390" s="43" t="s">
        <v>721</v>
      </c>
      <c r="E390" s="43" t="s">
        <v>722</v>
      </c>
      <c r="F390" s="43" t="s">
        <v>836</v>
      </c>
      <c r="G390" s="43"/>
    </row>
    <row r="391" spans="1:7" ht="22.5" x14ac:dyDescent="0.25">
      <c r="A391" s="43" t="s">
        <v>129</v>
      </c>
      <c r="B391" s="43" t="s">
        <v>788</v>
      </c>
      <c r="C391" s="43" t="s">
        <v>837</v>
      </c>
      <c r="D391" s="43" t="s">
        <v>724</v>
      </c>
      <c r="E391" s="43" t="s">
        <v>776</v>
      </c>
      <c r="F391" s="43" t="s">
        <v>837</v>
      </c>
      <c r="G391" s="43"/>
    </row>
    <row r="392" spans="1:7" ht="22.5" x14ac:dyDescent="0.25">
      <c r="A392" s="43" t="s">
        <v>129</v>
      </c>
      <c r="B392" s="43" t="s">
        <v>798</v>
      </c>
      <c r="C392" s="43" t="s">
        <v>838</v>
      </c>
      <c r="D392" s="43" t="s">
        <v>133</v>
      </c>
      <c r="E392" s="43" t="s">
        <v>133</v>
      </c>
      <c r="F392" s="43" t="s">
        <v>179</v>
      </c>
      <c r="G392" s="43"/>
    </row>
    <row r="393" spans="1:7" ht="22.5" x14ac:dyDescent="0.25">
      <c r="A393" s="43" t="s">
        <v>129</v>
      </c>
      <c r="B393" s="43" t="s">
        <v>800</v>
      </c>
      <c r="C393" s="43" t="s">
        <v>838</v>
      </c>
      <c r="D393" s="43" t="s">
        <v>133</v>
      </c>
      <c r="E393" s="43" t="s">
        <v>133</v>
      </c>
      <c r="F393" s="43" t="s">
        <v>179</v>
      </c>
      <c r="G393" s="43"/>
    </row>
    <row r="394" spans="1:7" ht="22.5" x14ac:dyDescent="0.25">
      <c r="A394" s="43" t="s">
        <v>129</v>
      </c>
      <c r="B394" s="43" t="s">
        <v>802</v>
      </c>
      <c r="C394" s="43" t="s">
        <v>838</v>
      </c>
      <c r="D394" s="43" t="s">
        <v>133</v>
      </c>
      <c r="E394" s="43" t="s">
        <v>133</v>
      </c>
      <c r="F394" s="43" t="s">
        <v>179</v>
      </c>
      <c r="G394" s="43"/>
    </row>
    <row r="395" spans="1:7" ht="22.5" x14ac:dyDescent="0.25">
      <c r="A395" s="43" t="s">
        <v>129</v>
      </c>
      <c r="B395" s="43" t="s">
        <v>804</v>
      </c>
      <c r="C395" s="43" t="s">
        <v>838</v>
      </c>
      <c r="D395" s="43" t="s">
        <v>133</v>
      </c>
      <c r="E395" s="43" t="s">
        <v>133</v>
      </c>
      <c r="F395" s="43" t="s">
        <v>179</v>
      </c>
      <c r="G395" s="43"/>
    </row>
    <row r="396" spans="1:7" ht="22.5" x14ac:dyDescent="0.25">
      <c r="A396" s="43" t="s">
        <v>129</v>
      </c>
      <c r="B396" s="43" t="s">
        <v>808</v>
      </c>
      <c r="C396" s="43" t="s">
        <v>838</v>
      </c>
      <c r="D396" s="43" t="s">
        <v>133</v>
      </c>
      <c r="E396" s="43" t="s">
        <v>133</v>
      </c>
      <c r="F396" s="43" t="s">
        <v>179</v>
      </c>
      <c r="G396" s="43"/>
    </row>
    <row r="397" spans="1:7" ht="22.5" x14ac:dyDescent="0.25">
      <c r="A397" s="43" t="s">
        <v>129</v>
      </c>
      <c r="B397" s="43" t="s">
        <v>810</v>
      </c>
      <c r="C397" s="43" t="s">
        <v>838</v>
      </c>
      <c r="D397" s="43" t="s">
        <v>133</v>
      </c>
      <c r="E397" s="43" t="s">
        <v>133</v>
      </c>
      <c r="F397" s="43" t="s">
        <v>179</v>
      </c>
      <c r="G397" s="43"/>
    </row>
    <row r="398" spans="1:7" ht="22.5" x14ac:dyDescent="0.25">
      <c r="A398" s="43" t="s">
        <v>129</v>
      </c>
      <c r="B398" s="43" t="s">
        <v>812</v>
      </c>
      <c r="C398" s="43" t="s">
        <v>838</v>
      </c>
      <c r="D398" s="43" t="s">
        <v>133</v>
      </c>
      <c r="E398" s="43" t="s">
        <v>133</v>
      </c>
      <c r="F398" s="43" t="s">
        <v>179</v>
      </c>
      <c r="G398" s="43"/>
    </row>
    <row r="399" spans="1:7" ht="22.5" x14ac:dyDescent="0.25">
      <c r="A399" s="43" t="s">
        <v>129</v>
      </c>
      <c r="B399" s="43" t="s">
        <v>814</v>
      </c>
      <c r="C399" s="43" t="s">
        <v>838</v>
      </c>
      <c r="D399" s="43" t="s">
        <v>133</v>
      </c>
      <c r="E399" s="43" t="s">
        <v>133</v>
      </c>
      <c r="F399" s="43" t="s">
        <v>179</v>
      </c>
      <c r="G399" s="43"/>
    </row>
    <row r="400" spans="1:7" ht="22.5" x14ac:dyDescent="0.25">
      <c r="A400" s="43" t="s">
        <v>129</v>
      </c>
      <c r="B400" s="43" t="s">
        <v>839</v>
      </c>
      <c r="C400" s="43" t="s">
        <v>840</v>
      </c>
      <c r="D400" s="43" t="s">
        <v>133</v>
      </c>
      <c r="E400" s="43" t="s">
        <v>133</v>
      </c>
      <c r="F400" s="43" t="s">
        <v>179</v>
      </c>
      <c r="G400" s="43"/>
    </row>
    <row r="401" spans="1:7" ht="22.5" x14ac:dyDescent="0.25">
      <c r="A401" s="43" t="s">
        <v>129</v>
      </c>
      <c r="B401" s="43" t="s">
        <v>841</v>
      </c>
      <c r="C401" s="43" t="s">
        <v>179</v>
      </c>
      <c r="D401" s="43" t="s">
        <v>133</v>
      </c>
      <c r="E401" s="43" t="s">
        <v>133</v>
      </c>
      <c r="F401" s="43" t="s">
        <v>179</v>
      </c>
      <c r="G401" s="43"/>
    </row>
    <row r="402" spans="1:7" ht="22.5" x14ac:dyDescent="0.25">
      <c r="A402" s="43" t="s">
        <v>129</v>
      </c>
      <c r="B402" s="43" t="s">
        <v>842</v>
      </c>
      <c r="C402" s="43" t="s">
        <v>179</v>
      </c>
      <c r="D402" s="43" t="s">
        <v>133</v>
      </c>
      <c r="E402" s="43" t="s">
        <v>133</v>
      </c>
      <c r="F402" s="43" t="s">
        <v>179</v>
      </c>
      <c r="G402" s="43"/>
    </row>
    <row r="403" spans="1:7" ht="22.5" x14ac:dyDescent="0.25">
      <c r="A403" s="43" t="s">
        <v>129</v>
      </c>
      <c r="B403" s="43" t="s">
        <v>843</v>
      </c>
      <c r="C403" s="43" t="s">
        <v>179</v>
      </c>
      <c r="D403" s="43" t="s">
        <v>133</v>
      </c>
      <c r="E403" s="43" t="s">
        <v>133</v>
      </c>
      <c r="F403" s="43" t="s">
        <v>179</v>
      </c>
      <c r="G403" s="43"/>
    </row>
    <row r="404" spans="1:7" ht="22.5" x14ac:dyDescent="0.25">
      <c r="A404" s="43" t="s">
        <v>129</v>
      </c>
      <c r="B404" s="43" t="s">
        <v>844</v>
      </c>
      <c r="C404" s="43" t="s">
        <v>179</v>
      </c>
      <c r="D404" s="43" t="s">
        <v>133</v>
      </c>
      <c r="E404" s="43" t="s">
        <v>133</v>
      </c>
      <c r="F404" s="43" t="s">
        <v>179</v>
      </c>
      <c r="G404" s="43"/>
    </row>
    <row r="405" spans="1:7" ht="22.5" x14ac:dyDescent="0.25">
      <c r="A405" s="43" t="s">
        <v>129</v>
      </c>
      <c r="B405" s="43" t="s">
        <v>845</v>
      </c>
      <c r="C405" s="43" t="s">
        <v>179</v>
      </c>
      <c r="D405" s="43" t="s">
        <v>133</v>
      </c>
      <c r="E405" s="43" t="s">
        <v>133</v>
      </c>
      <c r="F405" s="43" t="s">
        <v>179</v>
      </c>
      <c r="G405" s="43"/>
    </row>
    <row r="406" spans="1:7" ht="22.5" x14ac:dyDescent="0.25">
      <c r="A406" s="43" t="s">
        <v>129</v>
      </c>
      <c r="B406" s="43" t="s">
        <v>846</v>
      </c>
      <c r="C406" s="43" t="s">
        <v>179</v>
      </c>
      <c r="D406" s="43" t="s">
        <v>133</v>
      </c>
      <c r="E406" s="43" t="s">
        <v>133</v>
      </c>
      <c r="F406" s="43" t="s">
        <v>179</v>
      </c>
      <c r="G406" s="43"/>
    </row>
    <row r="407" spans="1:7" ht="22.5" x14ac:dyDescent="0.25">
      <c r="A407" s="43" t="s">
        <v>129</v>
      </c>
      <c r="B407" s="43" t="s">
        <v>847</v>
      </c>
      <c r="C407" s="43" t="s">
        <v>179</v>
      </c>
      <c r="D407" s="43" t="s">
        <v>133</v>
      </c>
      <c r="E407" s="43" t="s">
        <v>133</v>
      </c>
      <c r="F407" s="43" t="s">
        <v>179</v>
      </c>
      <c r="G407" s="43"/>
    </row>
    <row r="408" spans="1:7" ht="22.5" x14ac:dyDescent="0.25">
      <c r="A408" s="43" t="s">
        <v>129</v>
      </c>
      <c r="B408" s="43" t="s">
        <v>848</v>
      </c>
      <c r="C408" s="43" t="s">
        <v>179</v>
      </c>
      <c r="D408" s="43" t="s">
        <v>133</v>
      </c>
      <c r="E408" s="43" t="s">
        <v>133</v>
      </c>
      <c r="F408" s="43" t="s">
        <v>179</v>
      </c>
      <c r="G408" s="43"/>
    </row>
    <row r="409" spans="1:7" ht="22.5" x14ac:dyDescent="0.25">
      <c r="A409" s="43" t="s">
        <v>129</v>
      </c>
      <c r="B409" s="43" t="s">
        <v>849</v>
      </c>
      <c r="C409" s="43" t="s">
        <v>179</v>
      </c>
      <c r="D409" s="43" t="s">
        <v>133</v>
      </c>
      <c r="E409" s="43" t="s">
        <v>133</v>
      </c>
      <c r="F409" s="43" t="s">
        <v>179</v>
      </c>
      <c r="G409" s="43"/>
    </row>
    <row r="410" spans="1:7" ht="22.5" x14ac:dyDescent="0.25">
      <c r="A410" s="43" t="s">
        <v>129</v>
      </c>
      <c r="B410" s="43" t="s">
        <v>850</v>
      </c>
      <c r="C410" s="43" t="s">
        <v>179</v>
      </c>
      <c r="D410" s="43" t="s">
        <v>133</v>
      </c>
      <c r="E410" s="43" t="s">
        <v>133</v>
      </c>
      <c r="F410" s="43" t="s">
        <v>179</v>
      </c>
      <c r="G410" s="43"/>
    </row>
    <row r="411" spans="1:7" ht="22.5" x14ac:dyDescent="0.25">
      <c r="A411" s="43" t="s">
        <v>129</v>
      </c>
      <c r="B411" s="43" t="s">
        <v>851</v>
      </c>
      <c r="C411" s="43" t="s">
        <v>179</v>
      </c>
      <c r="D411" s="43" t="s">
        <v>133</v>
      </c>
      <c r="E411" s="43" t="s">
        <v>133</v>
      </c>
      <c r="F411" s="43" t="s">
        <v>179</v>
      </c>
      <c r="G411" s="43"/>
    </row>
    <row r="412" spans="1:7" ht="22.5" x14ac:dyDescent="0.25">
      <c r="A412" s="43" t="s">
        <v>129</v>
      </c>
      <c r="B412" s="43" t="s">
        <v>852</v>
      </c>
      <c r="C412" s="43" t="s">
        <v>179</v>
      </c>
      <c r="D412" s="43" t="s">
        <v>133</v>
      </c>
      <c r="E412" s="43" t="s">
        <v>133</v>
      </c>
      <c r="F412" s="43" t="s">
        <v>179</v>
      </c>
      <c r="G412" s="43"/>
    </row>
    <row r="413" spans="1:7" ht="22.5" x14ac:dyDescent="0.25">
      <c r="A413" s="43" t="s">
        <v>129</v>
      </c>
      <c r="B413" s="43" t="s">
        <v>853</v>
      </c>
      <c r="C413" s="43" t="s">
        <v>179</v>
      </c>
      <c r="D413" s="43" t="s">
        <v>133</v>
      </c>
      <c r="E413" s="43" t="s">
        <v>133</v>
      </c>
      <c r="F413" s="43" t="s">
        <v>179</v>
      </c>
      <c r="G413" s="43"/>
    </row>
    <row r="414" spans="1:7" ht="22.5" x14ac:dyDescent="0.25">
      <c r="A414" s="43" t="s">
        <v>129</v>
      </c>
      <c r="B414" s="43" t="s">
        <v>854</v>
      </c>
      <c r="C414" s="43" t="s">
        <v>179</v>
      </c>
      <c r="D414" s="43" t="s">
        <v>133</v>
      </c>
      <c r="E414" s="43" t="s">
        <v>133</v>
      </c>
      <c r="F414" s="43" t="s">
        <v>179</v>
      </c>
      <c r="G414" s="43"/>
    </row>
    <row r="415" spans="1:7" ht="22.5" x14ac:dyDescent="0.25">
      <c r="A415" s="43" t="s">
        <v>129</v>
      </c>
      <c r="B415" s="43" t="s">
        <v>855</v>
      </c>
      <c r="C415" s="43" t="s">
        <v>179</v>
      </c>
      <c r="D415" s="43" t="s">
        <v>133</v>
      </c>
      <c r="E415" s="43" t="s">
        <v>133</v>
      </c>
      <c r="F415" s="43" t="s">
        <v>179</v>
      </c>
      <c r="G415" s="43"/>
    </row>
    <row r="416" spans="1:7" ht="22.5" x14ac:dyDescent="0.25">
      <c r="A416" s="43" t="s">
        <v>129</v>
      </c>
      <c r="B416" s="43" t="s">
        <v>856</v>
      </c>
      <c r="C416" s="43" t="s">
        <v>179</v>
      </c>
      <c r="D416" s="43" t="s">
        <v>133</v>
      </c>
      <c r="E416" s="43" t="s">
        <v>133</v>
      </c>
      <c r="F416" s="43" t="s">
        <v>179</v>
      </c>
      <c r="G416" s="43"/>
    </row>
    <row r="417" spans="1:7" ht="22.5" x14ac:dyDescent="0.25">
      <c r="A417" s="43" t="s">
        <v>129</v>
      </c>
      <c r="B417" s="43" t="s">
        <v>857</v>
      </c>
      <c r="C417" s="43" t="s">
        <v>840</v>
      </c>
      <c r="D417" s="43" t="s">
        <v>133</v>
      </c>
      <c r="E417" s="43" t="s">
        <v>133</v>
      </c>
      <c r="F417" s="43" t="s">
        <v>179</v>
      </c>
      <c r="G417" s="43"/>
    </row>
    <row r="418" spans="1:7" ht="22.5" x14ac:dyDescent="0.25">
      <c r="A418" s="43" t="s">
        <v>129</v>
      </c>
      <c r="B418" s="43" t="s">
        <v>858</v>
      </c>
      <c r="C418" s="43" t="s">
        <v>859</v>
      </c>
      <c r="D418" s="43" t="s">
        <v>133</v>
      </c>
      <c r="E418" s="43" t="s">
        <v>133</v>
      </c>
      <c r="F418" s="43" t="s">
        <v>179</v>
      </c>
      <c r="G418" s="43"/>
    </row>
    <row r="419" spans="1:7" ht="22.5" x14ac:dyDescent="0.25">
      <c r="A419" s="43" t="s">
        <v>129</v>
      </c>
      <c r="B419" s="43" t="s">
        <v>860</v>
      </c>
      <c r="C419" s="43" t="s">
        <v>861</v>
      </c>
      <c r="D419" s="43" t="s">
        <v>133</v>
      </c>
      <c r="E419" s="43" t="s">
        <v>133</v>
      </c>
      <c r="F419" s="43" t="s">
        <v>179</v>
      </c>
      <c r="G419" s="43"/>
    </row>
    <row r="420" spans="1:7" ht="22.5" x14ac:dyDescent="0.25">
      <c r="A420" s="43" t="s">
        <v>129</v>
      </c>
      <c r="B420" s="43" t="s">
        <v>862</v>
      </c>
      <c r="C420" s="43" t="s">
        <v>861</v>
      </c>
      <c r="D420" s="43" t="s">
        <v>133</v>
      </c>
      <c r="E420" s="43" t="s">
        <v>133</v>
      </c>
      <c r="F420" s="43" t="s">
        <v>179</v>
      </c>
      <c r="G420" s="43"/>
    </row>
    <row r="421" spans="1:7" ht="22.5" x14ac:dyDescent="0.25">
      <c r="A421" s="43" t="s">
        <v>129</v>
      </c>
      <c r="B421" s="43" t="s">
        <v>863</v>
      </c>
      <c r="C421" s="43" t="s">
        <v>861</v>
      </c>
      <c r="D421" s="43" t="s">
        <v>133</v>
      </c>
      <c r="E421" s="43" t="s">
        <v>133</v>
      </c>
      <c r="F421" s="43" t="s">
        <v>179</v>
      </c>
      <c r="G421" s="43"/>
    </row>
    <row r="422" spans="1:7" ht="22.5" x14ac:dyDescent="0.25">
      <c r="A422" s="43" t="s">
        <v>129</v>
      </c>
      <c r="B422" s="43" t="s">
        <v>864</v>
      </c>
      <c r="C422" s="43" t="s">
        <v>865</v>
      </c>
      <c r="D422" s="43" t="s">
        <v>132</v>
      </c>
      <c r="E422" s="43" t="s">
        <v>133</v>
      </c>
      <c r="F422" s="43" t="s">
        <v>866</v>
      </c>
      <c r="G422" s="43"/>
    </row>
    <row r="423" spans="1:7" ht="22.5" x14ac:dyDescent="0.25">
      <c r="A423" s="43" t="s">
        <v>129</v>
      </c>
      <c r="B423" s="43" t="s">
        <v>867</v>
      </c>
      <c r="C423" s="43" t="s">
        <v>868</v>
      </c>
      <c r="D423" s="43" t="s">
        <v>869</v>
      </c>
      <c r="E423" s="43" t="s">
        <v>133</v>
      </c>
      <c r="F423" s="43" t="s">
        <v>866</v>
      </c>
      <c r="G423" s="43"/>
    </row>
    <row r="424" spans="1:7" ht="22.5" x14ac:dyDescent="0.25">
      <c r="A424" s="43" t="s">
        <v>129</v>
      </c>
      <c r="B424" s="43" t="s">
        <v>870</v>
      </c>
      <c r="C424" s="43" t="s">
        <v>871</v>
      </c>
      <c r="D424" s="43" t="s">
        <v>869</v>
      </c>
      <c r="E424" s="43" t="s">
        <v>133</v>
      </c>
      <c r="F424" s="43" t="s">
        <v>866</v>
      </c>
      <c r="G424" s="43"/>
    </row>
    <row r="425" spans="1:7" ht="22.5" x14ac:dyDescent="0.25">
      <c r="A425" s="43" t="s">
        <v>129</v>
      </c>
      <c r="B425" s="43" t="s">
        <v>872</v>
      </c>
      <c r="C425" s="43" t="s">
        <v>179</v>
      </c>
      <c r="D425" s="43" t="s">
        <v>869</v>
      </c>
      <c r="E425" s="43" t="s">
        <v>133</v>
      </c>
      <c r="F425" s="43" t="s">
        <v>179</v>
      </c>
      <c r="G425" s="43"/>
    </row>
    <row r="426" spans="1:7" ht="22.5" x14ac:dyDescent="0.25">
      <c r="A426" s="43" t="s">
        <v>129</v>
      </c>
      <c r="B426" s="43" t="s">
        <v>873</v>
      </c>
      <c r="C426" s="43" t="s">
        <v>179</v>
      </c>
      <c r="D426" s="43" t="s">
        <v>869</v>
      </c>
      <c r="E426" s="43" t="s">
        <v>874</v>
      </c>
      <c r="F426" s="43" t="s">
        <v>179</v>
      </c>
      <c r="G426" s="43"/>
    </row>
    <row r="427" spans="1:7" ht="22.5" x14ac:dyDescent="0.25">
      <c r="A427" s="43" t="s">
        <v>129</v>
      </c>
      <c r="B427" s="43" t="s">
        <v>875</v>
      </c>
      <c r="C427" s="43" t="s">
        <v>179</v>
      </c>
      <c r="D427" s="43" t="s">
        <v>876</v>
      </c>
      <c r="E427" s="43" t="s">
        <v>877</v>
      </c>
      <c r="F427" s="43" t="s">
        <v>179</v>
      </c>
      <c r="G427" s="43"/>
    </row>
    <row r="428" spans="1:7" ht="22.5" x14ac:dyDescent="0.25">
      <c r="A428" s="43" t="s">
        <v>129</v>
      </c>
      <c r="B428" s="43" t="s">
        <v>878</v>
      </c>
      <c r="C428" s="43" t="s">
        <v>179</v>
      </c>
      <c r="D428" s="43" t="s">
        <v>879</v>
      </c>
      <c r="E428" s="43" t="s">
        <v>880</v>
      </c>
      <c r="F428" s="43" t="s">
        <v>179</v>
      </c>
      <c r="G428" s="43"/>
    </row>
    <row r="429" spans="1:7" ht="22.5" x14ac:dyDescent="0.25">
      <c r="A429" s="43" t="s">
        <v>129</v>
      </c>
      <c r="B429" s="43" t="s">
        <v>881</v>
      </c>
      <c r="C429" s="43" t="s">
        <v>179</v>
      </c>
      <c r="D429" s="43" t="s">
        <v>133</v>
      </c>
      <c r="E429" s="43" t="s">
        <v>133</v>
      </c>
      <c r="F429" s="43" t="s">
        <v>179</v>
      </c>
      <c r="G429" s="43"/>
    </row>
    <row r="430" spans="1:7" ht="22.5" x14ac:dyDescent="0.25">
      <c r="A430" s="43" t="s">
        <v>129</v>
      </c>
      <c r="B430" s="43" t="s">
        <v>882</v>
      </c>
      <c r="C430" s="43" t="s">
        <v>871</v>
      </c>
      <c r="D430" s="43" t="s">
        <v>883</v>
      </c>
      <c r="E430" s="43" t="s">
        <v>133</v>
      </c>
      <c r="F430" s="43" t="s">
        <v>866</v>
      </c>
      <c r="G430" s="43"/>
    </row>
    <row r="431" spans="1:7" ht="22.5" x14ac:dyDescent="0.25">
      <c r="A431" s="43" t="s">
        <v>129</v>
      </c>
      <c r="B431" s="43" t="s">
        <v>884</v>
      </c>
      <c r="C431" s="43" t="s">
        <v>885</v>
      </c>
      <c r="D431" s="43" t="s">
        <v>883</v>
      </c>
      <c r="E431" s="43" t="s">
        <v>886</v>
      </c>
      <c r="F431" s="43" t="s">
        <v>885</v>
      </c>
      <c r="G431" s="43"/>
    </row>
    <row r="432" spans="1:7" ht="22.5" x14ac:dyDescent="0.25">
      <c r="A432" s="43" t="s">
        <v>129</v>
      </c>
      <c r="B432" s="43" t="s">
        <v>887</v>
      </c>
      <c r="C432" s="43" t="s">
        <v>888</v>
      </c>
      <c r="D432" s="43" t="s">
        <v>889</v>
      </c>
      <c r="E432" s="43" t="s">
        <v>890</v>
      </c>
      <c r="F432" s="43" t="s">
        <v>888</v>
      </c>
      <c r="G432" s="43"/>
    </row>
    <row r="433" spans="1:7" ht="22.5" x14ac:dyDescent="0.25">
      <c r="A433" s="43" t="s">
        <v>129</v>
      </c>
      <c r="B433" s="43" t="s">
        <v>891</v>
      </c>
      <c r="C433" s="43" t="s">
        <v>888</v>
      </c>
      <c r="D433" s="43" t="s">
        <v>133</v>
      </c>
      <c r="E433" s="43" t="s">
        <v>133</v>
      </c>
      <c r="F433" s="43" t="s">
        <v>179</v>
      </c>
      <c r="G433" s="43"/>
    </row>
    <row r="434" spans="1:7" ht="22.5" x14ac:dyDescent="0.25">
      <c r="A434" s="43" t="s">
        <v>129</v>
      </c>
      <c r="B434" s="43" t="s">
        <v>892</v>
      </c>
      <c r="C434" s="43" t="s">
        <v>888</v>
      </c>
      <c r="D434" s="43" t="s">
        <v>133</v>
      </c>
      <c r="E434" s="43" t="s">
        <v>133</v>
      </c>
      <c r="F434" s="43" t="s">
        <v>179</v>
      </c>
      <c r="G434" s="43"/>
    </row>
    <row r="435" spans="1:7" ht="22.5" x14ac:dyDescent="0.25">
      <c r="A435" s="43" t="s">
        <v>129</v>
      </c>
      <c r="B435" s="43" t="s">
        <v>893</v>
      </c>
      <c r="C435" s="43" t="s">
        <v>888</v>
      </c>
      <c r="D435" s="43" t="s">
        <v>133</v>
      </c>
      <c r="E435" s="43" t="s">
        <v>133</v>
      </c>
      <c r="F435" s="43" t="s">
        <v>179</v>
      </c>
      <c r="G435" s="43"/>
    </row>
    <row r="436" spans="1:7" ht="22.5" x14ac:dyDescent="0.25">
      <c r="A436" s="43" t="s">
        <v>129</v>
      </c>
      <c r="B436" s="43" t="s">
        <v>894</v>
      </c>
      <c r="C436" s="43" t="s">
        <v>888</v>
      </c>
      <c r="D436" s="43" t="s">
        <v>133</v>
      </c>
      <c r="E436" s="43" t="s">
        <v>133</v>
      </c>
      <c r="F436" s="43" t="s">
        <v>179</v>
      </c>
      <c r="G436" s="43"/>
    </row>
    <row r="437" spans="1:7" ht="22.5" x14ac:dyDescent="0.25">
      <c r="A437" s="43" t="s">
        <v>129</v>
      </c>
      <c r="B437" s="43" t="s">
        <v>895</v>
      </c>
      <c r="C437" s="43" t="s">
        <v>896</v>
      </c>
      <c r="D437" s="43" t="s">
        <v>897</v>
      </c>
      <c r="E437" s="43" t="s">
        <v>133</v>
      </c>
      <c r="F437" s="43" t="s">
        <v>179</v>
      </c>
      <c r="G437" s="43"/>
    </row>
    <row r="438" spans="1:7" ht="22.5" x14ac:dyDescent="0.25">
      <c r="A438" s="43" t="s">
        <v>129</v>
      </c>
      <c r="B438" s="43" t="s">
        <v>898</v>
      </c>
      <c r="C438" s="43" t="s">
        <v>179</v>
      </c>
      <c r="D438" s="43" t="s">
        <v>897</v>
      </c>
      <c r="E438" s="43" t="s">
        <v>133</v>
      </c>
      <c r="F438" s="43" t="s">
        <v>179</v>
      </c>
      <c r="G438" s="43"/>
    </row>
    <row r="439" spans="1:7" ht="22.5" x14ac:dyDescent="0.25">
      <c r="A439" s="43" t="s">
        <v>129</v>
      </c>
      <c r="B439" s="43" t="s">
        <v>873</v>
      </c>
      <c r="C439" s="43" t="s">
        <v>179</v>
      </c>
      <c r="D439" s="43" t="s">
        <v>897</v>
      </c>
      <c r="E439" s="43" t="s">
        <v>897</v>
      </c>
      <c r="F439" s="43" t="s">
        <v>179</v>
      </c>
      <c r="G439" s="43"/>
    </row>
    <row r="440" spans="1:7" ht="22.5" x14ac:dyDescent="0.25">
      <c r="A440" s="43" t="s">
        <v>129</v>
      </c>
      <c r="B440" s="43" t="s">
        <v>899</v>
      </c>
      <c r="C440" s="43" t="s">
        <v>179</v>
      </c>
      <c r="D440" s="43" t="s">
        <v>900</v>
      </c>
      <c r="E440" s="43" t="s">
        <v>900</v>
      </c>
      <c r="F440" s="43" t="s">
        <v>179</v>
      </c>
      <c r="G440" s="43"/>
    </row>
    <row r="441" spans="1:7" ht="22.5" x14ac:dyDescent="0.25">
      <c r="A441" s="43" t="s">
        <v>129</v>
      </c>
      <c r="B441" s="43" t="s">
        <v>901</v>
      </c>
      <c r="C441" s="43" t="s">
        <v>179</v>
      </c>
      <c r="D441" s="43" t="s">
        <v>902</v>
      </c>
      <c r="E441" s="43" t="s">
        <v>902</v>
      </c>
      <c r="F441" s="43" t="s">
        <v>179</v>
      </c>
      <c r="G441" s="43"/>
    </row>
    <row r="442" spans="1:7" ht="22.5" x14ac:dyDescent="0.25">
      <c r="A442" s="43" t="s">
        <v>129</v>
      </c>
      <c r="B442" s="43" t="s">
        <v>903</v>
      </c>
      <c r="C442" s="43" t="s">
        <v>179</v>
      </c>
      <c r="D442" s="43" t="s">
        <v>904</v>
      </c>
      <c r="E442" s="43" t="s">
        <v>905</v>
      </c>
      <c r="F442" s="43" t="s">
        <v>179</v>
      </c>
      <c r="G442" s="43"/>
    </row>
    <row r="443" spans="1:7" ht="22.5" x14ac:dyDescent="0.25">
      <c r="A443" s="43" t="s">
        <v>129</v>
      </c>
      <c r="B443" s="43" t="s">
        <v>906</v>
      </c>
      <c r="C443" s="43" t="s">
        <v>179</v>
      </c>
      <c r="D443" s="43" t="s">
        <v>907</v>
      </c>
      <c r="E443" s="43" t="s">
        <v>908</v>
      </c>
      <c r="F443" s="43" t="s">
        <v>179</v>
      </c>
      <c r="G443" s="43"/>
    </row>
    <row r="444" spans="1:7" ht="22.5" x14ac:dyDescent="0.25">
      <c r="A444" s="43" t="s">
        <v>129</v>
      </c>
      <c r="B444" s="43" t="s">
        <v>909</v>
      </c>
      <c r="C444" s="43" t="s">
        <v>179</v>
      </c>
      <c r="D444" s="43" t="s">
        <v>133</v>
      </c>
      <c r="E444" s="43" t="s">
        <v>133</v>
      </c>
      <c r="F444" s="43" t="s">
        <v>179</v>
      </c>
      <c r="G444" s="43"/>
    </row>
    <row r="445" spans="1:7" ht="22.5" x14ac:dyDescent="0.25">
      <c r="A445" s="43" t="s">
        <v>129</v>
      </c>
      <c r="B445" s="43" t="s">
        <v>910</v>
      </c>
      <c r="C445" s="43" t="s">
        <v>179</v>
      </c>
      <c r="D445" s="43" t="s">
        <v>133</v>
      </c>
      <c r="E445" s="43" t="s">
        <v>133</v>
      </c>
      <c r="F445" s="43" t="s">
        <v>179</v>
      </c>
      <c r="G445" s="43"/>
    </row>
    <row r="446" spans="1:7" ht="22.5" x14ac:dyDescent="0.25">
      <c r="A446" s="43" t="s">
        <v>129</v>
      </c>
      <c r="B446" s="43" t="s">
        <v>901</v>
      </c>
      <c r="C446" s="43" t="s">
        <v>179</v>
      </c>
      <c r="D446" s="43" t="s">
        <v>133</v>
      </c>
      <c r="E446" s="43" t="s">
        <v>133</v>
      </c>
      <c r="F446" s="43" t="s">
        <v>179</v>
      </c>
      <c r="G446" s="43"/>
    </row>
    <row r="447" spans="1:7" ht="22.5" x14ac:dyDescent="0.25">
      <c r="A447" s="43" t="s">
        <v>129</v>
      </c>
      <c r="B447" s="43" t="s">
        <v>911</v>
      </c>
      <c r="C447" s="43" t="s">
        <v>179</v>
      </c>
      <c r="D447" s="43" t="s">
        <v>133</v>
      </c>
      <c r="E447" s="43" t="s">
        <v>133</v>
      </c>
      <c r="F447" s="43" t="s">
        <v>179</v>
      </c>
      <c r="G447" s="43"/>
    </row>
    <row r="448" spans="1:7" ht="22.5" x14ac:dyDescent="0.25">
      <c r="A448" s="43" t="s">
        <v>129</v>
      </c>
      <c r="B448" s="43" t="s">
        <v>912</v>
      </c>
      <c r="C448" s="43" t="s">
        <v>179</v>
      </c>
      <c r="D448" s="43" t="s">
        <v>133</v>
      </c>
      <c r="E448" s="43" t="s">
        <v>133</v>
      </c>
      <c r="F448" s="43" t="s">
        <v>179</v>
      </c>
      <c r="G448" s="43"/>
    </row>
    <row r="449" spans="1:7" ht="22.5" x14ac:dyDescent="0.25">
      <c r="A449" s="43" t="s">
        <v>129</v>
      </c>
      <c r="B449" s="43" t="s">
        <v>913</v>
      </c>
      <c r="C449" s="43" t="s">
        <v>896</v>
      </c>
      <c r="D449" s="43" t="s">
        <v>133</v>
      </c>
      <c r="E449" s="43" t="s">
        <v>133</v>
      </c>
      <c r="F449" s="43" t="s">
        <v>179</v>
      </c>
      <c r="G449" s="43"/>
    </row>
    <row r="450" spans="1:7" ht="22.5" x14ac:dyDescent="0.25">
      <c r="A450" s="43" t="s">
        <v>129</v>
      </c>
      <c r="B450" s="43" t="s">
        <v>422</v>
      </c>
      <c r="C450" s="43" t="s">
        <v>914</v>
      </c>
      <c r="D450" s="43" t="s">
        <v>133</v>
      </c>
      <c r="E450" s="43" t="s">
        <v>133</v>
      </c>
      <c r="F450" s="43" t="s">
        <v>179</v>
      </c>
      <c r="G450" s="43"/>
    </row>
    <row r="451" spans="1:7" ht="22.5" x14ac:dyDescent="0.25">
      <c r="A451" s="43" t="s">
        <v>129</v>
      </c>
      <c r="B451" s="43" t="s">
        <v>424</v>
      </c>
      <c r="C451" s="43" t="s">
        <v>914</v>
      </c>
      <c r="D451" s="43" t="s">
        <v>133</v>
      </c>
      <c r="E451" s="43" t="s">
        <v>133</v>
      </c>
      <c r="F451" s="43" t="s">
        <v>179</v>
      </c>
      <c r="G451" s="43"/>
    </row>
    <row r="452" spans="1:7" ht="22.5" x14ac:dyDescent="0.25">
      <c r="A452" s="43" t="s">
        <v>129</v>
      </c>
      <c r="B452" s="43" t="s">
        <v>891</v>
      </c>
      <c r="C452" s="43" t="s">
        <v>914</v>
      </c>
      <c r="D452" s="43" t="s">
        <v>133</v>
      </c>
      <c r="E452" s="43" t="s">
        <v>133</v>
      </c>
      <c r="F452" s="43" t="s">
        <v>179</v>
      </c>
      <c r="G452" s="43"/>
    </row>
    <row r="453" spans="1:7" ht="22.5" x14ac:dyDescent="0.25">
      <c r="A453" s="43" t="s">
        <v>129</v>
      </c>
      <c r="B453" s="43" t="s">
        <v>892</v>
      </c>
      <c r="C453" s="43" t="s">
        <v>914</v>
      </c>
      <c r="D453" s="43" t="s">
        <v>133</v>
      </c>
      <c r="E453" s="43" t="s">
        <v>133</v>
      </c>
      <c r="F453" s="43" t="s">
        <v>179</v>
      </c>
      <c r="G453" s="43"/>
    </row>
    <row r="454" spans="1:7" ht="22.5" x14ac:dyDescent="0.25">
      <c r="A454" s="43" t="s">
        <v>129</v>
      </c>
      <c r="B454" s="43" t="s">
        <v>893</v>
      </c>
      <c r="C454" s="43" t="s">
        <v>914</v>
      </c>
      <c r="D454" s="43" t="s">
        <v>133</v>
      </c>
      <c r="E454" s="43" t="s">
        <v>133</v>
      </c>
      <c r="F454" s="43" t="s">
        <v>179</v>
      </c>
      <c r="G454" s="43"/>
    </row>
    <row r="455" spans="1:7" ht="22.5" x14ac:dyDescent="0.25">
      <c r="A455" s="43" t="s">
        <v>129</v>
      </c>
      <c r="B455" s="43" t="s">
        <v>894</v>
      </c>
      <c r="C455" s="43" t="s">
        <v>914</v>
      </c>
      <c r="D455" s="43" t="s">
        <v>133</v>
      </c>
      <c r="E455" s="43" t="s">
        <v>133</v>
      </c>
      <c r="F455" s="43" t="s">
        <v>179</v>
      </c>
      <c r="G455" s="43"/>
    </row>
    <row r="456" spans="1:7" ht="22.5" x14ac:dyDescent="0.25">
      <c r="A456" s="43" t="s">
        <v>129</v>
      </c>
      <c r="B456" s="43" t="s">
        <v>915</v>
      </c>
      <c r="C456" s="43" t="s">
        <v>914</v>
      </c>
      <c r="D456" s="43" t="s">
        <v>133</v>
      </c>
      <c r="E456" s="43" t="s">
        <v>133</v>
      </c>
      <c r="F456" s="43" t="s">
        <v>179</v>
      </c>
      <c r="G456" s="43"/>
    </row>
    <row r="457" spans="1:7" ht="22.5" x14ac:dyDescent="0.25">
      <c r="A457" s="43" t="s">
        <v>129</v>
      </c>
      <c r="B457" s="43" t="s">
        <v>916</v>
      </c>
      <c r="C457" s="43" t="s">
        <v>914</v>
      </c>
      <c r="D457" s="43" t="s">
        <v>133</v>
      </c>
      <c r="E457" s="43" t="s">
        <v>133</v>
      </c>
      <c r="F457" s="43" t="s">
        <v>179</v>
      </c>
      <c r="G457" s="43"/>
    </row>
    <row r="458" spans="1:7" ht="22.5" x14ac:dyDescent="0.25">
      <c r="A458" s="43" t="s">
        <v>129</v>
      </c>
      <c r="B458" s="43" t="s">
        <v>917</v>
      </c>
      <c r="C458" s="43" t="s">
        <v>918</v>
      </c>
      <c r="D458" s="43" t="s">
        <v>879</v>
      </c>
      <c r="E458" s="43" t="s">
        <v>133</v>
      </c>
      <c r="F458" s="43" t="s">
        <v>179</v>
      </c>
      <c r="G458" s="43"/>
    </row>
    <row r="459" spans="1:7" ht="22.5" x14ac:dyDescent="0.25">
      <c r="A459" s="43" t="s">
        <v>129</v>
      </c>
      <c r="B459" s="43" t="s">
        <v>919</v>
      </c>
      <c r="C459" s="43" t="s">
        <v>179</v>
      </c>
      <c r="D459" s="43" t="s">
        <v>879</v>
      </c>
      <c r="E459" s="43" t="s">
        <v>133</v>
      </c>
      <c r="F459" s="43" t="s">
        <v>179</v>
      </c>
      <c r="G459" s="43"/>
    </row>
    <row r="460" spans="1:7" ht="22.5" x14ac:dyDescent="0.25">
      <c r="A460" s="43" t="s">
        <v>129</v>
      </c>
      <c r="B460" s="43" t="s">
        <v>920</v>
      </c>
      <c r="C460" s="43" t="s">
        <v>179</v>
      </c>
      <c r="D460" s="43" t="s">
        <v>879</v>
      </c>
      <c r="E460" s="43" t="s">
        <v>921</v>
      </c>
      <c r="F460" s="43" t="s">
        <v>179</v>
      </c>
      <c r="G460" s="43"/>
    </row>
    <row r="461" spans="1:7" ht="22.5" x14ac:dyDescent="0.25">
      <c r="A461" s="43" t="s">
        <v>129</v>
      </c>
      <c r="B461" s="43" t="s">
        <v>922</v>
      </c>
      <c r="C461" s="43" t="s">
        <v>179</v>
      </c>
      <c r="D461" s="43" t="s">
        <v>923</v>
      </c>
      <c r="E461" s="43" t="s">
        <v>897</v>
      </c>
      <c r="F461" s="43" t="s">
        <v>179</v>
      </c>
      <c r="G461" s="43"/>
    </row>
    <row r="462" spans="1:7" ht="22.5" x14ac:dyDescent="0.25">
      <c r="A462" s="43" t="s">
        <v>129</v>
      </c>
      <c r="B462" s="43" t="s">
        <v>901</v>
      </c>
      <c r="C462" s="43" t="s">
        <v>179</v>
      </c>
      <c r="D462" s="43" t="s">
        <v>924</v>
      </c>
      <c r="E462" s="43" t="s">
        <v>716</v>
      </c>
      <c r="F462" s="43" t="s">
        <v>179</v>
      </c>
      <c r="G462" s="43"/>
    </row>
    <row r="463" spans="1:7" ht="22.5" x14ac:dyDescent="0.25">
      <c r="A463" s="43" t="s">
        <v>129</v>
      </c>
      <c r="B463" s="43" t="s">
        <v>903</v>
      </c>
      <c r="C463" s="43" t="s">
        <v>179</v>
      </c>
      <c r="D463" s="43" t="s">
        <v>925</v>
      </c>
      <c r="E463" s="43" t="s">
        <v>722</v>
      </c>
      <c r="F463" s="43" t="s">
        <v>179</v>
      </c>
      <c r="G463" s="43"/>
    </row>
    <row r="464" spans="1:7" ht="22.5" x14ac:dyDescent="0.25">
      <c r="A464" s="43" t="s">
        <v>129</v>
      </c>
      <c r="B464" s="43" t="s">
        <v>906</v>
      </c>
      <c r="C464" s="43" t="s">
        <v>179</v>
      </c>
      <c r="D464" s="43" t="s">
        <v>926</v>
      </c>
      <c r="E464" s="43" t="s">
        <v>927</v>
      </c>
      <c r="F464" s="43" t="s">
        <v>179</v>
      </c>
      <c r="G464" s="43"/>
    </row>
    <row r="465" spans="1:7" ht="22.5" x14ac:dyDescent="0.25">
      <c r="A465" s="43" t="s">
        <v>129</v>
      </c>
      <c r="B465" s="43" t="s">
        <v>928</v>
      </c>
      <c r="C465" s="43" t="s">
        <v>179</v>
      </c>
      <c r="D465" s="43" t="s">
        <v>929</v>
      </c>
      <c r="E465" s="43" t="s">
        <v>930</v>
      </c>
      <c r="F465" s="43" t="s">
        <v>179</v>
      </c>
      <c r="G465" s="43"/>
    </row>
    <row r="466" spans="1:7" ht="22.5" x14ac:dyDescent="0.25">
      <c r="A466" s="43" t="s">
        <v>129</v>
      </c>
      <c r="B466" s="43" t="s">
        <v>233</v>
      </c>
      <c r="C466" s="43" t="s">
        <v>179</v>
      </c>
      <c r="D466" s="43" t="s">
        <v>931</v>
      </c>
      <c r="E466" s="43" t="s">
        <v>932</v>
      </c>
      <c r="F466" s="43" t="s">
        <v>179</v>
      </c>
      <c r="G466" s="43"/>
    </row>
    <row r="467" spans="1:7" ht="22.5" x14ac:dyDescent="0.25">
      <c r="A467" s="43" t="s">
        <v>129</v>
      </c>
      <c r="B467" s="43" t="s">
        <v>901</v>
      </c>
      <c r="C467" s="43" t="s">
        <v>179</v>
      </c>
      <c r="D467" s="43" t="s">
        <v>933</v>
      </c>
      <c r="E467" s="43" t="s">
        <v>934</v>
      </c>
      <c r="F467" s="43" t="s">
        <v>179</v>
      </c>
      <c r="G467" s="43"/>
    </row>
    <row r="468" spans="1:7" ht="22.5" x14ac:dyDescent="0.25">
      <c r="A468" s="43" t="s">
        <v>129</v>
      </c>
      <c r="B468" s="43" t="s">
        <v>935</v>
      </c>
      <c r="C468" s="43" t="s">
        <v>179</v>
      </c>
      <c r="D468" s="43" t="s">
        <v>936</v>
      </c>
      <c r="E468" s="43" t="s">
        <v>133</v>
      </c>
      <c r="F468" s="43" t="s">
        <v>179</v>
      </c>
      <c r="G468" s="43"/>
    </row>
    <row r="469" spans="1:7" ht="22.5" x14ac:dyDescent="0.25">
      <c r="A469" s="43" t="s">
        <v>129</v>
      </c>
      <c r="B469" s="43" t="s">
        <v>937</v>
      </c>
      <c r="C469" s="43" t="s">
        <v>179</v>
      </c>
      <c r="D469" s="43" t="s">
        <v>133</v>
      </c>
      <c r="E469" s="43" t="s">
        <v>133</v>
      </c>
      <c r="F469" s="43" t="s">
        <v>179</v>
      </c>
      <c r="G469" s="43"/>
    </row>
    <row r="470" spans="1:7" ht="22.5" x14ac:dyDescent="0.25">
      <c r="A470" s="43" t="s">
        <v>129</v>
      </c>
      <c r="B470" s="43" t="s">
        <v>913</v>
      </c>
      <c r="C470" s="43" t="s">
        <v>918</v>
      </c>
      <c r="D470" s="43" t="s">
        <v>133</v>
      </c>
      <c r="E470" s="43" t="s">
        <v>133</v>
      </c>
      <c r="F470" s="43" t="s">
        <v>179</v>
      </c>
      <c r="G470" s="43"/>
    </row>
    <row r="471" spans="1:7" ht="22.5" x14ac:dyDescent="0.25">
      <c r="A471" s="43" t="s">
        <v>129</v>
      </c>
      <c r="B471" s="43" t="s">
        <v>422</v>
      </c>
      <c r="C471" s="43" t="s">
        <v>938</v>
      </c>
      <c r="D471" s="43" t="s">
        <v>133</v>
      </c>
      <c r="E471" s="43" t="s">
        <v>133</v>
      </c>
      <c r="F471" s="43" t="s">
        <v>179</v>
      </c>
      <c r="G471" s="43"/>
    </row>
    <row r="472" spans="1:7" ht="22.5" x14ac:dyDescent="0.25">
      <c r="A472" s="43" t="s">
        <v>129</v>
      </c>
      <c r="B472" s="43" t="s">
        <v>424</v>
      </c>
      <c r="C472" s="43" t="s">
        <v>938</v>
      </c>
      <c r="D472" s="43" t="s">
        <v>133</v>
      </c>
      <c r="E472" s="43" t="s">
        <v>133</v>
      </c>
      <c r="F472" s="43" t="s">
        <v>179</v>
      </c>
      <c r="G472" s="43"/>
    </row>
    <row r="473" spans="1:7" ht="22.5" x14ac:dyDescent="0.25">
      <c r="A473" s="43" t="s">
        <v>129</v>
      </c>
      <c r="B473" s="43" t="s">
        <v>891</v>
      </c>
      <c r="C473" s="43" t="s">
        <v>938</v>
      </c>
      <c r="D473" s="43" t="s">
        <v>133</v>
      </c>
      <c r="E473" s="43" t="s">
        <v>133</v>
      </c>
      <c r="F473" s="43" t="s">
        <v>179</v>
      </c>
      <c r="G473" s="43"/>
    </row>
    <row r="474" spans="1:7" ht="22.5" x14ac:dyDescent="0.25">
      <c r="A474" s="43" t="s">
        <v>129</v>
      </c>
      <c r="B474" s="43" t="s">
        <v>892</v>
      </c>
      <c r="C474" s="43" t="s">
        <v>938</v>
      </c>
      <c r="D474" s="43" t="s">
        <v>133</v>
      </c>
      <c r="E474" s="43" t="s">
        <v>133</v>
      </c>
      <c r="F474" s="43" t="s">
        <v>179</v>
      </c>
      <c r="G474" s="43"/>
    </row>
    <row r="475" spans="1:7" ht="22.5" x14ac:dyDescent="0.25">
      <c r="A475" s="43" t="s">
        <v>129</v>
      </c>
      <c r="B475" s="43" t="s">
        <v>893</v>
      </c>
      <c r="C475" s="43" t="s">
        <v>938</v>
      </c>
      <c r="D475" s="43" t="s">
        <v>133</v>
      </c>
      <c r="E475" s="43" t="s">
        <v>133</v>
      </c>
      <c r="F475" s="43" t="s">
        <v>179</v>
      </c>
      <c r="G475" s="43"/>
    </row>
    <row r="476" spans="1:7" ht="22.5" x14ac:dyDescent="0.25">
      <c r="A476" s="43" t="s">
        <v>129</v>
      </c>
      <c r="B476" s="43" t="s">
        <v>894</v>
      </c>
      <c r="C476" s="43" t="s">
        <v>938</v>
      </c>
      <c r="D476" s="43" t="s">
        <v>133</v>
      </c>
      <c r="E476" s="43" t="s">
        <v>133</v>
      </c>
      <c r="F476" s="43" t="s">
        <v>179</v>
      </c>
      <c r="G476" s="43"/>
    </row>
    <row r="477" spans="1:7" ht="22.5" x14ac:dyDescent="0.25">
      <c r="A477" s="43" t="s">
        <v>129</v>
      </c>
      <c r="B477" s="43" t="s">
        <v>915</v>
      </c>
      <c r="C477" s="43" t="s">
        <v>938</v>
      </c>
      <c r="D477" s="43" t="s">
        <v>133</v>
      </c>
      <c r="E477" s="43" t="s">
        <v>133</v>
      </c>
      <c r="F477" s="43" t="s">
        <v>179</v>
      </c>
      <c r="G477" s="43"/>
    </row>
    <row r="478" spans="1:7" ht="22.5" x14ac:dyDescent="0.25">
      <c r="A478" s="43" t="s">
        <v>129</v>
      </c>
      <c r="B478" s="43" t="s">
        <v>916</v>
      </c>
      <c r="C478" s="43" t="s">
        <v>410</v>
      </c>
      <c r="D478" s="43" t="s">
        <v>133</v>
      </c>
      <c r="E478" s="43" t="s">
        <v>133</v>
      </c>
      <c r="F478" s="43" t="s">
        <v>179</v>
      </c>
      <c r="G478" s="43"/>
    </row>
    <row r="479" spans="1:7" ht="22.5" x14ac:dyDescent="0.25">
      <c r="A479" s="43" t="s">
        <v>129</v>
      </c>
      <c r="B479" s="43" t="s">
        <v>939</v>
      </c>
      <c r="C479" s="43" t="s">
        <v>940</v>
      </c>
      <c r="D479" s="43" t="s">
        <v>133</v>
      </c>
      <c r="E479" s="43" t="s">
        <v>133</v>
      </c>
      <c r="F479" s="43" t="s">
        <v>179</v>
      </c>
      <c r="G479" s="43"/>
    </row>
    <row r="480" spans="1:7" ht="22.5" x14ac:dyDescent="0.25">
      <c r="A480" s="43" t="s">
        <v>129</v>
      </c>
      <c r="B480" s="43" t="s">
        <v>941</v>
      </c>
      <c r="C480" s="43" t="s">
        <v>940</v>
      </c>
      <c r="D480" s="43" t="s">
        <v>133</v>
      </c>
      <c r="E480" s="43" t="s">
        <v>133</v>
      </c>
      <c r="F480" s="43" t="s">
        <v>179</v>
      </c>
      <c r="G480" s="43"/>
    </row>
    <row r="481" spans="1:7" ht="22.5" x14ac:dyDescent="0.25">
      <c r="A481" s="43" t="s">
        <v>129</v>
      </c>
      <c r="B481" s="43" t="s">
        <v>942</v>
      </c>
      <c r="C481" s="43" t="s">
        <v>179</v>
      </c>
      <c r="D481" s="43" t="s">
        <v>133</v>
      </c>
      <c r="E481" s="43" t="s">
        <v>133</v>
      </c>
      <c r="F481" s="43" t="s">
        <v>179</v>
      </c>
      <c r="G481" s="43"/>
    </row>
    <row r="482" spans="1:7" ht="22.5" x14ac:dyDescent="0.25">
      <c r="A482" s="43" t="s">
        <v>129</v>
      </c>
      <c r="B482" s="43" t="s">
        <v>943</v>
      </c>
      <c r="C482" s="43" t="s">
        <v>940</v>
      </c>
      <c r="D482" s="43" t="s">
        <v>133</v>
      </c>
      <c r="E482" s="43" t="s">
        <v>133</v>
      </c>
      <c r="F482" s="43" t="s">
        <v>179</v>
      </c>
      <c r="G482" s="43"/>
    </row>
    <row r="483" spans="1:7" ht="22.5" x14ac:dyDescent="0.25">
      <c r="A483" s="43" t="s">
        <v>129</v>
      </c>
      <c r="B483" s="43" t="s">
        <v>944</v>
      </c>
      <c r="C483" s="43" t="s">
        <v>179</v>
      </c>
      <c r="D483" s="43" t="s">
        <v>133</v>
      </c>
      <c r="E483" s="43" t="s">
        <v>133</v>
      </c>
      <c r="F483" s="43" t="s">
        <v>179</v>
      </c>
      <c r="G483" s="43"/>
    </row>
    <row r="484" spans="1:7" ht="22.5" x14ac:dyDescent="0.25">
      <c r="A484" s="43" t="s">
        <v>129</v>
      </c>
      <c r="B484" s="43" t="s">
        <v>945</v>
      </c>
      <c r="C484" s="43" t="s">
        <v>946</v>
      </c>
      <c r="D484" s="43" t="s">
        <v>132</v>
      </c>
      <c r="E484" s="43" t="s">
        <v>133</v>
      </c>
      <c r="F484" s="43" t="s">
        <v>179</v>
      </c>
      <c r="G484" s="43"/>
    </row>
    <row r="485" spans="1:7" ht="22.5" x14ac:dyDescent="0.25">
      <c r="A485" s="43" t="s">
        <v>129</v>
      </c>
      <c r="B485" s="43" t="s">
        <v>947</v>
      </c>
      <c r="C485" s="43" t="s">
        <v>948</v>
      </c>
      <c r="D485" s="43" t="s">
        <v>949</v>
      </c>
      <c r="E485" s="43" t="s">
        <v>133</v>
      </c>
      <c r="F485" s="43" t="s">
        <v>179</v>
      </c>
      <c r="G485" s="43"/>
    </row>
    <row r="486" spans="1:7" ht="22.5" x14ac:dyDescent="0.25">
      <c r="A486" s="43" t="s">
        <v>129</v>
      </c>
      <c r="B486" s="43" t="s">
        <v>950</v>
      </c>
      <c r="C486" s="43" t="s">
        <v>179</v>
      </c>
      <c r="D486" s="43" t="s">
        <v>949</v>
      </c>
      <c r="E486" s="43" t="s">
        <v>951</v>
      </c>
      <c r="F486" s="43" t="s">
        <v>179</v>
      </c>
      <c r="G486" s="43"/>
    </row>
    <row r="487" spans="1:7" ht="22.5" x14ac:dyDescent="0.25">
      <c r="A487" s="43" t="s">
        <v>129</v>
      </c>
      <c r="B487" s="43" t="s">
        <v>952</v>
      </c>
      <c r="C487" s="43" t="s">
        <v>179</v>
      </c>
      <c r="D487" s="43" t="s">
        <v>953</v>
      </c>
      <c r="E487" s="43" t="s">
        <v>954</v>
      </c>
      <c r="F487" s="43" t="s">
        <v>179</v>
      </c>
      <c r="G487" s="43"/>
    </row>
    <row r="488" spans="1:7" ht="22.5" x14ac:dyDescent="0.25">
      <c r="A488" s="43" t="s">
        <v>129</v>
      </c>
      <c r="B488" s="43" t="s">
        <v>955</v>
      </c>
      <c r="C488" s="43" t="s">
        <v>179</v>
      </c>
      <c r="D488" s="43" t="s">
        <v>956</v>
      </c>
      <c r="E488" s="43" t="s">
        <v>957</v>
      </c>
      <c r="F488" s="43" t="s">
        <v>179</v>
      </c>
      <c r="G488" s="43"/>
    </row>
    <row r="489" spans="1:7" ht="22.5" x14ac:dyDescent="0.25">
      <c r="A489" s="43" t="s">
        <v>129</v>
      </c>
      <c r="B489" s="43" t="s">
        <v>958</v>
      </c>
      <c r="C489" s="43" t="s">
        <v>179</v>
      </c>
      <c r="D489" s="43" t="s">
        <v>133</v>
      </c>
      <c r="E489" s="43" t="s">
        <v>133</v>
      </c>
      <c r="F489" s="43" t="s">
        <v>179</v>
      </c>
      <c r="G489" s="43"/>
    </row>
    <row r="490" spans="1:7" ht="22.5" x14ac:dyDescent="0.25">
      <c r="A490" s="43" t="s">
        <v>129</v>
      </c>
      <c r="B490" s="43" t="s">
        <v>959</v>
      </c>
      <c r="C490" s="43" t="s">
        <v>179</v>
      </c>
      <c r="D490" s="43" t="s">
        <v>133</v>
      </c>
      <c r="E490" s="43" t="s">
        <v>133</v>
      </c>
      <c r="F490" s="43" t="s">
        <v>179</v>
      </c>
      <c r="G490" s="43"/>
    </row>
    <row r="491" spans="1:7" ht="22.5" x14ac:dyDescent="0.25">
      <c r="A491" s="43" t="s">
        <v>129</v>
      </c>
      <c r="B491" s="43" t="s">
        <v>960</v>
      </c>
      <c r="C491" s="43" t="s">
        <v>179</v>
      </c>
      <c r="D491" s="43" t="s">
        <v>133</v>
      </c>
      <c r="E491" s="43" t="s">
        <v>133</v>
      </c>
      <c r="F491" s="43" t="s">
        <v>179</v>
      </c>
      <c r="G491" s="43"/>
    </row>
    <row r="492" spans="1:7" ht="22.5" x14ac:dyDescent="0.25">
      <c r="A492" s="43" t="s">
        <v>129</v>
      </c>
      <c r="B492" s="43" t="s">
        <v>961</v>
      </c>
      <c r="C492" s="43" t="s">
        <v>962</v>
      </c>
      <c r="D492" s="43" t="s">
        <v>133</v>
      </c>
      <c r="E492" s="43" t="s">
        <v>133</v>
      </c>
      <c r="F492" s="43" t="s">
        <v>179</v>
      </c>
      <c r="G492" s="43"/>
    </row>
    <row r="493" spans="1:7" ht="22.5" x14ac:dyDescent="0.25">
      <c r="A493" s="43" t="s">
        <v>129</v>
      </c>
      <c r="B493" s="43" t="s">
        <v>963</v>
      </c>
      <c r="C493" s="43" t="s">
        <v>964</v>
      </c>
      <c r="D493" s="43" t="s">
        <v>133</v>
      </c>
      <c r="E493" s="43" t="s">
        <v>133</v>
      </c>
      <c r="F493" s="43" t="s">
        <v>179</v>
      </c>
      <c r="G493" s="43"/>
    </row>
    <row r="494" spans="1:7" ht="22.5" x14ac:dyDescent="0.25">
      <c r="A494" s="43" t="s">
        <v>129</v>
      </c>
      <c r="B494" s="43" t="s">
        <v>965</v>
      </c>
      <c r="C494" s="43" t="s">
        <v>966</v>
      </c>
      <c r="D494" s="43" t="s">
        <v>133</v>
      </c>
      <c r="E494" s="43" t="s">
        <v>133</v>
      </c>
      <c r="F494" s="43" t="s">
        <v>179</v>
      </c>
      <c r="G494" s="43"/>
    </row>
    <row r="495" spans="1:7" ht="22.5" x14ac:dyDescent="0.25">
      <c r="A495" s="43" t="s">
        <v>129</v>
      </c>
      <c r="B495" s="43" t="s">
        <v>967</v>
      </c>
      <c r="C495" s="43" t="s">
        <v>968</v>
      </c>
      <c r="D495" s="43" t="s">
        <v>133</v>
      </c>
      <c r="E495" s="43" t="s">
        <v>133</v>
      </c>
      <c r="F495" s="43" t="s">
        <v>179</v>
      </c>
      <c r="G495" s="43"/>
    </row>
    <row r="496" spans="1:7" ht="22.5" x14ac:dyDescent="0.25">
      <c r="A496" s="43" t="s">
        <v>129</v>
      </c>
      <c r="B496" s="43" t="s">
        <v>969</v>
      </c>
      <c r="C496" s="43" t="s">
        <v>179</v>
      </c>
      <c r="D496" s="43" t="s">
        <v>133</v>
      </c>
      <c r="E496" s="43" t="s">
        <v>133</v>
      </c>
      <c r="F496" s="43" t="s">
        <v>179</v>
      </c>
      <c r="G496" s="43"/>
    </row>
    <row r="497" spans="1:7" ht="22.5" x14ac:dyDescent="0.25">
      <c r="A497" s="43" t="s">
        <v>129</v>
      </c>
      <c r="B497" s="43" t="s">
        <v>970</v>
      </c>
      <c r="C497" s="43" t="s">
        <v>971</v>
      </c>
      <c r="D497" s="43" t="s">
        <v>133</v>
      </c>
      <c r="E497" s="43" t="s">
        <v>133</v>
      </c>
      <c r="F497" s="43" t="s">
        <v>179</v>
      </c>
      <c r="G497" s="43"/>
    </row>
    <row r="498" spans="1:7" ht="22.5" x14ac:dyDescent="0.25">
      <c r="A498" s="43" t="s">
        <v>129</v>
      </c>
      <c r="B498" s="43" t="s">
        <v>942</v>
      </c>
      <c r="C498" s="43" t="s">
        <v>179</v>
      </c>
      <c r="D498" s="43" t="s">
        <v>133</v>
      </c>
      <c r="E498" s="43" t="s">
        <v>133</v>
      </c>
      <c r="F498" s="43" t="s">
        <v>179</v>
      </c>
      <c r="G498" s="43"/>
    </row>
    <row r="499" spans="1:7" ht="22.5" x14ac:dyDescent="0.25">
      <c r="A499" s="43" t="s">
        <v>129</v>
      </c>
      <c r="B499" s="43" t="s">
        <v>972</v>
      </c>
      <c r="C499" s="43" t="s">
        <v>971</v>
      </c>
      <c r="D499" s="43" t="s">
        <v>133</v>
      </c>
      <c r="E499" s="43" t="s">
        <v>133</v>
      </c>
      <c r="F499" s="43" t="s">
        <v>179</v>
      </c>
      <c r="G499" s="43"/>
    </row>
    <row r="500" spans="1:7" ht="22.5" x14ac:dyDescent="0.25">
      <c r="A500" s="43" t="s">
        <v>129</v>
      </c>
      <c r="B500" s="43" t="s">
        <v>973</v>
      </c>
      <c r="C500" s="43" t="s">
        <v>974</v>
      </c>
      <c r="D500" s="43" t="s">
        <v>133</v>
      </c>
      <c r="E500" s="43" t="s">
        <v>133</v>
      </c>
      <c r="F500" s="43" t="s">
        <v>179</v>
      </c>
      <c r="G500" s="43"/>
    </row>
    <row r="501" spans="1:7" ht="22.5" x14ac:dyDescent="0.25">
      <c r="A501" s="43" t="s">
        <v>129</v>
      </c>
      <c r="B501" s="43" t="s">
        <v>942</v>
      </c>
      <c r="C501" s="43" t="s">
        <v>179</v>
      </c>
      <c r="D501" s="43" t="s">
        <v>133</v>
      </c>
      <c r="E501" s="43" t="s">
        <v>133</v>
      </c>
      <c r="F501" s="43" t="s">
        <v>179</v>
      </c>
      <c r="G501" s="43"/>
    </row>
    <row r="502" spans="1:7" ht="22.5" x14ac:dyDescent="0.25">
      <c r="A502" s="43" t="s">
        <v>129</v>
      </c>
      <c r="B502" s="43" t="s">
        <v>972</v>
      </c>
      <c r="C502" s="43" t="s">
        <v>974</v>
      </c>
      <c r="D502" s="43" t="s">
        <v>133</v>
      </c>
      <c r="E502" s="43" t="s">
        <v>133</v>
      </c>
      <c r="F502" s="43" t="s">
        <v>179</v>
      </c>
      <c r="G502" s="43"/>
    </row>
    <row r="503" spans="1:7" ht="22.5" x14ac:dyDescent="0.25">
      <c r="A503" s="43" t="s">
        <v>129</v>
      </c>
      <c r="B503" s="43" t="s">
        <v>975</v>
      </c>
      <c r="C503" s="43" t="s">
        <v>976</v>
      </c>
      <c r="D503" s="43" t="s">
        <v>133</v>
      </c>
      <c r="E503" s="43" t="s">
        <v>133</v>
      </c>
      <c r="F503" s="43" t="s">
        <v>179</v>
      </c>
      <c r="G503" s="43"/>
    </row>
    <row r="504" spans="1:7" ht="22.5" x14ac:dyDescent="0.25">
      <c r="A504" s="43" t="s">
        <v>129</v>
      </c>
      <c r="B504" s="43" t="s">
        <v>977</v>
      </c>
      <c r="C504" s="43" t="s">
        <v>978</v>
      </c>
      <c r="D504" s="43" t="s">
        <v>133</v>
      </c>
      <c r="E504" s="43" t="s">
        <v>133</v>
      </c>
      <c r="F504" s="43" t="s">
        <v>179</v>
      </c>
      <c r="G504" s="43"/>
    </row>
    <row r="505" spans="1:7" ht="22.5" x14ac:dyDescent="0.25">
      <c r="A505" s="43" t="s">
        <v>129</v>
      </c>
      <c r="B505" s="43" t="s">
        <v>942</v>
      </c>
      <c r="C505" s="43" t="s">
        <v>179</v>
      </c>
      <c r="D505" s="43" t="s">
        <v>133</v>
      </c>
      <c r="E505" s="43" t="s">
        <v>133</v>
      </c>
      <c r="F505" s="43" t="s">
        <v>179</v>
      </c>
      <c r="G505" s="43"/>
    </row>
    <row r="506" spans="1:7" ht="22.5" x14ac:dyDescent="0.25">
      <c r="A506" s="43" t="s">
        <v>129</v>
      </c>
      <c r="B506" s="43" t="s">
        <v>972</v>
      </c>
      <c r="C506" s="43" t="s">
        <v>978</v>
      </c>
      <c r="D506" s="43" t="s">
        <v>133</v>
      </c>
      <c r="E506" s="43" t="s">
        <v>133</v>
      </c>
      <c r="F506" s="43" t="s">
        <v>179</v>
      </c>
      <c r="G506" s="43"/>
    </row>
    <row r="507" spans="1:7" ht="22.5" x14ac:dyDescent="0.25">
      <c r="A507" s="43" t="s">
        <v>129</v>
      </c>
      <c r="B507" s="43" t="s">
        <v>422</v>
      </c>
      <c r="C507" s="43" t="s">
        <v>979</v>
      </c>
      <c r="D507" s="43" t="s">
        <v>133</v>
      </c>
      <c r="E507" s="43" t="s">
        <v>133</v>
      </c>
      <c r="F507" s="43" t="s">
        <v>179</v>
      </c>
      <c r="G507" s="43"/>
    </row>
    <row r="508" spans="1:7" ht="22.5" x14ac:dyDescent="0.25">
      <c r="A508" s="43" t="s">
        <v>129</v>
      </c>
      <c r="B508" s="43" t="s">
        <v>424</v>
      </c>
      <c r="C508" s="43" t="s">
        <v>979</v>
      </c>
      <c r="D508" s="43" t="s">
        <v>133</v>
      </c>
      <c r="E508" s="43" t="s">
        <v>133</v>
      </c>
      <c r="F508" s="43" t="s">
        <v>179</v>
      </c>
      <c r="G508" s="43"/>
    </row>
    <row r="509" spans="1:7" ht="22.5" x14ac:dyDescent="0.25">
      <c r="A509" s="43" t="s">
        <v>129</v>
      </c>
      <c r="B509" s="43" t="s">
        <v>891</v>
      </c>
      <c r="C509" s="43" t="s">
        <v>979</v>
      </c>
      <c r="D509" s="43" t="s">
        <v>133</v>
      </c>
      <c r="E509" s="43" t="s">
        <v>133</v>
      </c>
      <c r="F509" s="43" t="s">
        <v>179</v>
      </c>
      <c r="G509" s="43"/>
    </row>
    <row r="510" spans="1:7" ht="22.5" x14ac:dyDescent="0.25">
      <c r="A510" s="43" t="s">
        <v>129</v>
      </c>
      <c r="B510" s="43" t="s">
        <v>892</v>
      </c>
      <c r="C510" s="43" t="s">
        <v>979</v>
      </c>
      <c r="D510" s="43" t="s">
        <v>133</v>
      </c>
      <c r="E510" s="43" t="s">
        <v>133</v>
      </c>
      <c r="F510" s="43" t="s">
        <v>179</v>
      </c>
      <c r="G510" s="43"/>
    </row>
    <row r="511" spans="1:7" ht="22.5" x14ac:dyDescent="0.25">
      <c r="A511" s="43" t="s">
        <v>129</v>
      </c>
      <c r="B511" s="43" t="s">
        <v>893</v>
      </c>
      <c r="C511" s="43" t="s">
        <v>979</v>
      </c>
      <c r="D511" s="43" t="s">
        <v>133</v>
      </c>
      <c r="E511" s="43" t="s">
        <v>133</v>
      </c>
      <c r="F511" s="43" t="s">
        <v>179</v>
      </c>
      <c r="G511" s="43"/>
    </row>
    <row r="512" spans="1:7" ht="22.5" x14ac:dyDescent="0.25">
      <c r="A512" s="43" t="s">
        <v>129</v>
      </c>
      <c r="B512" s="43" t="s">
        <v>894</v>
      </c>
      <c r="C512" s="43" t="s">
        <v>979</v>
      </c>
      <c r="D512" s="43" t="s">
        <v>133</v>
      </c>
      <c r="E512" s="43" t="s">
        <v>133</v>
      </c>
      <c r="F512" s="43" t="s">
        <v>179</v>
      </c>
      <c r="G512" s="43"/>
    </row>
    <row r="513" spans="1:7" ht="22.5" x14ac:dyDescent="0.25">
      <c r="A513" s="43" t="s">
        <v>129</v>
      </c>
      <c r="B513" s="43" t="s">
        <v>980</v>
      </c>
      <c r="C513" s="43" t="s">
        <v>978</v>
      </c>
      <c r="D513" s="43" t="s">
        <v>133</v>
      </c>
      <c r="E513" s="43" t="s">
        <v>133</v>
      </c>
      <c r="F513" s="43" t="s">
        <v>179</v>
      </c>
      <c r="G513" s="43"/>
    </row>
    <row r="514" spans="1:7" ht="22.5" x14ac:dyDescent="0.25">
      <c r="A514" s="43" t="s">
        <v>129</v>
      </c>
      <c r="B514" s="43" t="s">
        <v>942</v>
      </c>
      <c r="C514" s="43" t="s">
        <v>179</v>
      </c>
      <c r="D514" s="43" t="s">
        <v>133</v>
      </c>
      <c r="E514" s="43" t="s">
        <v>133</v>
      </c>
      <c r="F514" s="43" t="s">
        <v>179</v>
      </c>
      <c r="G514" s="43"/>
    </row>
    <row r="515" spans="1:7" ht="22.5" x14ac:dyDescent="0.25">
      <c r="A515" s="43" t="s">
        <v>129</v>
      </c>
      <c r="B515" s="43" t="s">
        <v>972</v>
      </c>
      <c r="C515" s="43" t="s">
        <v>978</v>
      </c>
      <c r="D515" s="43" t="s">
        <v>133</v>
      </c>
      <c r="E515" s="43" t="s">
        <v>133</v>
      </c>
      <c r="F515" s="43" t="s">
        <v>179</v>
      </c>
      <c r="G515" s="43"/>
    </row>
    <row r="516" spans="1:7" ht="22.5" x14ac:dyDescent="0.25">
      <c r="A516" s="43" t="s">
        <v>129</v>
      </c>
      <c r="B516" s="43" t="s">
        <v>422</v>
      </c>
      <c r="C516" s="43" t="s">
        <v>979</v>
      </c>
      <c r="D516" s="43" t="s">
        <v>133</v>
      </c>
      <c r="E516" s="43" t="s">
        <v>133</v>
      </c>
      <c r="F516" s="43" t="s">
        <v>179</v>
      </c>
      <c r="G516" s="43"/>
    </row>
    <row r="517" spans="1:7" ht="22.5" x14ac:dyDescent="0.25">
      <c r="A517" s="43" t="s">
        <v>129</v>
      </c>
      <c r="B517" s="43" t="s">
        <v>424</v>
      </c>
      <c r="C517" s="43" t="s">
        <v>979</v>
      </c>
      <c r="D517" s="43" t="s">
        <v>133</v>
      </c>
      <c r="E517" s="43" t="s">
        <v>133</v>
      </c>
      <c r="F517" s="43" t="s">
        <v>179</v>
      </c>
      <c r="G517" s="43"/>
    </row>
    <row r="518" spans="1:7" ht="22.5" x14ac:dyDescent="0.25">
      <c r="A518" s="43" t="s">
        <v>129</v>
      </c>
      <c r="B518" s="43" t="s">
        <v>891</v>
      </c>
      <c r="C518" s="43" t="s">
        <v>979</v>
      </c>
      <c r="D518" s="43" t="s">
        <v>133</v>
      </c>
      <c r="E518" s="43" t="s">
        <v>133</v>
      </c>
      <c r="F518" s="43" t="s">
        <v>179</v>
      </c>
      <c r="G518" s="43"/>
    </row>
    <row r="519" spans="1:7" ht="22.5" x14ac:dyDescent="0.25">
      <c r="A519" s="43" t="s">
        <v>129</v>
      </c>
      <c r="B519" s="43" t="s">
        <v>892</v>
      </c>
      <c r="C519" s="43" t="s">
        <v>979</v>
      </c>
      <c r="D519" s="43" t="s">
        <v>133</v>
      </c>
      <c r="E519" s="43" t="s">
        <v>133</v>
      </c>
      <c r="F519" s="43" t="s">
        <v>179</v>
      </c>
      <c r="G519" s="43"/>
    </row>
    <row r="520" spans="1:7" ht="22.5" x14ac:dyDescent="0.25">
      <c r="A520" s="43" t="s">
        <v>129</v>
      </c>
      <c r="B520" s="43" t="s">
        <v>893</v>
      </c>
      <c r="C520" s="43" t="s">
        <v>979</v>
      </c>
      <c r="D520" s="43" t="s">
        <v>133</v>
      </c>
      <c r="E520" s="43" t="s">
        <v>133</v>
      </c>
      <c r="F520" s="43" t="s">
        <v>179</v>
      </c>
      <c r="G520" s="43"/>
    </row>
    <row r="521" spans="1:7" ht="22.5" x14ac:dyDescent="0.25">
      <c r="A521" s="43" t="s">
        <v>129</v>
      </c>
      <c r="B521" s="43" t="s">
        <v>894</v>
      </c>
      <c r="C521" s="43" t="s">
        <v>979</v>
      </c>
      <c r="D521" s="43" t="s">
        <v>133</v>
      </c>
      <c r="E521" s="43" t="s">
        <v>133</v>
      </c>
      <c r="F521" s="43" t="s">
        <v>179</v>
      </c>
      <c r="G521" s="43"/>
    </row>
    <row r="522" spans="1:7" ht="22.5" x14ac:dyDescent="0.25">
      <c r="A522" s="43" t="s">
        <v>129</v>
      </c>
      <c r="B522" s="43" t="s">
        <v>981</v>
      </c>
      <c r="C522" s="43" t="s">
        <v>982</v>
      </c>
      <c r="D522" s="43" t="s">
        <v>133</v>
      </c>
      <c r="E522" s="43" t="s">
        <v>133</v>
      </c>
      <c r="F522" s="43" t="s">
        <v>179</v>
      </c>
      <c r="G522" s="43"/>
    </row>
    <row r="523" spans="1:7" ht="22.5" x14ac:dyDescent="0.25">
      <c r="A523" s="43" t="s">
        <v>129</v>
      </c>
      <c r="B523" s="43" t="s">
        <v>942</v>
      </c>
      <c r="C523" s="43" t="s">
        <v>179</v>
      </c>
      <c r="D523" s="43" t="s">
        <v>133</v>
      </c>
      <c r="E523" s="43" t="s">
        <v>133</v>
      </c>
      <c r="F523" s="43" t="s">
        <v>179</v>
      </c>
      <c r="G523" s="43"/>
    </row>
    <row r="524" spans="1:7" ht="22.5" x14ac:dyDescent="0.25">
      <c r="A524" s="43" t="s">
        <v>129</v>
      </c>
      <c r="B524" s="43" t="s">
        <v>972</v>
      </c>
      <c r="C524" s="43" t="s">
        <v>982</v>
      </c>
      <c r="D524" s="43" t="s">
        <v>133</v>
      </c>
      <c r="E524" s="43" t="s">
        <v>133</v>
      </c>
      <c r="F524" s="43" t="s">
        <v>179</v>
      </c>
      <c r="G524" s="43"/>
    </row>
    <row r="525" spans="1:7" ht="22.5" x14ac:dyDescent="0.25">
      <c r="A525" s="43" t="s">
        <v>129</v>
      </c>
      <c r="B525" s="43" t="s">
        <v>983</v>
      </c>
      <c r="C525" s="43" t="s">
        <v>982</v>
      </c>
      <c r="D525" s="43" t="s">
        <v>133</v>
      </c>
      <c r="E525" s="43" t="s">
        <v>133</v>
      </c>
      <c r="F525" s="43" t="s">
        <v>179</v>
      </c>
      <c r="G525" s="43"/>
    </row>
    <row r="526" spans="1:7" ht="22.5" x14ac:dyDescent="0.25">
      <c r="A526" s="43" t="s">
        <v>129</v>
      </c>
      <c r="B526" s="43" t="s">
        <v>942</v>
      </c>
      <c r="C526" s="43" t="s">
        <v>179</v>
      </c>
      <c r="D526" s="43" t="s">
        <v>133</v>
      </c>
      <c r="E526" s="43" t="s">
        <v>133</v>
      </c>
      <c r="F526" s="43" t="s">
        <v>179</v>
      </c>
      <c r="G526" s="43"/>
    </row>
    <row r="527" spans="1:7" ht="22.5" x14ac:dyDescent="0.25">
      <c r="A527" s="43" t="s">
        <v>129</v>
      </c>
      <c r="B527" s="43" t="s">
        <v>972</v>
      </c>
      <c r="C527" s="43" t="s">
        <v>982</v>
      </c>
      <c r="D527" s="43" t="s">
        <v>133</v>
      </c>
      <c r="E527" s="43" t="s">
        <v>133</v>
      </c>
      <c r="F527" s="43" t="s">
        <v>179</v>
      </c>
      <c r="G527" s="43"/>
    </row>
    <row r="528" spans="1:7" ht="22.5" x14ac:dyDescent="0.25">
      <c r="A528" s="43" t="s">
        <v>129</v>
      </c>
      <c r="B528" s="43" t="s">
        <v>984</v>
      </c>
      <c r="C528" s="43" t="s">
        <v>985</v>
      </c>
      <c r="D528" s="43" t="s">
        <v>133</v>
      </c>
      <c r="E528" s="43" t="s">
        <v>133</v>
      </c>
      <c r="F528" s="43" t="s">
        <v>179</v>
      </c>
      <c r="G528" s="43"/>
    </row>
    <row r="529" spans="1:7" ht="22.5" x14ac:dyDescent="0.25">
      <c r="A529" s="43" t="s">
        <v>129</v>
      </c>
      <c r="B529" s="43" t="s">
        <v>942</v>
      </c>
      <c r="C529" s="43" t="s">
        <v>179</v>
      </c>
      <c r="D529" s="43" t="s">
        <v>133</v>
      </c>
      <c r="E529" s="43" t="s">
        <v>133</v>
      </c>
      <c r="F529" s="43" t="s">
        <v>179</v>
      </c>
      <c r="G529" s="43"/>
    </row>
    <row r="530" spans="1:7" ht="22.5" x14ac:dyDescent="0.25">
      <c r="A530" s="43" t="s">
        <v>129</v>
      </c>
      <c r="B530" s="43" t="s">
        <v>972</v>
      </c>
      <c r="C530" s="43" t="s">
        <v>985</v>
      </c>
      <c r="D530" s="43" t="s">
        <v>133</v>
      </c>
      <c r="E530" s="43" t="s">
        <v>133</v>
      </c>
      <c r="F530" s="43" t="s">
        <v>179</v>
      </c>
      <c r="G530" s="43"/>
    </row>
    <row r="531" spans="1:7" ht="22.5" x14ac:dyDescent="0.25">
      <c r="A531" s="43" t="s">
        <v>129</v>
      </c>
      <c r="B531" s="43" t="s">
        <v>986</v>
      </c>
      <c r="C531" s="43" t="s">
        <v>179</v>
      </c>
      <c r="D531" s="43" t="s">
        <v>133</v>
      </c>
      <c r="E531" s="43" t="s">
        <v>133</v>
      </c>
      <c r="F531" s="43" t="s">
        <v>179</v>
      </c>
      <c r="G531" s="43"/>
    </row>
    <row r="532" spans="1:7" ht="22.5" x14ac:dyDescent="0.25">
      <c r="A532" s="43" t="s">
        <v>129</v>
      </c>
      <c r="B532" s="43" t="s">
        <v>987</v>
      </c>
      <c r="C532" s="43" t="s">
        <v>988</v>
      </c>
      <c r="D532" s="43" t="s">
        <v>989</v>
      </c>
      <c r="E532" s="43" t="s">
        <v>133</v>
      </c>
      <c r="F532" s="43" t="s">
        <v>990</v>
      </c>
      <c r="G532" s="43"/>
    </row>
    <row r="533" spans="1:7" ht="22.5" x14ac:dyDescent="0.25">
      <c r="A533" s="43" t="s">
        <v>129</v>
      </c>
      <c r="B533" s="43" t="s">
        <v>991</v>
      </c>
      <c r="C533" s="43" t="s">
        <v>179</v>
      </c>
      <c r="D533" s="43" t="s">
        <v>989</v>
      </c>
      <c r="E533" s="43" t="s">
        <v>989</v>
      </c>
      <c r="F533" s="43" t="s">
        <v>179</v>
      </c>
      <c r="G533" s="43"/>
    </row>
    <row r="534" spans="1:7" ht="22.5" x14ac:dyDescent="0.25">
      <c r="A534" s="43" t="s">
        <v>129</v>
      </c>
      <c r="B534" s="43" t="s">
        <v>992</v>
      </c>
      <c r="C534" s="43" t="s">
        <v>993</v>
      </c>
      <c r="D534" s="43" t="s">
        <v>994</v>
      </c>
      <c r="E534" s="43" t="s">
        <v>133</v>
      </c>
      <c r="F534" s="43" t="s">
        <v>995</v>
      </c>
      <c r="G534" s="43"/>
    </row>
    <row r="535" spans="1:7" ht="22.5" x14ac:dyDescent="0.25">
      <c r="A535" s="43" t="s">
        <v>129</v>
      </c>
      <c r="B535" s="43" t="s">
        <v>996</v>
      </c>
      <c r="C535" s="43" t="s">
        <v>997</v>
      </c>
      <c r="D535" s="43" t="s">
        <v>994</v>
      </c>
      <c r="E535" s="43" t="s">
        <v>133</v>
      </c>
      <c r="F535" s="43" t="s">
        <v>998</v>
      </c>
      <c r="G535" s="43"/>
    </row>
    <row r="536" spans="1:7" ht="22.5" x14ac:dyDescent="0.25">
      <c r="A536" s="43" t="s">
        <v>129</v>
      </c>
      <c r="B536" s="43" t="s">
        <v>999</v>
      </c>
      <c r="C536" s="43" t="s">
        <v>1000</v>
      </c>
      <c r="D536" s="43" t="s">
        <v>151</v>
      </c>
      <c r="E536" s="43" t="s">
        <v>133</v>
      </c>
      <c r="F536" s="43" t="s">
        <v>1001</v>
      </c>
      <c r="G536" s="43"/>
    </row>
    <row r="537" spans="1:7" ht="22.5" x14ac:dyDescent="0.25">
      <c r="A537" s="43" t="s">
        <v>129</v>
      </c>
      <c r="B537" s="43" t="s">
        <v>598</v>
      </c>
      <c r="C537" s="43" t="s">
        <v>179</v>
      </c>
      <c r="D537" s="43" t="s">
        <v>151</v>
      </c>
      <c r="E537" s="43" t="s">
        <v>1002</v>
      </c>
      <c r="F537" s="43" t="s">
        <v>179</v>
      </c>
      <c r="G537" s="43"/>
    </row>
    <row r="538" spans="1:7" ht="22.5" x14ac:dyDescent="0.25">
      <c r="A538" s="43" t="s">
        <v>129</v>
      </c>
      <c r="B538" s="43" t="s">
        <v>1003</v>
      </c>
      <c r="C538" s="43" t="s">
        <v>179</v>
      </c>
      <c r="D538" s="43" t="s">
        <v>151</v>
      </c>
      <c r="E538" s="43" t="s">
        <v>1004</v>
      </c>
      <c r="F538" s="43" t="s">
        <v>179</v>
      </c>
      <c r="G538" s="43"/>
    </row>
    <row r="539" spans="1:7" ht="22.5" x14ac:dyDescent="0.25">
      <c r="A539" s="43" t="s">
        <v>129</v>
      </c>
      <c r="B539" s="43" t="s">
        <v>231</v>
      </c>
      <c r="C539" s="43" t="s">
        <v>179</v>
      </c>
      <c r="D539" s="43" t="s">
        <v>1005</v>
      </c>
      <c r="E539" s="43" t="s">
        <v>1006</v>
      </c>
      <c r="F539" s="43" t="s">
        <v>179</v>
      </c>
      <c r="G539" s="43"/>
    </row>
    <row r="540" spans="1:7" ht="22.5" x14ac:dyDescent="0.25">
      <c r="A540" s="43" t="s">
        <v>129</v>
      </c>
      <c r="B540" s="43" t="s">
        <v>233</v>
      </c>
      <c r="C540" s="43" t="s">
        <v>179</v>
      </c>
      <c r="D540" s="43" t="s">
        <v>1007</v>
      </c>
      <c r="E540" s="43" t="s">
        <v>1008</v>
      </c>
      <c r="F540" s="43" t="s">
        <v>179</v>
      </c>
      <c r="G540" s="43"/>
    </row>
    <row r="541" spans="1:7" ht="22.5" x14ac:dyDescent="0.25">
      <c r="A541" s="43" t="s">
        <v>129</v>
      </c>
      <c r="B541" s="43" t="s">
        <v>236</v>
      </c>
      <c r="C541" s="43" t="s">
        <v>179</v>
      </c>
      <c r="D541" s="43" t="s">
        <v>277</v>
      </c>
      <c r="E541" s="43" t="s">
        <v>572</v>
      </c>
      <c r="F541" s="43" t="s">
        <v>179</v>
      </c>
      <c r="G541" s="43"/>
    </row>
    <row r="542" spans="1:7" ht="22.5" x14ac:dyDescent="0.25">
      <c r="A542" s="43" t="s">
        <v>129</v>
      </c>
      <c r="B542" s="43" t="s">
        <v>1009</v>
      </c>
      <c r="C542" s="43" t="s">
        <v>179</v>
      </c>
      <c r="D542" s="43" t="s">
        <v>576</v>
      </c>
      <c r="E542" s="43" t="s">
        <v>1010</v>
      </c>
      <c r="F542" s="43" t="s">
        <v>179</v>
      </c>
      <c r="G542" s="43"/>
    </row>
    <row r="543" spans="1:7" ht="22.5" x14ac:dyDescent="0.25">
      <c r="A543" s="43" t="s">
        <v>129</v>
      </c>
      <c r="B543" s="43" t="s">
        <v>1011</v>
      </c>
      <c r="C543" s="43" t="s">
        <v>179</v>
      </c>
      <c r="D543" s="43" t="s">
        <v>1012</v>
      </c>
      <c r="E543" s="43" t="s">
        <v>1013</v>
      </c>
      <c r="F543" s="43" t="s">
        <v>179</v>
      </c>
      <c r="G543" s="43"/>
    </row>
    <row r="544" spans="1:7" ht="22.5" x14ac:dyDescent="0.25">
      <c r="A544" s="43" t="s">
        <v>129</v>
      </c>
      <c r="B544" s="43" t="s">
        <v>242</v>
      </c>
      <c r="C544" s="43" t="s">
        <v>179</v>
      </c>
      <c r="D544" s="43" t="s">
        <v>1014</v>
      </c>
      <c r="E544" s="43" t="s">
        <v>1015</v>
      </c>
      <c r="F544" s="43" t="s">
        <v>179</v>
      </c>
      <c r="G544" s="43"/>
    </row>
    <row r="545" spans="1:7" ht="22.5" x14ac:dyDescent="0.25">
      <c r="A545" s="43" t="s">
        <v>129</v>
      </c>
      <c r="B545" s="43" t="s">
        <v>245</v>
      </c>
      <c r="C545" s="43" t="s">
        <v>179</v>
      </c>
      <c r="D545" s="43" t="s">
        <v>1016</v>
      </c>
      <c r="E545" s="43" t="s">
        <v>1017</v>
      </c>
      <c r="F545" s="43" t="s">
        <v>179</v>
      </c>
      <c r="G545" s="43"/>
    </row>
    <row r="546" spans="1:7" ht="22.5" x14ac:dyDescent="0.25">
      <c r="A546" s="43" t="s">
        <v>129</v>
      </c>
      <c r="B546" s="43" t="s">
        <v>248</v>
      </c>
      <c r="C546" s="43" t="s">
        <v>179</v>
      </c>
      <c r="D546" s="43" t="s">
        <v>1018</v>
      </c>
      <c r="E546" s="43" t="s">
        <v>1019</v>
      </c>
      <c r="F546" s="43" t="s">
        <v>179</v>
      </c>
      <c r="G546" s="43"/>
    </row>
    <row r="547" spans="1:7" ht="22.5" x14ac:dyDescent="0.25">
      <c r="A547" s="43" t="s">
        <v>129</v>
      </c>
      <c r="B547" s="43" t="s">
        <v>233</v>
      </c>
      <c r="C547" s="43" t="s">
        <v>179</v>
      </c>
      <c r="D547" s="43" t="s">
        <v>1020</v>
      </c>
      <c r="E547" s="43" t="s">
        <v>1021</v>
      </c>
      <c r="F547" s="43" t="s">
        <v>179</v>
      </c>
      <c r="G547" s="43"/>
    </row>
    <row r="548" spans="1:7" ht="22.5" x14ac:dyDescent="0.25">
      <c r="A548" s="43" t="s">
        <v>129</v>
      </c>
      <c r="B548" s="43" t="s">
        <v>236</v>
      </c>
      <c r="C548" s="43" t="s">
        <v>179</v>
      </c>
      <c r="D548" s="43" t="s">
        <v>442</v>
      </c>
      <c r="E548" s="43" t="s">
        <v>1022</v>
      </c>
      <c r="F548" s="43" t="s">
        <v>179</v>
      </c>
      <c r="G548" s="43"/>
    </row>
    <row r="549" spans="1:7" ht="22.5" x14ac:dyDescent="0.25">
      <c r="A549" s="43" t="s">
        <v>129</v>
      </c>
      <c r="B549" s="43" t="s">
        <v>1023</v>
      </c>
      <c r="C549" s="43" t="s">
        <v>179</v>
      </c>
      <c r="D549" s="43" t="s">
        <v>1024</v>
      </c>
      <c r="E549" s="43" t="s">
        <v>444</v>
      </c>
      <c r="F549" s="43" t="s">
        <v>179</v>
      </c>
      <c r="G549" s="43"/>
    </row>
    <row r="550" spans="1:7" ht="22.5" x14ac:dyDescent="0.25">
      <c r="A550" s="43" t="s">
        <v>129</v>
      </c>
      <c r="B550" s="43" t="s">
        <v>1025</v>
      </c>
      <c r="C550" s="43" t="s">
        <v>179</v>
      </c>
      <c r="D550" s="43" t="s">
        <v>1026</v>
      </c>
      <c r="E550" s="43" t="s">
        <v>1027</v>
      </c>
      <c r="F550" s="43" t="s">
        <v>179</v>
      </c>
      <c r="G550" s="43"/>
    </row>
    <row r="551" spans="1:7" ht="22.5" x14ac:dyDescent="0.25">
      <c r="A551" s="43" t="s">
        <v>129</v>
      </c>
      <c r="B551" s="43" t="s">
        <v>617</v>
      </c>
      <c r="C551" s="43" t="s">
        <v>179</v>
      </c>
      <c r="D551" s="43" t="s">
        <v>1028</v>
      </c>
      <c r="E551" s="43" t="s">
        <v>1027</v>
      </c>
      <c r="F551" s="43" t="s">
        <v>179</v>
      </c>
      <c r="G551" s="43"/>
    </row>
    <row r="552" spans="1:7" ht="22.5" x14ac:dyDescent="0.25">
      <c r="A552" s="43" t="s">
        <v>129</v>
      </c>
      <c r="B552" s="43" t="s">
        <v>1029</v>
      </c>
      <c r="C552" s="43" t="s">
        <v>179</v>
      </c>
      <c r="D552" s="43" t="s">
        <v>1030</v>
      </c>
      <c r="E552" s="43" t="s">
        <v>1002</v>
      </c>
      <c r="F552" s="43" t="s">
        <v>179</v>
      </c>
      <c r="G552" s="43"/>
    </row>
    <row r="553" spans="1:7" ht="22.5" x14ac:dyDescent="0.25">
      <c r="A553" s="43" t="s">
        <v>129</v>
      </c>
      <c r="B553" s="43" t="s">
        <v>1031</v>
      </c>
      <c r="C553" s="43" t="s">
        <v>1000</v>
      </c>
      <c r="D553" s="43" t="s">
        <v>1030</v>
      </c>
      <c r="E553" s="43" t="s">
        <v>133</v>
      </c>
      <c r="F553" s="43" t="s">
        <v>1001</v>
      </c>
      <c r="G553" s="43"/>
    </row>
    <row r="554" spans="1:7" ht="22.5" x14ac:dyDescent="0.25">
      <c r="A554" s="43" t="s">
        <v>129</v>
      </c>
      <c r="B554" s="43" t="s">
        <v>1032</v>
      </c>
      <c r="C554" s="43" t="s">
        <v>179</v>
      </c>
      <c r="D554" s="43" t="s">
        <v>1030</v>
      </c>
      <c r="E554" s="43" t="s">
        <v>1033</v>
      </c>
      <c r="F554" s="43" t="s">
        <v>179</v>
      </c>
      <c r="G554" s="43"/>
    </row>
    <row r="555" spans="1:7" ht="33.75" x14ac:dyDescent="0.25">
      <c r="A555" s="43" t="s">
        <v>129</v>
      </c>
      <c r="B555" s="43" t="s">
        <v>1034</v>
      </c>
      <c r="C555" s="43" t="s">
        <v>179</v>
      </c>
      <c r="D555" s="43" t="s">
        <v>133</v>
      </c>
      <c r="E555" s="43" t="s">
        <v>133</v>
      </c>
      <c r="F555" s="43" t="s">
        <v>179</v>
      </c>
      <c r="G555" s="43"/>
    </row>
    <row r="556" spans="1:7" ht="33.75" x14ac:dyDescent="0.25">
      <c r="A556" s="43" t="s">
        <v>129</v>
      </c>
      <c r="B556" s="43" t="s">
        <v>1035</v>
      </c>
      <c r="C556" s="43" t="s">
        <v>179</v>
      </c>
      <c r="D556" s="43" t="s">
        <v>133</v>
      </c>
      <c r="E556" s="43" t="s">
        <v>133</v>
      </c>
      <c r="F556" s="43" t="s">
        <v>179</v>
      </c>
      <c r="G556" s="43"/>
    </row>
    <row r="557" spans="1:7" ht="22.5" x14ac:dyDescent="0.25">
      <c r="A557" s="43" t="s">
        <v>129</v>
      </c>
      <c r="B557" s="43" t="s">
        <v>1036</v>
      </c>
      <c r="C557" s="43" t="s">
        <v>1037</v>
      </c>
      <c r="D557" s="43" t="s">
        <v>1038</v>
      </c>
      <c r="E557" s="43" t="s">
        <v>133</v>
      </c>
      <c r="F557" s="43" t="s">
        <v>1039</v>
      </c>
      <c r="G557" s="43"/>
    </row>
    <row r="558" spans="1:7" ht="22.5" x14ac:dyDescent="0.25">
      <c r="A558" s="43" t="s">
        <v>129</v>
      </c>
      <c r="B558" s="43" t="s">
        <v>1040</v>
      </c>
      <c r="C558" s="43" t="s">
        <v>1041</v>
      </c>
      <c r="D558" s="43" t="s">
        <v>1038</v>
      </c>
      <c r="E558" s="43" t="s">
        <v>165</v>
      </c>
      <c r="F558" s="43" t="s">
        <v>1041</v>
      </c>
      <c r="G558" s="43"/>
    </row>
    <row r="559" spans="1:7" ht="22.5" x14ac:dyDescent="0.25">
      <c r="A559" s="43" t="s">
        <v>129</v>
      </c>
      <c r="B559" s="43" t="s">
        <v>1042</v>
      </c>
      <c r="C559" s="43" t="s">
        <v>179</v>
      </c>
      <c r="D559" s="43" t="s">
        <v>297</v>
      </c>
      <c r="E559" s="43" t="s">
        <v>346</v>
      </c>
      <c r="F559" s="43" t="s">
        <v>179</v>
      </c>
      <c r="G559" s="43"/>
    </row>
    <row r="560" spans="1:7" ht="22.5" x14ac:dyDescent="0.25">
      <c r="A560" s="43" t="s">
        <v>129</v>
      </c>
      <c r="B560" s="43" t="s">
        <v>1043</v>
      </c>
      <c r="C560" s="43" t="s">
        <v>1044</v>
      </c>
      <c r="D560" s="43" t="s">
        <v>1045</v>
      </c>
      <c r="E560" s="43" t="s">
        <v>133</v>
      </c>
      <c r="F560" s="43" t="s">
        <v>1046</v>
      </c>
      <c r="G560" s="43"/>
    </row>
    <row r="561" spans="1:7" ht="22.5" x14ac:dyDescent="0.25">
      <c r="A561" s="43" t="s">
        <v>129</v>
      </c>
      <c r="B561" s="43" t="s">
        <v>1047</v>
      </c>
      <c r="C561" s="43" t="s">
        <v>1048</v>
      </c>
      <c r="D561" s="43" t="s">
        <v>1045</v>
      </c>
      <c r="E561" s="43" t="s">
        <v>1049</v>
      </c>
      <c r="F561" s="43" t="s">
        <v>1048</v>
      </c>
      <c r="G561" s="43"/>
    </row>
    <row r="562" spans="1:7" ht="22.5" x14ac:dyDescent="0.25">
      <c r="A562" s="43" t="s">
        <v>129</v>
      </c>
      <c r="B562" s="43" t="s">
        <v>1050</v>
      </c>
      <c r="C562" s="43" t="s">
        <v>1051</v>
      </c>
      <c r="D562" s="43" t="s">
        <v>363</v>
      </c>
      <c r="E562" s="43" t="s">
        <v>1052</v>
      </c>
      <c r="F562" s="43" t="s">
        <v>1051</v>
      </c>
      <c r="G562" s="43"/>
    </row>
    <row r="563" spans="1:7" ht="22.5" x14ac:dyDescent="0.25">
      <c r="A563" s="43" t="s">
        <v>129</v>
      </c>
      <c r="B563" s="43" t="s">
        <v>1053</v>
      </c>
      <c r="C563" s="43" t="s">
        <v>1054</v>
      </c>
      <c r="D563" s="43" t="s">
        <v>1055</v>
      </c>
      <c r="E563" s="43" t="s">
        <v>1056</v>
      </c>
      <c r="F563" s="43" t="s">
        <v>1054</v>
      </c>
      <c r="G563" s="43"/>
    </row>
    <row r="564" spans="1:7" ht="22.5" x14ac:dyDescent="0.25">
      <c r="A564" s="43" t="s">
        <v>129</v>
      </c>
      <c r="B564" s="43" t="s">
        <v>1057</v>
      </c>
      <c r="C564" s="43" t="s">
        <v>1058</v>
      </c>
      <c r="D564" s="43" t="s">
        <v>1059</v>
      </c>
      <c r="E564" s="43" t="s">
        <v>1060</v>
      </c>
      <c r="F564" s="43" t="s">
        <v>1058</v>
      </c>
      <c r="G564" s="43"/>
    </row>
    <row r="565" spans="1:7" ht="22.5" x14ac:dyDescent="0.25">
      <c r="A565" s="43" t="s">
        <v>129</v>
      </c>
      <c r="B565" s="43" t="s">
        <v>1061</v>
      </c>
      <c r="C565" s="43" t="s">
        <v>1062</v>
      </c>
      <c r="D565" s="43" t="s">
        <v>1063</v>
      </c>
      <c r="E565" s="43" t="s">
        <v>1064</v>
      </c>
      <c r="F565" s="43" t="s">
        <v>1062</v>
      </c>
      <c r="G565" s="43"/>
    </row>
    <row r="566" spans="1:7" ht="22.5" x14ac:dyDescent="0.25">
      <c r="A566" s="43" t="s">
        <v>129</v>
      </c>
      <c r="B566" s="43" t="s">
        <v>1065</v>
      </c>
      <c r="C566" s="43" t="s">
        <v>1066</v>
      </c>
      <c r="D566" s="43" t="s">
        <v>1067</v>
      </c>
      <c r="E566" s="43" t="s">
        <v>1068</v>
      </c>
      <c r="F566" s="43" t="s">
        <v>1066</v>
      </c>
      <c r="G566" s="43"/>
    </row>
    <row r="567" spans="1:7" ht="22.5" x14ac:dyDescent="0.25">
      <c r="A567" s="43" t="s">
        <v>129</v>
      </c>
      <c r="B567" s="43" t="s">
        <v>1069</v>
      </c>
      <c r="C567" s="43" t="s">
        <v>1070</v>
      </c>
      <c r="D567" s="43" t="s">
        <v>1071</v>
      </c>
      <c r="E567" s="43" t="s">
        <v>172</v>
      </c>
      <c r="F567" s="43" t="s">
        <v>1070</v>
      </c>
      <c r="G567" s="43"/>
    </row>
    <row r="568" spans="1:7" ht="22.5" x14ac:dyDescent="0.25">
      <c r="A568" s="43" t="s">
        <v>129</v>
      </c>
      <c r="B568" s="43" t="s">
        <v>1072</v>
      </c>
      <c r="C568" s="43" t="s">
        <v>1073</v>
      </c>
      <c r="D568" s="43" t="s">
        <v>1074</v>
      </c>
      <c r="E568" s="43" t="s">
        <v>1075</v>
      </c>
      <c r="F568" s="43" t="s">
        <v>1073</v>
      </c>
      <c r="G568" s="43"/>
    </row>
    <row r="569" spans="1:7" ht="22.5" x14ac:dyDescent="0.25">
      <c r="A569" s="43" t="s">
        <v>129</v>
      </c>
      <c r="B569" s="43" t="s">
        <v>1076</v>
      </c>
      <c r="C569" s="43" t="s">
        <v>1077</v>
      </c>
      <c r="D569" s="43" t="s">
        <v>1078</v>
      </c>
      <c r="E569" s="43" t="s">
        <v>1079</v>
      </c>
      <c r="F569" s="43" t="s">
        <v>1077</v>
      </c>
      <c r="G569" s="43"/>
    </row>
    <row r="570" spans="1:7" ht="22.5" x14ac:dyDescent="0.25">
      <c r="A570" s="43" t="s">
        <v>129</v>
      </c>
      <c r="B570" s="43" t="s">
        <v>1080</v>
      </c>
      <c r="C570" s="43" t="s">
        <v>1081</v>
      </c>
      <c r="D570" s="43" t="s">
        <v>133</v>
      </c>
      <c r="E570" s="43" t="s">
        <v>133</v>
      </c>
      <c r="F570" s="43" t="s">
        <v>179</v>
      </c>
      <c r="G570" s="43"/>
    </row>
    <row r="571" spans="1:7" ht="22.5" x14ac:dyDescent="0.25">
      <c r="A571" s="43" t="s">
        <v>129</v>
      </c>
      <c r="B571" s="43" t="s">
        <v>1082</v>
      </c>
      <c r="C571" s="43" t="s">
        <v>179</v>
      </c>
      <c r="D571" s="43" t="s">
        <v>133</v>
      </c>
      <c r="E571" s="43" t="s">
        <v>133</v>
      </c>
      <c r="F571" s="43" t="s">
        <v>179</v>
      </c>
      <c r="G571" s="43"/>
    </row>
    <row r="572" spans="1:7" ht="22.5" x14ac:dyDescent="0.25">
      <c r="A572" s="43" t="s">
        <v>129</v>
      </c>
      <c r="B572" s="43" t="s">
        <v>1083</v>
      </c>
      <c r="C572" s="43" t="s">
        <v>179</v>
      </c>
      <c r="D572" s="43" t="s">
        <v>133</v>
      </c>
      <c r="E572" s="43" t="s">
        <v>133</v>
      </c>
      <c r="F572" s="43" t="s">
        <v>179</v>
      </c>
      <c r="G572" s="43"/>
    </row>
    <row r="573" spans="1:7" ht="22.5" x14ac:dyDescent="0.25">
      <c r="A573" s="43" t="s">
        <v>129</v>
      </c>
      <c r="B573" s="43" t="s">
        <v>1084</v>
      </c>
      <c r="C573" s="43" t="s">
        <v>1085</v>
      </c>
      <c r="D573" s="43" t="s">
        <v>1086</v>
      </c>
      <c r="E573" s="43" t="s">
        <v>133</v>
      </c>
      <c r="F573" s="43" t="s">
        <v>1087</v>
      </c>
      <c r="G573" s="43"/>
    </row>
    <row r="574" spans="1:7" ht="22.5" x14ac:dyDescent="0.25">
      <c r="A574" s="43" t="s">
        <v>129</v>
      </c>
      <c r="B574" s="43" t="s">
        <v>1040</v>
      </c>
      <c r="C574" s="43" t="s">
        <v>1088</v>
      </c>
      <c r="D574" s="43" t="s">
        <v>1086</v>
      </c>
      <c r="E574" s="43" t="s">
        <v>1089</v>
      </c>
      <c r="F574" s="43" t="s">
        <v>1088</v>
      </c>
      <c r="G574" s="43"/>
    </row>
    <row r="575" spans="1:7" ht="22.5" x14ac:dyDescent="0.25">
      <c r="A575" s="43" t="s">
        <v>129</v>
      </c>
      <c r="B575" s="43" t="s">
        <v>1042</v>
      </c>
      <c r="C575" s="43" t="s">
        <v>179</v>
      </c>
      <c r="D575" s="43" t="s">
        <v>133</v>
      </c>
      <c r="E575" s="43" t="s">
        <v>133</v>
      </c>
      <c r="F575" s="43" t="s">
        <v>179</v>
      </c>
      <c r="G575" s="43"/>
    </row>
    <row r="576" spans="1:7" ht="22.5" x14ac:dyDescent="0.25">
      <c r="A576" s="43" t="s">
        <v>129</v>
      </c>
      <c r="B576" s="43" t="s">
        <v>1047</v>
      </c>
      <c r="C576" s="43" t="s">
        <v>1090</v>
      </c>
      <c r="D576" s="43" t="s">
        <v>1045</v>
      </c>
      <c r="E576" s="43" t="s">
        <v>1049</v>
      </c>
      <c r="F576" s="43" t="s">
        <v>1090</v>
      </c>
      <c r="G576" s="43"/>
    </row>
    <row r="577" spans="1:7" ht="22.5" x14ac:dyDescent="0.25">
      <c r="A577" s="43" t="s">
        <v>129</v>
      </c>
      <c r="B577" s="43" t="s">
        <v>1091</v>
      </c>
      <c r="C577" s="43" t="s">
        <v>1092</v>
      </c>
      <c r="D577" s="43" t="s">
        <v>1093</v>
      </c>
      <c r="E577" s="43" t="s">
        <v>1093</v>
      </c>
      <c r="F577" s="43" t="s">
        <v>1092</v>
      </c>
      <c r="G577" s="43"/>
    </row>
    <row r="578" spans="1:7" ht="22.5" x14ac:dyDescent="0.25">
      <c r="A578" s="43" t="s">
        <v>129</v>
      </c>
      <c r="B578" s="43" t="s">
        <v>1094</v>
      </c>
      <c r="C578" s="43" t="s">
        <v>1095</v>
      </c>
      <c r="D578" s="43" t="s">
        <v>1096</v>
      </c>
      <c r="E578" s="43" t="s">
        <v>1056</v>
      </c>
      <c r="F578" s="43" t="s">
        <v>1095</v>
      </c>
      <c r="G578" s="43"/>
    </row>
    <row r="579" spans="1:7" ht="22.5" x14ac:dyDescent="0.25">
      <c r="A579" s="43" t="s">
        <v>129</v>
      </c>
      <c r="B579" s="43" t="s">
        <v>1097</v>
      </c>
      <c r="C579" s="43" t="s">
        <v>1098</v>
      </c>
      <c r="D579" s="43" t="s">
        <v>1059</v>
      </c>
      <c r="E579" s="43" t="s">
        <v>1060</v>
      </c>
      <c r="F579" s="43" t="s">
        <v>1098</v>
      </c>
      <c r="G579" s="43"/>
    </row>
    <row r="580" spans="1:7" ht="22.5" x14ac:dyDescent="0.25">
      <c r="A580" s="43" t="s">
        <v>129</v>
      </c>
      <c r="B580" s="43" t="s">
        <v>1099</v>
      </c>
      <c r="C580" s="43" t="s">
        <v>1100</v>
      </c>
      <c r="D580" s="43" t="s">
        <v>1101</v>
      </c>
      <c r="E580" s="43" t="s">
        <v>1102</v>
      </c>
      <c r="F580" s="43" t="s">
        <v>1100</v>
      </c>
      <c r="G580" s="43"/>
    </row>
    <row r="581" spans="1:7" ht="22.5" x14ac:dyDescent="0.25">
      <c r="A581" s="43" t="s">
        <v>129</v>
      </c>
      <c r="B581" s="43" t="s">
        <v>1103</v>
      </c>
      <c r="C581" s="43" t="s">
        <v>1104</v>
      </c>
      <c r="D581" s="43" t="s">
        <v>1067</v>
      </c>
      <c r="E581" s="43" t="s">
        <v>1068</v>
      </c>
      <c r="F581" s="43" t="s">
        <v>1104</v>
      </c>
      <c r="G581" s="43"/>
    </row>
    <row r="582" spans="1:7" ht="22.5" x14ac:dyDescent="0.25">
      <c r="A582" s="43" t="s">
        <v>129</v>
      </c>
      <c r="B582" s="43" t="s">
        <v>1105</v>
      </c>
      <c r="C582" s="43" t="s">
        <v>1106</v>
      </c>
      <c r="D582" s="43" t="s">
        <v>708</v>
      </c>
      <c r="E582" s="43" t="s">
        <v>1107</v>
      </c>
      <c r="F582" s="43" t="s">
        <v>1106</v>
      </c>
      <c r="G582" s="43"/>
    </row>
    <row r="583" spans="1:7" ht="22.5" x14ac:dyDescent="0.25">
      <c r="A583" s="43" t="s">
        <v>129</v>
      </c>
      <c r="B583" s="43" t="s">
        <v>1108</v>
      </c>
      <c r="C583" s="43" t="s">
        <v>1109</v>
      </c>
      <c r="D583" s="43" t="s">
        <v>1071</v>
      </c>
      <c r="E583" s="43" t="s">
        <v>1110</v>
      </c>
      <c r="F583" s="43" t="s">
        <v>1109</v>
      </c>
      <c r="G583" s="43"/>
    </row>
    <row r="584" spans="1:7" ht="22.5" x14ac:dyDescent="0.25">
      <c r="A584" s="43" t="s">
        <v>129</v>
      </c>
      <c r="B584" s="43" t="s">
        <v>1111</v>
      </c>
      <c r="C584" s="43" t="s">
        <v>1112</v>
      </c>
      <c r="D584" s="43" t="s">
        <v>1074</v>
      </c>
      <c r="E584" s="43" t="s">
        <v>1075</v>
      </c>
      <c r="F584" s="43" t="s">
        <v>1112</v>
      </c>
      <c r="G584" s="43"/>
    </row>
    <row r="585" spans="1:7" ht="22.5" x14ac:dyDescent="0.25">
      <c r="A585" s="43" t="s">
        <v>129</v>
      </c>
      <c r="B585" s="43" t="s">
        <v>1113</v>
      </c>
      <c r="C585" s="43" t="s">
        <v>1114</v>
      </c>
      <c r="D585" s="43" t="s">
        <v>1115</v>
      </c>
      <c r="E585" s="43" t="s">
        <v>1079</v>
      </c>
      <c r="F585" s="43" t="s">
        <v>1114</v>
      </c>
      <c r="G585" s="43"/>
    </row>
    <row r="586" spans="1:7" ht="22.5" x14ac:dyDescent="0.25">
      <c r="A586" s="43" t="s">
        <v>129</v>
      </c>
      <c r="B586" s="43" t="s">
        <v>1082</v>
      </c>
      <c r="C586" s="43" t="s">
        <v>1116</v>
      </c>
      <c r="D586" s="43" t="s">
        <v>133</v>
      </c>
      <c r="E586" s="43" t="s">
        <v>133</v>
      </c>
      <c r="F586" s="43" t="s">
        <v>179</v>
      </c>
      <c r="G586" s="43"/>
    </row>
    <row r="587" spans="1:7" ht="22.5" x14ac:dyDescent="0.25">
      <c r="A587" s="43" t="s">
        <v>129</v>
      </c>
      <c r="B587" s="43" t="s">
        <v>1117</v>
      </c>
      <c r="C587" s="43" t="s">
        <v>1118</v>
      </c>
      <c r="D587" s="43" t="s">
        <v>994</v>
      </c>
      <c r="E587" s="43" t="s">
        <v>133</v>
      </c>
      <c r="F587" s="43" t="s">
        <v>1119</v>
      </c>
      <c r="G587" s="43"/>
    </row>
    <row r="588" spans="1:7" ht="22.5" x14ac:dyDescent="0.25">
      <c r="A588" s="43" t="s">
        <v>129</v>
      </c>
      <c r="B588" s="43" t="s">
        <v>1120</v>
      </c>
      <c r="C588" s="43" t="s">
        <v>179</v>
      </c>
      <c r="D588" s="43" t="s">
        <v>994</v>
      </c>
      <c r="E588" s="43" t="s">
        <v>1089</v>
      </c>
      <c r="F588" s="43" t="s">
        <v>179</v>
      </c>
      <c r="G588" s="43"/>
    </row>
    <row r="589" spans="1:7" ht="22.5" x14ac:dyDescent="0.25">
      <c r="A589" s="43" t="s">
        <v>129</v>
      </c>
      <c r="B589" s="43" t="s">
        <v>1121</v>
      </c>
      <c r="C589" s="43" t="s">
        <v>179</v>
      </c>
      <c r="D589" s="43" t="s">
        <v>1122</v>
      </c>
      <c r="E589" s="43" t="s">
        <v>1123</v>
      </c>
      <c r="F589" s="43" t="s">
        <v>179</v>
      </c>
      <c r="G589" s="43"/>
    </row>
    <row r="590" spans="1:7" ht="22.5" x14ac:dyDescent="0.25">
      <c r="A590" s="43" t="s">
        <v>129</v>
      </c>
      <c r="B590" s="43" t="s">
        <v>1124</v>
      </c>
      <c r="C590" s="43" t="s">
        <v>179</v>
      </c>
      <c r="D590" s="43" t="s">
        <v>994</v>
      </c>
      <c r="E590" s="43" t="s">
        <v>1125</v>
      </c>
      <c r="F590" s="43" t="s">
        <v>179</v>
      </c>
      <c r="G590" s="43"/>
    </row>
    <row r="591" spans="1:7" ht="22.5" x14ac:dyDescent="0.25">
      <c r="A591" s="43" t="s">
        <v>129</v>
      </c>
      <c r="B591" s="43" t="s">
        <v>1126</v>
      </c>
      <c r="C591" s="43" t="s">
        <v>179</v>
      </c>
      <c r="D591" s="43" t="s">
        <v>1127</v>
      </c>
      <c r="E591" s="43" t="s">
        <v>1128</v>
      </c>
      <c r="F591" s="43" t="s">
        <v>179</v>
      </c>
      <c r="G591" s="43"/>
    </row>
    <row r="592" spans="1:7" ht="22.5" x14ac:dyDescent="0.25">
      <c r="A592" s="43" t="s">
        <v>129</v>
      </c>
      <c r="B592" s="43" t="s">
        <v>1129</v>
      </c>
      <c r="C592" s="43" t="s">
        <v>179</v>
      </c>
      <c r="D592" s="43" t="s">
        <v>1130</v>
      </c>
      <c r="E592" s="43" t="s">
        <v>1131</v>
      </c>
      <c r="F592" s="43" t="s">
        <v>179</v>
      </c>
      <c r="G592" s="43"/>
    </row>
    <row r="593" spans="1:7" ht="22.5" x14ac:dyDescent="0.25">
      <c r="A593" s="43" t="s">
        <v>129</v>
      </c>
      <c r="B593" s="43" t="s">
        <v>602</v>
      </c>
      <c r="C593" s="43" t="s">
        <v>179</v>
      </c>
      <c r="D593" s="43" t="s">
        <v>1132</v>
      </c>
      <c r="E593" s="43" t="s">
        <v>1133</v>
      </c>
      <c r="F593" s="43" t="s">
        <v>179</v>
      </c>
      <c r="G593" s="43"/>
    </row>
    <row r="594" spans="1:7" ht="22.5" x14ac:dyDescent="0.25">
      <c r="A594" s="43" t="s">
        <v>129</v>
      </c>
      <c r="B594" s="43" t="s">
        <v>1134</v>
      </c>
      <c r="C594" s="43" t="s">
        <v>179</v>
      </c>
      <c r="D594" s="43" t="s">
        <v>1135</v>
      </c>
      <c r="E594" s="43" t="s">
        <v>1136</v>
      </c>
      <c r="F594" s="43" t="s">
        <v>179</v>
      </c>
      <c r="G594" s="43"/>
    </row>
    <row r="595" spans="1:7" ht="22.5" x14ac:dyDescent="0.25">
      <c r="A595" s="43" t="s">
        <v>129</v>
      </c>
      <c r="B595" s="43" t="s">
        <v>1137</v>
      </c>
      <c r="C595" s="43" t="s">
        <v>179</v>
      </c>
      <c r="D595" s="43" t="s">
        <v>1138</v>
      </c>
      <c r="E595" s="43" t="s">
        <v>1139</v>
      </c>
      <c r="F595" s="43" t="s">
        <v>179</v>
      </c>
      <c r="G595" s="43"/>
    </row>
    <row r="596" spans="1:7" ht="22.5" x14ac:dyDescent="0.25">
      <c r="A596" s="43" t="s">
        <v>129</v>
      </c>
      <c r="B596" s="43" t="s">
        <v>1140</v>
      </c>
      <c r="C596" s="43" t="s">
        <v>179</v>
      </c>
      <c r="D596" s="43" t="s">
        <v>1141</v>
      </c>
      <c r="E596" s="43" t="s">
        <v>1142</v>
      </c>
      <c r="F596" s="43" t="s">
        <v>179</v>
      </c>
      <c r="G596" s="43"/>
    </row>
    <row r="597" spans="1:7" ht="22.5" x14ac:dyDescent="0.25">
      <c r="A597" s="43" t="s">
        <v>129</v>
      </c>
      <c r="B597" s="43" t="s">
        <v>1143</v>
      </c>
      <c r="C597" s="43" t="s">
        <v>179</v>
      </c>
      <c r="D597" s="43" t="s">
        <v>1144</v>
      </c>
      <c r="E597" s="43" t="s">
        <v>1145</v>
      </c>
      <c r="F597" s="43" t="s">
        <v>179</v>
      </c>
      <c r="G597" s="43"/>
    </row>
    <row r="598" spans="1:7" ht="22.5" x14ac:dyDescent="0.25">
      <c r="A598" s="43" t="s">
        <v>129</v>
      </c>
      <c r="B598" s="43" t="s">
        <v>1146</v>
      </c>
      <c r="C598" s="43" t="s">
        <v>179</v>
      </c>
      <c r="D598" s="43" t="s">
        <v>1147</v>
      </c>
      <c r="E598" s="43" t="s">
        <v>807</v>
      </c>
      <c r="F598" s="43" t="s">
        <v>179</v>
      </c>
      <c r="G598" s="43"/>
    </row>
    <row r="599" spans="1:7" ht="22.5" x14ac:dyDescent="0.25">
      <c r="A599" s="43" t="s">
        <v>129</v>
      </c>
      <c r="B599" s="43" t="s">
        <v>611</v>
      </c>
      <c r="C599" s="43" t="s">
        <v>179</v>
      </c>
      <c r="D599" s="43" t="s">
        <v>1148</v>
      </c>
      <c r="E599" s="43" t="s">
        <v>319</v>
      </c>
      <c r="F599" s="43" t="s">
        <v>179</v>
      </c>
      <c r="G599" s="43"/>
    </row>
    <row r="600" spans="1:7" ht="22.5" x14ac:dyDescent="0.25">
      <c r="A600" s="43" t="s">
        <v>129</v>
      </c>
      <c r="B600" s="43" t="s">
        <v>614</v>
      </c>
      <c r="C600" s="43" t="s">
        <v>179</v>
      </c>
      <c r="D600" s="43" t="s">
        <v>1149</v>
      </c>
      <c r="E600" s="43" t="s">
        <v>1150</v>
      </c>
      <c r="F600" s="43" t="s">
        <v>179</v>
      </c>
      <c r="G600" s="43"/>
    </row>
    <row r="601" spans="1:7" ht="22.5" x14ac:dyDescent="0.25">
      <c r="A601" s="43" t="s">
        <v>129</v>
      </c>
      <c r="B601" s="43" t="s">
        <v>1151</v>
      </c>
      <c r="C601" s="43" t="s">
        <v>179</v>
      </c>
      <c r="D601" s="43" t="s">
        <v>1152</v>
      </c>
      <c r="E601" s="43" t="s">
        <v>1153</v>
      </c>
      <c r="F601" s="43" t="s">
        <v>179</v>
      </c>
      <c r="G601" s="43"/>
    </row>
    <row r="602" spans="1:7" ht="22.5" x14ac:dyDescent="0.25">
      <c r="A602" s="43" t="s">
        <v>129</v>
      </c>
      <c r="B602" s="43" t="s">
        <v>1154</v>
      </c>
      <c r="C602" s="43" t="s">
        <v>179</v>
      </c>
      <c r="D602" s="43" t="s">
        <v>1155</v>
      </c>
      <c r="E602" s="43" t="s">
        <v>1156</v>
      </c>
      <c r="F602" s="43" t="s">
        <v>179</v>
      </c>
      <c r="G602" s="43"/>
    </row>
    <row r="603" spans="1:7" ht="22.5" x14ac:dyDescent="0.25">
      <c r="A603" s="43" t="s">
        <v>129</v>
      </c>
      <c r="B603" s="43" t="s">
        <v>1157</v>
      </c>
      <c r="C603" s="43" t="s">
        <v>179</v>
      </c>
      <c r="D603" s="43" t="s">
        <v>158</v>
      </c>
      <c r="E603" s="43" t="s">
        <v>1015</v>
      </c>
      <c r="F603" s="43" t="s">
        <v>179</v>
      </c>
      <c r="G603" s="43"/>
    </row>
    <row r="604" spans="1:7" ht="22.5" x14ac:dyDescent="0.25">
      <c r="A604" s="43" t="s">
        <v>129</v>
      </c>
      <c r="B604" s="43" t="s">
        <v>616</v>
      </c>
      <c r="C604" s="43" t="s">
        <v>179</v>
      </c>
      <c r="D604" s="43" t="s">
        <v>1016</v>
      </c>
      <c r="E604" s="43" t="s">
        <v>1158</v>
      </c>
      <c r="F604" s="43" t="s">
        <v>179</v>
      </c>
      <c r="G604" s="43"/>
    </row>
    <row r="605" spans="1:7" ht="22.5" x14ac:dyDescent="0.25">
      <c r="A605" s="43" t="s">
        <v>129</v>
      </c>
      <c r="B605" s="43" t="s">
        <v>611</v>
      </c>
      <c r="C605" s="43" t="s">
        <v>179</v>
      </c>
      <c r="D605" s="43" t="s">
        <v>1159</v>
      </c>
      <c r="E605" s="43" t="s">
        <v>1160</v>
      </c>
      <c r="F605" s="43" t="s">
        <v>179</v>
      </c>
      <c r="G605" s="43"/>
    </row>
    <row r="606" spans="1:7" ht="22.5" x14ac:dyDescent="0.25">
      <c r="A606" s="43" t="s">
        <v>129</v>
      </c>
      <c r="B606" s="43" t="s">
        <v>614</v>
      </c>
      <c r="C606" s="43" t="s">
        <v>179</v>
      </c>
      <c r="D606" s="43" t="s">
        <v>1161</v>
      </c>
      <c r="E606" s="43" t="s">
        <v>1027</v>
      </c>
      <c r="F606" s="43" t="s">
        <v>179</v>
      </c>
      <c r="G606" s="43"/>
    </row>
    <row r="607" spans="1:7" ht="22.5" x14ac:dyDescent="0.25">
      <c r="A607" s="43" t="s">
        <v>129</v>
      </c>
      <c r="B607" s="43" t="s">
        <v>1162</v>
      </c>
      <c r="C607" s="43" t="s">
        <v>179</v>
      </c>
      <c r="D607" s="43" t="s">
        <v>1030</v>
      </c>
      <c r="E607" s="43" t="s">
        <v>1163</v>
      </c>
      <c r="F607" s="43" t="s">
        <v>179</v>
      </c>
      <c r="G607" s="43"/>
    </row>
    <row r="608" spans="1:7" ht="22.5" x14ac:dyDescent="0.25">
      <c r="A608" s="43" t="s">
        <v>129</v>
      </c>
      <c r="B608" s="43" t="s">
        <v>617</v>
      </c>
      <c r="C608" s="43" t="s">
        <v>179</v>
      </c>
      <c r="D608" s="43" t="s">
        <v>1164</v>
      </c>
      <c r="E608" s="43" t="s">
        <v>1165</v>
      </c>
      <c r="F608" s="43" t="s">
        <v>179</v>
      </c>
      <c r="G608" s="43"/>
    </row>
    <row r="609" spans="1:7" ht="22.5" x14ac:dyDescent="0.25">
      <c r="A609" s="43" t="s">
        <v>129</v>
      </c>
      <c r="B609" s="43" t="s">
        <v>1166</v>
      </c>
      <c r="C609" s="43" t="s">
        <v>179</v>
      </c>
      <c r="D609" s="43" t="s">
        <v>1028</v>
      </c>
      <c r="E609" s="43" t="s">
        <v>1165</v>
      </c>
      <c r="F609" s="43" t="s">
        <v>179</v>
      </c>
      <c r="G609" s="43"/>
    </row>
    <row r="610" spans="1:7" ht="22.5" x14ac:dyDescent="0.25">
      <c r="A610" s="43" t="s">
        <v>129</v>
      </c>
      <c r="B610" s="43" t="s">
        <v>620</v>
      </c>
      <c r="C610" s="43" t="s">
        <v>179</v>
      </c>
      <c r="D610" s="43" t="s">
        <v>338</v>
      </c>
      <c r="E610" s="43" t="s">
        <v>1089</v>
      </c>
      <c r="F610" s="43" t="s">
        <v>179</v>
      </c>
      <c r="G610" s="43"/>
    </row>
    <row r="611" spans="1:7" ht="22.5" x14ac:dyDescent="0.25">
      <c r="A611" s="43" t="s">
        <v>129</v>
      </c>
      <c r="B611" s="43" t="s">
        <v>1167</v>
      </c>
      <c r="C611" s="43" t="s">
        <v>1118</v>
      </c>
      <c r="D611" s="43" t="s">
        <v>1168</v>
      </c>
      <c r="E611" s="43" t="s">
        <v>133</v>
      </c>
      <c r="F611" s="43" t="s">
        <v>1119</v>
      </c>
      <c r="G611" s="43"/>
    </row>
    <row r="612" spans="1:7" ht="22.5" x14ac:dyDescent="0.25">
      <c r="A612" s="43" t="s">
        <v>129</v>
      </c>
      <c r="B612" s="43" t="s">
        <v>1169</v>
      </c>
      <c r="C612" s="43" t="s">
        <v>1170</v>
      </c>
      <c r="D612" s="43" t="s">
        <v>1168</v>
      </c>
      <c r="E612" s="43" t="s">
        <v>133</v>
      </c>
      <c r="F612" s="43" t="s">
        <v>1171</v>
      </c>
      <c r="G612" s="43"/>
    </row>
    <row r="613" spans="1:7" ht="22.5" x14ac:dyDescent="0.25">
      <c r="A613" s="43" t="s">
        <v>129</v>
      </c>
      <c r="B613" s="43" t="s">
        <v>1172</v>
      </c>
      <c r="C613" s="43" t="s">
        <v>179</v>
      </c>
      <c r="D613" s="43" t="s">
        <v>1168</v>
      </c>
      <c r="E613" s="43" t="s">
        <v>1033</v>
      </c>
      <c r="F613" s="43" t="s">
        <v>179</v>
      </c>
      <c r="G613" s="43"/>
    </row>
    <row r="614" spans="1:7" ht="22.5" x14ac:dyDescent="0.25">
      <c r="A614" s="43" t="s">
        <v>129</v>
      </c>
      <c r="B614" s="43" t="s">
        <v>1173</v>
      </c>
      <c r="C614" s="43" t="s">
        <v>1174</v>
      </c>
      <c r="D614" s="43" t="s">
        <v>1086</v>
      </c>
      <c r="E614" s="43" t="s">
        <v>1089</v>
      </c>
      <c r="F614" s="43" t="s">
        <v>1174</v>
      </c>
      <c r="G614" s="43"/>
    </row>
    <row r="615" spans="1:7" ht="22.5" x14ac:dyDescent="0.25">
      <c r="A615" s="43" t="s">
        <v>129</v>
      </c>
      <c r="B615" s="43" t="s">
        <v>1175</v>
      </c>
      <c r="C615" s="43" t="s">
        <v>1176</v>
      </c>
      <c r="D615" s="43" t="s">
        <v>1177</v>
      </c>
      <c r="E615" s="43" t="s">
        <v>1178</v>
      </c>
      <c r="F615" s="43" t="s">
        <v>1176</v>
      </c>
      <c r="G615" s="43"/>
    </row>
    <row r="616" spans="1:7" ht="22.5" x14ac:dyDescent="0.25">
      <c r="A616" s="43" t="s">
        <v>129</v>
      </c>
      <c r="B616" s="43" t="s">
        <v>1179</v>
      </c>
      <c r="C616" s="43" t="s">
        <v>1180</v>
      </c>
      <c r="D616" s="43" t="s">
        <v>1181</v>
      </c>
      <c r="E616" s="43" t="s">
        <v>1049</v>
      </c>
      <c r="F616" s="43" t="s">
        <v>1180</v>
      </c>
      <c r="G616" s="43"/>
    </row>
    <row r="617" spans="1:7" ht="22.5" x14ac:dyDescent="0.25">
      <c r="A617" s="43" t="s">
        <v>129</v>
      </c>
      <c r="B617" s="43" t="s">
        <v>1182</v>
      </c>
      <c r="C617" s="43" t="s">
        <v>1183</v>
      </c>
      <c r="D617" s="43" t="s">
        <v>1184</v>
      </c>
      <c r="E617" s="43" t="s">
        <v>1185</v>
      </c>
      <c r="F617" s="43" t="s">
        <v>1183</v>
      </c>
      <c r="G617" s="43"/>
    </row>
    <row r="618" spans="1:7" ht="22.5" x14ac:dyDescent="0.25">
      <c r="A618" s="43" t="s">
        <v>129</v>
      </c>
      <c r="B618" s="43" t="s">
        <v>1186</v>
      </c>
      <c r="C618" s="43" t="s">
        <v>1187</v>
      </c>
      <c r="D618" s="43" t="s">
        <v>1188</v>
      </c>
      <c r="E618" s="43" t="s">
        <v>1064</v>
      </c>
      <c r="F618" s="43" t="s">
        <v>1187</v>
      </c>
      <c r="G618" s="43"/>
    </row>
    <row r="619" spans="1:7" ht="22.5" x14ac:dyDescent="0.25">
      <c r="A619" s="43" t="s">
        <v>129</v>
      </c>
      <c r="B619" s="43" t="s">
        <v>1189</v>
      </c>
      <c r="C619" s="43" t="s">
        <v>1190</v>
      </c>
      <c r="D619" s="43" t="s">
        <v>1191</v>
      </c>
      <c r="E619" s="43" t="s">
        <v>1192</v>
      </c>
      <c r="F619" s="43" t="s">
        <v>1190</v>
      </c>
      <c r="G619" s="43"/>
    </row>
    <row r="620" spans="1:7" ht="22.5" x14ac:dyDescent="0.25">
      <c r="A620" s="43" t="s">
        <v>129</v>
      </c>
      <c r="B620" s="43" t="s">
        <v>1193</v>
      </c>
      <c r="C620" s="43" t="s">
        <v>1194</v>
      </c>
      <c r="D620" s="43" t="s">
        <v>710</v>
      </c>
      <c r="E620" s="43" t="s">
        <v>529</v>
      </c>
      <c r="F620" s="43" t="s">
        <v>1194</v>
      </c>
      <c r="G620" s="43"/>
    </row>
    <row r="621" spans="1:7" ht="22.5" x14ac:dyDescent="0.25">
      <c r="A621" s="43" t="s">
        <v>129</v>
      </c>
      <c r="B621" s="43" t="s">
        <v>1195</v>
      </c>
      <c r="C621" s="43" t="s">
        <v>1196</v>
      </c>
      <c r="D621" s="43" t="s">
        <v>133</v>
      </c>
      <c r="E621" s="43" t="s">
        <v>133</v>
      </c>
      <c r="F621" s="43" t="s">
        <v>179</v>
      </c>
      <c r="G621" s="43"/>
    </row>
    <row r="622" spans="1:7" ht="22.5" x14ac:dyDescent="0.25">
      <c r="A622" s="43" t="s">
        <v>129</v>
      </c>
      <c r="B622" s="43" t="s">
        <v>1195</v>
      </c>
      <c r="C622" s="43" t="s">
        <v>1196</v>
      </c>
      <c r="D622" s="43" t="s">
        <v>133</v>
      </c>
      <c r="E622" s="43" t="s">
        <v>133</v>
      </c>
      <c r="F622" s="43" t="s">
        <v>179</v>
      </c>
      <c r="G622" s="43"/>
    </row>
    <row r="623" spans="1:7" ht="22.5" x14ac:dyDescent="0.25">
      <c r="A623" s="43" t="s">
        <v>129</v>
      </c>
      <c r="B623" s="43" t="s">
        <v>1195</v>
      </c>
      <c r="C623" s="43" t="s">
        <v>1196</v>
      </c>
      <c r="D623" s="43" t="s">
        <v>133</v>
      </c>
      <c r="E623" s="43" t="s">
        <v>133</v>
      </c>
      <c r="F623" s="43" t="s">
        <v>179</v>
      </c>
      <c r="G623" s="43"/>
    </row>
    <row r="624" spans="1:7" ht="22.5" x14ac:dyDescent="0.25">
      <c r="A624" s="43" t="s">
        <v>129</v>
      </c>
      <c r="B624" s="43" t="s">
        <v>1195</v>
      </c>
      <c r="C624" s="43" t="s">
        <v>179</v>
      </c>
      <c r="D624" s="43" t="s">
        <v>133</v>
      </c>
      <c r="E624" s="43" t="s">
        <v>133</v>
      </c>
      <c r="F624" s="43" t="s">
        <v>179</v>
      </c>
      <c r="G624" s="43"/>
    </row>
    <row r="625" spans="1:7" ht="22.5" x14ac:dyDescent="0.25">
      <c r="A625" s="43" t="s">
        <v>129</v>
      </c>
      <c r="B625" s="43" t="s">
        <v>1195</v>
      </c>
      <c r="C625" s="43" t="s">
        <v>179</v>
      </c>
      <c r="D625" s="43" t="s">
        <v>133</v>
      </c>
      <c r="E625" s="43" t="s">
        <v>133</v>
      </c>
      <c r="F625" s="43" t="s">
        <v>179</v>
      </c>
      <c r="G625" s="43"/>
    </row>
    <row r="626" spans="1:7" ht="22.5" x14ac:dyDescent="0.25">
      <c r="A626" s="43" t="s">
        <v>129</v>
      </c>
      <c r="B626" s="43" t="s">
        <v>1195</v>
      </c>
      <c r="C626" s="43" t="s">
        <v>179</v>
      </c>
      <c r="D626" s="43" t="s">
        <v>133</v>
      </c>
      <c r="E626" s="43" t="s">
        <v>133</v>
      </c>
      <c r="F626" s="43" t="s">
        <v>179</v>
      </c>
      <c r="G626" s="43"/>
    </row>
    <row r="627" spans="1:7" ht="22.5" x14ac:dyDescent="0.25">
      <c r="A627" s="43" t="s">
        <v>129</v>
      </c>
      <c r="B627" s="43" t="s">
        <v>1195</v>
      </c>
      <c r="C627" s="43" t="s">
        <v>179</v>
      </c>
      <c r="D627" s="43" t="s">
        <v>133</v>
      </c>
      <c r="E627" s="43" t="s">
        <v>133</v>
      </c>
      <c r="F627" s="43" t="s">
        <v>179</v>
      </c>
      <c r="G627" s="43"/>
    </row>
    <row r="628" spans="1:7" ht="22.5" x14ac:dyDescent="0.25">
      <c r="A628" s="43" t="s">
        <v>129</v>
      </c>
      <c r="B628" s="43" t="s">
        <v>1197</v>
      </c>
      <c r="C628" s="43" t="s">
        <v>1198</v>
      </c>
      <c r="D628" s="43" t="s">
        <v>133</v>
      </c>
      <c r="E628" s="43" t="s">
        <v>133</v>
      </c>
      <c r="F628" s="43" t="s">
        <v>179</v>
      </c>
      <c r="G628" s="43"/>
    </row>
    <row r="629" spans="1:7" ht="22.5" x14ac:dyDescent="0.25">
      <c r="A629" s="43" t="s">
        <v>129</v>
      </c>
      <c r="B629" s="43" t="s">
        <v>1199</v>
      </c>
      <c r="C629" s="43" t="s">
        <v>1200</v>
      </c>
      <c r="D629" s="43" t="s">
        <v>133</v>
      </c>
      <c r="E629" s="43" t="s">
        <v>133</v>
      </c>
      <c r="F629" s="43" t="s">
        <v>179</v>
      </c>
      <c r="G629" s="43"/>
    </row>
    <row r="630" spans="1:7" ht="22.5" x14ac:dyDescent="0.25">
      <c r="A630" s="43" t="s">
        <v>129</v>
      </c>
      <c r="B630" s="43" t="s">
        <v>1201</v>
      </c>
      <c r="C630" s="43" t="s">
        <v>1202</v>
      </c>
      <c r="D630" s="43" t="s">
        <v>1086</v>
      </c>
      <c r="E630" s="43" t="s">
        <v>133</v>
      </c>
      <c r="F630" s="43" t="s">
        <v>1203</v>
      </c>
      <c r="G630" s="43"/>
    </row>
    <row r="631" spans="1:7" ht="22.5" x14ac:dyDescent="0.25">
      <c r="A631" s="43" t="s">
        <v>129</v>
      </c>
      <c r="B631" s="43" t="s">
        <v>1172</v>
      </c>
      <c r="C631" s="43" t="s">
        <v>179</v>
      </c>
      <c r="D631" s="43" t="s">
        <v>1086</v>
      </c>
      <c r="E631" s="43" t="s">
        <v>1204</v>
      </c>
      <c r="F631" s="43" t="s">
        <v>179</v>
      </c>
      <c r="G631" s="43"/>
    </row>
    <row r="632" spans="1:7" ht="22.5" x14ac:dyDescent="0.25">
      <c r="A632" s="43" t="s">
        <v>129</v>
      </c>
      <c r="B632" s="43" t="s">
        <v>1173</v>
      </c>
      <c r="C632" s="43" t="s">
        <v>1205</v>
      </c>
      <c r="D632" s="43" t="s">
        <v>1177</v>
      </c>
      <c r="E632" s="43" t="s">
        <v>1178</v>
      </c>
      <c r="F632" s="43" t="s">
        <v>1205</v>
      </c>
      <c r="G632" s="43"/>
    </row>
    <row r="633" spans="1:7" ht="22.5" x14ac:dyDescent="0.25">
      <c r="A633" s="43" t="s">
        <v>129</v>
      </c>
      <c r="B633" s="43" t="s">
        <v>1175</v>
      </c>
      <c r="C633" s="43" t="s">
        <v>1206</v>
      </c>
      <c r="D633" s="43" t="s">
        <v>1207</v>
      </c>
      <c r="E633" s="43" t="s">
        <v>1208</v>
      </c>
      <c r="F633" s="43" t="s">
        <v>1206</v>
      </c>
      <c r="G633" s="43"/>
    </row>
    <row r="634" spans="1:7" ht="22.5" x14ac:dyDescent="0.25">
      <c r="A634" s="43" t="s">
        <v>129</v>
      </c>
      <c r="B634" s="43" t="s">
        <v>1179</v>
      </c>
      <c r="C634" s="43" t="s">
        <v>1209</v>
      </c>
      <c r="D634" s="43" t="s">
        <v>1181</v>
      </c>
      <c r="E634" s="43" t="s">
        <v>1049</v>
      </c>
      <c r="F634" s="43" t="s">
        <v>1209</v>
      </c>
      <c r="G634" s="43"/>
    </row>
    <row r="635" spans="1:7" ht="22.5" x14ac:dyDescent="0.25">
      <c r="A635" s="43" t="s">
        <v>129</v>
      </c>
      <c r="B635" s="43" t="s">
        <v>1182</v>
      </c>
      <c r="C635" s="43" t="s">
        <v>1210</v>
      </c>
      <c r="D635" s="43" t="s">
        <v>366</v>
      </c>
      <c r="E635" s="43" t="s">
        <v>1185</v>
      </c>
      <c r="F635" s="43" t="s">
        <v>1210</v>
      </c>
      <c r="G635" s="43"/>
    </row>
    <row r="636" spans="1:7" ht="22.5" x14ac:dyDescent="0.25">
      <c r="A636" s="43" t="s">
        <v>129</v>
      </c>
      <c r="B636" s="43" t="s">
        <v>1211</v>
      </c>
      <c r="C636" s="43" t="s">
        <v>1212</v>
      </c>
      <c r="D636" s="43" t="s">
        <v>1213</v>
      </c>
      <c r="E636" s="43" t="s">
        <v>1056</v>
      </c>
      <c r="F636" s="43" t="s">
        <v>1212</v>
      </c>
      <c r="G636" s="43"/>
    </row>
    <row r="637" spans="1:7" ht="22.5" x14ac:dyDescent="0.25">
      <c r="A637" s="43" t="s">
        <v>129</v>
      </c>
      <c r="B637" s="43" t="s">
        <v>1214</v>
      </c>
      <c r="C637" s="43" t="s">
        <v>1215</v>
      </c>
      <c r="D637" s="43" t="s">
        <v>1216</v>
      </c>
      <c r="E637" s="43" t="s">
        <v>1217</v>
      </c>
      <c r="F637" s="43" t="s">
        <v>1215</v>
      </c>
      <c r="G637" s="43"/>
    </row>
    <row r="638" spans="1:7" ht="22.5" x14ac:dyDescent="0.25">
      <c r="A638" s="43" t="s">
        <v>129</v>
      </c>
      <c r="B638" s="43" t="s">
        <v>1193</v>
      </c>
      <c r="C638" s="43" t="s">
        <v>1218</v>
      </c>
      <c r="D638" s="43" t="s">
        <v>1219</v>
      </c>
      <c r="E638" s="43" t="s">
        <v>1220</v>
      </c>
      <c r="F638" s="43" t="s">
        <v>1218</v>
      </c>
      <c r="G638" s="43"/>
    </row>
    <row r="639" spans="1:7" ht="22.5" x14ac:dyDescent="0.25">
      <c r="A639" s="43" t="s">
        <v>129</v>
      </c>
      <c r="B639" s="43" t="s">
        <v>1221</v>
      </c>
      <c r="C639" s="43" t="s">
        <v>1222</v>
      </c>
      <c r="D639" s="43" t="s">
        <v>562</v>
      </c>
      <c r="E639" s="43" t="s">
        <v>529</v>
      </c>
      <c r="F639" s="43" t="s">
        <v>1222</v>
      </c>
      <c r="G639" s="43"/>
    </row>
    <row r="640" spans="1:7" ht="22.5" x14ac:dyDescent="0.25">
      <c r="A640" s="43" t="s">
        <v>129</v>
      </c>
      <c r="B640" s="43" t="s">
        <v>1195</v>
      </c>
      <c r="C640" s="43" t="s">
        <v>1223</v>
      </c>
      <c r="D640" s="43" t="s">
        <v>133</v>
      </c>
      <c r="E640" s="43" t="s">
        <v>133</v>
      </c>
      <c r="F640" s="43" t="s">
        <v>179</v>
      </c>
      <c r="G640" s="43"/>
    </row>
    <row r="641" spans="1:7" ht="22.5" x14ac:dyDescent="0.25">
      <c r="A641" s="43" t="s">
        <v>129</v>
      </c>
      <c r="B641" s="43" t="s">
        <v>1195</v>
      </c>
      <c r="C641" s="43" t="s">
        <v>1223</v>
      </c>
      <c r="D641" s="43" t="s">
        <v>133</v>
      </c>
      <c r="E641" s="43" t="s">
        <v>133</v>
      </c>
      <c r="F641" s="43" t="s">
        <v>179</v>
      </c>
      <c r="G641" s="43"/>
    </row>
    <row r="642" spans="1:7" ht="22.5" x14ac:dyDescent="0.25">
      <c r="A642" s="43" t="s">
        <v>129</v>
      </c>
      <c r="B642" s="43" t="s">
        <v>1195</v>
      </c>
      <c r="C642" s="43" t="s">
        <v>1223</v>
      </c>
      <c r="D642" s="43" t="s">
        <v>133</v>
      </c>
      <c r="E642" s="43" t="s">
        <v>133</v>
      </c>
      <c r="F642" s="43" t="s">
        <v>179</v>
      </c>
      <c r="G642" s="43"/>
    </row>
    <row r="643" spans="1:7" ht="22.5" x14ac:dyDescent="0.25">
      <c r="A643" s="43" t="s">
        <v>129</v>
      </c>
      <c r="B643" s="43" t="s">
        <v>1195</v>
      </c>
      <c r="C643" s="43" t="s">
        <v>179</v>
      </c>
      <c r="D643" s="43" t="s">
        <v>133</v>
      </c>
      <c r="E643" s="43" t="s">
        <v>133</v>
      </c>
      <c r="F643" s="43" t="s">
        <v>179</v>
      </c>
      <c r="G643" s="43"/>
    </row>
    <row r="644" spans="1:7" ht="22.5" x14ac:dyDescent="0.25">
      <c r="A644" s="43" t="s">
        <v>129</v>
      </c>
      <c r="B644" s="43" t="s">
        <v>1195</v>
      </c>
      <c r="C644" s="43" t="s">
        <v>179</v>
      </c>
      <c r="D644" s="43" t="s">
        <v>133</v>
      </c>
      <c r="E644" s="43" t="s">
        <v>133</v>
      </c>
      <c r="F644" s="43" t="s">
        <v>179</v>
      </c>
      <c r="G644" s="43"/>
    </row>
    <row r="645" spans="1:7" ht="22.5" x14ac:dyDescent="0.25">
      <c r="A645" s="43" t="s">
        <v>129</v>
      </c>
      <c r="B645" s="43" t="s">
        <v>1195</v>
      </c>
      <c r="C645" s="43" t="s">
        <v>179</v>
      </c>
      <c r="D645" s="43" t="s">
        <v>133</v>
      </c>
      <c r="E645" s="43" t="s">
        <v>133</v>
      </c>
      <c r="F645" s="43" t="s">
        <v>179</v>
      </c>
      <c r="G645" s="43"/>
    </row>
    <row r="646" spans="1:7" ht="22.5" x14ac:dyDescent="0.25">
      <c r="A646" s="43" t="s">
        <v>129</v>
      </c>
      <c r="B646" s="43" t="s">
        <v>1197</v>
      </c>
      <c r="C646" s="43" t="s">
        <v>1224</v>
      </c>
      <c r="D646" s="43" t="s">
        <v>133</v>
      </c>
      <c r="E646" s="43" t="s">
        <v>133</v>
      </c>
      <c r="F646" s="43" t="s">
        <v>179</v>
      </c>
      <c r="G646" s="43"/>
    </row>
    <row r="647" spans="1:7" ht="22.5" x14ac:dyDescent="0.25">
      <c r="A647" s="43" t="s">
        <v>129</v>
      </c>
      <c r="B647" s="43" t="s">
        <v>1199</v>
      </c>
      <c r="C647" s="43" t="s">
        <v>1225</v>
      </c>
      <c r="D647" s="43" t="s">
        <v>133</v>
      </c>
      <c r="E647" s="43" t="s">
        <v>133</v>
      </c>
      <c r="F647" s="43" t="s">
        <v>179</v>
      </c>
      <c r="G647" s="43"/>
    </row>
    <row r="648" spans="1:7" ht="22.5" x14ac:dyDescent="0.25">
      <c r="A648" s="43" t="s">
        <v>129</v>
      </c>
      <c r="B648" s="43" t="s">
        <v>1226</v>
      </c>
      <c r="C648" s="43" t="s">
        <v>1227</v>
      </c>
      <c r="D648" s="43" t="s">
        <v>151</v>
      </c>
      <c r="E648" s="43" t="s">
        <v>133</v>
      </c>
      <c r="F648" s="43" t="s">
        <v>1228</v>
      </c>
      <c r="G648" s="43"/>
    </row>
    <row r="649" spans="1:7" ht="22.5" x14ac:dyDescent="0.25">
      <c r="A649" s="43" t="s">
        <v>129</v>
      </c>
      <c r="B649" s="43" t="s">
        <v>999</v>
      </c>
      <c r="C649" s="43" t="s">
        <v>1229</v>
      </c>
      <c r="D649" s="43" t="s">
        <v>151</v>
      </c>
      <c r="E649" s="43" t="s">
        <v>133</v>
      </c>
      <c r="F649" s="43" t="s">
        <v>1230</v>
      </c>
      <c r="G649" s="43"/>
    </row>
    <row r="650" spans="1:7" ht="22.5" x14ac:dyDescent="0.25">
      <c r="A650" s="43" t="s">
        <v>129</v>
      </c>
      <c r="B650" s="43" t="s">
        <v>1231</v>
      </c>
      <c r="C650" s="43" t="s">
        <v>179</v>
      </c>
      <c r="D650" s="43" t="s">
        <v>151</v>
      </c>
      <c r="E650" s="43" t="s">
        <v>133</v>
      </c>
      <c r="F650" s="43" t="s">
        <v>179</v>
      </c>
      <c r="G650" s="43"/>
    </row>
    <row r="651" spans="1:7" ht="22.5" x14ac:dyDescent="0.25">
      <c r="A651" s="43" t="s">
        <v>129</v>
      </c>
      <c r="B651" s="43" t="s">
        <v>1003</v>
      </c>
      <c r="C651" s="43" t="s">
        <v>179</v>
      </c>
      <c r="D651" s="43" t="s">
        <v>151</v>
      </c>
      <c r="E651" s="43" t="s">
        <v>1004</v>
      </c>
      <c r="F651" s="43" t="s">
        <v>179</v>
      </c>
      <c r="G651" s="43"/>
    </row>
    <row r="652" spans="1:7" ht="22.5" x14ac:dyDescent="0.25">
      <c r="A652" s="43" t="s">
        <v>129</v>
      </c>
      <c r="B652" s="43" t="s">
        <v>231</v>
      </c>
      <c r="C652" s="43" t="s">
        <v>179</v>
      </c>
      <c r="D652" s="43" t="s">
        <v>1005</v>
      </c>
      <c r="E652" s="43" t="s">
        <v>1006</v>
      </c>
      <c r="F652" s="43" t="s">
        <v>179</v>
      </c>
      <c r="G652" s="43"/>
    </row>
    <row r="653" spans="1:7" ht="22.5" x14ac:dyDescent="0.25">
      <c r="A653" s="43" t="s">
        <v>129</v>
      </c>
      <c r="B653" s="43" t="s">
        <v>233</v>
      </c>
      <c r="C653" s="43" t="s">
        <v>179</v>
      </c>
      <c r="D653" s="43" t="s">
        <v>1007</v>
      </c>
      <c r="E653" s="43" t="s">
        <v>1008</v>
      </c>
      <c r="F653" s="43" t="s">
        <v>179</v>
      </c>
      <c r="G653" s="43"/>
    </row>
    <row r="654" spans="1:7" ht="22.5" x14ac:dyDescent="0.25">
      <c r="A654" s="43" t="s">
        <v>129</v>
      </c>
      <c r="B654" s="43" t="s">
        <v>236</v>
      </c>
      <c r="C654" s="43" t="s">
        <v>179</v>
      </c>
      <c r="D654" s="43" t="s">
        <v>277</v>
      </c>
      <c r="E654" s="43" t="s">
        <v>572</v>
      </c>
      <c r="F654" s="43" t="s">
        <v>179</v>
      </c>
      <c r="G654" s="43"/>
    </row>
    <row r="655" spans="1:7" ht="22.5" x14ac:dyDescent="0.25">
      <c r="A655" s="43" t="s">
        <v>129</v>
      </c>
      <c r="B655" s="43" t="s">
        <v>1009</v>
      </c>
      <c r="C655" s="43" t="s">
        <v>179</v>
      </c>
      <c r="D655" s="43" t="s">
        <v>576</v>
      </c>
      <c r="E655" s="43" t="s">
        <v>1010</v>
      </c>
      <c r="F655" s="43" t="s">
        <v>179</v>
      </c>
      <c r="G655" s="43"/>
    </row>
    <row r="656" spans="1:7" ht="22.5" x14ac:dyDescent="0.25">
      <c r="A656" s="43" t="s">
        <v>129</v>
      </c>
      <c r="B656" s="43" t="s">
        <v>1011</v>
      </c>
      <c r="C656" s="43" t="s">
        <v>179</v>
      </c>
      <c r="D656" s="43" t="s">
        <v>1012</v>
      </c>
      <c r="E656" s="43" t="s">
        <v>1013</v>
      </c>
      <c r="F656" s="43" t="s">
        <v>179</v>
      </c>
      <c r="G656" s="43"/>
    </row>
    <row r="657" spans="1:7" ht="22.5" x14ac:dyDescent="0.25">
      <c r="A657" s="43" t="s">
        <v>129</v>
      </c>
      <c r="B657" s="43" t="s">
        <v>242</v>
      </c>
      <c r="C657" s="43" t="s">
        <v>179</v>
      </c>
      <c r="D657" s="43" t="s">
        <v>1014</v>
      </c>
      <c r="E657" s="43" t="s">
        <v>1015</v>
      </c>
      <c r="F657" s="43" t="s">
        <v>179</v>
      </c>
      <c r="G657" s="43"/>
    </row>
    <row r="658" spans="1:7" ht="22.5" x14ac:dyDescent="0.25">
      <c r="A658" s="43" t="s">
        <v>129</v>
      </c>
      <c r="B658" s="43" t="s">
        <v>245</v>
      </c>
      <c r="C658" s="43" t="s">
        <v>179</v>
      </c>
      <c r="D658" s="43" t="s">
        <v>1016</v>
      </c>
      <c r="E658" s="43" t="s">
        <v>1017</v>
      </c>
      <c r="F658" s="43" t="s">
        <v>179</v>
      </c>
      <c r="G658" s="43"/>
    </row>
    <row r="659" spans="1:7" ht="22.5" x14ac:dyDescent="0.25">
      <c r="A659" s="43" t="s">
        <v>129</v>
      </c>
      <c r="B659" s="43" t="s">
        <v>248</v>
      </c>
      <c r="C659" s="43" t="s">
        <v>179</v>
      </c>
      <c r="D659" s="43" t="s">
        <v>1018</v>
      </c>
      <c r="E659" s="43" t="s">
        <v>1232</v>
      </c>
      <c r="F659" s="43" t="s">
        <v>179</v>
      </c>
      <c r="G659" s="43"/>
    </row>
    <row r="660" spans="1:7" ht="22.5" x14ac:dyDescent="0.25">
      <c r="A660" s="43" t="s">
        <v>129</v>
      </c>
      <c r="B660" s="43" t="s">
        <v>233</v>
      </c>
      <c r="C660" s="43" t="s">
        <v>179</v>
      </c>
      <c r="D660" s="43" t="s">
        <v>1233</v>
      </c>
      <c r="E660" s="43" t="s">
        <v>1160</v>
      </c>
      <c r="F660" s="43" t="s">
        <v>179</v>
      </c>
      <c r="G660" s="43"/>
    </row>
    <row r="661" spans="1:7" ht="22.5" x14ac:dyDescent="0.25">
      <c r="A661" s="43" t="s">
        <v>129</v>
      </c>
      <c r="B661" s="43" t="s">
        <v>236</v>
      </c>
      <c r="C661" s="43" t="s">
        <v>179</v>
      </c>
      <c r="D661" s="43" t="s">
        <v>1161</v>
      </c>
      <c r="E661" s="43" t="s">
        <v>1234</v>
      </c>
      <c r="F661" s="43" t="s">
        <v>179</v>
      </c>
      <c r="G661" s="43"/>
    </row>
    <row r="662" spans="1:7" ht="22.5" x14ac:dyDescent="0.25">
      <c r="A662" s="43" t="s">
        <v>129</v>
      </c>
      <c r="B662" s="43" t="s">
        <v>1235</v>
      </c>
      <c r="C662" s="43" t="s">
        <v>179</v>
      </c>
      <c r="D662" s="43" t="s">
        <v>1028</v>
      </c>
      <c r="E662" s="43" t="s">
        <v>1027</v>
      </c>
      <c r="F662" s="43" t="s">
        <v>179</v>
      </c>
      <c r="G662" s="43"/>
    </row>
    <row r="663" spans="1:7" ht="22.5" x14ac:dyDescent="0.25">
      <c r="A663" s="43" t="s">
        <v>129</v>
      </c>
      <c r="B663" s="43" t="s">
        <v>233</v>
      </c>
      <c r="C663" s="43" t="s">
        <v>179</v>
      </c>
      <c r="D663" s="43" t="s">
        <v>1236</v>
      </c>
      <c r="E663" s="43" t="s">
        <v>1237</v>
      </c>
      <c r="F663" s="43" t="s">
        <v>179</v>
      </c>
      <c r="G663" s="43"/>
    </row>
    <row r="664" spans="1:7" ht="22.5" x14ac:dyDescent="0.25">
      <c r="A664" s="43" t="s">
        <v>129</v>
      </c>
      <c r="B664" s="43" t="s">
        <v>236</v>
      </c>
      <c r="C664" s="43" t="s">
        <v>179</v>
      </c>
      <c r="D664" s="43" t="s">
        <v>164</v>
      </c>
      <c r="E664" s="43" t="s">
        <v>752</v>
      </c>
      <c r="F664" s="43" t="s">
        <v>179</v>
      </c>
      <c r="G664" s="43"/>
    </row>
    <row r="665" spans="1:7" ht="22.5" x14ac:dyDescent="0.25">
      <c r="A665" s="43" t="s">
        <v>129</v>
      </c>
      <c r="B665" s="43" t="s">
        <v>1238</v>
      </c>
      <c r="C665" s="43" t="s">
        <v>179</v>
      </c>
      <c r="D665" s="43" t="s">
        <v>272</v>
      </c>
      <c r="E665" s="43" t="s">
        <v>752</v>
      </c>
      <c r="F665" s="43" t="s">
        <v>179</v>
      </c>
      <c r="G665" s="43"/>
    </row>
    <row r="666" spans="1:7" ht="22.5" x14ac:dyDescent="0.25">
      <c r="A666" s="43" t="s">
        <v>129</v>
      </c>
      <c r="B666" s="43" t="s">
        <v>1025</v>
      </c>
      <c r="C666" s="43" t="s">
        <v>179</v>
      </c>
      <c r="D666" s="43" t="s">
        <v>272</v>
      </c>
      <c r="E666" s="43" t="s">
        <v>207</v>
      </c>
      <c r="F666" s="43" t="s">
        <v>179</v>
      </c>
      <c r="G666" s="43"/>
    </row>
    <row r="667" spans="1:7" ht="22.5" x14ac:dyDescent="0.25">
      <c r="A667" s="43" t="s">
        <v>129</v>
      </c>
      <c r="B667" s="43" t="s">
        <v>1239</v>
      </c>
      <c r="C667" s="43" t="s">
        <v>179</v>
      </c>
      <c r="D667" s="43" t="s">
        <v>133</v>
      </c>
      <c r="E667" s="43" t="s">
        <v>133</v>
      </c>
      <c r="F667" s="43" t="s">
        <v>179</v>
      </c>
      <c r="G667" s="43"/>
    </row>
    <row r="668" spans="1:7" ht="22.5" x14ac:dyDescent="0.25">
      <c r="A668" s="43" t="s">
        <v>129</v>
      </c>
      <c r="B668" s="43" t="s">
        <v>617</v>
      </c>
      <c r="C668" s="43" t="s">
        <v>179</v>
      </c>
      <c r="D668" s="43" t="s">
        <v>1240</v>
      </c>
      <c r="E668" s="43" t="s">
        <v>207</v>
      </c>
      <c r="F668" s="43" t="s">
        <v>179</v>
      </c>
      <c r="G668" s="43"/>
    </row>
    <row r="669" spans="1:7" ht="22.5" x14ac:dyDescent="0.25">
      <c r="A669" s="43" t="s">
        <v>129</v>
      </c>
      <c r="B669" s="43" t="s">
        <v>1029</v>
      </c>
      <c r="C669" s="43" t="s">
        <v>179</v>
      </c>
      <c r="D669" s="43" t="s">
        <v>1241</v>
      </c>
      <c r="E669" s="43" t="s">
        <v>1242</v>
      </c>
      <c r="F669" s="43" t="s">
        <v>179</v>
      </c>
      <c r="G669" s="43"/>
    </row>
    <row r="670" spans="1:7" ht="22.5" x14ac:dyDescent="0.25">
      <c r="A670" s="43" t="s">
        <v>129</v>
      </c>
      <c r="B670" s="43" t="s">
        <v>1243</v>
      </c>
      <c r="C670" s="43" t="s">
        <v>1229</v>
      </c>
      <c r="D670" s="43" t="s">
        <v>1244</v>
      </c>
      <c r="E670" s="43" t="s">
        <v>133</v>
      </c>
      <c r="F670" s="43" t="s">
        <v>1230</v>
      </c>
      <c r="G670" s="43"/>
    </row>
    <row r="671" spans="1:7" ht="22.5" x14ac:dyDescent="0.25">
      <c r="A671" s="43" t="s">
        <v>129</v>
      </c>
      <c r="B671" s="43" t="s">
        <v>1245</v>
      </c>
      <c r="C671" s="43" t="s">
        <v>179</v>
      </c>
      <c r="D671" s="43" t="s">
        <v>1244</v>
      </c>
      <c r="E671" s="43" t="s">
        <v>222</v>
      </c>
      <c r="F671" s="43" t="s">
        <v>179</v>
      </c>
      <c r="G671" s="43"/>
    </row>
    <row r="672" spans="1:7" ht="33.75" x14ac:dyDescent="0.25">
      <c r="A672" s="43" t="s">
        <v>129</v>
      </c>
      <c r="B672" s="43" t="s">
        <v>1034</v>
      </c>
      <c r="C672" s="43" t="s">
        <v>179</v>
      </c>
      <c r="D672" s="43" t="s">
        <v>133</v>
      </c>
      <c r="E672" s="43" t="s">
        <v>133</v>
      </c>
      <c r="F672" s="43" t="s">
        <v>179</v>
      </c>
      <c r="G672" s="43"/>
    </row>
    <row r="673" spans="1:7" ht="33.75" x14ac:dyDescent="0.25">
      <c r="A673" s="43" t="s">
        <v>129</v>
      </c>
      <c r="B673" s="43" t="s">
        <v>1035</v>
      </c>
      <c r="C673" s="43" t="s">
        <v>179</v>
      </c>
      <c r="D673" s="43" t="s">
        <v>133</v>
      </c>
      <c r="E673" s="43" t="s">
        <v>133</v>
      </c>
      <c r="F673" s="43" t="s">
        <v>179</v>
      </c>
      <c r="G673" s="43"/>
    </row>
    <row r="674" spans="1:7" ht="22.5" x14ac:dyDescent="0.25">
      <c r="A674" s="43" t="s">
        <v>129</v>
      </c>
      <c r="B674" s="43" t="s">
        <v>1246</v>
      </c>
      <c r="C674" s="43" t="s">
        <v>1247</v>
      </c>
      <c r="D674" s="43" t="s">
        <v>221</v>
      </c>
      <c r="E674" s="43" t="s">
        <v>133</v>
      </c>
      <c r="F674" s="43" t="s">
        <v>1248</v>
      </c>
      <c r="G674" s="43"/>
    </row>
    <row r="675" spans="1:7" ht="22.5" x14ac:dyDescent="0.25">
      <c r="A675" s="43" t="s">
        <v>129</v>
      </c>
      <c r="B675" s="43" t="s">
        <v>1040</v>
      </c>
      <c r="C675" s="43" t="s">
        <v>1249</v>
      </c>
      <c r="D675" s="43" t="s">
        <v>221</v>
      </c>
      <c r="E675" s="43" t="s">
        <v>222</v>
      </c>
      <c r="F675" s="43" t="s">
        <v>1249</v>
      </c>
      <c r="G675" s="43"/>
    </row>
    <row r="676" spans="1:7" ht="22.5" x14ac:dyDescent="0.25">
      <c r="A676" s="43" t="s">
        <v>129</v>
      </c>
      <c r="B676" s="43" t="s">
        <v>1042</v>
      </c>
      <c r="C676" s="43" t="s">
        <v>179</v>
      </c>
      <c r="D676" s="43" t="s">
        <v>1250</v>
      </c>
      <c r="E676" s="43" t="s">
        <v>1251</v>
      </c>
      <c r="F676" s="43" t="s">
        <v>179</v>
      </c>
      <c r="G676" s="43"/>
    </row>
    <row r="677" spans="1:7" ht="22.5" x14ac:dyDescent="0.25">
      <c r="A677" s="43" t="s">
        <v>129</v>
      </c>
      <c r="B677" s="43" t="s">
        <v>1047</v>
      </c>
      <c r="C677" s="43" t="s">
        <v>1252</v>
      </c>
      <c r="D677" s="43" t="s">
        <v>1045</v>
      </c>
      <c r="E677" s="43" t="s">
        <v>1049</v>
      </c>
      <c r="F677" s="43" t="s">
        <v>1252</v>
      </c>
      <c r="G677" s="43"/>
    </row>
    <row r="678" spans="1:7" ht="22.5" x14ac:dyDescent="0.25">
      <c r="A678" s="43" t="s">
        <v>129</v>
      </c>
      <c r="B678" s="43" t="s">
        <v>1091</v>
      </c>
      <c r="C678" s="43" t="s">
        <v>1253</v>
      </c>
      <c r="D678" s="43" t="s">
        <v>363</v>
      </c>
      <c r="E678" s="43" t="s">
        <v>1093</v>
      </c>
      <c r="F678" s="43" t="s">
        <v>1253</v>
      </c>
      <c r="G678" s="43"/>
    </row>
    <row r="679" spans="1:7" ht="22.5" x14ac:dyDescent="0.25">
      <c r="A679" s="43" t="s">
        <v>129</v>
      </c>
      <c r="B679" s="43" t="s">
        <v>1254</v>
      </c>
      <c r="C679" s="43" t="s">
        <v>1255</v>
      </c>
      <c r="D679" s="43" t="s">
        <v>1096</v>
      </c>
      <c r="E679" s="43" t="s">
        <v>1056</v>
      </c>
      <c r="F679" s="43" t="s">
        <v>1255</v>
      </c>
      <c r="G679" s="43"/>
    </row>
    <row r="680" spans="1:7" ht="22.5" x14ac:dyDescent="0.25">
      <c r="A680" s="43" t="s">
        <v>129</v>
      </c>
      <c r="B680" s="43" t="s">
        <v>1057</v>
      </c>
      <c r="C680" s="43" t="s">
        <v>1256</v>
      </c>
      <c r="D680" s="43" t="s">
        <v>1059</v>
      </c>
      <c r="E680" s="43" t="s">
        <v>1060</v>
      </c>
      <c r="F680" s="43" t="s">
        <v>1256</v>
      </c>
      <c r="G680" s="43"/>
    </row>
    <row r="681" spans="1:7" ht="22.5" x14ac:dyDescent="0.25">
      <c r="A681" s="43" t="s">
        <v>129</v>
      </c>
      <c r="B681" s="43" t="s">
        <v>1257</v>
      </c>
      <c r="C681" s="43" t="s">
        <v>1258</v>
      </c>
      <c r="D681" s="43" t="s">
        <v>1259</v>
      </c>
      <c r="E681" s="43" t="s">
        <v>1102</v>
      </c>
      <c r="F681" s="43" t="s">
        <v>1258</v>
      </c>
      <c r="G681" s="43"/>
    </row>
    <row r="682" spans="1:7" ht="22.5" x14ac:dyDescent="0.25">
      <c r="A682" s="43" t="s">
        <v>129</v>
      </c>
      <c r="B682" s="43" t="s">
        <v>1065</v>
      </c>
      <c r="C682" s="43" t="s">
        <v>1260</v>
      </c>
      <c r="D682" s="43" t="s">
        <v>1067</v>
      </c>
      <c r="E682" s="43" t="s">
        <v>1068</v>
      </c>
      <c r="F682" s="43" t="s">
        <v>1260</v>
      </c>
      <c r="G682" s="43"/>
    </row>
    <row r="683" spans="1:7" ht="22.5" x14ac:dyDescent="0.25">
      <c r="A683" s="43" t="s">
        <v>129</v>
      </c>
      <c r="B683" s="43" t="s">
        <v>1261</v>
      </c>
      <c r="C683" s="43" t="s">
        <v>1262</v>
      </c>
      <c r="D683" s="43" t="s">
        <v>1071</v>
      </c>
      <c r="E683" s="43" t="s">
        <v>1110</v>
      </c>
      <c r="F683" s="43" t="s">
        <v>1262</v>
      </c>
      <c r="G683" s="43"/>
    </row>
    <row r="684" spans="1:7" ht="22.5" x14ac:dyDescent="0.25">
      <c r="A684" s="43" t="s">
        <v>129</v>
      </c>
      <c r="B684" s="43" t="s">
        <v>1263</v>
      </c>
      <c r="C684" s="43" t="s">
        <v>1264</v>
      </c>
      <c r="D684" s="43" t="s">
        <v>1265</v>
      </c>
      <c r="E684" s="43" t="s">
        <v>1075</v>
      </c>
      <c r="F684" s="43" t="s">
        <v>1264</v>
      </c>
      <c r="G684" s="43"/>
    </row>
    <row r="685" spans="1:7" ht="22.5" x14ac:dyDescent="0.25">
      <c r="A685" s="43" t="s">
        <v>129</v>
      </c>
      <c r="B685" s="43" t="s">
        <v>1266</v>
      </c>
      <c r="C685" s="43" t="s">
        <v>1267</v>
      </c>
      <c r="D685" s="43" t="s">
        <v>1115</v>
      </c>
      <c r="E685" s="43" t="s">
        <v>1079</v>
      </c>
      <c r="F685" s="43" t="s">
        <v>1267</v>
      </c>
      <c r="G685" s="43"/>
    </row>
    <row r="686" spans="1:7" ht="22.5" x14ac:dyDescent="0.25">
      <c r="A686" s="43" t="s">
        <v>129</v>
      </c>
      <c r="B686" s="43" t="s">
        <v>1080</v>
      </c>
      <c r="C686" s="43" t="s">
        <v>1116</v>
      </c>
      <c r="D686" s="43" t="s">
        <v>133</v>
      </c>
      <c r="E686" s="43" t="s">
        <v>133</v>
      </c>
      <c r="F686" s="43" t="s">
        <v>179</v>
      </c>
      <c r="G686" s="43"/>
    </row>
    <row r="687" spans="1:7" ht="22.5" x14ac:dyDescent="0.25">
      <c r="A687" s="43" t="s">
        <v>129</v>
      </c>
      <c r="B687" s="43" t="s">
        <v>1268</v>
      </c>
      <c r="C687" s="43" t="s">
        <v>1269</v>
      </c>
      <c r="D687" s="43" t="s">
        <v>221</v>
      </c>
      <c r="E687" s="43" t="s">
        <v>133</v>
      </c>
      <c r="F687" s="43" t="s">
        <v>1270</v>
      </c>
      <c r="G687" s="43"/>
    </row>
    <row r="688" spans="1:7" ht="22.5" x14ac:dyDescent="0.25">
      <c r="A688" s="43" t="s">
        <v>129</v>
      </c>
      <c r="B688" s="43" t="s">
        <v>1040</v>
      </c>
      <c r="C688" s="43" t="s">
        <v>1271</v>
      </c>
      <c r="D688" s="43" t="s">
        <v>221</v>
      </c>
      <c r="E688" s="43" t="s">
        <v>222</v>
      </c>
      <c r="F688" s="43" t="s">
        <v>1271</v>
      </c>
      <c r="G688" s="43"/>
    </row>
    <row r="689" spans="1:7" ht="22.5" x14ac:dyDescent="0.25">
      <c r="A689" s="43" t="s">
        <v>129</v>
      </c>
      <c r="B689" s="43" t="s">
        <v>1042</v>
      </c>
      <c r="C689" s="43" t="s">
        <v>179</v>
      </c>
      <c r="D689" s="43" t="s">
        <v>1250</v>
      </c>
      <c r="E689" s="43" t="s">
        <v>1251</v>
      </c>
      <c r="F689" s="43" t="s">
        <v>179</v>
      </c>
      <c r="G689" s="43"/>
    </row>
    <row r="690" spans="1:7" ht="22.5" x14ac:dyDescent="0.25">
      <c r="A690" s="43" t="s">
        <v>129</v>
      </c>
      <c r="B690" s="43" t="s">
        <v>1047</v>
      </c>
      <c r="C690" s="43" t="s">
        <v>1272</v>
      </c>
      <c r="D690" s="43" t="s">
        <v>1273</v>
      </c>
      <c r="E690" s="43" t="s">
        <v>496</v>
      </c>
      <c r="F690" s="43" t="s">
        <v>1272</v>
      </c>
      <c r="G690" s="43"/>
    </row>
    <row r="691" spans="1:7" ht="22.5" x14ac:dyDescent="0.25">
      <c r="A691" s="43" t="s">
        <v>129</v>
      </c>
      <c r="B691" s="43" t="s">
        <v>1091</v>
      </c>
      <c r="C691" s="43" t="s">
        <v>1274</v>
      </c>
      <c r="D691" s="43" t="s">
        <v>363</v>
      </c>
      <c r="E691" s="43" t="s">
        <v>1093</v>
      </c>
      <c r="F691" s="43" t="s">
        <v>1274</v>
      </c>
      <c r="G691" s="43"/>
    </row>
    <row r="692" spans="1:7" ht="22.5" x14ac:dyDescent="0.25">
      <c r="A692" s="43" t="s">
        <v>129</v>
      </c>
      <c r="B692" s="43" t="s">
        <v>1275</v>
      </c>
      <c r="C692" s="43" t="s">
        <v>1276</v>
      </c>
      <c r="D692" s="43" t="s">
        <v>1096</v>
      </c>
      <c r="E692" s="43" t="s">
        <v>1056</v>
      </c>
      <c r="F692" s="43" t="s">
        <v>1276</v>
      </c>
      <c r="G692" s="43"/>
    </row>
    <row r="693" spans="1:7" ht="22.5" x14ac:dyDescent="0.25">
      <c r="A693" s="43" t="s">
        <v>129</v>
      </c>
      <c r="B693" s="43" t="s">
        <v>1057</v>
      </c>
      <c r="C693" s="43" t="s">
        <v>1277</v>
      </c>
      <c r="D693" s="43" t="s">
        <v>1059</v>
      </c>
      <c r="E693" s="43" t="s">
        <v>1060</v>
      </c>
      <c r="F693" s="43" t="s">
        <v>1277</v>
      </c>
      <c r="G693" s="43"/>
    </row>
    <row r="694" spans="1:7" ht="22.5" x14ac:dyDescent="0.25">
      <c r="A694" s="43" t="s">
        <v>129</v>
      </c>
      <c r="B694" s="43" t="s">
        <v>1278</v>
      </c>
      <c r="C694" s="43" t="s">
        <v>1279</v>
      </c>
      <c r="D694" s="43" t="s">
        <v>1101</v>
      </c>
      <c r="E694" s="43" t="s">
        <v>1102</v>
      </c>
      <c r="F694" s="43" t="s">
        <v>1279</v>
      </c>
      <c r="G694" s="43"/>
    </row>
    <row r="695" spans="1:7" ht="22.5" x14ac:dyDescent="0.25">
      <c r="A695" s="43" t="s">
        <v>129</v>
      </c>
      <c r="B695" s="43" t="s">
        <v>1065</v>
      </c>
      <c r="C695" s="43" t="s">
        <v>1280</v>
      </c>
      <c r="D695" s="43" t="s">
        <v>1281</v>
      </c>
      <c r="E695" s="43" t="s">
        <v>1107</v>
      </c>
      <c r="F695" s="43" t="s">
        <v>1280</v>
      </c>
      <c r="G695" s="43"/>
    </row>
    <row r="696" spans="1:7" ht="22.5" x14ac:dyDescent="0.25">
      <c r="A696" s="43" t="s">
        <v>129</v>
      </c>
      <c r="B696" s="43" t="s">
        <v>1282</v>
      </c>
      <c r="C696" s="43" t="s">
        <v>1283</v>
      </c>
      <c r="D696" s="43" t="s">
        <v>1284</v>
      </c>
      <c r="E696" s="43" t="s">
        <v>1110</v>
      </c>
      <c r="F696" s="43" t="s">
        <v>1283</v>
      </c>
      <c r="G696" s="43"/>
    </row>
    <row r="697" spans="1:7" ht="22.5" x14ac:dyDescent="0.25">
      <c r="A697" s="43" t="s">
        <v>129</v>
      </c>
      <c r="B697" s="43" t="s">
        <v>1072</v>
      </c>
      <c r="C697" s="43" t="s">
        <v>1285</v>
      </c>
      <c r="D697" s="43" t="s">
        <v>1286</v>
      </c>
      <c r="E697" s="43" t="s">
        <v>897</v>
      </c>
      <c r="F697" s="43" t="s">
        <v>1285</v>
      </c>
      <c r="G697" s="43"/>
    </row>
    <row r="698" spans="1:7" ht="22.5" x14ac:dyDescent="0.25">
      <c r="A698" s="43" t="s">
        <v>129</v>
      </c>
      <c r="B698" s="43" t="s">
        <v>1266</v>
      </c>
      <c r="C698" s="43" t="s">
        <v>1287</v>
      </c>
      <c r="D698" s="43" t="s">
        <v>1288</v>
      </c>
      <c r="E698" s="43" t="s">
        <v>1079</v>
      </c>
      <c r="F698" s="43" t="s">
        <v>1287</v>
      </c>
      <c r="G698" s="43"/>
    </row>
    <row r="699" spans="1:7" ht="22.5" x14ac:dyDescent="0.25">
      <c r="A699" s="43" t="s">
        <v>129</v>
      </c>
      <c r="B699" s="43" t="s">
        <v>1080</v>
      </c>
      <c r="C699" s="43" t="s">
        <v>1289</v>
      </c>
      <c r="D699" s="43" t="s">
        <v>133</v>
      </c>
      <c r="E699" s="43" t="s">
        <v>133</v>
      </c>
      <c r="F699" s="43" t="s">
        <v>179</v>
      </c>
      <c r="G699" s="43"/>
    </row>
    <row r="700" spans="1:7" ht="22.5" x14ac:dyDescent="0.25">
      <c r="A700" s="43" t="s">
        <v>129</v>
      </c>
      <c r="B700" s="43" t="s">
        <v>1290</v>
      </c>
      <c r="C700" s="43" t="s">
        <v>1291</v>
      </c>
      <c r="D700" s="43" t="s">
        <v>221</v>
      </c>
      <c r="E700" s="43" t="s">
        <v>133</v>
      </c>
      <c r="F700" s="43" t="s">
        <v>1292</v>
      </c>
      <c r="G700" s="43"/>
    </row>
    <row r="701" spans="1:7" ht="22.5" x14ac:dyDescent="0.25">
      <c r="A701" s="43" t="s">
        <v>129</v>
      </c>
      <c r="B701" s="43" t="s">
        <v>1040</v>
      </c>
      <c r="C701" s="43" t="s">
        <v>1293</v>
      </c>
      <c r="D701" s="43" t="s">
        <v>221</v>
      </c>
      <c r="E701" s="43" t="s">
        <v>222</v>
      </c>
      <c r="F701" s="43" t="s">
        <v>1293</v>
      </c>
      <c r="G701" s="43"/>
    </row>
    <row r="702" spans="1:7" ht="22.5" x14ac:dyDescent="0.25">
      <c r="A702" s="43" t="s">
        <v>129</v>
      </c>
      <c r="B702" s="43" t="s">
        <v>1042</v>
      </c>
      <c r="C702" s="43" t="s">
        <v>179</v>
      </c>
      <c r="D702" s="43" t="s">
        <v>1250</v>
      </c>
      <c r="E702" s="43" t="s">
        <v>1251</v>
      </c>
      <c r="F702" s="43" t="s">
        <v>179</v>
      </c>
      <c r="G702" s="43"/>
    </row>
    <row r="703" spans="1:7" ht="22.5" x14ac:dyDescent="0.25">
      <c r="A703" s="43" t="s">
        <v>129</v>
      </c>
      <c r="B703" s="43" t="s">
        <v>1047</v>
      </c>
      <c r="C703" s="43" t="s">
        <v>1294</v>
      </c>
      <c r="D703" s="43" t="s">
        <v>1045</v>
      </c>
      <c r="E703" s="43" t="s">
        <v>1049</v>
      </c>
      <c r="F703" s="43" t="s">
        <v>1294</v>
      </c>
      <c r="G703" s="43"/>
    </row>
    <row r="704" spans="1:7" ht="22.5" x14ac:dyDescent="0.25">
      <c r="A704" s="43" t="s">
        <v>129</v>
      </c>
      <c r="B704" s="43" t="s">
        <v>1091</v>
      </c>
      <c r="C704" s="43" t="s">
        <v>1295</v>
      </c>
      <c r="D704" s="43" t="s">
        <v>363</v>
      </c>
      <c r="E704" s="43" t="s">
        <v>1093</v>
      </c>
      <c r="F704" s="43" t="s">
        <v>1295</v>
      </c>
      <c r="G704" s="43"/>
    </row>
    <row r="705" spans="1:7" ht="22.5" x14ac:dyDescent="0.25">
      <c r="A705" s="43" t="s">
        <v>129</v>
      </c>
      <c r="B705" s="43" t="s">
        <v>1275</v>
      </c>
      <c r="C705" s="43" t="s">
        <v>1296</v>
      </c>
      <c r="D705" s="43" t="s">
        <v>1096</v>
      </c>
      <c r="E705" s="43" t="s">
        <v>1056</v>
      </c>
      <c r="F705" s="43" t="s">
        <v>1296</v>
      </c>
      <c r="G705" s="43"/>
    </row>
    <row r="706" spans="1:7" ht="22.5" x14ac:dyDescent="0.25">
      <c r="A706" s="43" t="s">
        <v>129</v>
      </c>
      <c r="B706" s="43" t="s">
        <v>1057</v>
      </c>
      <c r="C706" s="43" t="s">
        <v>1297</v>
      </c>
      <c r="D706" s="43" t="s">
        <v>1059</v>
      </c>
      <c r="E706" s="43" t="s">
        <v>1060</v>
      </c>
      <c r="F706" s="43" t="s">
        <v>1297</v>
      </c>
      <c r="G706" s="43"/>
    </row>
    <row r="707" spans="1:7" ht="22.5" x14ac:dyDescent="0.25">
      <c r="A707" s="43" t="s">
        <v>129</v>
      </c>
      <c r="B707" s="43" t="s">
        <v>1278</v>
      </c>
      <c r="C707" s="43" t="s">
        <v>1298</v>
      </c>
      <c r="D707" s="43" t="s">
        <v>1101</v>
      </c>
      <c r="E707" s="43" t="s">
        <v>1102</v>
      </c>
      <c r="F707" s="43" t="s">
        <v>1298</v>
      </c>
      <c r="G707" s="43"/>
    </row>
    <row r="708" spans="1:7" ht="22.5" x14ac:dyDescent="0.25">
      <c r="A708" s="43" t="s">
        <v>129</v>
      </c>
      <c r="B708" s="43" t="s">
        <v>1065</v>
      </c>
      <c r="C708" s="43" t="s">
        <v>1299</v>
      </c>
      <c r="D708" s="43" t="s">
        <v>1281</v>
      </c>
      <c r="E708" s="43" t="s">
        <v>1300</v>
      </c>
      <c r="F708" s="43" t="s">
        <v>1299</v>
      </c>
      <c r="G708" s="43"/>
    </row>
    <row r="709" spans="1:7" ht="22.5" x14ac:dyDescent="0.25">
      <c r="A709" s="43" t="s">
        <v>129</v>
      </c>
      <c r="B709" s="43" t="s">
        <v>1301</v>
      </c>
      <c r="C709" s="43" t="s">
        <v>1302</v>
      </c>
      <c r="D709" s="43" t="s">
        <v>1284</v>
      </c>
      <c r="E709" s="43" t="s">
        <v>1110</v>
      </c>
      <c r="F709" s="43" t="s">
        <v>1302</v>
      </c>
      <c r="G709" s="43"/>
    </row>
    <row r="710" spans="1:7" ht="22.5" x14ac:dyDescent="0.25">
      <c r="A710" s="43" t="s">
        <v>129</v>
      </c>
      <c r="B710" s="43" t="s">
        <v>1072</v>
      </c>
      <c r="C710" s="43" t="s">
        <v>1303</v>
      </c>
      <c r="D710" s="43" t="s">
        <v>1286</v>
      </c>
      <c r="E710" s="43" t="s">
        <v>1075</v>
      </c>
      <c r="F710" s="43" t="s">
        <v>1303</v>
      </c>
      <c r="G710" s="43"/>
    </row>
    <row r="711" spans="1:7" ht="22.5" x14ac:dyDescent="0.25">
      <c r="A711" s="43" t="s">
        <v>129</v>
      </c>
      <c r="B711" s="43" t="s">
        <v>1266</v>
      </c>
      <c r="C711" s="43" t="s">
        <v>1304</v>
      </c>
      <c r="D711" s="43" t="s">
        <v>1115</v>
      </c>
      <c r="E711" s="43" t="s">
        <v>1079</v>
      </c>
      <c r="F711" s="43" t="s">
        <v>1304</v>
      </c>
      <c r="G711" s="43"/>
    </row>
    <row r="712" spans="1:7" ht="22.5" x14ac:dyDescent="0.25">
      <c r="A712" s="43" t="s">
        <v>129</v>
      </c>
      <c r="B712" s="43" t="s">
        <v>1080</v>
      </c>
      <c r="C712" s="43" t="s">
        <v>1305</v>
      </c>
      <c r="D712" s="43" t="s">
        <v>133</v>
      </c>
      <c r="E712" s="43" t="s">
        <v>133</v>
      </c>
      <c r="F712" s="43" t="s">
        <v>179</v>
      </c>
      <c r="G712" s="43"/>
    </row>
    <row r="713" spans="1:7" ht="22.5" x14ac:dyDescent="0.25">
      <c r="A713" s="43" t="s">
        <v>129</v>
      </c>
      <c r="B713" s="43" t="s">
        <v>1117</v>
      </c>
      <c r="C713" s="43" t="s">
        <v>1306</v>
      </c>
      <c r="D713" s="43" t="s">
        <v>1122</v>
      </c>
      <c r="E713" s="43" t="s">
        <v>133</v>
      </c>
      <c r="F713" s="43" t="s">
        <v>1307</v>
      </c>
      <c r="G713" s="43"/>
    </row>
    <row r="714" spans="1:7" ht="22.5" x14ac:dyDescent="0.25">
      <c r="A714" s="43" t="s">
        <v>129</v>
      </c>
      <c r="B714" s="43" t="s">
        <v>598</v>
      </c>
      <c r="C714" s="43" t="s">
        <v>179</v>
      </c>
      <c r="D714" s="43" t="s">
        <v>1122</v>
      </c>
      <c r="E714" s="43" t="s">
        <v>1089</v>
      </c>
      <c r="F714" s="43" t="s">
        <v>179</v>
      </c>
      <c r="G714" s="43"/>
    </row>
    <row r="715" spans="1:7" ht="22.5" x14ac:dyDescent="0.25">
      <c r="A715" s="43" t="s">
        <v>129</v>
      </c>
      <c r="B715" s="43" t="s">
        <v>1124</v>
      </c>
      <c r="C715" s="43" t="s">
        <v>179</v>
      </c>
      <c r="D715" s="43" t="s">
        <v>1122</v>
      </c>
      <c r="E715" s="43" t="s">
        <v>1004</v>
      </c>
      <c r="F715" s="43" t="s">
        <v>179</v>
      </c>
      <c r="G715" s="43"/>
    </row>
    <row r="716" spans="1:7" ht="22.5" x14ac:dyDescent="0.25">
      <c r="A716" s="43" t="s">
        <v>129</v>
      </c>
      <c r="B716" s="43" t="s">
        <v>1134</v>
      </c>
      <c r="C716" s="43" t="s">
        <v>179</v>
      </c>
      <c r="D716" s="43" t="s">
        <v>1135</v>
      </c>
      <c r="E716" s="43" t="s">
        <v>1136</v>
      </c>
      <c r="F716" s="43" t="s">
        <v>179</v>
      </c>
      <c r="G716" s="43"/>
    </row>
    <row r="717" spans="1:7" ht="22.5" x14ac:dyDescent="0.25">
      <c r="A717" s="43" t="s">
        <v>129</v>
      </c>
      <c r="B717" s="43" t="s">
        <v>1137</v>
      </c>
      <c r="C717" s="43" t="s">
        <v>179</v>
      </c>
      <c r="D717" s="43" t="s">
        <v>1138</v>
      </c>
      <c r="E717" s="43" t="s">
        <v>1139</v>
      </c>
      <c r="F717" s="43" t="s">
        <v>179</v>
      </c>
      <c r="G717" s="43"/>
    </row>
    <row r="718" spans="1:7" ht="22.5" x14ac:dyDescent="0.25">
      <c r="A718" s="43" t="s">
        <v>129</v>
      </c>
      <c r="B718" s="43" t="s">
        <v>1140</v>
      </c>
      <c r="C718" s="43" t="s">
        <v>179</v>
      </c>
      <c r="D718" s="43" t="s">
        <v>1141</v>
      </c>
      <c r="E718" s="43" t="s">
        <v>1142</v>
      </c>
      <c r="F718" s="43" t="s">
        <v>179</v>
      </c>
      <c r="G718" s="43"/>
    </row>
    <row r="719" spans="1:7" ht="22.5" x14ac:dyDescent="0.25">
      <c r="A719" s="43" t="s">
        <v>129</v>
      </c>
      <c r="B719" s="43" t="s">
        <v>1143</v>
      </c>
      <c r="C719" s="43" t="s">
        <v>179</v>
      </c>
      <c r="D719" s="43" t="s">
        <v>1144</v>
      </c>
      <c r="E719" s="43" t="s">
        <v>1145</v>
      </c>
      <c r="F719" s="43" t="s">
        <v>179</v>
      </c>
      <c r="G719" s="43"/>
    </row>
    <row r="720" spans="1:7" ht="22.5" x14ac:dyDescent="0.25">
      <c r="A720" s="43" t="s">
        <v>129</v>
      </c>
      <c r="B720" s="43" t="s">
        <v>1146</v>
      </c>
      <c r="C720" s="43" t="s">
        <v>179</v>
      </c>
      <c r="D720" s="43" t="s">
        <v>1147</v>
      </c>
      <c r="E720" s="43" t="s">
        <v>807</v>
      </c>
      <c r="F720" s="43" t="s">
        <v>179</v>
      </c>
      <c r="G720" s="43"/>
    </row>
    <row r="721" spans="1:7" ht="22.5" x14ac:dyDescent="0.25">
      <c r="A721" s="43" t="s">
        <v>129</v>
      </c>
      <c r="B721" s="43" t="s">
        <v>611</v>
      </c>
      <c r="C721" s="43" t="s">
        <v>179</v>
      </c>
      <c r="D721" s="43" t="s">
        <v>1148</v>
      </c>
      <c r="E721" s="43" t="s">
        <v>319</v>
      </c>
      <c r="F721" s="43" t="s">
        <v>179</v>
      </c>
      <c r="G721" s="43"/>
    </row>
    <row r="722" spans="1:7" ht="22.5" x14ac:dyDescent="0.25">
      <c r="A722" s="43" t="s">
        <v>129</v>
      </c>
      <c r="B722" s="43" t="s">
        <v>614</v>
      </c>
      <c r="C722" s="43" t="s">
        <v>179</v>
      </c>
      <c r="D722" s="43" t="s">
        <v>1149</v>
      </c>
      <c r="E722" s="43" t="s">
        <v>1150</v>
      </c>
      <c r="F722" s="43" t="s">
        <v>179</v>
      </c>
      <c r="G722" s="43"/>
    </row>
    <row r="723" spans="1:7" ht="22.5" x14ac:dyDescent="0.25">
      <c r="A723" s="43" t="s">
        <v>129</v>
      </c>
      <c r="B723" s="43" t="s">
        <v>1151</v>
      </c>
      <c r="C723" s="43" t="s">
        <v>179</v>
      </c>
      <c r="D723" s="43" t="s">
        <v>1152</v>
      </c>
      <c r="E723" s="43" t="s">
        <v>1153</v>
      </c>
      <c r="F723" s="43" t="s">
        <v>179</v>
      </c>
      <c r="G723" s="43"/>
    </row>
    <row r="724" spans="1:7" ht="22.5" x14ac:dyDescent="0.25">
      <c r="A724" s="43" t="s">
        <v>129</v>
      </c>
      <c r="B724" s="43" t="s">
        <v>1154</v>
      </c>
      <c r="C724" s="43" t="s">
        <v>179</v>
      </c>
      <c r="D724" s="43" t="s">
        <v>1155</v>
      </c>
      <c r="E724" s="43" t="s">
        <v>1156</v>
      </c>
      <c r="F724" s="43" t="s">
        <v>179</v>
      </c>
      <c r="G724" s="43"/>
    </row>
    <row r="725" spans="1:7" ht="22.5" x14ac:dyDescent="0.25">
      <c r="A725" s="43" t="s">
        <v>129</v>
      </c>
      <c r="B725" s="43" t="s">
        <v>1157</v>
      </c>
      <c r="C725" s="43" t="s">
        <v>179</v>
      </c>
      <c r="D725" s="43" t="s">
        <v>158</v>
      </c>
      <c r="E725" s="43" t="s">
        <v>1015</v>
      </c>
      <c r="F725" s="43" t="s">
        <v>179</v>
      </c>
      <c r="G725" s="43"/>
    </row>
    <row r="726" spans="1:7" ht="22.5" x14ac:dyDescent="0.25">
      <c r="A726" s="43" t="s">
        <v>129</v>
      </c>
      <c r="B726" s="43" t="s">
        <v>616</v>
      </c>
      <c r="C726" s="43" t="s">
        <v>179</v>
      </c>
      <c r="D726" s="43" t="s">
        <v>1016</v>
      </c>
      <c r="E726" s="43" t="s">
        <v>1158</v>
      </c>
      <c r="F726" s="43" t="s">
        <v>179</v>
      </c>
      <c r="G726" s="43"/>
    </row>
    <row r="727" spans="1:7" ht="22.5" x14ac:dyDescent="0.25">
      <c r="A727" s="43" t="s">
        <v>129</v>
      </c>
      <c r="B727" s="43" t="s">
        <v>611</v>
      </c>
      <c r="C727" s="43" t="s">
        <v>179</v>
      </c>
      <c r="D727" s="43" t="s">
        <v>1159</v>
      </c>
      <c r="E727" s="43" t="s">
        <v>1160</v>
      </c>
      <c r="F727" s="43" t="s">
        <v>179</v>
      </c>
      <c r="G727" s="43"/>
    </row>
    <row r="728" spans="1:7" ht="22.5" x14ac:dyDescent="0.25">
      <c r="A728" s="43" t="s">
        <v>129</v>
      </c>
      <c r="B728" s="43" t="s">
        <v>614</v>
      </c>
      <c r="C728" s="43" t="s">
        <v>179</v>
      </c>
      <c r="D728" s="43" t="s">
        <v>1161</v>
      </c>
      <c r="E728" s="43" t="s">
        <v>1234</v>
      </c>
      <c r="F728" s="43" t="s">
        <v>179</v>
      </c>
      <c r="G728" s="43"/>
    </row>
    <row r="729" spans="1:7" ht="22.5" x14ac:dyDescent="0.25">
      <c r="A729" s="43" t="s">
        <v>129</v>
      </c>
      <c r="B729" s="43" t="s">
        <v>1162</v>
      </c>
      <c r="C729" s="43" t="s">
        <v>179</v>
      </c>
      <c r="D729" s="43" t="s">
        <v>1028</v>
      </c>
      <c r="E729" s="43" t="s">
        <v>1163</v>
      </c>
      <c r="F729" s="43" t="s">
        <v>179</v>
      </c>
      <c r="G729" s="43"/>
    </row>
    <row r="730" spans="1:7" ht="22.5" x14ac:dyDescent="0.25">
      <c r="A730" s="43" t="s">
        <v>129</v>
      </c>
      <c r="B730" s="43" t="s">
        <v>617</v>
      </c>
      <c r="C730" s="43" t="s">
        <v>179</v>
      </c>
      <c r="D730" s="43" t="s">
        <v>1164</v>
      </c>
      <c r="E730" s="43" t="s">
        <v>1165</v>
      </c>
      <c r="F730" s="43" t="s">
        <v>179</v>
      </c>
      <c r="G730" s="43"/>
    </row>
    <row r="731" spans="1:7" ht="22.5" x14ac:dyDescent="0.25">
      <c r="A731" s="43" t="s">
        <v>129</v>
      </c>
      <c r="B731" s="43" t="s">
        <v>1166</v>
      </c>
      <c r="C731" s="43" t="s">
        <v>179</v>
      </c>
      <c r="D731" s="43" t="s">
        <v>1308</v>
      </c>
      <c r="E731" s="43" t="s">
        <v>335</v>
      </c>
      <c r="F731" s="43" t="s">
        <v>179</v>
      </c>
      <c r="G731" s="43"/>
    </row>
    <row r="732" spans="1:7" ht="22.5" x14ac:dyDescent="0.25">
      <c r="A732" s="43" t="s">
        <v>129</v>
      </c>
      <c r="B732" s="43" t="s">
        <v>620</v>
      </c>
      <c r="C732" s="43" t="s">
        <v>179</v>
      </c>
      <c r="D732" s="43" t="s">
        <v>338</v>
      </c>
      <c r="E732" s="43" t="s">
        <v>1089</v>
      </c>
      <c r="F732" s="43" t="s">
        <v>179</v>
      </c>
      <c r="G732" s="43"/>
    </row>
    <row r="733" spans="1:7" ht="22.5" x14ac:dyDescent="0.25">
      <c r="A733" s="43" t="s">
        <v>129</v>
      </c>
      <c r="B733" s="43" t="s">
        <v>1309</v>
      </c>
      <c r="C733" s="43" t="s">
        <v>1306</v>
      </c>
      <c r="D733" s="43" t="s">
        <v>1168</v>
      </c>
      <c r="E733" s="43" t="s">
        <v>133</v>
      </c>
      <c r="F733" s="43" t="s">
        <v>1307</v>
      </c>
      <c r="G733" s="43"/>
    </row>
    <row r="734" spans="1:7" ht="22.5" x14ac:dyDescent="0.25">
      <c r="A734" s="43" t="s">
        <v>129</v>
      </c>
      <c r="B734" s="43" t="s">
        <v>1310</v>
      </c>
      <c r="C734" s="43" t="s">
        <v>1311</v>
      </c>
      <c r="D734" s="43" t="s">
        <v>1168</v>
      </c>
      <c r="E734" s="43" t="s">
        <v>133</v>
      </c>
      <c r="F734" s="43" t="s">
        <v>1312</v>
      </c>
      <c r="G734" s="43"/>
    </row>
    <row r="735" spans="1:7" ht="22.5" x14ac:dyDescent="0.25">
      <c r="A735" s="43" t="s">
        <v>129</v>
      </c>
      <c r="B735" s="43" t="s">
        <v>1172</v>
      </c>
      <c r="C735" s="43" t="s">
        <v>179</v>
      </c>
      <c r="D735" s="43" t="s">
        <v>1168</v>
      </c>
      <c r="E735" s="43" t="s">
        <v>1033</v>
      </c>
      <c r="F735" s="43" t="s">
        <v>179</v>
      </c>
      <c r="G735" s="43"/>
    </row>
    <row r="736" spans="1:7" ht="22.5" x14ac:dyDescent="0.25">
      <c r="A736" s="43" t="s">
        <v>129</v>
      </c>
      <c r="B736" s="43" t="s">
        <v>1173</v>
      </c>
      <c r="C736" s="43" t="s">
        <v>1313</v>
      </c>
      <c r="D736" s="43" t="s">
        <v>1038</v>
      </c>
      <c r="E736" s="43" t="s">
        <v>165</v>
      </c>
      <c r="F736" s="43" t="s">
        <v>1313</v>
      </c>
      <c r="G736" s="43"/>
    </row>
    <row r="737" spans="1:7" ht="22.5" x14ac:dyDescent="0.25">
      <c r="A737" s="43" t="s">
        <v>129</v>
      </c>
      <c r="B737" s="43" t="s">
        <v>1175</v>
      </c>
      <c r="C737" s="43" t="s">
        <v>1314</v>
      </c>
      <c r="D737" s="43" t="s">
        <v>1315</v>
      </c>
      <c r="E737" s="43" t="s">
        <v>1316</v>
      </c>
      <c r="F737" s="43" t="s">
        <v>1314</v>
      </c>
      <c r="G737" s="43"/>
    </row>
    <row r="738" spans="1:7" ht="22.5" x14ac:dyDescent="0.25">
      <c r="A738" s="43" t="s">
        <v>129</v>
      </c>
      <c r="B738" s="43" t="s">
        <v>1179</v>
      </c>
      <c r="C738" s="43" t="s">
        <v>1317</v>
      </c>
      <c r="D738" s="43" t="s">
        <v>1181</v>
      </c>
      <c r="E738" s="43" t="s">
        <v>1318</v>
      </c>
      <c r="F738" s="43" t="s">
        <v>1317</v>
      </c>
      <c r="G738" s="43"/>
    </row>
    <row r="739" spans="1:7" ht="22.5" x14ac:dyDescent="0.25">
      <c r="A739" s="43" t="s">
        <v>129</v>
      </c>
      <c r="B739" s="43" t="s">
        <v>1182</v>
      </c>
      <c r="C739" s="43" t="s">
        <v>1319</v>
      </c>
      <c r="D739" s="43" t="s">
        <v>1320</v>
      </c>
      <c r="E739" s="43" t="s">
        <v>1321</v>
      </c>
      <c r="F739" s="43" t="s">
        <v>1319</v>
      </c>
      <c r="G739" s="43"/>
    </row>
    <row r="740" spans="1:7" ht="22.5" x14ac:dyDescent="0.25">
      <c r="A740" s="43" t="s">
        <v>129</v>
      </c>
      <c r="B740" s="43" t="s">
        <v>1211</v>
      </c>
      <c r="C740" s="43" t="s">
        <v>1322</v>
      </c>
      <c r="D740" s="43" t="s">
        <v>1323</v>
      </c>
      <c r="E740" s="43" t="s">
        <v>476</v>
      </c>
      <c r="F740" s="43" t="s">
        <v>1322</v>
      </c>
      <c r="G740" s="43"/>
    </row>
    <row r="741" spans="1:7" ht="22.5" x14ac:dyDescent="0.25">
      <c r="A741" s="43" t="s">
        <v>129</v>
      </c>
      <c r="B741" s="43" t="s">
        <v>1324</v>
      </c>
      <c r="C741" s="43" t="s">
        <v>1325</v>
      </c>
      <c r="D741" s="43" t="s">
        <v>1326</v>
      </c>
      <c r="E741" s="43" t="s">
        <v>1060</v>
      </c>
      <c r="F741" s="43" t="s">
        <v>1325</v>
      </c>
      <c r="G741" s="43"/>
    </row>
    <row r="742" spans="1:7" ht="22.5" x14ac:dyDescent="0.25">
      <c r="A742" s="43" t="s">
        <v>129</v>
      </c>
      <c r="B742" s="43" t="s">
        <v>1189</v>
      </c>
      <c r="C742" s="43" t="s">
        <v>1327</v>
      </c>
      <c r="D742" s="43" t="s">
        <v>1328</v>
      </c>
      <c r="E742" s="43" t="s">
        <v>1217</v>
      </c>
      <c r="F742" s="43" t="s">
        <v>1327</v>
      </c>
      <c r="G742" s="43"/>
    </row>
    <row r="743" spans="1:7" ht="22.5" x14ac:dyDescent="0.25">
      <c r="A743" s="43" t="s">
        <v>129</v>
      </c>
      <c r="B743" s="43" t="s">
        <v>1195</v>
      </c>
      <c r="C743" s="43" t="s">
        <v>1329</v>
      </c>
      <c r="D743" s="43" t="s">
        <v>1330</v>
      </c>
      <c r="E743" s="43" t="s">
        <v>1331</v>
      </c>
      <c r="F743" s="43" t="s">
        <v>1329</v>
      </c>
      <c r="G743" s="43"/>
    </row>
    <row r="744" spans="1:7" ht="22.5" x14ac:dyDescent="0.25">
      <c r="A744" s="43" t="s">
        <v>129</v>
      </c>
      <c r="B744" s="43" t="s">
        <v>1195</v>
      </c>
      <c r="C744" s="43" t="s">
        <v>1332</v>
      </c>
      <c r="D744" s="43" t="s">
        <v>133</v>
      </c>
      <c r="E744" s="43" t="s">
        <v>133</v>
      </c>
      <c r="F744" s="43" t="s">
        <v>179</v>
      </c>
      <c r="G744" s="43"/>
    </row>
    <row r="745" spans="1:7" ht="22.5" x14ac:dyDescent="0.25">
      <c r="A745" s="43" t="s">
        <v>129</v>
      </c>
      <c r="B745" s="43" t="s">
        <v>1195</v>
      </c>
      <c r="C745" s="43" t="s">
        <v>1332</v>
      </c>
      <c r="D745" s="43" t="s">
        <v>133</v>
      </c>
      <c r="E745" s="43" t="s">
        <v>133</v>
      </c>
      <c r="F745" s="43" t="s">
        <v>179</v>
      </c>
      <c r="G745" s="43"/>
    </row>
    <row r="746" spans="1:7" ht="22.5" x14ac:dyDescent="0.25">
      <c r="A746" s="43" t="s">
        <v>129</v>
      </c>
      <c r="B746" s="43" t="s">
        <v>1333</v>
      </c>
      <c r="C746" s="43" t="s">
        <v>1334</v>
      </c>
      <c r="D746" s="43" t="s">
        <v>133</v>
      </c>
      <c r="E746" s="43" t="s">
        <v>133</v>
      </c>
      <c r="F746" s="43" t="s">
        <v>179</v>
      </c>
      <c r="G746" s="43"/>
    </row>
    <row r="747" spans="1:7" ht="22.5" x14ac:dyDescent="0.25">
      <c r="A747" s="43" t="s">
        <v>129</v>
      </c>
      <c r="B747" s="43" t="s">
        <v>1199</v>
      </c>
      <c r="C747" s="43" t="s">
        <v>1225</v>
      </c>
      <c r="D747" s="43" t="s">
        <v>133</v>
      </c>
      <c r="E747" s="43" t="s">
        <v>133</v>
      </c>
      <c r="F747" s="43" t="s">
        <v>179</v>
      </c>
      <c r="G747" s="43"/>
    </row>
    <row r="748" spans="1:7" ht="22.5" x14ac:dyDescent="0.25">
      <c r="A748" s="43" t="s">
        <v>129</v>
      </c>
      <c r="B748" s="43" t="s">
        <v>1335</v>
      </c>
      <c r="C748" s="43" t="s">
        <v>1336</v>
      </c>
      <c r="D748" s="43" t="s">
        <v>1168</v>
      </c>
      <c r="E748" s="43" t="s">
        <v>133</v>
      </c>
      <c r="F748" s="43" t="s">
        <v>1337</v>
      </c>
      <c r="G748" s="43"/>
    </row>
    <row r="749" spans="1:7" ht="22.5" x14ac:dyDescent="0.25">
      <c r="A749" s="43" t="s">
        <v>129</v>
      </c>
      <c r="B749" s="43" t="s">
        <v>1172</v>
      </c>
      <c r="C749" s="43" t="s">
        <v>179</v>
      </c>
      <c r="D749" s="43" t="s">
        <v>1168</v>
      </c>
      <c r="E749" s="43" t="s">
        <v>1033</v>
      </c>
      <c r="F749" s="43" t="s">
        <v>179</v>
      </c>
      <c r="G749" s="43"/>
    </row>
    <row r="750" spans="1:7" ht="22.5" x14ac:dyDescent="0.25">
      <c r="A750" s="43" t="s">
        <v>129</v>
      </c>
      <c r="B750" s="43" t="s">
        <v>1173</v>
      </c>
      <c r="C750" s="43" t="s">
        <v>1338</v>
      </c>
      <c r="D750" s="43" t="s">
        <v>1038</v>
      </c>
      <c r="E750" s="43" t="s">
        <v>165</v>
      </c>
      <c r="F750" s="43" t="s">
        <v>1338</v>
      </c>
      <c r="G750" s="43"/>
    </row>
    <row r="751" spans="1:7" ht="22.5" x14ac:dyDescent="0.25">
      <c r="A751" s="43" t="s">
        <v>129</v>
      </c>
      <c r="B751" s="43" t="s">
        <v>1175</v>
      </c>
      <c r="C751" s="43" t="s">
        <v>1339</v>
      </c>
      <c r="D751" s="43" t="s">
        <v>1315</v>
      </c>
      <c r="E751" s="43" t="s">
        <v>1316</v>
      </c>
      <c r="F751" s="43" t="s">
        <v>1339</v>
      </c>
      <c r="G751" s="43"/>
    </row>
    <row r="752" spans="1:7" ht="22.5" x14ac:dyDescent="0.25">
      <c r="A752" s="43" t="s">
        <v>129</v>
      </c>
      <c r="B752" s="43" t="s">
        <v>1179</v>
      </c>
      <c r="C752" s="43" t="s">
        <v>1340</v>
      </c>
      <c r="D752" s="43" t="s">
        <v>1341</v>
      </c>
      <c r="E752" s="43" t="s">
        <v>1342</v>
      </c>
      <c r="F752" s="43" t="s">
        <v>1340</v>
      </c>
      <c r="G752" s="43"/>
    </row>
    <row r="753" spans="1:7" ht="22.5" x14ac:dyDescent="0.25">
      <c r="A753" s="43" t="s">
        <v>129</v>
      </c>
      <c r="B753" s="43" t="s">
        <v>1182</v>
      </c>
      <c r="C753" s="43" t="s">
        <v>1343</v>
      </c>
      <c r="D753" s="43" t="s">
        <v>366</v>
      </c>
      <c r="E753" s="43" t="s">
        <v>1344</v>
      </c>
      <c r="F753" s="43" t="s">
        <v>1343</v>
      </c>
      <c r="G753" s="43"/>
    </row>
    <row r="754" spans="1:7" ht="22.5" x14ac:dyDescent="0.25">
      <c r="A754" s="43" t="s">
        <v>129</v>
      </c>
      <c r="B754" s="43" t="s">
        <v>1211</v>
      </c>
      <c r="C754" s="43" t="s">
        <v>1345</v>
      </c>
      <c r="D754" s="43" t="s">
        <v>1096</v>
      </c>
      <c r="E754" s="43" t="s">
        <v>1052</v>
      </c>
      <c r="F754" s="43" t="s">
        <v>1345</v>
      </c>
      <c r="G754" s="43"/>
    </row>
    <row r="755" spans="1:7" ht="22.5" x14ac:dyDescent="0.25">
      <c r="A755" s="43" t="s">
        <v>129</v>
      </c>
      <c r="B755" s="43" t="s">
        <v>1324</v>
      </c>
      <c r="C755" s="43" t="s">
        <v>1346</v>
      </c>
      <c r="D755" s="43" t="s">
        <v>1326</v>
      </c>
      <c r="E755" s="43" t="s">
        <v>1060</v>
      </c>
      <c r="F755" s="43" t="s">
        <v>1346</v>
      </c>
      <c r="G755" s="43"/>
    </row>
    <row r="756" spans="1:7" ht="22.5" x14ac:dyDescent="0.25">
      <c r="A756" s="43" t="s">
        <v>129</v>
      </c>
      <c r="B756" s="43" t="s">
        <v>1189</v>
      </c>
      <c r="C756" s="43" t="s">
        <v>1347</v>
      </c>
      <c r="D756" s="43" t="s">
        <v>1328</v>
      </c>
      <c r="E756" s="43" t="s">
        <v>1217</v>
      </c>
      <c r="F756" s="43" t="s">
        <v>1347</v>
      </c>
      <c r="G756" s="43"/>
    </row>
    <row r="757" spans="1:7" ht="22.5" x14ac:dyDescent="0.25">
      <c r="A757" s="43" t="s">
        <v>129</v>
      </c>
      <c r="B757" s="43" t="s">
        <v>1195</v>
      </c>
      <c r="C757" s="43" t="s">
        <v>1348</v>
      </c>
      <c r="D757" s="43" t="s">
        <v>133</v>
      </c>
      <c r="E757" s="43" t="s">
        <v>133</v>
      </c>
      <c r="F757" s="43" t="s">
        <v>179</v>
      </c>
      <c r="G757" s="43"/>
    </row>
    <row r="758" spans="1:7" ht="22.5" x14ac:dyDescent="0.25">
      <c r="A758" s="43" t="s">
        <v>129</v>
      </c>
      <c r="B758" s="43" t="s">
        <v>1195</v>
      </c>
      <c r="C758" s="43" t="s">
        <v>1348</v>
      </c>
      <c r="D758" s="43" t="s">
        <v>133</v>
      </c>
      <c r="E758" s="43" t="s">
        <v>133</v>
      </c>
      <c r="F758" s="43" t="s">
        <v>179</v>
      </c>
      <c r="G758" s="43"/>
    </row>
    <row r="759" spans="1:7" ht="22.5" x14ac:dyDescent="0.25">
      <c r="A759" s="43" t="s">
        <v>129</v>
      </c>
      <c r="B759" s="43" t="s">
        <v>1195</v>
      </c>
      <c r="C759" s="43" t="s">
        <v>1348</v>
      </c>
      <c r="D759" s="43" t="s">
        <v>133</v>
      </c>
      <c r="E759" s="43" t="s">
        <v>133</v>
      </c>
      <c r="F759" s="43" t="s">
        <v>179</v>
      </c>
      <c r="G759" s="43"/>
    </row>
    <row r="760" spans="1:7" ht="22.5" x14ac:dyDescent="0.25">
      <c r="A760" s="43" t="s">
        <v>129</v>
      </c>
      <c r="B760" s="43" t="s">
        <v>1333</v>
      </c>
      <c r="C760" s="43" t="s">
        <v>1349</v>
      </c>
      <c r="D760" s="43" t="s">
        <v>133</v>
      </c>
      <c r="E760" s="43" t="s">
        <v>133</v>
      </c>
      <c r="F760" s="43" t="s">
        <v>179</v>
      </c>
      <c r="G760" s="43"/>
    </row>
    <row r="761" spans="1:7" ht="22.5" x14ac:dyDescent="0.25">
      <c r="A761" s="43" t="s">
        <v>129</v>
      </c>
      <c r="B761" s="43" t="s">
        <v>1199</v>
      </c>
      <c r="C761" s="43" t="s">
        <v>1350</v>
      </c>
      <c r="D761" s="43" t="s">
        <v>133</v>
      </c>
      <c r="E761" s="43" t="s">
        <v>133</v>
      </c>
      <c r="F761" s="43" t="s">
        <v>179</v>
      </c>
      <c r="G761" s="43"/>
    </row>
    <row r="762" spans="1:7" ht="22.5" x14ac:dyDescent="0.25">
      <c r="A762" s="43" t="s">
        <v>129</v>
      </c>
      <c r="B762" s="43" t="s">
        <v>1351</v>
      </c>
      <c r="C762" s="43" t="s">
        <v>1352</v>
      </c>
      <c r="D762" s="43" t="s">
        <v>1168</v>
      </c>
      <c r="E762" s="43" t="s">
        <v>133</v>
      </c>
      <c r="F762" s="43" t="s">
        <v>1353</v>
      </c>
      <c r="G762" s="43"/>
    </row>
    <row r="763" spans="1:7" ht="22.5" x14ac:dyDescent="0.25">
      <c r="A763" s="43" t="s">
        <v>129</v>
      </c>
      <c r="B763" s="43" t="s">
        <v>1172</v>
      </c>
      <c r="C763" s="43" t="s">
        <v>179</v>
      </c>
      <c r="D763" s="43" t="s">
        <v>1168</v>
      </c>
      <c r="E763" s="43" t="s">
        <v>1033</v>
      </c>
      <c r="F763" s="43" t="s">
        <v>179</v>
      </c>
      <c r="G763" s="43"/>
    </row>
    <row r="764" spans="1:7" ht="22.5" x14ac:dyDescent="0.25">
      <c r="A764" s="43" t="s">
        <v>129</v>
      </c>
      <c r="B764" s="43" t="s">
        <v>1173</v>
      </c>
      <c r="C764" s="43" t="s">
        <v>1354</v>
      </c>
      <c r="D764" s="43" t="s">
        <v>1038</v>
      </c>
      <c r="E764" s="43" t="s">
        <v>165</v>
      </c>
      <c r="F764" s="43" t="s">
        <v>1354</v>
      </c>
      <c r="G764" s="43"/>
    </row>
    <row r="765" spans="1:7" ht="22.5" x14ac:dyDescent="0.25">
      <c r="A765" s="43" t="s">
        <v>129</v>
      </c>
      <c r="B765" s="43" t="s">
        <v>1175</v>
      </c>
      <c r="C765" s="43" t="s">
        <v>1355</v>
      </c>
      <c r="D765" s="43" t="s">
        <v>1315</v>
      </c>
      <c r="E765" s="43" t="s">
        <v>1316</v>
      </c>
      <c r="F765" s="43" t="s">
        <v>1355</v>
      </c>
      <c r="G765" s="43"/>
    </row>
    <row r="766" spans="1:7" ht="22.5" x14ac:dyDescent="0.25">
      <c r="A766" s="43" t="s">
        <v>129</v>
      </c>
      <c r="B766" s="43" t="s">
        <v>1179</v>
      </c>
      <c r="C766" s="43" t="s">
        <v>1356</v>
      </c>
      <c r="D766" s="43" t="s">
        <v>1181</v>
      </c>
      <c r="E766" s="43" t="s">
        <v>1049</v>
      </c>
      <c r="F766" s="43" t="s">
        <v>1356</v>
      </c>
      <c r="G766" s="43"/>
    </row>
    <row r="767" spans="1:7" ht="22.5" x14ac:dyDescent="0.25">
      <c r="A767" s="43" t="s">
        <v>129</v>
      </c>
      <c r="B767" s="43" t="s">
        <v>1182</v>
      </c>
      <c r="C767" s="43" t="s">
        <v>1357</v>
      </c>
      <c r="D767" s="43" t="s">
        <v>1184</v>
      </c>
      <c r="E767" s="43" t="s">
        <v>1321</v>
      </c>
      <c r="F767" s="43" t="s">
        <v>1357</v>
      </c>
      <c r="G767" s="43"/>
    </row>
    <row r="768" spans="1:7" ht="22.5" x14ac:dyDescent="0.25">
      <c r="A768" s="43" t="s">
        <v>129</v>
      </c>
      <c r="B768" s="43" t="s">
        <v>1211</v>
      </c>
      <c r="C768" s="43" t="s">
        <v>1358</v>
      </c>
      <c r="D768" s="43" t="s">
        <v>1096</v>
      </c>
      <c r="E768" s="43" t="s">
        <v>1052</v>
      </c>
      <c r="F768" s="43" t="s">
        <v>1358</v>
      </c>
      <c r="G768" s="43"/>
    </row>
    <row r="769" spans="1:7" ht="22.5" x14ac:dyDescent="0.25">
      <c r="A769" s="43" t="s">
        <v>129</v>
      </c>
      <c r="B769" s="43" t="s">
        <v>1359</v>
      </c>
      <c r="C769" s="43" t="s">
        <v>1360</v>
      </c>
      <c r="D769" s="43" t="s">
        <v>1326</v>
      </c>
      <c r="E769" s="43" t="s">
        <v>1060</v>
      </c>
      <c r="F769" s="43" t="s">
        <v>1360</v>
      </c>
      <c r="G769" s="43"/>
    </row>
    <row r="770" spans="1:7" ht="22.5" x14ac:dyDescent="0.25">
      <c r="A770" s="43" t="s">
        <v>129</v>
      </c>
      <c r="B770" s="43" t="s">
        <v>1189</v>
      </c>
      <c r="C770" s="43" t="s">
        <v>1361</v>
      </c>
      <c r="D770" s="43" t="s">
        <v>1328</v>
      </c>
      <c r="E770" s="43" t="s">
        <v>1217</v>
      </c>
      <c r="F770" s="43" t="s">
        <v>1361</v>
      </c>
      <c r="G770" s="43"/>
    </row>
    <row r="771" spans="1:7" ht="22.5" x14ac:dyDescent="0.25">
      <c r="A771" s="43" t="s">
        <v>129</v>
      </c>
      <c r="B771" s="43" t="s">
        <v>1195</v>
      </c>
      <c r="C771" s="43" t="s">
        <v>1362</v>
      </c>
      <c r="D771" s="43" t="s">
        <v>133</v>
      </c>
      <c r="E771" s="43" t="s">
        <v>133</v>
      </c>
      <c r="F771" s="43" t="s">
        <v>179</v>
      </c>
      <c r="G771" s="43"/>
    </row>
    <row r="772" spans="1:7" ht="22.5" x14ac:dyDescent="0.25">
      <c r="A772" s="43" t="s">
        <v>129</v>
      </c>
      <c r="B772" s="43" t="s">
        <v>1195</v>
      </c>
      <c r="C772" s="43" t="s">
        <v>1362</v>
      </c>
      <c r="D772" s="43" t="s">
        <v>133</v>
      </c>
      <c r="E772" s="43" t="s">
        <v>133</v>
      </c>
      <c r="F772" s="43" t="s">
        <v>179</v>
      </c>
      <c r="G772" s="43"/>
    </row>
    <row r="773" spans="1:7" ht="22.5" x14ac:dyDescent="0.25">
      <c r="A773" s="43" t="s">
        <v>129</v>
      </c>
      <c r="B773" s="43" t="s">
        <v>1195</v>
      </c>
      <c r="C773" s="43" t="s">
        <v>1362</v>
      </c>
      <c r="D773" s="43" t="s">
        <v>133</v>
      </c>
      <c r="E773" s="43" t="s">
        <v>133</v>
      </c>
      <c r="F773" s="43" t="s">
        <v>179</v>
      </c>
      <c r="G773" s="43"/>
    </row>
    <row r="774" spans="1:7" ht="22.5" x14ac:dyDescent="0.25">
      <c r="A774" s="43" t="s">
        <v>129</v>
      </c>
      <c r="B774" s="43" t="s">
        <v>1333</v>
      </c>
      <c r="C774" s="43" t="s">
        <v>1363</v>
      </c>
      <c r="D774" s="43" t="s">
        <v>133</v>
      </c>
      <c r="E774" s="43" t="s">
        <v>133</v>
      </c>
      <c r="F774" s="43" t="s">
        <v>179</v>
      </c>
      <c r="G774" s="43"/>
    </row>
    <row r="775" spans="1:7" ht="22.5" x14ac:dyDescent="0.25">
      <c r="A775" s="43" t="s">
        <v>129</v>
      </c>
      <c r="B775" s="43" t="s">
        <v>1199</v>
      </c>
      <c r="C775" s="43" t="s">
        <v>1364</v>
      </c>
      <c r="D775" s="43" t="s">
        <v>133</v>
      </c>
      <c r="E775" s="43" t="s">
        <v>133</v>
      </c>
      <c r="F775" s="43" t="s">
        <v>179</v>
      </c>
      <c r="G775" s="43"/>
    </row>
    <row r="776" spans="1:7" ht="22.5" x14ac:dyDescent="0.25">
      <c r="A776" s="43" t="s">
        <v>129</v>
      </c>
      <c r="B776" s="43" t="s">
        <v>1365</v>
      </c>
      <c r="C776" s="43" t="s">
        <v>1366</v>
      </c>
      <c r="D776" s="43" t="s">
        <v>151</v>
      </c>
      <c r="E776" s="43" t="s">
        <v>133</v>
      </c>
      <c r="F776" s="43" t="s">
        <v>1367</v>
      </c>
      <c r="G776" s="43"/>
    </row>
    <row r="777" spans="1:7" ht="22.5" x14ac:dyDescent="0.25">
      <c r="A777" s="43" t="s">
        <v>129</v>
      </c>
      <c r="B777" s="43" t="s">
        <v>1368</v>
      </c>
      <c r="C777" s="43" t="s">
        <v>1369</v>
      </c>
      <c r="D777" s="43" t="s">
        <v>151</v>
      </c>
      <c r="E777" s="43" t="s">
        <v>133</v>
      </c>
      <c r="F777" s="43" t="s">
        <v>1370</v>
      </c>
      <c r="G777" s="43"/>
    </row>
    <row r="778" spans="1:7" ht="22.5" x14ac:dyDescent="0.25">
      <c r="A778" s="43" t="s">
        <v>129</v>
      </c>
      <c r="B778" s="43" t="s">
        <v>1371</v>
      </c>
      <c r="C778" s="43" t="s">
        <v>179</v>
      </c>
      <c r="D778" s="43" t="s">
        <v>151</v>
      </c>
      <c r="E778" s="43" t="s">
        <v>133</v>
      </c>
      <c r="F778" s="43" t="s">
        <v>179</v>
      </c>
      <c r="G778" s="43"/>
    </row>
    <row r="779" spans="1:7" ht="22.5" x14ac:dyDescent="0.25">
      <c r="A779" s="43" t="s">
        <v>129</v>
      </c>
      <c r="B779" s="43" t="s">
        <v>1003</v>
      </c>
      <c r="C779" s="43" t="s">
        <v>179</v>
      </c>
      <c r="D779" s="43" t="s">
        <v>151</v>
      </c>
      <c r="E779" s="43" t="s">
        <v>1004</v>
      </c>
      <c r="F779" s="43" t="s">
        <v>179</v>
      </c>
      <c r="G779" s="43"/>
    </row>
    <row r="780" spans="1:7" ht="22.5" x14ac:dyDescent="0.25">
      <c r="A780" s="43" t="s">
        <v>129</v>
      </c>
      <c r="B780" s="43" t="s">
        <v>231</v>
      </c>
      <c r="C780" s="43" t="s">
        <v>179</v>
      </c>
      <c r="D780" s="43" t="s">
        <v>1005</v>
      </c>
      <c r="E780" s="43" t="s">
        <v>1006</v>
      </c>
      <c r="F780" s="43" t="s">
        <v>179</v>
      </c>
      <c r="G780" s="43"/>
    </row>
    <row r="781" spans="1:7" ht="22.5" x14ac:dyDescent="0.25">
      <c r="A781" s="43" t="s">
        <v>129</v>
      </c>
      <c r="B781" s="43" t="s">
        <v>233</v>
      </c>
      <c r="C781" s="43" t="s">
        <v>179</v>
      </c>
      <c r="D781" s="43" t="s">
        <v>1007</v>
      </c>
      <c r="E781" s="43" t="s">
        <v>1008</v>
      </c>
      <c r="F781" s="43" t="s">
        <v>179</v>
      </c>
      <c r="G781" s="43"/>
    </row>
    <row r="782" spans="1:7" ht="22.5" x14ac:dyDescent="0.25">
      <c r="A782" s="43" t="s">
        <v>129</v>
      </c>
      <c r="B782" s="43" t="s">
        <v>236</v>
      </c>
      <c r="C782" s="43" t="s">
        <v>179</v>
      </c>
      <c r="D782" s="43" t="s">
        <v>277</v>
      </c>
      <c r="E782" s="43" t="s">
        <v>572</v>
      </c>
      <c r="F782" s="43" t="s">
        <v>179</v>
      </c>
      <c r="G782" s="43"/>
    </row>
    <row r="783" spans="1:7" ht="22.5" x14ac:dyDescent="0.25">
      <c r="A783" s="43" t="s">
        <v>129</v>
      </c>
      <c r="B783" s="43" t="s">
        <v>1009</v>
      </c>
      <c r="C783" s="43" t="s">
        <v>179</v>
      </c>
      <c r="D783" s="43" t="s">
        <v>576</v>
      </c>
      <c r="E783" s="43" t="s">
        <v>1010</v>
      </c>
      <c r="F783" s="43" t="s">
        <v>179</v>
      </c>
      <c r="G783" s="43"/>
    </row>
    <row r="784" spans="1:7" ht="22.5" x14ac:dyDescent="0.25">
      <c r="A784" s="43" t="s">
        <v>129</v>
      </c>
      <c r="B784" s="43" t="s">
        <v>1011</v>
      </c>
      <c r="C784" s="43" t="s">
        <v>179</v>
      </c>
      <c r="D784" s="43" t="s">
        <v>1012</v>
      </c>
      <c r="E784" s="43" t="s">
        <v>1013</v>
      </c>
      <c r="F784" s="43" t="s">
        <v>179</v>
      </c>
      <c r="G784" s="43"/>
    </row>
    <row r="785" spans="1:7" ht="22.5" x14ac:dyDescent="0.25">
      <c r="A785" s="43" t="s">
        <v>129</v>
      </c>
      <c r="B785" s="43" t="s">
        <v>242</v>
      </c>
      <c r="C785" s="43" t="s">
        <v>179</v>
      </c>
      <c r="D785" s="43" t="s">
        <v>1014</v>
      </c>
      <c r="E785" s="43" t="s">
        <v>1015</v>
      </c>
      <c r="F785" s="43" t="s">
        <v>179</v>
      </c>
      <c r="G785" s="43"/>
    </row>
    <row r="786" spans="1:7" ht="22.5" x14ac:dyDescent="0.25">
      <c r="A786" s="43" t="s">
        <v>129</v>
      </c>
      <c r="B786" s="43" t="s">
        <v>245</v>
      </c>
      <c r="C786" s="43" t="s">
        <v>179</v>
      </c>
      <c r="D786" s="43" t="s">
        <v>1016</v>
      </c>
      <c r="E786" s="43" t="s">
        <v>1017</v>
      </c>
      <c r="F786" s="43" t="s">
        <v>179</v>
      </c>
      <c r="G786" s="43"/>
    </row>
    <row r="787" spans="1:7" ht="22.5" x14ac:dyDescent="0.25">
      <c r="A787" s="43" t="s">
        <v>129</v>
      </c>
      <c r="B787" s="43" t="s">
        <v>248</v>
      </c>
      <c r="C787" s="43" t="s">
        <v>179</v>
      </c>
      <c r="D787" s="43" t="s">
        <v>1018</v>
      </c>
      <c r="E787" s="43" t="s">
        <v>1372</v>
      </c>
      <c r="F787" s="43" t="s">
        <v>179</v>
      </c>
      <c r="G787" s="43"/>
    </row>
    <row r="788" spans="1:7" ht="22.5" x14ac:dyDescent="0.25">
      <c r="A788" s="43" t="s">
        <v>129</v>
      </c>
      <c r="B788" s="43" t="s">
        <v>233</v>
      </c>
      <c r="C788" s="43" t="s">
        <v>179</v>
      </c>
      <c r="D788" s="43" t="s">
        <v>327</v>
      </c>
      <c r="E788" s="43" t="s">
        <v>1160</v>
      </c>
      <c r="F788" s="43" t="s">
        <v>179</v>
      </c>
      <c r="G788" s="43"/>
    </row>
    <row r="789" spans="1:7" ht="22.5" x14ac:dyDescent="0.25">
      <c r="A789" s="43" t="s">
        <v>129</v>
      </c>
      <c r="B789" s="43" t="s">
        <v>236</v>
      </c>
      <c r="C789" s="43" t="s">
        <v>179</v>
      </c>
      <c r="D789" s="43" t="s">
        <v>1161</v>
      </c>
      <c r="E789" s="43" t="s">
        <v>1163</v>
      </c>
      <c r="F789" s="43" t="s">
        <v>179</v>
      </c>
      <c r="G789" s="43"/>
    </row>
    <row r="790" spans="1:7" ht="22.5" x14ac:dyDescent="0.25">
      <c r="A790" s="43" t="s">
        <v>129</v>
      </c>
      <c r="B790" s="43" t="s">
        <v>1023</v>
      </c>
      <c r="C790" s="43" t="s">
        <v>179</v>
      </c>
      <c r="D790" s="43" t="s">
        <v>460</v>
      </c>
      <c r="E790" s="43" t="s">
        <v>1002</v>
      </c>
      <c r="F790" s="43" t="s">
        <v>179</v>
      </c>
      <c r="G790" s="43"/>
    </row>
    <row r="791" spans="1:7" ht="22.5" x14ac:dyDescent="0.25">
      <c r="A791" s="43" t="s">
        <v>129</v>
      </c>
      <c r="B791" s="43" t="s">
        <v>1025</v>
      </c>
      <c r="C791" s="43" t="s">
        <v>179</v>
      </c>
      <c r="D791" s="43" t="s">
        <v>1373</v>
      </c>
      <c r="E791" s="43" t="s">
        <v>1374</v>
      </c>
      <c r="F791" s="43" t="s">
        <v>179</v>
      </c>
      <c r="G791" s="43"/>
    </row>
    <row r="792" spans="1:7" ht="22.5" x14ac:dyDescent="0.25">
      <c r="A792" s="43" t="s">
        <v>129</v>
      </c>
      <c r="B792" s="43" t="s">
        <v>1239</v>
      </c>
      <c r="C792" s="43" t="s">
        <v>179</v>
      </c>
      <c r="D792" s="43" t="s">
        <v>133</v>
      </c>
      <c r="E792" s="43" t="s">
        <v>133</v>
      </c>
      <c r="F792" s="43" t="s">
        <v>179</v>
      </c>
      <c r="G792" s="43"/>
    </row>
    <row r="793" spans="1:7" ht="22.5" x14ac:dyDescent="0.25">
      <c r="A793" s="43" t="s">
        <v>129</v>
      </c>
      <c r="B793" s="43" t="s">
        <v>617</v>
      </c>
      <c r="C793" s="43" t="s">
        <v>179</v>
      </c>
      <c r="D793" s="43" t="s">
        <v>1375</v>
      </c>
      <c r="E793" s="43" t="s">
        <v>1374</v>
      </c>
      <c r="F793" s="43" t="s">
        <v>179</v>
      </c>
      <c r="G793" s="43"/>
    </row>
    <row r="794" spans="1:7" ht="22.5" x14ac:dyDescent="0.25">
      <c r="A794" s="43" t="s">
        <v>129</v>
      </c>
      <c r="B794" s="43" t="s">
        <v>1029</v>
      </c>
      <c r="C794" s="43" t="s">
        <v>179</v>
      </c>
      <c r="D794" s="43" t="s">
        <v>1168</v>
      </c>
      <c r="E794" s="43" t="s">
        <v>1089</v>
      </c>
      <c r="F794" s="43" t="s">
        <v>179</v>
      </c>
      <c r="G794" s="43"/>
    </row>
    <row r="795" spans="1:7" ht="22.5" x14ac:dyDescent="0.25">
      <c r="A795" s="43" t="s">
        <v>129</v>
      </c>
      <c r="B795" s="43" t="s">
        <v>1243</v>
      </c>
      <c r="C795" s="43" t="s">
        <v>1369</v>
      </c>
      <c r="D795" s="43" t="s">
        <v>1236</v>
      </c>
      <c r="E795" s="43" t="s">
        <v>133</v>
      </c>
      <c r="F795" s="43" t="s">
        <v>1370</v>
      </c>
      <c r="G795" s="43"/>
    </row>
    <row r="796" spans="1:7" ht="22.5" x14ac:dyDescent="0.25">
      <c r="A796" s="43" t="s">
        <v>129</v>
      </c>
      <c r="B796" s="43" t="s">
        <v>1376</v>
      </c>
      <c r="C796" s="43" t="s">
        <v>179</v>
      </c>
      <c r="D796" s="43" t="s">
        <v>1236</v>
      </c>
      <c r="E796" s="43" t="s">
        <v>675</v>
      </c>
      <c r="F796" s="43" t="s">
        <v>179</v>
      </c>
      <c r="G796" s="43"/>
    </row>
    <row r="797" spans="1:7" ht="33.75" x14ac:dyDescent="0.25">
      <c r="A797" s="43" t="s">
        <v>129</v>
      </c>
      <c r="B797" s="43" t="s">
        <v>1034</v>
      </c>
      <c r="C797" s="43" t="s">
        <v>179</v>
      </c>
      <c r="D797" s="43" t="s">
        <v>133</v>
      </c>
      <c r="E797" s="43" t="s">
        <v>133</v>
      </c>
      <c r="F797" s="43" t="s">
        <v>179</v>
      </c>
      <c r="G797" s="43"/>
    </row>
    <row r="798" spans="1:7" ht="33.75" x14ac:dyDescent="0.25">
      <c r="A798" s="43" t="s">
        <v>129</v>
      </c>
      <c r="B798" s="43" t="s">
        <v>1035</v>
      </c>
      <c r="C798" s="43" t="s">
        <v>179</v>
      </c>
      <c r="D798" s="43" t="s">
        <v>133</v>
      </c>
      <c r="E798" s="43" t="s">
        <v>133</v>
      </c>
      <c r="F798" s="43" t="s">
        <v>179</v>
      </c>
      <c r="G798" s="43"/>
    </row>
    <row r="799" spans="1:7" ht="22.5" x14ac:dyDescent="0.25">
      <c r="A799" s="43" t="s">
        <v>129</v>
      </c>
      <c r="B799" s="43" t="s">
        <v>1377</v>
      </c>
      <c r="C799" s="43" t="s">
        <v>1378</v>
      </c>
      <c r="D799" s="43" t="s">
        <v>1086</v>
      </c>
      <c r="E799" s="43" t="s">
        <v>133</v>
      </c>
      <c r="F799" s="43" t="s">
        <v>1379</v>
      </c>
      <c r="G799" s="43"/>
    </row>
    <row r="800" spans="1:7" ht="22.5" x14ac:dyDescent="0.25">
      <c r="A800" s="43" t="s">
        <v>129</v>
      </c>
      <c r="B800" s="43" t="s">
        <v>1040</v>
      </c>
      <c r="C800" s="43" t="s">
        <v>1380</v>
      </c>
      <c r="D800" s="43" t="s">
        <v>1086</v>
      </c>
      <c r="E800" s="43" t="s">
        <v>1089</v>
      </c>
      <c r="F800" s="43" t="s">
        <v>1380</v>
      </c>
      <c r="G800" s="43"/>
    </row>
    <row r="801" spans="1:7" ht="22.5" x14ac:dyDescent="0.25">
      <c r="A801" s="43" t="s">
        <v>129</v>
      </c>
      <c r="B801" s="43" t="s">
        <v>1042</v>
      </c>
      <c r="C801" s="43" t="s">
        <v>179</v>
      </c>
      <c r="D801" s="43" t="s">
        <v>1381</v>
      </c>
      <c r="E801" s="43" t="s">
        <v>346</v>
      </c>
      <c r="F801" s="43" t="s">
        <v>179</v>
      </c>
      <c r="G801" s="43"/>
    </row>
    <row r="802" spans="1:7" ht="22.5" x14ac:dyDescent="0.25">
      <c r="A802" s="43" t="s">
        <v>129</v>
      </c>
      <c r="B802" s="43" t="s">
        <v>1043</v>
      </c>
      <c r="C802" s="43" t="s">
        <v>1382</v>
      </c>
      <c r="D802" s="43" t="s">
        <v>1383</v>
      </c>
      <c r="E802" s="43" t="s">
        <v>133</v>
      </c>
      <c r="F802" s="43" t="s">
        <v>1384</v>
      </c>
      <c r="G802" s="43"/>
    </row>
    <row r="803" spans="1:7" ht="22.5" x14ac:dyDescent="0.25">
      <c r="A803" s="43" t="s">
        <v>129</v>
      </c>
      <c r="B803" s="43" t="s">
        <v>1385</v>
      </c>
      <c r="C803" s="43" t="s">
        <v>1386</v>
      </c>
      <c r="D803" s="43" t="s">
        <v>1383</v>
      </c>
      <c r="E803" s="43" t="s">
        <v>1387</v>
      </c>
      <c r="F803" s="43" t="s">
        <v>1386</v>
      </c>
      <c r="G803" s="43"/>
    </row>
    <row r="804" spans="1:7" ht="22.5" x14ac:dyDescent="0.25">
      <c r="A804" s="43" t="s">
        <v>129</v>
      </c>
      <c r="B804" s="43" t="s">
        <v>1388</v>
      </c>
      <c r="C804" s="43" t="s">
        <v>1389</v>
      </c>
      <c r="D804" s="43" t="s">
        <v>1390</v>
      </c>
      <c r="E804" s="43" t="s">
        <v>484</v>
      </c>
      <c r="F804" s="43" t="s">
        <v>1389</v>
      </c>
      <c r="G804" s="43"/>
    </row>
    <row r="805" spans="1:7" ht="22.5" x14ac:dyDescent="0.25">
      <c r="A805" s="43" t="s">
        <v>129</v>
      </c>
      <c r="B805" s="43" t="s">
        <v>1391</v>
      </c>
      <c r="C805" s="43" t="s">
        <v>1392</v>
      </c>
      <c r="D805" s="43" t="s">
        <v>475</v>
      </c>
      <c r="E805" s="43" t="s">
        <v>1049</v>
      </c>
      <c r="F805" s="43" t="s">
        <v>1392</v>
      </c>
      <c r="G805" s="43"/>
    </row>
    <row r="806" spans="1:7" ht="22.5" x14ac:dyDescent="0.25">
      <c r="A806" s="43" t="s">
        <v>129</v>
      </c>
      <c r="B806" s="43" t="s">
        <v>1393</v>
      </c>
      <c r="C806" s="43" t="s">
        <v>1394</v>
      </c>
      <c r="D806" s="43" t="s">
        <v>1395</v>
      </c>
      <c r="E806" s="43" t="s">
        <v>356</v>
      </c>
      <c r="F806" s="43" t="s">
        <v>1394</v>
      </c>
      <c r="G806" s="43"/>
    </row>
    <row r="807" spans="1:7" ht="22.5" x14ac:dyDescent="0.25">
      <c r="A807" s="43" t="s">
        <v>129</v>
      </c>
      <c r="B807" s="43" t="s">
        <v>1396</v>
      </c>
      <c r="C807" s="43" t="s">
        <v>1397</v>
      </c>
      <c r="D807" s="43" t="s">
        <v>1398</v>
      </c>
      <c r="E807" s="43" t="s">
        <v>1052</v>
      </c>
      <c r="F807" s="43" t="s">
        <v>1397</v>
      </c>
      <c r="G807" s="43"/>
    </row>
    <row r="808" spans="1:7" ht="22.5" x14ac:dyDescent="0.25">
      <c r="A808" s="43" t="s">
        <v>129</v>
      </c>
      <c r="B808" s="43" t="s">
        <v>1399</v>
      </c>
      <c r="C808" s="43" t="s">
        <v>1400</v>
      </c>
      <c r="D808" s="43" t="s">
        <v>502</v>
      </c>
      <c r="E808" s="43" t="s">
        <v>1401</v>
      </c>
      <c r="F808" s="43" t="s">
        <v>1400</v>
      </c>
      <c r="G808" s="43"/>
    </row>
    <row r="809" spans="1:7" ht="22.5" x14ac:dyDescent="0.25">
      <c r="A809" s="43" t="s">
        <v>129</v>
      </c>
      <c r="B809" s="43" t="s">
        <v>1402</v>
      </c>
      <c r="C809" s="43" t="s">
        <v>1403</v>
      </c>
      <c r="D809" s="43" t="s">
        <v>1404</v>
      </c>
      <c r="E809" s="43" t="s">
        <v>1060</v>
      </c>
      <c r="F809" s="43" t="s">
        <v>1403</v>
      </c>
      <c r="G809" s="43"/>
    </row>
    <row r="810" spans="1:7" ht="22.5" x14ac:dyDescent="0.25">
      <c r="A810" s="43" t="s">
        <v>129</v>
      </c>
      <c r="B810" s="43" t="s">
        <v>1263</v>
      </c>
      <c r="C810" s="43" t="s">
        <v>1405</v>
      </c>
      <c r="D810" s="43" t="s">
        <v>1406</v>
      </c>
      <c r="E810" s="43" t="s">
        <v>1192</v>
      </c>
      <c r="F810" s="43" t="s">
        <v>1405</v>
      </c>
      <c r="G810" s="43"/>
    </row>
    <row r="811" spans="1:7" ht="22.5" x14ac:dyDescent="0.25">
      <c r="A811" s="43" t="s">
        <v>129</v>
      </c>
      <c r="B811" s="43" t="s">
        <v>1407</v>
      </c>
      <c r="C811" s="43" t="s">
        <v>1408</v>
      </c>
      <c r="D811" s="43" t="s">
        <v>1409</v>
      </c>
      <c r="E811" s="43" t="s">
        <v>399</v>
      </c>
      <c r="F811" s="43" t="s">
        <v>1408</v>
      </c>
      <c r="G811" s="43"/>
    </row>
    <row r="812" spans="1:7" ht="22.5" x14ac:dyDescent="0.25">
      <c r="A812" s="43" t="s">
        <v>129</v>
      </c>
      <c r="B812" s="43" t="s">
        <v>1410</v>
      </c>
      <c r="C812" s="43" t="s">
        <v>1411</v>
      </c>
      <c r="D812" s="43" t="s">
        <v>1412</v>
      </c>
      <c r="E812" s="43" t="s">
        <v>1413</v>
      </c>
      <c r="F812" s="43" t="s">
        <v>1411</v>
      </c>
      <c r="G812" s="43"/>
    </row>
    <row r="813" spans="1:7" ht="22.5" x14ac:dyDescent="0.25">
      <c r="A813" s="43" t="s">
        <v>129</v>
      </c>
      <c r="B813" s="43" t="s">
        <v>1414</v>
      </c>
      <c r="C813" s="43" t="s">
        <v>1415</v>
      </c>
      <c r="D813" s="43" t="s">
        <v>710</v>
      </c>
      <c r="E813" s="43" t="s">
        <v>408</v>
      </c>
      <c r="F813" s="43" t="s">
        <v>1415</v>
      </c>
      <c r="G813" s="43"/>
    </row>
    <row r="814" spans="1:7" ht="22.5" x14ac:dyDescent="0.25">
      <c r="A814" s="43" t="s">
        <v>129</v>
      </c>
      <c r="B814" s="43" t="s">
        <v>1416</v>
      </c>
      <c r="C814" s="43" t="s">
        <v>1417</v>
      </c>
      <c r="D814" s="43" t="s">
        <v>1418</v>
      </c>
      <c r="E814" s="43" t="s">
        <v>1419</v>
      </c>
      <c r="F814" s="43" t="s">
        <v>1417</v>
      </c>
      <c r="G814" s="43"/>
    </row>
    <row r="815" spans="1:7" ht="22.5" x14ac:dyDescent="0.25">
      <c r="A815" s="43" t="s">
        <v>129</v>
      </c>
      <c r="B815" s="43" t="s">
        <v>1420</v>
      </c>
      <c r="C815" s="43" t="s">
        <v>1421</v>
      </c>
      <c r="D815" s="43" t="s">
        <v>924</v>
      </c>
      <c r="E815" s="43" t="s">
        <v>900</v>
      </c>
      <c r="F815" s="43" t="s">
        <v>1421</v>
      </c>
      <c r="G815" s="43"/>
    </row>
    <row r="816" spans="1:7" ht="22.5" x14ac:dyDescent="0.25">
      <c r="A816" s="43" t="s">
        <v>129</v>
      </c>
      <c r="B816" s="43" t="s">
        <v>1422</v>
      </c>
      <c r="C816" s="43" t="s">
        <v>1423</v>
      </c>
      <c r="D816" s="43" t="s">
        <v>1424</v>
      </c>
      <c r="E816" s="43" t="s">
        <v>1079</v>
      </c>
      <c r="F816" s="43" t="s">
        <v>1423</v>
      </c>
      <c r="G816" s="43"/>
    </row>
    <row r="817" spans="1:7" ht="22.5" x14ac:dyDescent="0.25">
      <c r="A817" s="43" t="s">
        <v>129</v>
      </c>
      <c r="B817" s="43" t="s">
        <v>1425</v>
      </c>
      <c r="C817" s="43" t="s">
        <v>1426</v>
      </c>
      <c r="D817" s="43" t="s">
        <v>133</v>
      </c>
      <c r="E817" s="43" t="s">
        <v>133</v>
      </c>
      <c r="F817" s="43" t="s">
        <v>179</v>
      </c>
      <c r="G817" s="43"/>
    </row>
    <row r="818" spans="1:7" ht="22.5" x14ac:dyDescent="0.25">
      <c r="A818" s="43" t="s">
        <v>129</v>
      </c>
      <c r="B818" s="43" t="s">
        <v>1427</v>
      </c>
      <c r="C818" s="43" t="s">
        <v>1428</v>
      </c>
      <c r="D818" s="43" t="s">
        <v>1086</v>
      </c>
      <c r="E818" s="43" t="s">
        <v>133</v>
      </c>
      <c r="F818" s="43" t="s">
        <v>1429</v>
      </c>
      <c r="G818" s="43"/>
    </row>
    <row r="819" spans="1:7" ht="22.5" x14ac:dyDescent="0.25">
      <c r="A819" s="43" t="s">
        <v>129</v>
      </c>
      <c r="B819" s="43" t="s">
        <v>1040</v>
      </c>
      <c r="C819" s="43" t="s">
        <v>1430</v>
      </c>
      <c r="D819" s="43" t="s">
        <v>1086</v>
      </c>
      <c r="E819" s="43" t="s">
        <v>1089</v>
      </c>
      <c r="F819" s="43" t="s">
        <v>1430</v>
      </c>
      <c r="G819" s="43"/>
    </row>
    <row r="820" spans="1:7" ht="22.5" x14ac:dyDescent="0.25">
      <c r="A820" s="43" t="s">
        <v>129</v>
      </c>
      <c r="B820" s="43" t="s">
        <v>1042</v>
      </c>
      <c r="C820" s="43" t="s">
        <v>179</v>
      </c>
      <c r="D820" s="43" t="s">
        <v>1381</v>
      </c>
      <c r="E820" s="43" t="s">
        <v>346</v>
      </c>
      <c r="F820" s="43" t="s">
        <v>179</v>
      </c>
      <c r="G820" s="43"/>
    </row>
    <row r="821" spans="1:7" ht="22.5" x14ac:dyDescent="0.25">
      <c r="A821" s="43" t="s">
        <v>129</v>
      </c>
      <c r="B821" s="43" t="s">
        <v>1431</v>
      </c>
      <c r="C821" s="43" t="s">
        <v>1432</v>
      </c>
      <c r="D821" s="43" t="s">
        <v>755</v>
      </c>
      <c r="E821" s="43" t="s">
        <v>133</v>
      </c>
      <c r="F821" s="43" t="s">
        <v>1433</v>
      </c>
      <c r="G821" s="43"/>
    </row>
    <row r="822" spans="1:7" ht="22.5" x14ac:dyDescent="0.25">
      <c r="A822" s="43" t="s">
        <v>129</v>
      </c>
      <c r="B822" s="43" t="s">
        <v>1385</v>
      </c>
      <c r="C822" s="43" t="s">
        <v>1434</v>
      </c>
      <c r="D822" s="43" t="s">
        <v>755</v>
      </c>
      <c r="E822" s="43" t="s">
        <v>1387</v>
      </c>
      <c r="F822" s="43" t="s">
        <v>1434</v>
      </c>
      <c r="G822" s="43"/>
    </row>
    <row r="823" spans="1:7" ht="22.5" x14ac:dyDescent="0.25">
      <c r="A823" s="43" t="s">
        <v>129</v>
      </c>
      <c r="B823" s="43" t="s">
        <v>1388</v>
      </c>
      <c r="C823" s="43" t="s">
        <v>1435</v>
      </c>
      <c r="D823" s="43" t="s">
        <v>1390</v>
      </c>
      <c r="E823" s="43" t="s">
        <v>484</v>
      </c>
      <c r="F823" s="43" t="s">
        <v>1435</v>
      </c>
      <c r="G823" s="43"/>
    </row>
    <row r="824" spans="1:7" ht="22.5" x14ac:dyDescent="0.25">
      <c r="A824" s="43" t="s">
        <v>129</v>
      </c>
      <c r="B824" s="43" t="s">
        <v>1391</v>
      </c>
      <c r="C824" s="43" t="s">
        <v>1436</v>
      </c>
      <c r="D824" s="43" t="s">
        <v>475</v>
      </c>
      <c r="E824" s="43" t="s">
        <v>1342</v>
      </c>
      <c r="F824" s="43" t="s">
        <v>1436</v>
      </c>
      <c r="G824" s="43"/>
    </row>
    <row r="825" spans="1:7" ht="22.5" x14ac:dyDescent="0.25">
      <c r="A825" s="43" t="s">
        <v>129</v>
      </c>
      <c r="B825" s="43" t="s">
        <v>1393</v>
      </c>
      <c r="C825" s="43" t="s">
        <v>1437</v>
      </c>
      <c r="D825" s="43" t="s">
        <v>1395</v>
      </c>
      <c r="E825" s="43" t="s">
        <v>1185</v>
      </c>
      <c r="F825" s="43" t="s">
        <v>1437</v>
      </c>
      <c r="G825" s="43"/>
    </row>
    <row r="826" spans="1:7" ht="22.5" x14ac:dyDescent="0.25">
      <c r="A826" s="43" t="s">
        <v>129</v>
      </c>
      <c r="B826" s="43" t="s">
        <v>1396</v>
      </c>
      <c r="C826" s="43" t="s">
        <v>1438</v>
      </c>
      <c r="D826" s="43" t="s">
        <v>1398</v>
      </c>
      <c r="E826" s="43" t="s">
        <v>378</v>
      </c>
      <c r="F826" s="43" t="s">
        <v>1438</v>
      </c>
      <c r="G826" s="43"/>
    </row>
    <row r="827" spans="1:7" ht="22.5" x14ac:dyDescent="0.25">
      <c r="A827" s="43" t="s">
        <v>129</v>
      </c>
      <c r="B827" s="43" t="s">
        <v>1399</v>
      </c>
      <c r="C827" s="43" t="s">
        <v>1439</v>
      </c>
      <c r="D827" s="43" t="s">
        <v>502</v>
      </c>
      <c r="E827" s="43" t="s">
        <v>1401</v>
      </c>
      <c r="F827" s="43" t="s">
        <v>1439</v>
      </c>
      <c r="G827" s="43"/>
    </row>
    <row r="828" spans="1:7" ht="22.5" x14ac:dyDescent="0.25">
      <c r="A828" s="43" t="s">
        <v>129</v>
      </c>
      <c r="B828" s="43" t="s">
        <v>1402</v>
      </c>
      <c r="C828" s="43" t="s">
        <v>1440</v>
      </c>
      <c r="D828" s="43" t="s">
        <v>1404</v>
      </c>
      <c r="E828" s="43" t="s">
        <v>1060</v>
      </c>
      <c r="F828" s="43" t="s">
        <v>1440</v>
      </c>
      <c r="G828" s="43"/>
    </row>
    <row r="829" spans="1:7" ht="22.5" x14ac:dyDescent="0.25">
      <c r="A829" s="43" t="s">
        <v>129</v>
      </c>
      <c r="B829" s="43" t="s">
        <v>1263</v>
      </c>
      <c r="C829" s="43" t="s">
        <v>1441</v>
      </c>
      <c r="D829" s="43" t="s">
        <v>1442</v>
      </c>
      <c r="E829" s="43" t="s">
        <v>1443</v>
      </c>
      <c r="F829" s="43" t="s">
        <v>1441</v>
      </c>
      <c r="G829" s="43"/>
    </row>
    <row r="830" spans="1:7" ht="22.5" x14ac:dyDescent="0.25">
      <c r="A830" s="43" t="s">
        <v>129</v>
      </c>
      <c r="B830" s="43" t="s">
        <v>1444</v>
      </c>
      <c r="C830" s="43" t="s">
        <v>1445</v>
      </c>
      <c r="D830" s="43" t="s">
        <v>1446</v>
      </c>
      <c r="E830" s="43" t="s">
        <v>1300</v>
      </c>
      <c r="F830" s="43" t="s">
        <v>1445</v>
      </c>
      <c r="G830" s="43"/>
    </row>
    <row r="831" spans="1:7" ht="22.5" x14ac:dyDescent="0.25">
      <c r="A831" s="43" t="s">
        <v>129</v>
      </c>
      <c r="B831" s="43" t="s">
        <v>1447</v>
      </c>
      <c r="C831" s="43" t="s">
        <v>1448</v>
      </c>
      <c r="D831" s="43" t="s">
        <v>1449</v>
      </c>
      <c r="E831" s="43" t="s">
        <v>1450</v>
      </c>
      <c r="F831" s="43" t="s">
        <v>1448</v>
      </c>
      <c r="G831" s="43"/>
    </row>
    <row r="832" spans="1:7" ht="22.5" x14ac:dyDescent="0.25">
      <c r="A832" s="43" t="s">
        <v>129</v>
      </c>
      <c r="B832" s="43" t="s">
        <v>1416</v>
      </c>
      <c r="C832" s="43" t="s">
        <v>1451</v>
      </c>
      <c r="D832" s="43" t="s">
        <v>710</v>
      </c>
      <c r="E832" s="43" t="s">
        <v>408</v>
      </c>
      <c r="F832" s="43" t="s">
        <v>1451</v>
      </c>
      <c r="G832" s="43"/>
    </row>
    <row r="833" spans="1:7" ht="22.5" x14ac:dyDescent="0.25">
      <c r="A833" s="43" t="s">
        <v>129</v>
      </c>
      <c r="B833" s="43" t="s">
        <v>1083</v>
      </c>
      <c r="C833" s="43" t="s">
        <v>1452</v>
      </c>
      <c r="D833" s="43" t="s">
        <v>1418</v>
      </c>
      <c r="E833" s="43" t="s">
        <v>1419</v>
      </c>
      <c r="F833" s="43" t="s">
        <v>1452</v>
      </c>
      <c r="G833" s="43"/>
    </row>
    <row r="834" spans="1:7" ht="22.5" x14ac:dyDescent="0.25">
      <c r="A834" s="43" t="s">
        <v>129</v>
      </c>
      <c r="B834" s="43" t="s">
        <v>1453</v>
      </c>
      <c r="C834" s="43" t="s">
        <v>1454</v>
      </c>
      <c r="D834" s="43" t="s">
        <v>924</v>
      </c>
      <c r="E834" s="43" t="s">
        <v>1079</v>
      </c>
      <c r="F834" s="43" t="s">
        <v>1454</v>
      </c>
      <c r="G834" s="43"/>
    </row>
    <row r="835" spans="1:7" ht="22.5" x14ac:dyDescent="0.25">
      <c r="A835" s="43" t="s">
        <v>129</v>
      </c>
      <c r="B835" s="43" t="s">
        <v>1455</v>
      </c>
      <c r="C835" s="43" t="s">
        <v>1456</v>
      </c>
      <c r="D835" s="43" t="s">
        <v>1424</v>
      </c>
      <c r="E835" s="43" t="s">
        <v>1079</v>
      </c>
      <c r="F835" s="43" t="s">
        <v>1456</v>
      </c>
      <c r="G835" s="43"/>
    </row>
    <row r="836" spans="1:7" ht="22.5" x14ac:dyDescent="0.25">
      <c r="A836" s="43" t="s">
        <v>129</v>
      </c>
      <c r="B836" s="43" t="s">
        <v>1457</v>
      </c>
      <c r="C836" s="43" t="s">
        <v>1458</v>
      </c>
      <c r="D836" s="43" t="s">
        <v>133</v>
      </c>
      <c r="E836" s="43" t="s">
        <v>133</v>
      </c>
      <c r="F836" s="43" t="s">
        <v>179</v>
      </c>
      <c r="G836" s="43"/>
    </row>
    <row r="837" spans="1:7" ht="22.5" x14ac:dyDescent="0.25">
      <c r="A837" s="43" t="s">
        <v>129</v>
      </c>
      <c r="B837" s="43" t="s">
        <v>1459</v>
      </c>
      <c r="C837" s="43" t="s">
        <v>179</v>
      </c>
      <c r="D837" s="43" t="s">
        <v>133</v>
      </c>
      <c r="E837" s="43" t="s">
        <v>133</v>
      </c>
      <c r="F837" s="43" t="s">
        <v>179</v>
      </c>
      <c r="G837" s="43"/>
    </row>
    <row r="838" spans="1:7" ht="22.5" x14ac:dyDescent="0.25">
      <c r="A838" s="43" t="s">
        <v>129</v>
      </c>
      <c r="B838" s="43" t="s">
        <v>1460</v>
      </c>
      <c r="C838" s="43" t="s">
        <v>179</v>
      </c>
      <c r="D838" s="43" t="s">
        <v>133</v>
      </c>
      <c r="E838" s="43" t="s">
        <v>133</v>
      </c>
      <c r="F838" s="43" t="s">
        <v>179</v>
      </c>
      <c r="G838" s="43"/>
    </row>
    <row r="839" spans="1:7" ht="22.5" x14ac:dyDescent="0.25">
      <c r="A839" s="43" t="s">
        <v>129</v>
      </c>
      <c r="B839" s="43" t="s">
        <v>1461</v>
      </c>
      <c r="C839" s="43" t="s">
        <v>1462</v>
      </c>
      <c r="D839" s="43" t="s">
        <v>1086</v>
      </c>
      <c r="E839" s="43" t="s">
        <v>133</v>
      </c>
      <c r="F839" s="43" t="s">
        <v>1463</v>
      </c>
      <c r="G839" s="43"/>
    </row>
    <row r="840" spans="1:7" ht="22.5" x14ac:dyDescent="0.25">
      <c r="A840" s="43" t="s">
        <v>129</v>
      </c>
      <c r="B840" s="43" t="s">
        <v>1040</v>
      </c>
      <c r="C840" s="43" t="s">
        <v>1464</v>
      </c>
      <c r="D840" s="43" t="s">
        <v>1086</v>
      </c>
      <c r="E840" s="43" t="s">
        <v>1089</v>
      </c>
      <c r="F840" s="43" t="s">
        <v>1464</v>
      </c>
      <c r="G840" s="43"/>
    </row>
    <row r="841" spans="1:7" ht="22.5" x14ac:dyDescent="0.25">
      <c r="A841" s="43" t="s">
        <v>129</v>
      </c>
      <c r="B841" s="43" t="s">
        <v>1042</v>
      </c>
      <c r="C841" s="43" t="s">
        <v>179</v>
      </c>
      <c r="D841" s="43" t="s">
        <v>1465</v>
      </c>
      <c r="E841" s="43" t="s">
        <v>1466</v>
      </c>
      <c r="F841" s="43" t="s">
        <v>179</v>
      </c>
      <c r="G841" s="43"/>
    </row>
    <row r="842" spans="1:7" ht="22.5" x14ac:dyDescent="0.25">
      <c r="A842" s="43" t="s">
        <v>129</v>
      </c>
      <c r="B842" s="43" t="s">
        <v>1385</v>
      </c>
      <c r="C842" s="43" t="s">
        <v>1467</v>
      </c>
      <c r="D842" s="43" t="s">
        <v>1383</v>
      </c>
      <c r="E842" s="43" t="s">
        <v>1387</v>
      </c>
      <c r="F842" s="43" t="s">
        <v>1467</v>
      </c>
      <c r="G842" s="43"/>
    </row>
    <row r="843" spans="1:7" ht="22.5" x14ac:dyDescent="0.25">
      <c r="A843" s="43" t="s">
        <v>129</v>
      </c>
      <c r="B843" s="43" t="s">
        <v>1388</v>
      </c>
      <c r="C843" s="43" t="s">
        <v>1468</v>
      </c>
      <c r="D843" s="43" t="s">
        <v>1469</v>
      </c>
      <c r="E843" s="43" t="s">
        <v>1470</v>
      </c>
      <c r="F843" s="43" t="s">
        <v>1468</v>
      </c>
      <c r="G843" s="43"/>
    </row>
    <row r="844" spans="1:7" ht="22.5" x14ac:dyDescent="0.25">
      <c r="A844" s="43" t="s">
        <v>129</v>
      </c>
      <c r="B844" s="43" t="s">
        <v>1391</v>
      </c>
      <c r="C844" s="43" t="s">
        <v>1471</v>
      </c>
      <c r="D844" s="43" t="s">
        <v>475</v>
      </c>
      <c r="E844" s="43" t="s">
        <v>1049</v>
      </c>
      <c r="F844" s="43" t="s">
        <v>1471</v>
      </c>
      <c r="G844" s="43"/>
    </row>
    <row r="845" spans="1:7" ht="22.5" x14ac:dyDescent="0.25">
      <c r="A845" s="43" t="s">
        <v>129</v>
      </c>
      <c r="B845" s="43" t="s">
        <v>1393</v>
      </c>
      <c r="C845" s="43" t="s">
        <v>1472</v>
      </c>
      <c r="D845" s="43" t="s">
        <v>1395</v>
      </c>
      <c r="E845" s="43" t="s">
        <v>356</v>
      </c>
      <c r="F845" s="43" t="s">
        <v>1472</v>
      </c>
      <c r="G845" s="43"/>
    </row>
    <row r="846" spans="1:7" ht="22.5" x14ac:dyDescent="0.25">
      <c r="A846" s="43" t="s">
        <v>129</v>
      </c>
      <c r="B846" s="43" t="s">
        <v>1396</v>
      </c>
      <c r="C846" s="43" t="s">
        <v>1473</v>
      </c>
      <c r="D846" s="43" t="s">
        <v>1398</v>
      </c>
      <c r="E846" s="43" t="s">
        <v>378</v>
      </c>
      <c r="F846" s="43" t="s">
        <v>1473</v>
      </c>
      <c r="G846" s="43"/>
    </row>
    <row r="847" spans="1:7" ht="22.5" x14ac:dyDescent="0.25">
      <c r="A847" s="43" t="s">
        <v>129</v>
      </c>
      <c r="B847" s="43" t="s">
        <v>1399</v>
      </c>
      <c r="C847" s="43" t="s">
        <v>1474</v>
      </c>
      <c r="D847" s="43" t="s">
        <v>502</v>
      </c>
      <c r="E847" s="43" t="s">
        <v>1401</v>
      </c>
      <c r="F847" s="43" t="s">
        <v>1474</v>
      </c>
      <c r="G847" s="43"/>
    </row>
    <row r="848" spans="1:7" ht="22.5" x14ac:dyDescent="0.25">
      <c r="A848" s="43" t="s">
        <v>129</v>
      </c>
      <c r="B848" s="43" t="s">
        <v>1402</v>
      </c>
      <c r="C848" s="43" t="s">
        <v>1475</v>
      </c>
      <c r="D848" s="43" t="s">
        <v>1404</v>
      </c>
      <c r="E848" s="43" t="s">
        <v>1060</v>
      </c>
      <c r="F848" s="43" t="s">
        <v>1475</v>
      </c>
      <c r="G848" s="43"/>
    </row>
    <row r="849" spans="1:7" ht="22.5" x14ac:dyDescent="0.25">
      <c r="A849" s="43" t="s">
        <v>129</v>
      </c>
      <c r="B849" s="43" t="s">
        <v>1263</v>
      </c>
      <c r="C849" s="43" t="s">
        <v>1476</v>
      </c>
      <c r="D849" s="43" t="s">
        <v>1442</v>
      </c>
      <c r="E849" s="43" t="s">
        <v>1477</v>
      </c>
      <c r="F849" s="43" t="s">
        <v>1476</v>
      </c>
      <c r="G849" s="43"/>
    </row>
    <row r="850" spans="1:7" ht="22.5" x14ac:dyDescent="0.25">
      <c r="A850" s="43" t="s">
        <v>129</v>
      </c>
      <c r="B850" s="43" t="s">
        <v>1478</v>
      </c>
      <c r="C850" s="43" t="s">
        <v>1479</v>
      </c>
      <c r="D850" s="43" t="s">
        <v>1409</v>
      </c>
      <c r="E850" s="43" t="s">
        <v>1107</v>
      </c>
      <c r="F850" s="43" t="s">
        <v>1479</v>
      </c>
      <c r="G850" s="43"/>
    </row>
    <row r="851" spans="1:7" ht="22.5" x14ac:dyDescent="0.25">
      <c r="A851" s="43" t="s">
        <v>129</v>
      </c>
      <c r="B851" s="43" t="s">
        <v>1480</v>
      </c>
      <c r="C851" s="43" t="s">
        <v>1481</v>
      </c>
      <c r="D851" s="43" t="s">
        <v>710</v>
      </c>
      <c r="E851" s="43" t="s">
        <v>408</v>
      </c>
      <c r="F851" s="43" t="s">
        <v>1481</v>
      </c>
      <c r="G851" s="43"/>
    </row>
    <row r="852" spans="1:7" ht="22.5" x14ac:dyDescent="0.25">
      <c r="A852" s="43" t="s">
        <v>129</v>
      </c>
      <c r="B852" s="43" t="s">
        <v>1082</v>
      </c>
      <c r="C852" s="43" t="s">
        <v>1482</v>
      </c>
      <c r="D852" s="43" t="s">
        <v>1418</v>
      </c>
      <c r="E852" s="43" t="s">
        <v>1419</v>
      </c>
      <c r="F852" s="43" t="s">
        <v>1482</v>
      </c>
      <c r="G852" s="43"/>
    </row>
    <row r="853" spans="1:7" ht="22.5" x14ac:dyDescent="0.25">
      <c r="A853" s="43" t="s">
        <v>129</v>
      </c>
      <c r="B853" s="43" t="s">
        <v>1083</v>
      </c>
      <c r="C853" s="43" t="s">
        <v>1483</v>
      </c>
      <c r="D853" s="43" t="s">
        <v>924</v>
      </c>
      <c r="E853" s="43" t="s">
        <v>1079</v>
      </c>
      <c r="F853" s="43" t="s">
        <v>1483</v>
      </c>
      <c r="G853" s="43"/>
    </row>
    <row r="854" spans="1:7" ht="22.5" x14ac:dyDescent="0.25">
      <c r="A854" s="43" t="s">
        <v>129</v>
      </c>
      <c r="B854" s="43" t="s">
        <v>1484</v>
      </c>
      <c r="C854" s="43" t="s">
        <v>1485</v>
      </c>
      <c r="D854" s="43" t="s">
        <v>1424</v>
      </c>
      <c r="E854" s="43" t="s">
        <v>1079</v>
      </c>
      <c r="F854" s="43" t="s">
        <v>1485</v>
      </c>
      <c r="G854" s="43"/>
    </row>
    <row r="855" spans="1:7" ht="22.5" x14ac:dyDescent="0.25">
      <c r="A855" s="43" t="s">
        <v>129</v>
      </c>
      <c r="B855" s="43" t="s">
        <v>1425</v>
      </c>
      <c r="C855" s="43" t="s">
        <v>1426</v>
      </c>
      <c r="D855" s="43" t="s">
        <v>133</v>
      </c>
      <c r="E855" s="43" t="s">
        <v>133</v>
      </c>
      <c r="F855" s="43" t="s">
        <v>179</v>
      </c>
      <c r="G855" s="43"/>
    </row>
    <row r="856" spans="1:7" ht="22.5" x14ac:dyDescent="0.25">
      <c r="A856" s="43" t="s">
        <v>129</v>
      </c>
      <c r="B856" s="43" t="s">
        <v>1486</v>
      </c>
      <c r="C856" s="43" t="s">
        <v>1487</v>
      </c>
      <c r="D856" s="43" t="s">
        <v>1086</v>
      </c>
      <c r="E856" s="43" t="s">
        <v>133</v>
      </c>
      <c r="F856" s="43" t="s">
        <v>1488</v>
      </c>
      <c r="G856" s="43"/>
    </row>
    <row r="857" spans="1:7" ht="22.5" x14ac:dyDescent="0.25">
      <c r="A857" s="43" t="s">
        <v>129</v>
      </c>
      <c r="B857" s="43" t="s">
        <v>1040</v>
      </c>
      <c r="C857" s="43" t="s">
        <v>1489</v>
      </c>
      <c r="D857" s="43" t="s">
        <v>1086</v>
      </c>
      <c r="E857" s="43" t="s">
        <v>1089</v>
      </c>
      <c r="F857" s="43" t="s">
        <v>1489</v>
      </c>
      <c r="G857" s="43"/>
    </row>
    <row r="858" spans="1:7" ht="22.5" x14ac:dyDescent="0.25">
      <c r="A858" s="43" t="s">
        <v>129</v>
      </c>
      <c r="B858" s="43" t="s">
        <v>1042</v>
      </c>
      <c r="C858" s="43" t="s">
        <v>179</v>
      </c>
      <c r="D858" s="43" t="s">
        <v>1465</v>
      </c>
      <c r="E858" s="43" t="s">
        <v>1466</v>
      </c>
      <c r="F858" s="43" t="s">
        <v>179</v>
      </c>
      <c r="G858" s="43"/>
    </row>
    <row r="859" spans="1:7" ht="22.5" x14ac:dyDescent="0.25">
      <c r="A859" s="43" t="s">
        <v>129</v>
      </c>
      <c r="B859" s="43" t="s">
        <v>1490</v>
      </c>
      <c r="C859" s="43" t="s">
        <v>1491</v>
      </c>
      <c r="D859" s="43" t="s">
        <v>1383</v>
      </c>
      <c r="E859" s="43" t="s">
        <v>133</v>
      </c>
      <c r="F859" s="43" t="s">
        <v>1492</v>
      </c>
      <c r="G859" s="43"/>
    </row>
    <row r="860" spans="1:7" ht="22.5" x14ac:dyDescent="0.25">
      <c r="A860" s="43" t="s">
        <v>129</v>
      </c>
      <c r="B860" s="43" t="s">
        <v>1385</v>
      </c>
      <c r="C860" s="43" t="s">
        <v>1493</v>
      </c>
      <c r="D860" s="43" t="s">
        <v>1383</v>
      </c>
      <c r="E860" s="43" t="s">
        <v>1494</v>
      </c>
      <c r="F860" s="43" t="s">
        <v>1493</v>
      </c>
      <c r="G860" s="43"/>
    </row>
    <row r="861" spans="1:7" ht="22.5" x14ac:dyDescent="0.25">
      <c r="A861" s="43" t="s">
        <v>129</v>
      </c>
      <c r="B861" s="43" t="s">
        <v>1388</v>
      </c>
      <c r="C861" s="43" t="s">
        <v>1495</v>
      </c>
      <c r="D861" s="43" t="s">
        <v>1469</v>
      </c>
      <c r="E861" s="43" t="s">
        <v>1470</v>
      </c>
      <c r="F861" s="43" t="s">
        <v>1495</v>
      </c>
      <c r="G861" s="43"/>
    </row>
    <row r="862" spans="1:7" ht="22.5" x14ac:dyDescent="0.25">
      <c r="A862" s="43" t="s">
        <v>129</v>
      </c>
      <c r="B862" s="43" t="s">
        <v>1391</v>
      </c>
      <c r="C862" s="43" t="s">
        <v>1496</v>
      </c>
      <c r="D862" s="43" t="s">
        <v>475</v>
      </c>
      <c r="E862" s="43" t="s">
        <v>1049</v>
      </c>
      <c r="F862" s="43" t="s">
        <v>1496</v>
      </c>
      <c r="G862" s="43"/>
    </row>
    <row r="863" spans="1:7" ht="22.5" x14ac:dyDescent="0.25">
      <c r="A863" s="43" t="s">
        <v>129</v>
      </c>
      <c r="B863" s="43" t="s">
        <v>1393</v>
      </c>
      <c r="C863" s="43" t="s">
        <v>1497</v>
      </c>
      <c r="D863" s="43" t="s">
        <v>1395</v>
      </c>
      <c r="E863" s="43" t="s">
        <v>356</v>
      </c>
      <c r="F863" s="43" t="s">
        <v>1497</v>
      </c>
      <c r="G863" s="43"/>
    </row>
    <row r="864" spans="1:7" ht="22.5" x14ac:dyDescent="0.25">
      <c r="A864" s="43" t="s">
        <v>129</v>
      </c>
      <c r="B864" s="43" t="s">
        <v>1396</v>
      </c>
      <c r="C864" s="43" t="s">
        <v>1498</v>
      </c>
      <c r="D864" s="43" t="s">
        <v>1398</v>
      </c>
      <c r="E864" s="43" t="s">
        <v>378</v>
      </c>
      <c r="F864" s="43" t="s">
        <v>1498</v>
      </c>
      <c r="G864" s="43"/>
    </row>
    <row r="865" spans="1:7" ht="22.5" x14ac:dyDescent="0.25">
      <c r="A865" s="43" t="s">
        <v>129</v>
      </c>
      <c r="B865" s="43" t="s">
        <v>1399</v>
      </c>
      <c r="C865" s="43" t="s">
        <v>1499</v>
      </c>
      <c r="D865" s="43" t="s">
        <v>502</v>
      </c>
      <c r="E865" s="43" t="s">
        <v>1401</v>
      </c>
      <c r="F865" s="43" t="s">
        <v>1499</v>
      </c>
      <c r="G865" s="43"/>
    </row>
    <row r="866" spans="1:7" ht="22.5" x14ac:dyDescent="0.25">
      <c r="A866" s="43" t="s">
        <v>129</v>
      </c>
      <c r="B866" s="43" t="s">
        <v>1402</v>
      </c>
      <c r="C866" s="43" t="s">
        <v>1500</v>
      </c>
      <c r="D866" s="43" t="s">
        <v>1404</v>
      </c>
      <c r="E866" s="43" t="s">
        <v>1060</v>
      </c>
      <c r="F866" s="43" t="s">
        <v>1500</v>
      </c>
      <c r="G866" s="43"/>
    </row>
    <row r="867" spans="1:7" ht="22.5" x14ac:dyDescent="0.25">
      <c r="A867" s="43" t="s">
        <v>129</v>
      </c>
      <c r="B867" s="43" t="s">
        <v>1072</v>
      </c>
      <c r="C867" s="43" t="s">
        <v>1501</v>
      </c>
      <c r="D867" s="43" t="s">
        <v>1442</v>
      </c>
      <c r="E867" s="43" t="s">
        <v>1502</v>
      </c>
      <c r="F867" s="43" t="s">
        <v>1501</v>
      </c>
      <c r="G867" s="43"/>
    </row>
    <row r="868" spans="1:7" ht="22.5" x14ac:dyDescent="0.25">
      <c r="A868" s="43" t="s">
        <v>129</v>
      </c>
      <c r="B868" s="43" t="s">
        <v>1478</v>
      </c>
      <c r="C868" s="43" t="s">
        <v>1503</v>
      </c>
      <c r="D868" s="43" t="s">
        <v>1409</v>
      </c>
      <c r="E868" s="43" t="s">
        <v>1107</v>
      </c>
      <c r="F868" s="43" t="s">
        <v>1503</v>
      </c>
      <c r="G868" s="43"/>
    </row>
    <row r="869" spans="1:7" ht="22.5" x14ac:dyDescent="0.25">
      <c r="A869" s="43" t="s">
        <v>129</v>
      </c>
      <c r="B869" s="43" t="s">
        <v>1504</v>
      </c>
      <c r="C869" s="43" t="s">
        <v>1505</v>
      </c>
      <c r="D869" s="43" t="s">
        <v>710</v>
      </c>
      <c r="E869" s="43" t="s">
        <v>408</v>
      </c>
      <c r="F869" s="43" t="s">
        <v>1505</v>
      </c>
      <c r="G869" s="43"/>
    </row>
    <row r="870" spans="1:7" ht="22.5" x14ac:dyDescent="0.25">
      <c r="A870" s="43" t="s">
        <v>129</v>
      </c>
      <c r="B870" s="43" t="s">
        <v>1416</v>
      </c>
      <c r="C870" s="43" t="s">
        <v>1506</v>
      </c>
      <c r="D870" s="43" t="s">
        <v>1418</v>
      </c>
      <c r="E870" s="43" t="s">
        <v>1419</v>
      </c>
      <c r="F870" s="43" t="s">
        <v>1506</v>
      </c>
      <c r="G870" s="43"/>
    </row>
    <row r="871" spans="1:7" ht="22.5" x14ac:dyDescent="0.25">
      <c r="A871" s="43" t="s">
        <v>129</v>
      </c>
      <c r="B871" s="43" t="s">
        <v>1420</v>
      </c>
      <c r="C871" s="43" t="s">
        <v>1507</v>
      </c>
      <c r="D871" s="43" t="s">
        <v>924</v>
      </c>
      <c r="E871" s="43" t="s">
        <v>1079</v>
      </c>
      <c r="F871" s="43" t="s">
        <v>1507</v>
      </c>
      <c r="G871" s="43"/>
    </row>
    <row r="872" spans="1:7" ht="22.5" x14ac:dyDescent="0.25">
      <c r="A872" s="43" t="s">
        <v>129</v>
      </c>
      <c r="B872" s="43" t="s">
        <v>1422</v>
      </c>
      <c r="C872" s="43" t="s">
        <v>1508</v>
      </c>
      <c r="D872" s="43" t="s">
        <v>1424</v>
      </c>
      <c r="E872" s="43" t="s">
        <v>1079</v>
      </c>
      <c r="F872" s="43" t="s">
        <v>1508</v>
      </c>
      <c r="G872" s="43"/>
    </row>
    <row r="873" spans="1:7" ht="22.5" x14ac:dyDescent="0.25">
      <c r="A873" s="43" t="s">
        <v>129</v>
      </c>
      <c r="B873" s="43" t="s">
        <v>1509</v>
      </c>
      <c r="C873" s="43" t="s">
        <v>1510</v>
      </c>
      <c r="D873" s="43" t="s">
        <v>133</v>
      </c>
      <c r="E873" s="43" t="s">
        <v>133</v>
      </c>
      <c r="F873" s="43" t="s">
        <v>179</v>
      </c>
      <c r="G873" s="43"/>
    </row>
    <row r="874" spans="1:7" ht="22.5" x14ac:dyDescent="0.25">
      <c r="A874" s="43" t="s">
        <v>129</v>
      </c>
      <c r="B874" s="43" t="s">
        <v>1457</v>
      </c>
      <c r="C874" s="43" t="s">
        <v>179</v>
      </c>
      <c r="D874" s="43" t="s">
        <v>133</v>
      </c>
      <c r="E874" s="43" t="s">
        <v>133</v>
      </c>
      <c r="F874" s="43" t="s">
        <v>179</v>
      </c>
      <c r="G874" s="43"/>
    </row>
    <row r="875" spans="1:7" ht="22.5" x14ac:dyDescent="0.25">
      <c r="A875" s="43" t="s">
        <v>129</v>
      </c>
      <c r="B875" s="43" t="s">
        <v>1117</v>
      </c>
      <c r="C875" s="43" t="s">
        <v>1511</v>
      </c>
      <c r="D875" s="43" t="s">
        <v>1122</v>
      </c>
      <c r="E875" s="43" t="s">
        <v>133</v>
      </c>
      <c r="F875" s="43" t="s">
        <v>1512</v>
      </c>
      <c r="G875" s="43"/>
    </row>
    <row r="876" spans="1:7" ht="22.5" x14ac:dyDescent="0.25">
      <c r="A876" s="43" t="s">
        <v>129</v>
      </c>
      <c r="B876" s="43" t="s">
        <v>1120</v>
      </c>
      <c r="C876" s="43" t="s">
        <v>179</v>
      </c>
      <c r="D876" s="43" t="s">
        <v>1122</v>
      </c>
      <c r="E876" s="43" t="s">
        <v>1237</v>
      </c>
      <c r="F876" s="43" t="s">
        <v>179</v>
      </c>
      <c r="G876" s="43"/>
    </row>
    <row r="877" spans="1:7" ht="22.5" x14ac:dyDescent="0.25">
      <c r="A877" s="43" t="s">
        <v>129</v>
      </c>
      <c r="B877" s="43" t="s">
        <v>1124</v>
      </c>
      <c r="C877" s="43" t="s">
        <v>179</v>
      </c>
      <c r="D877" s="43" t="s">
        <v>1122</v>
      </c>
      <c r="E877" s="43" t="s">
        <v>1004</v>
      </c>
      <c r="F877" s="43" t="s">
        <v>179</v>
      </c>
      <c r="G877" s="43"/>
    </row>
    <row r="878" spans="1:7" ht="22.5" x14ac:dyDescent="0.25">
      <c r="A878" s="43" t="s">
        <v>129</v>
      </c>
      <c r="B878" s="43" t="s">
        <v>1134</v>
      </c>
      <c r="C878" s="43" t="s">
        <v>179</v>
      </c>
      <c r="D878" s="43" t="s">
        <v>1135</v>
      </c>
      <c r="E878" s="43" t="s">
        <v>1136</v>
      </c>
      <c r="F878" s="43" t="s">
        <v>179</v>
      </c>
      <c r="G878" s="43"/>
    </row>
    <row r="879" spans="1:7" ht="22.5" x14ac:dyDescent="0.25">
      <c r="A879" s="43" t="s">
        <v>129</v>
      </c>
      <c r="B879" s="43" t="s">
        <v>1137</v>
      </c>
      <c r="C879" s="43" t="s">
        <v>179</v>
      </c>
      <c r="D879" s="43" t="s">
        <v>1138</v>
      </c>
      <c r="E879" s="43" t="s">
        <v>1139</v>
      </c>
      <c r="F879" s="43" t="s">
        <v>179</v>
      </c>
      <c r="G879" s="43"/>
    </row>
    <row r="880" spans="1:7" ht="22.5" x14ac:dyDescent="0.25">
      <c r="A880" s="43" t="s">
        <v>129</v>
      </c>
      <c r="B880" s="43" t="s">
        <v>1140</v>
      </c>
      <c r="C880" s="43" t="s">
        <v>179</v>
      </c>
      <c r="D880" s="43" t="s">
        <v>1141</v>
      </c>
      <c r="E880" s="43" t="s">
        <v>1142</v>
      </c>
      <c r="F880" s="43" t="s">
        <v>179</v>
      </c>
      <c r="G880" s="43"/>
    </row>
    <row r="881" spans="1:7" ht="22.5" x14ac:dyDescent="0.25">
      <c r="A881" s="43" t="s">
        <v>129</v>
      </c>
      <c r="B881" s="43" t="s">
        <v>1143</v>
      </c>
      <c r="C881" s="43" t="s">
        <v>179</v>
      </c>
      <c r="D881" s="43" t="s">
        <v>1144</v>
      </c>
      <c r="E881" s="43" t="s">
        <v>1145</v>
      </c>
      <c r="F881" s="43" t="s">
        <v>179</v>
      </c>
      <c r="G881" s="43"/>
    </row>
    <row r="882" spans="1:7" ht="22.5" x14ac:dyDescent="0.25">
      <c r="A882" s="43" t="s">
        <v>129</v>
      </c>
      <c r="B882" s="43" t="s">
        <v>1146</v>
      </c>
      <c r="C882" s="43" t="s">
        <v>179</v>
      </c>
      <c r="D882" s="43" t="s">
        <v>1147</v>
      </c>
      <c r="E882" s="43" t="s">
        <v>807</v>
      </c>
      <c r="F882" s="43" t="s">
        <v>179</v>
      </c>
      <c r="G882" s="43"/>
    </row>
    <row r="883" spans="1:7" ht="22.5" x14ac:dyDescent="0.25">
      <c r="A883" s="43" t="s">
        <v>129</v>
      </c>
      <c r="B883" s="43" t="s">
        <v>611</v>
      </c>
      <c r="C883" s="43" t="s">
        <v>179</v>
      </c>
      <c r="D883" s="43" t="s">
        <v>1148</v>
      </c>
      <c r="E883" s="43" t="s">
        <v>319</v>
      </c>
      <c r="F883" s="43" t="s">
        <v>179</v>
      </c>
      <c r="G883" s="43"/>
    </row>
    <row r="884" spans="1:7" ht="22.5" x14ac:dyDescent="0.25">
      <c r="A884" s="43" t="s">
        <v>129</v>
      </c>
      <c r="B884" s="43" t="s">
        <v>614</v>
      </c>
      <c r="C884" s="43" t="s">
        <v>179</v>
      </c>
      <c r="D884" s="43" t="s">
        <v>1149</v>
      </c>
      <c r="E884" s="43" t="s">
        <v>1150</v>
      </c>
      <c r="F884" s="43" t="s">
        <v>179</v>
      </c>
      <c r="G884" s="43"/>
    </row>
    <row r="885" spans="1:7" ht="22.5" x14ac:dyDescent="0.25">
      <c r="A885" s="43" t="s">
        <v>129</v>
      </c>
      <c r="B885" s="43" t="s">
        <v>1151</v>
      </c>
      <c r="C885" s="43" t="s">
        <v>179</v>
      </c>
      <c r="D885" s="43" t="s">
        <v>1152</v>
      </c>
      <c r="E885" s="43" t="s">
        <v>1153</v>
      </c>
      <c r="F885" s="43" t="s">
        <v>179</v>
      </c>
      <c r="G885" s="43"/>
    </row>
    <row r="886" spans="1:7" ht="22.5" x14ac:dyDescent="0.25">
      <c r="A886" s="43" t="s">
        <v>129</v>
      </c>
      <c r="B886" s="43" t="s">
        <v>1154</v>
      </c>
      <c r="C886" s="43" t="s">
        <v>179</v>
      </c>
      <c r="D886" s="43" t="s">
        <v>1155</v>
      </c>
      <c r="E886" s="43" t="s">
        <v>1156</v>
      </c>
      <c r="F886" s="43" t="s">
        <v>179</v>
      </c>
      <c r="G886" s="43"/>
    </row>
    <row r="887" spans="1:7" ht="22.5" x14ac:dyDescent="0.25">
      <c r="A887" s="43" t="s">
        <v>129</v>
      </c>
      <c r="B887" s="43" t="s">
        <v>1157</v>
      </c>
      <c r="C887" s="43" t="s">
        <v>179</v>
      </c>
      <c r="D887" s="43" t="s">
        <v>158</v>
      </c>
      <c r="E887" s="43" t="s">
        <v>1015</v>
      </c>
      <c r="F887" s="43" t="s">
        <v>179</v>
      </c>
      <c r="G887" s="43"/>
    </row>
    <row r="888" spans="1:7" ht="22.5" x14ac:dyDescent="0.25">
      <c r="A888" s="43" t="s">
        <v>129</v>
      </c>
      <c r="B888" s="43" t="s">
        <v>616</v>
      </c>
      <c r="C888" s="43" t="s">
        <v>179</v>
      </c>
      <c r="D888" s="43" t="s">
        <v>1016</v>
      </c>
      <c r="E888" s="43" t="s">
        <v>1158</v>
      </c>
      <c r="F888" s="43" t="s">
        <v>179</v>
      </c>
      <c r="G888" s="43"/>
    </row>
    <row r="889" spans="1:7" ht="22.5" x14ac:dyDescent="0.25">
      <c r="A889" s="43" t="s">
        <v>129</v>
      </c>
      <c r="B889" s="43" t="s">
        <v>611</v>
      </c>
      <c r="C889" s="43" t="s">
        <v>179</v>
      </c>
      <c r="D889" s="43" t="s">
        <v>1159</v>
      </c>
      <c r="E889" s="43" t="s">
        <v>1160</v>
      </c>
      <c r="F889" s="43" t="s">
        <v>179</v>
      </c>
      <c r="G889" s="43"/>
    </row>
    <row r="890" spans="1:7" ht="22.5" x14ac:dyDescent="0.25">
      <c r="A890" s="43" t="s">
        <v>129</v>
      </c>
      <c r="B890" s="43" t="s">
        <v>614</v>
      </c>
      <c r="C890" s="43" t="s">
        <v>179</v>
      </c>
      <c r="D890" s="43" t="s">
        <v>1161</v>
      </c>
      <c r="E890" s="43" t="s">
        <v>328</v>
      </c>
      <c r="F890" s="43" t="s">
        <v>179</v>
      </c>
      <c r="G890" s="43"/>
    </row>
    <row r="891" spans="1:7" ht="22.5" x14ac:dyDescent="0.25">
      <c r="A891" s="43" t="s">
        <v>129</v>
      </c>
      <c r="B891" s="43" t="s">
        <v>1162</v>
      </c>
      <c r="C891" s="43" t="s">
        <v>179</v>
      </c>
      <c r="D891" s="43" t="s">
        <v>1513</v>
      </c>
      <c r="E891" s="43" t="s">
        <v>1514</v>
      </c>
      <c r="F891" s="43" t="s">
        <v>179</v>
      </c>
      <c r="G891" s="43"/>
    </row>
    <row r="892" spans="1:7" ht="22.5" x14ac:dyDescent="0.25">
      <c r="A892" s="43" t="s">
        <v>129</v>
      </c>
      <c r="B892" s="43" t="s">
        <v>617</v>
      </c>
      <c r="C892" s="43" t="s">
        <v>179</v>
      </c>
      <c r="D892" s="43" t="s">
        <v>1028</v>
      </c>
      <c r="E892" s="43" t="s">
        <v>1027</v>
      </c>
      <c r="F892" s="43" t="s">
        <v>179</v>
      </c>
      <c r="G892" s="43"/>
    </row>
    <row r="893" spans="1:7" ht="22.5" x14ac:dyDescent="0.25">
      <c r="A893" s="43" t="s">
        <v>129</v>
      </c>
      <c r="B893" s="43" t="s">
        <v>1166</v>
      </c>
      <c r="C893" s="43" t="s">
        <v>179</v>
      </c>
      <c r="D893" s="43" t="s">
        <v>1028</v>
      </c>
      <c r="E893" s="43" t="s">
        <v>1027</v>
      </c>
      <c r="F893" s="43" t="s">
        <v>179</v>
      </c>
      <c r="G893" s="43"/>
    </row>
    <row r="894" spans="1:7" ht="22.5" x14ac:dyDescent="0.25">
      <c r="A894" s="43" t="s">
        <v>129</v>
      </c>
      <c r="B894" s="43" t="s">
        <v>620</v>
      </c>
      <c r="C894" s="43" t="s">
        <v>179</v>
      </c>
      <c r="D894" s="43" t="s">
        <v>1236</v>
      </c>
      <c r="E894" s="43" t="s">
        <v>1237</v>
      </c>
      <c r="F894" s="43" t="s">
        <v>179</v>
      </c>
      <c r="G894" s="43"/>
    </row>
    <row r="895" spans="1:7" ht="22.5" x14ac:dyDescent="0.25">
      <c r="A895" s="43" t="s">
        <v>129</v>
      </c>
      <c r="B895" s="43" t="s">
        <v>1167</v>
      </c>
      <c r="C895" s="43" t="s">
        <v>1511</v>
      </c>
      <c r="D895" s="43" t="s">
        <v>1515</v>
      </c>
      <c r="E895" s="43" t="s">
        <v>133</v>
      </c>
      <c r="F895" s="43" t="s">
        <v>1512</v>
      </c>
      <c r="G895" s="43"/>
    </row>
    <row r="896" spans="1:7" ht="22.5" x14ac:dyDescent="0.25">
      <c r="A896" s="43" t="s">
        <v>129</v>
      </c>
      <c r="B896" s="43" t="s">
        <v>1516</v>
      </c>
      <c r="C896" s="43" t="s">
        <v>1517</v>
      </c>
      <c r="D896" s="43" t="s">
        <v>1515</v>
      </c>
      <c r="E896" s="43" t="s">
        <v>133</v>
      </c>
      <c r="F896" s="43" t="s">
        <v>1518</v>
      </c>
      <c r="G896" s="43"/>
    </row>
    <row r="897" spans="1:7" ht="22.5" x14ac:dyDescent="0.25">
      <c r="A897" s="43" t="s">
        <v>129</v>
      </c>
      <c r="B897" s="43" t="s">
        <v>1172</v>
      </c>
      <c r="C897" s="43" t="s">
        <v>179</v>
      </c>
      <c r="D897" s="43" t="s">
        <v>1028</v>
      </c>
      <c r="E897" s="43" t="s">
        <v>335</v>
      </c>
      <c r="F897" s="43" t="s">
        <v>179</v>
      </c>
      <c r="G897" s="43"/>
    </row>
    <row r="898" spans="1:7" ht="22.5" x14ac:dyDescent="0.25">
      <c r="A898" s="43" t="s">
        <v>129</v>
      </c>
      <c r="B898" s="43" t="s">
        <v>1173</v>
      </c>
      <c r="C898" s="43" t="s">
        <v>1519</v>
      </c>
      <c r="D898" s="43" t="s">
        <v>269</v>
      </c>
      <c r="E898" s="43" t="s">
        <v>291</v>
      </c>
      <c r="F898" s="43" t="s">
        <v>1519</v>
      </c>
      <c r="G898" s="43"/>
    </row>
    <row r="899" spans="1:7" ht="22.5" x14ac:dyDescent="0.25">
      <c r="A899" s="43" t="s">
        <v>129</v>
      </c>
      <c r="B899" s="43" t="s">
        <v>1175</v>
      </c>
      <c r="C899" s="43" t="s">
        <v>1520</v>
      </c>
      <c r="D899" s="43" t="s">
        <v>1028</v>
      </c>
      <c r="E899" s="43" t="s">
        <v>229</v>
      </c>
      <c r="F899" s="43" t="s">
        <v>1520</v>
      </c>
      <c r="G899" s="43"/>
    </row>
    <row r="900" spans="1:7" ht="22.5" x14ac:dyDescent="0.25">
      <c r="A900" s="43" t="s">
        <v>129</v>
      </c>
      <c r="B900" s="43" t="s">
        <v>1179</v>
      </c>
      <c r="C900" s="43" t="s">
        <v>1521</v>
      </c>
      <c r="D900" s="43" t="s">
        <v>483</v>
      </c>
      <c r="E900" s="43" t="s">
        <v>1522</v>
      </c>
      <c r="F900" s="43" t="s">
        <v>1521</v>
      </c>
      <c r="G900" s="43"/>
    </row>
    <row r="901" spans="1:7" ht="22.5" x14ac:dyDescent="0.25">
      <c r="A901" s="43" t="s">
        <v>129</v>
      </c>
      <c r="B901" s="43" t="s">
        <v>1182</v>
      </c>
      <c r="C901" s="43" t="s">
        <v>1523</v>
      </c>
      <c r="D901" s="43" t="s">
        <v>355</v>
      </c>
      <c r="E901" s="43" t="s">
        <v>1524</v>
      </c>
      <c r="F901" s="43" t="s">
        <v>1523</v>
      </c>
      <c r="G901" s="43"/>
    </row>
    <row r="902" spans="1:7" ht="22.5" x14ac:dyDescent="0.25">
      <c r="A902" s="43" t="s">
        <v>129</v>
      </c>
      <c r="B902" s="43" t="s">
        <v>1211</v>
      </c>
      <c r="C902" s="43" t="s">
        <v>1525</v>
      </c>
      <c r="D902" s="43" t="s">
        <v>1526</v>
      </c>
      <c r="E902" s="43" t="s">
        <v>1527</v>
      </c>
      <c r="F902" s="43" t="s">
        <v>1525</v>
      </c>
      <c r="G902" s="43"/>
    </row>
    <row r="903" spans="1:7" ht="22.5" x14ac:dyDescent="0.25">
      <c r="A903" s="43" t="s">
        <v>129</v>
      </c>
      <c r="B903" s="43" t="s">
        <v>1528</v>
      </c>
      <c r="C903" s="43" t="s">
        <v>1529</v>
      </c>
      <c r="D903" s="43" t="s">
        <v>1530</v>
      </c>
      <c r="E903" s="43" t="s">
        <v>1093</v>
      </c>
      <c r="F903" s="43" t="s">
        <v>1529</v>
      </c>
      <c r="G903" s="43"/>
    </row>
    <row r="904" spans="1:7" ht="22.5" x14ac:dyDescent="0.25">
      <c r="A904" s="43" t="s">
        <v>129</v>
      </c>
      <c r="B904" s="43" t="s">
        <v>1531</v>
      </c>
      <c r="C904" s="43" t="s">
        <v>1532</v>
      </c>
      <c r="D904" s="43" t="s">
        <v>1096</v>
      </c>
      <c r="E904" s="43" t="s">
        <v>1052</v>
      </c>
      <c r="F904" s="43" t="s">
        <v>1532</v>
      </c>
      <c r="G904" s="43"/>
    </row>
    <row r="905" spans="1:7" ht="22.5" x14ac:dyDescent="0.25">
      <c r="A905" s="43" t="s">
        <v>129</v>
      </c>
      <c r="B905" s="43" t="s">
        <v>1189</v>
      </c>
      <c r="C905" s="43" t="s">
        <v>1533</v>
      </c>
      <c r="D905" s="43" t="s">
        <v>1534</v>
      </c>
      <c r="E905" s="43" t="s">
        <v>509</v>
      </c>
      <c r="F905" s="43" t="s">
        <v>1533</v>
      </c>
      <c r="G905" s="43"/>
    </row>
    <row r="906" spans="1:7" ht="22.5" x14ac:dyDescent="0.25">
      <c r="A906" s="43" t="s">
        <v>129</v>
      </c>
      <c r="B906" s="43" t="s">
        <v>1193</v>
      </c>
      <c r="C906" s="43" t="s">
        <v>1535</v>
      </c>
      <c r="D906" s="43" t="s">
        <v>1515</v>
      </c>
      <c r="E906" s="43" t="s">
        <v>1536</v>
      </c>
      <c r="F906" s="43" t="s">
        <v>1535</v>
      </c>
      <c r="G906" s="43"/>
    </row>
    <row r="907" spans="1:7" ht="22.5" x14ac:dyDescent="0.25">
      <c r="A907" s="43" t="s">
        <v>129</v>
      </c>
      <c r="B907" s="43" t="s">
        <v>1537</v>
      </c>
      <c r="C907" s="43" t="s">
        <v>1538</v>
      </c>
      <c r="D907" s="43" t="s">
        <v>1191</v>
      </c>
      <c r="E907" s="43" t="s">
        <v>1539</v>
      </c>
      <c r="F907" s="43" t="s">
        <v>1538</v>
      </c>
      <c r="G907" s="43"/>
    </row>
    <row r="908" spans="1:7" ht="22.5" x14ac:dyDescent="0.25">
      <c r="A908" s="43" t="s">
        <v>129</v>
      </c>
      <c r="B908" s="43" t="s">
        <v>1540</v>
      </c>
      <c r="C908" s="43" t="s">
        <v>1541</v>
      </c>
      <c r="D908" s="43" t="s">
        <v>395</v>
      </c>
      <c r="E908" s="43" t="s">
        <v>1107</v>
      </c>
      <c r="F908" s="43" t="s">
        <v>1541</v>
      </c>
      <c r="G908" s="43"/>
    </row>
    <row r="909" spans="1:7" ht="22.5" x14ac:dyDescent="0.25">
      <c r="A909" s="43" t="s">
        <v>129</v>
      </c>
      <c r="B909" s="43" t="s">
        <v>1542</v>
      </c>
      <c r="C909" s="43" t="s">
        <v>1543</v>
      </c>
      <c r="D909" s="43" t="s">
        <v>1544</v>
      </c>
      <c r="E909" s="43" t="s">
        <v>1545</v>
      </c>
      <c r="F909" s="43" t="s">
        <v>1543</v>
      </c>
      <c r="G909" s="43"/>
    </row>
    <row r="910" spans="1:7" ht="22.5" x14ac:dyDescent="0.25">
      <c r="A910" s="43" t="s">
        <v>129</v>
      </c>
      <c r="B910" s="43" t="s">
        <v>1546</v>
      </c>
      <c r="C910" s="43" t="s">
        <v>1547</v>
      </c>
      <c r="D910" s="43" t="s">
        <v>1548</v>
      </c>
      <c r="E910" s="43" t="s">
        <v>1075</v>
      </c>
      <c r="F910" s="43" t="s">
        <v>1547</v>
      </c>
      <c r="G910" s="43"/>
    </row>
    <row r="911" spans="1:7" ht="22.5" x14ac:dyDescent="0.25">
      <c r="A911" s="43" t="s">
        <v>129</v>
      </c>
      <c r="B911" s="43" t="s">
        <v>1549</v>
      </c>
      <c r="C911" s="43" t="s">
        <v>1550</v>
      </c>
      <c r="D911" s="43" t="s">
        <v>1551</v>
      </c>
      <c r="E911" s="43" t="s">
        <v>1552</v>
      </c>
      <c r="F911" s="43" t="s">
        <v>1550</v>
      </c>
      <c r="G911" s="43"/>
    </row>
    <row r="912" spans="1:7" ht="22.5" x14ac:dyDescent="0.25">
      <c r="A912" s="43" t="s">
        <v>129</v>
      </c>
      <c r="B912" s="43" t="s">
        <v>1553</v>
      </c>
      <c r="C912" s="43" t="s">
        <v>1554</v>
      </c>
      <c r="D912" s="43" t="s">
        <v>1555</v>
      </c>
      <c r="E912" s="43" t="s">
        <v>1079</v>
      </c>
      <c r="F912" s="43" t="s">
        <v>1554</v>
      </c>
      <c r="G912" s="43"/>
    </row>
    <row r="913" spans="1:7" ht="22.5" x14ac:dyDescent="0.25">
      <c r="A913" s="43" t="s">
        <v>129</v>
      </c>
      <c r="B913" s="43" t="s">
        <v>1333</v>
      </c>
      <c r="C913" s="43" t="s">
        <v>1556</v>
      </c>
      <c r="D913" s="43" t="s">
        <v>133</v>
      </c>
      <c r="E913" s="43" t="s">
        <v>133</v>
      </c>
      <c r="F913" s="43" t="s">
        <v>179</v>
      </c>
      <c r="G913" s="43"/>
    </row>
    <row r="914" spans="1:7" ht="22.5" x14ac:dyDescent="0.25">
      <c r="A914" s="43" t="s">
        <v>129</v>
      </c>
      <c r="B914" s="43" t="s">
        <v>1199</v>
      </c>
      <c r="C914" s="43" t="s">
        <v>1557</v>
      </c>
      <c r="D914" s="43" t="s">
        <v>133</v>
      </c>
      <c r="E914" s="43" t="s">
        <v>133</v>
      </c>
      <c r="F914" s="43" t="s">
        <v>179</v>
      </c>
      <c r="G914" s="43"/>
    </row>
    <row r="915" spans="1:7" ht="22.5" x14ac:dyDescent="0.25">
      <c r="A915" s="43" t="s">
        <v>129</v>
      </c>
      <c r="B915" s="43" t="s">
        <v>1558</v>
      </c>
      <c r="C915" s="43" t="s">
        <v>1559</v>
      </c>
      <c r="D915" s="43" t="s">
        <v>1515</v>
      </c>
      <c r="E915" s="43" t="s">
        <v>133</v>
      </c>
      <c r="F915" s="43" t="s">
        <v>1560</v>
      </c>
      <c r="G915" s="43"/>
    </row>
    <row r="916" spans="1:7" ht="22.5" x14ac:dyDescent="0.25">
      <c r="A916" s="43" t="s">
        <v>129</v>
      </c>
      <c r="B916" s="43" t="s">
        <v>1172</v>
      </c>
      <c r="C916" s="43" t="s">
        <v>179</v>
      </c>
      <c r="D916" s="43" t="s">
        <v>1028</v>
      </c>
      <c r="E916" s="43" t="s">
        <v>335</v>
      </c>
      <c r="F916" s="43" t="s">
        <v>179</v>
      </c>
      <c r="G916" s="43"/>
    </row>
    <row r="917" spans="1:7" ht="22.5" x14ac:dyDescent="0.25">
      <c r="A917" s="43" t="s">
        <v>129</v>
      </c>
      <c r="B917" s="43" t="s">
        <v>1173</v>
      </c>
      <c r="C917" s="43" t="s">
        <v>1561</v>
      </c>
      <c r="D917" s="43" t="s">
        <v>269</v>
      </c>
      <c r="E917" s="43" t="s">
        <v>291</v>
      </c>
      <c r="F917" s="43" t="s">
        <v>1561</v>
      </c>
      <c r="G917" s="43"/>
    </row>
    <row r="918" spans="1:7" ht="22.5" x14ac:dyDescent="0.25">
      <c r="A918" s="43" t="s">
        <v>129</v>
      </c>
      <c r="B918" s="43" t="s">
        <v>1175</v>
      </c>
      <c r="C918" s="43" t="s">
        <v>1562</v>
      </c>
      <c r="D918" s="43" t="s">
        <v>1028</v>
      </c>
      <c r="E918" s="43" t="s">
        <v>229</v>
      </c>
      <c r="F918" s="43" t="s">
        <v>1562</v>
      </c>
      <c r="G918" s="43"/>
    </row>
    <row r="919" spans="1:7" ht="22.5" x14ac:dyDescent="0.25">
      <c r="A919" s="43" t="s">
        <v>129</v>
      </c>
      <c r="B919" s="43" t="s">
        <v>1179</v>
      </c>
      <c r="C919" s="43" t="s">
        <v>1563</v>
      </c>
      <c r="D919" s="43" t="s">
        <v>1564</v>
      </c>
      <c r="E919" s="43" t="s">
        <v>823</v>
      </c>
      <c r="F919" s="43" t="s">
        <v>1563</v>
      </c>
      <c r="G919" s="43"/>
    </row>
    <row r="920" spans="1:7" ht="22.5" x14ac:dyDescent="0.25">
      <c r="A920" s="43" t="s">
        <v>129</v>
      </c>
      <c r="B920" s="43" t="s">
        <v>1182</v>
      </c>
      <c r="C920" s="43" t="s">
        <v>1565</v>
      </c>
      <c r="D920" s="43" t="s">
        <v>1390</v>
      </c>
      <c r="E920" s="43" t="s">
        <v>1566</v>
      </c>
      <c r="F920" s="43" t="s">
        <v>1565</v>
      </c>
      <c r="G920" s="43"/>
    </row>
    <row r="921" spans="1:7" ht="22.5" x14ac:dyDescent="0.25">
      <c r="A921" s="43" t="s">
        <v>129</v>
      </c>
      <c r="B921" s="43" t="s">
        <v>1211</v>
      </c>
      <c r="C921" s="43" t="s">
        <v>1567</v>
      </c>
      <c r="D921" s="43" t="s">
        <v>1526</v>
      </c>
      <c r="E921" s="43" t="s">
        <v>1527</v>
      </c>
      <c r="F921" s="43" t="s">
        <v>1567</v>
      </c>
      <c r="G921" s="43"/>
    </row>
    <row r="922" spans="1:7" ht="22.5" x14ac:dyDescent="0.25">
      <c r="A922" s="43" t="s">
        <v>129</v>
      </c>
      <c r="B922" s="43" t="s">
        <v>1528</v>
      </c>
      <c r="C922" s="43" t="s">
        <v>1568</v>
      </c>
      <c r="D922" s="43" t="s">
        <v>1569</v>
      </c>
      <c r="E922" s="43" t="s">
        <v>1321</v>
      </c>
      <c r="F922" s="43" t="s">
        <v>1568</v>
      </c>
      <c r="G922" s="43"/>
    </row>
    <row r="923" spans="1:7" ht="22.5" x14ac:dyDescent="0.25">
      <c r="A923" s="43" t="s">
        <v>129</v>
      </c>
      <c r="B923" s="43" t="s">
        <v>1531</v>
      </c>
      <c r="C923" s="43" t="s">
        <v>1570</v>
      </c>
      <c r="D923" s="43" t="s">
        <v>1096</v>
      </c>
      <c r="E923" s="43" t="s">
        <v>1052</v>
      </c>
      <c r="F923" s="43" t="s">
        <v>1570</v>
      </c>
      <c r="G923" s="43"/>
    </row>
    <row r="924" spans="1:7" ht="22.5" x14ac:dyDescent="0.25">
      <c r="A924" s="43" t="s">
        <v>129</v>
      </c>
      <c r="B924" s="43" t="s">
        <v>1189</v>
      </c>
      <c r="C924" s="43" t="s">
        <v>1571</v>
      </c>
      <c r="D924" s="43" t="s">
        <v>1572</v>
      </c>
      <c r="E924" s="43" t="s">
        <v>509</v>
      </c>
      <c r="F924" s="43" t="s">
        <v>1571</v>
      </c>
      <c r="G924" s="43"/>
    </row>
    <row r="925" spans="1:7" ht="22.5" x14ac:dyDescent="0.25">
      <c r="A925" s="43" t="s">
        <v>129</v>
      </c>
      <c r="B925" s="43" t="s">
        <v>1193</v>
      </c>
      <c r="C925" s="43" t="s">
        <v>1573</v>
      </c>
      <c r="D925" s="43" t="s">
        <v>1515</v>
      </c>
      <c r="E925" s="43" t="s">
        <v>1574</v>
      </c>
      <c r="F925" s="43" t="s">
        <v>1573</v>
      </c>
      <c r="G925" s="43"/>
    </row>
    <row r="926" spans="1:7" ht="22.5" x14ac:dyDescent="0.25">
      <c r="A926" s="43" t="s">
        <v>129</v>
      </c>
      <c r="B926" s="43" t="s">
        <v>1537</v>
      </c>
      <c r="C926" s="43" t="s">
        <v>1575</v>
      </c>
      <c r="D926" s="43" t="s">
        <v>1191</v>
      </c>
      <c r="E926" s="43" t="s">
        <v>1539</v>
      </c>
      <c r="F926" s="43" t="s">
        <v>1575</v>
      </c>
      <c r="G926" s="43"/>
    </row>
    <row r="927" spans="1:7" ht="22.5" x14ac:dyDescent="0.25">
      <c r="A927" s="43" t="s">
        <v>129</v>
      </c>
      <c r="B927" s="43" t="s">
        <v>1576</v>
      </c>
      <c r="C927" s="43" t="s">
        <v>1577</v>
      </c>
      <c r="D927" s="43" t="s">
        <v>395</v>
      </c>
      <c r="E927" s="43" t="s">
        <v>1578</v>
      </c>
      <c r="F927" s="43" t="s">
        <v>1577</v>
      </c>
      <c r="G927" s="43"/>
    </row>
    <row r="928" spans="1:7" ht="22.5" x14ac:dyDescent="0.25">
      <c r="A928" s="43" t="s">
        <v>129</v>
      </c>
      <c r="B928" s="43" t="s">
        <v>1579</v>
      </c>
      <c r="C928" s="43" t="s">
        <v>1580</v>
      </c>
      <c r="D928" s="43" t="s">
        <v>1330</v>
      </c>
      <c r="E928" s="43" t="s">
        <v>1331</v>
      </c>
      <c r="F928" s="43" t="s">
        <v>1580</v>
      </c>
      <c r="G928" s="43"/>
    </row>
    <row r="929" spans="1:7" ht="22.5" x14ac:dyDescent="0.25">
      <c r="A929" s="43" t="s">
        <v>129</v>
      </c>
      <c r="B929" s="43" t="s">
        <v>1581</v>
      </c>
      <c r="C929" s="43" t="s">
        <v>1582</v>
      </c>
      <c r="D929" s="43" t="s">
        <v>1544</v>
      </c>
      <c r="E929" s="43" t="s">
        <v>1545</v>
      </c>
      <c r="F929" s="43" t="s">
        <v>1582</v>
      </c>
      <c r="G929" s="43"/>
    </row>
    <row r="930" spans="1:7" ht="22.5" x14ac:dyDescent="0.25">
      <c r="A930" s="43" t="s">
        <v>129</v>
      </c>
      <c r="B930" s="43" t="s">
        <v>1546</v>
      </c>
      <c r="C930" s="43" t="s">
        <v>1583</v>
      </c>
      <c r="D930" s="43" t="s">
        <v>1548</v>
      </c>
      <c r="E930" s="43" t="s">
        <v>1075</v>
      </c>
      <c r="F930" s="43" t="s">
        <v>1583</v>
      </c>
      <c r="G930" s="43"/>
    </row>
    <row r="931" spans="1:7" ht="22.5" x14ac:dyDescent="0.25">
      <c r="A931" s="43" t="s">
        <v>129</v>
      </c>
      <c r="B931" s="43" t="s">
        <v>1549</v>
      </c>
      <c r="C931" s="43" t="s">
        <v>1584</v>
      </c>
      <c r="D931" s="43" t="s">
        <v>1551</v>
      </c>
      <c r="E931" s="43" t="s">
        <v>1552</v>
      </c>
      <c r="F931" s="43" t="s">
        <v>1584</v>
      </c>
      <c r="G931" s="43"/>
    </row>
    <row r="932" spans="1:7" ht="22.5" x14ac:dyDescent="0.25">
      <c r="A932" s="43" t="s">
        <v>129</v>
      </c>
      <c r="B932" s="43" t="s">
        <v>1553</v>
      </c>
      <c r="C932" s="43" t="s">
        <v>1585</v>
      </c>
      <c r="D932" s="43" t="s">
        <v>1586</v>
      </c>
      <c r="E932" s="43" t="s">
        <v>1079</v>
      </c>
      <c r="F932" s="43" t="s">
        <v>1585</v>
      </c>
      <c r="G932" s="43"/>
    </row>
    <row r="933" spans="1:7" ht="22.5" x14ac:dyDescent="0.25">
      <c r="A933" s="43" t="s">
        <v>129</v>
      </c>
      <c r="B933" s="43" t="s">
        <v>1197</v>
      </c>
      <c r="C933" s="43" t="s">
        <v>179</v>
      </c>
      <c r="D933" s="43" t="s">
        <v>133</v>
      </c>
      <c r="E933" s="43" t="s">
        <v>133</v>
      </c>
      <c r="F933" s="43" t="s">
        <v>179</v>
      </c>
      <c r="G933" s="43"/>
    </row>
    <row r="934" spans="1:7" ht="22.5" x14ac:dyDescent="0.25">
      <c r="A934" s="43" t="s">
        <v>129</v>
      </c>
      <c r="B934" s="43" t="s">
        <v>1199</v>
      </c>
      <c r="C934" s="43" t="s">
        <v>1587</v>
      </c>
      <c r="D934" s="43" t="s">
        <v>133</v>
      </c>
      <c r="E934" s="43" t="s">
        <v>133</v>
      </c>
      <c r="F934" s="43" t="s">
        <v>179</v>
      </c>
      <c r="G934" s="43"/>
    </row>
    <row r="935" spans="1:7" ht="22.5" x14ac:dyDescent="0.25">
      <c r="A935" s="43" t="s">
        <v>129</v>
      </c>
      <c r="B935" s="43" t="s">
        <v>1588</v>
      </c>
      <c r="C935" s="43" t="s">
        <v>1589</v>
      </c>
      <c r="D935" s="43" t="s">
        <v>1028</v>
      </c>
      <c r="E935" s="43" t="s">
        <v>133</v>
      </c>
      <c r="F935" s="43" t="s">
        <v>1590</v>
      </c>
      <c r="G935" s="43"/>
    </row>
    <row r="936" spans="1:7" ht="22.5" x14ac:dyDescent="0.25">
      <c r="A936" s="43" t="s">
        <v>129</v>
      </c>
      <c r="B936" s="43" t="s">
        <v>1172</v>
      </c>
      <c r="C936" s="43" t="s">
        <v>179</v>
      </c>
      <c r="D936" s="43" t="s">
        <v>1028</v>
      </c>
      <c r="E936" s="43" t="s">
        <v>335</v>
      </c>
      <c r="F936" s="43" t="s">
        <v>179</v>
      </c>
      <c r="G936" s="43"/>
    </row>
    <row r="937" spans="1:7" ht="22.5" x14ac:dyDescent="0.25">
      <c r="A937" s="43" t="s">
        <v>129</v>
      </c>
      <c r="B937" s="43" t="s">
        <v>1173</v>
      </c>
      <c r="C937" s="43" t="s">
        <v>1591</v>
      </c>
      <c r="D937" s="43" t="s">
        <v>269</v>
      </c>
      <c r="E937" s="43" t="s">
        <v>291</v>
      </c>
      <c r="F937" s="43" t="s">
        <v>1591</v>
      </c>
      <c r="G937" s="43"/>
    </row>
    <row r="938" spans="1:7" ht="22.5" x14ac:dyDescent="0.25">
      <c r="A938" s="43" t="s">
        <v>129</v>
      </c>
      <c r="B938" s="43" t="s">
        <v>1175</v>
      </c>
      <c r="C938" s="43" t="s">
        <v>1592</v>
      </c>
      <c r="D938" s="43" t="s">
        <v>1028</v>
      </c>
      <c r="E938" s="43" t="s">
        <v>229</v>
      </c>
      <c r="F938" s="43" t="s">
        <v>1592</v>
      </c>
      <c r="G938" s="43"/>
    </row>
    <row r="939" spans="1:7" ht="22.5" x14ac:dyDescent="0.25">
      <c r="A939" s="43" t="s">
        <v>129</v>
      </c>
      <c r="B939" s="43" t="s">
        <v>1179</v>
      </c>
      <c r="C939" s="43" t="s">
        <v>1593</v>
      </c>
      <c r="D939" s="43" t="s">
        <v>483</v>
      </c>
      <c r="E939" s="43" t="s">
        <v>1594</v>
      </c>
      <c r="F939" s="43" t="s">
        <v>1593</v>
      </c>
      <c r="G939" s="43"/>
    </row>
    <row r="940" spans="1:7" ht="22.5" x14ac:dyDescent="0.25">
      <c r="A940" s="43" t="s">
        <v>129</v>
      </c>
      <c r="B940" s="43" t="s">
        <v>1182</v>
      </c>
      <c r="C940" s="43" t="s">
        <v>1595</v>
      </c>
      <c r="D940" s="43" t="s">
        <v>1596</v>
      </c>
      <c r="E940" s="43" t="s">
        <v>1566</v>
      </c>
      <c r="F940" s="43" t="s">
        <v>1595</v>
      </c>
      <c r="G940" s="43"/>
    </row>
    <row r="941" spans="1:7" ht="22.5" x14ac:dyDescent="0.25">
      <c r="A941" s="43" t="s">
        <v>129</v>
      </c>
      <c r="B941" s="43" t="s">
        <v>1211</v>
      </c>
      <c r="C941" s="43" t="s">
        <v>1597</v>
      </c>
      <c r="D941" s="43" t="s">
        <v>1598</v>
      </c>
      <c r="E941" s="43" t="s">
        <v>1527</v>
      </c>
      <c r="F941" s="43" t="s">
        <v>1597</v>
      </c>
      <c r="G941" s="43"/>
    </row>
    <row r="942" spans="1:7" ht="22.5" x14ac:dyDescent="0.25">
      <c r="A942" s="43" t="s">
        <v>129</v>
      </c>
      <c r="B942" s="43" t="s">
        <v>1528</v>
      </c>
      <c r="C942" s="43" t="s">
        <v>1599</v>
      </c>
      <c r="D942" s="43" t="s">
        <v>1184</v>
      </c>
      <c r="E942" s="43" t="s">
        <v>356</v>
      </c>
      <c r="F942" s="43" t="s">
        <v>1599</v>
      </c>
      <c r="G942" s="43"/>
    </row>
    <row r="943" spans="1:7" ht="22.5" x14ac:dyDescent="0.25">
      <c r="A943" s="43" t="s">
        <v>129</v>
      </c>
      <c r="B943" s="43" t="s">
        <v>1531</v>
      </c>
      <c r="C943" s="43" t="s">
        <v>1600</v>
      </c>
      <c r="D943" s="43" t="s">
        <v>1096</v>
      </c>
      <c r="E943" s="43" t="s">
        <v>476</v>
      </c>
      <c r="F943" s="43" t="s">
        <v>1600</v>
      </c>
      <c r="G943" s="43"/>
    </row>
    <row r="944" spans="1:7" ht="22.5" x14ac:dyDescent="0.25">
      <c r="A944" s="43" t="s">
        <v>129</v>
      </c>
      <c r="B944" s="43" t="s">
        <v>1189</v>
      </c>
      <c r="C944" s="43" t="s">
        <v>1601</v>
      </c>
      <c r="D944" s="43" t="s">
        <v>1572</v>
      </c>
      <c r="E944" s="43" t="s">
        <v>509</v>
      </c>
      <c r="F944" s="43" t="s">
        <v>1601</v>
      </c>
      <c r="G944" s="43"/>
    </row>
    <row r="945" spans="1:7" ht="22.5" x14ac:dyDescent="0.25">
      <c r="A945" s="43" t="s">
        <v>129</v>
      </c>
      <c r="B945" s="43" t="s">
        <v>1193</v>
      </c>
      <c r="C945" s="43" t="s">
        <v>1602</v>
      </c>
      <c r="D945" s="43" t="s">
        <v>1603</v>
      </c>
      <c r="E945" s="43" t="s">
        <v>1603</v>
      </c>
      <c r="F945" s="43" t="s">
        <v>1602</v>
      </c>
      <c r="G945" s="43"/>
    </row>
    <row r="946" spans="1:7" ht="22.5" x14ac:dyDescent="0.25">
      <c r="A946" s="43" t="s">
        <v>129</v>
      </c>
      <c r="B946" s="43" t="s">
        <v>1221</v>
      </c>
      <c r="C946" s="43" t="s">
        <v>1604</v>
      </c>
      <c r="D946" s="43" t="s">
        <v>1406</v>
      </c>
      <c r="E946" s="43" t="s">
        <v>1539</v>
      </c>
      <c r="F946" s="43" t="s">
        <v>1604</v>
      </c>
      <c r="G946" s="43"/>
    </row>
    <row r="947" spans="1:7" ht="22.5" x14ac:dyDescent="0.25">
      <c r="A947" s="43" t="s">
        <v>129</v>
      </c>
      <c r="B947" s="43" t="s">
        <v>1576</v>
      </c>
      <c r="C947" s="43" t="s">
        <v>1605</v>
      </c>
      <c r="D947" s="43" t="s">
        <v>395</v>
      </c>
      <c r="E947" s="43" t="s">
        <v>706</v>
      </c>
      <c r="F947" s="43" t="s">
        <v>1605</v>
      </c>
      <c r="G947" s="43"/>
    </row>
    <row r="948" spans="1:7" ht="22.5" x14ac:dyDescent="0.25">
      <c r="A948" s="43" t="s">
        <v>129</v>
      </c>
      <c r="B948" s="43" t="s">
        <v>1579</v>
      </c>
      <c r="C948" s="43" t="s">
        <v>1606</v>
      </c>
      <c r="D948" s="43" t="s">
        <v>1330</v>
      </c>
      <c r="E948" s="43" t="s">
        <v>1107</v>
      </c>
      <c r="F948" s="43" t="s">
        <v>1606</v>
      </c>
      <c r="G948" s="43"/>
    </row>
    <row r="949" spans="1:7" ht="22.5" x14ac:dyDescent="0.25">
      <c r="A949" s="43" t="s">
        <v>129</v>
      </c>
      <c r="B949" s="43" t="s">
        <v>1581</v>
      </c>
      <c r="C949" s="43" t="s">
        <v>1607</v>
      </c>
      <c r="D949" s="43" t="s">
        <v>1544</v>
      </c>
      <c r="E949" s="43" t="s">
        <v>1544</v>
      </c>
      <c r="F949" s="43" t="s">
        <v>1607</v>
      </c>
      <c r="G949" s="43"/>
    </row>
    <row r="950" spans="1:7" ht="22.5" x14ac:dyDescent="0.25">
      <c r="A950" s="43" t="s">
        <v>129</v>
      </c>
      <c r="B950" s="43" t="s">
        <v>1608</v>
      </c>
      <c r="C950" s="43" t="s">
        <v>1609</v>
      </c>
      <c r="D950" s="43" t="s">
        <v>1548</v>
      </c>
      <c r="E950" s="43" t="s">
        <v>1075</v>
      </c>
      <c r="F950" s="43" t="s">
        <v>1609</v>
      </c>
      <c r="G950" s="43"/>
    </row>
    <row r="951" spans="1:7" ht="22.5" x14ac:dyDescent="0.25">
      <c r="A951" s="43" t="s">
        <v>129</v>
      </c>
      <c r="B951" s="43" t="s">
        <v>1610</v>
      </c>
      <c r="C951" s="43" t="s">
        <v>1611</v>
      </c>
      <c r="D951" s="43" t="s">
        <v>1612</v>
      </c>
      <c r="E951" s="43" t="s">
        <v>1552</v>
      </c>
      <c r="F951" s="43" t="s">
        <v>1611</v>
      </c>
      <c r="G951" s="43"/>
    </row>
    <row r="952" spans="1:7" ht="22.5" x14ac:dyDescent="0.25">
      <c r="A952" s="43" t="s">
        <v>129</v>
      </c>
      <c r="B952" s="43" t="s">
        <v>1613</v>
      </c>
      <c r="C952" s="43" t="s">
        <v>1614</v>
      </c>
      <c r="D952" s="43" t="s">
        <v>1586</v>
      </c>
      <c r="E952" s="43" t="s">
        <v>1079</v>
      </c>
      <c r="F952" s="43" t="s">
        <v>1614</v>
      </c>
      <c r="G952" s="43"/>
    </row>
    <row r="953" spans="1:7" ht="22.5" x14ac:dyDescent="0.25">
      <c r="A953" s="43" t="s">
        <v>129</v>
      </c>
      <c r="B953" s="43" t="s">
        <v>1195</v>
      </c>
      <c r="C953" s="43" t="s">
        <v>979</v>
      </c>
      <c r="D953" s="43" t="s">
        <v>133</v>
      </c>
      <c r="E953" s="43" t="s">
        <v>133</v>
      </c>
      <c r="F953" s="43" t="s">
        <v>179</v>
      </c>
      <c r="G953" s="43"/>
    </row>
    <row r="954" spans="1:7" ht="22.5" x14ac:dyDescent="0.25">
      <c r="A954" s="43" t="s">
        <v>129</v>
      </c>
      <c r="B954" s="43" t="s">
        <v>1333</v>
      </c>
      <c r="C954" s="43" t="s">
        <v>1615</v>
      </c>
      <c r="D954" s="43" t="s">
        <v>133</v>
      </c>
      <c r="E954" s="43" t="s">
        <v>133</v>
      </c>
      <c r="F954" s="43" t="s">
        <v>179</v>
      </c>
      <c r="G954" s="43"/>
    </row>
    <row r="955" spans="1:7" ht="22.5" x14ac:dyDescent="0.25">
      <c r="A955" s="43" t="s">
        <v>129</v>
      </c>
      <c r="B955" s="43" t="s">
        <v>1199</v>
      </c>
      <c r="C955" s="43" t="s">
        <v>1616</v>
      </c>
      <c r="D955" s="43" t="s">
        <v>133</v>
      </c>
      <c r="E955" s="43" t="s">
        <v>133</v>
      </c>
      <c r="F955" s="43" t="s">
        <v>179</v>
      </c>
      <c r="G955" s="43"/>
    </row>
    <row r="956" spans="1:7" ht="22.5" x14ac:dyDescent="0.25">
      <c r="A956" s="43" t="s">
        <v>129</v>
      </c>
      <c r="B956" s="43" t="s">
        <v>1617</v>
      </c>
      <c r="C956" s="43" t="s">
        <v>1618</v>
      </c>
      <c r="D956" s="43" t="s">
        <v>1028</v>
      </c>
      <c r="E956" s="43" t="s">
        <v>133</v>
      </c>
      <c r="F956" s="43" t="s">
        <v>1619</v>
      </c>
      <c r="G956" s="43"/>
    </row>
    <row r="957" spans="1:7" ht="22.5" x14ac:dyDescent="0.25">
      <c r="A957" s="43" t="s">
        <v>129</v>
      </c>
      <c r="B957" s="43" t="s">
        <v>1172</v>
      </c>
      <c r="C957" s="43" t="s">
        <v>179</v>
      </c>
      <c r="D957" s="43" t="s">
        <v>1028</v>
      </c>
      <c r="E957" s="43" t="s">
        <v>335</v>
      </c>
      <c r="F957" s="43" t="s">
        <v>179</v>
      </c>
      <c r="G957" s="43"/>
    </row>
    <row r="958" spans="1:7" ht="22.5" x14ac:dyDescent="0.25">
      <c r="A958" s="43" t="s">
        <v>129</v>
      </c>
      <c r="B958" s="43" t="s">
        <v>1173</v>
      </c>
      <c r="C958" s="43" t="s">
        <v>1620</v>
      </c>
      <c r="D958" s="43" t="s">
        <v>269</v>
      </c>
      <c r="E958" s="43" t="s">
        <v>291</v>
      </c>
      <c r="F958" s="43" t="s">
        <v>1620</v>
      </c>
      <c r="G958" s="43"/>
    </row>
    <row r="959" spans="1:7" ht="22.5" x14ac:dyDescent="0.25">
      <c r="A959" s="43" t="s">
        <v>129</v>
      </c>
      <c r="B959" s="43" t="s">
        <v>1175</v>
      </c>
      <c r="C959" s="43" t="s">
        <v>1621</v>
      </c>
      <c r="D959" s="43" t="s">
        <v>1028</v>
      </c>
      <c r="E959" s="43" t="s">
        <v>229</v>
      </c>
      <c r="F959" s="43" t="s">
        <v>1621</v>
      </c>
      <c r="G959" s="43"/>
    </row>
    <row r="960" spans="1:7" ht="22.5" x14ac:dyDescent="0.25">
      <c r="A960" s="43" t="s">
        <v>129</v>
      </c>
      <c r="B960" s="43" t="s">
        <v>1179</v>
      </c>
      <c r="C960" s="43" t="s">
        <v>1622</v>
      </c>
      <c r="D960" s="43" t="s">
        <v>483</v>
      </c>
      <c r="E960" s="43" t="s">
        <v>1522</v>
      </c>
      <c r="F960" s="43" t="s">
        <v>1622</v>
      </c>
      <c r="G960" s="43"/>
    </row>
    <row r="961" spans="1:7" ht="22.5" x14ac:dyDescent="0.25">
      <c r="A961" s="43" t="s">
        <v>129</v>
      </c>
      <c r="B961" s="43" t="s">
        <v>1182</v>
      </c>
      <c r="C961" s="43" t="s">
        <v>1623</v>
      </c>
      <c r="D961" s="43" t="s">
        <v>1596</v>
      </c>
      <c r="E961" s="43" t="s">
        <v>1566</v>
      </c>
      <c r="F961" s="43" t="s">
        <v>1623</v>
      </c>
      <c r="G961" s="43"/>
    </row>
    <row r="962" spans="1:7" ht="22.5" x14ac:dyDescent="0.25">
      <c r="A962" s="43" t="s">
        <v>129</v>
      </c>
      <c r="B962" s="43" t="s">
        <v>1211</v>
      </c>
      <c r="C962" s="43" t="s">
        <v>1624</v>
      </c>
      <c r="D962" s="43" t="s">
        <v>1598</v>
      </c>
      <c r="E962" s="43" t="s">
        <v>1527</v>
      </c>
      <c r="F962" s="43" t="s">
        <v>1624</v>
      </c>
      <c r="G962" s="43"/>
    </row>
    <row r="963" spans="1:7" ht="22.5" x14ac:dyDescent="0.25">
      <c r="A963" s="43" t="s">
        <v>129</v>
      </c>
      <c r="B963" s="43" t="s">
        <v>1528</v>
      </c>
      <c r="C963" s="43" t="s">
        <v>1625</v>
      </c>
      <c r="D963" s="43" t="s">
        <v>1184</v>
      </c>
      <c r="E963" s="43" t="s">
        <v>1321</v>
      </c>
      <c r="F963" s="43" t="s">
        <v>1625</v>
      </c>
      <c r="G963" s="43"/>
    </row>
    <row r="964" spans="1:7" ht="22.5" x14ac:dyDescent="0.25">
      <c r="A964" s="43" t="s">
        <v>129</v>
      </c>
      <c r="B964" s="43" t="s">
        <v>1531</v>
      </c>
      <c r="C964" s="43" t="s">
        <v>1626</v>
      </c>
      <c r="D964" s="43" t="s">
        <v>1096</v>
      </c>
      <c r="E964" s="43" t="s">
        <v>1052</v>
      </c>
      <c r="F964" s="43" t="s">
        <v>1626</v>
      </c>
      <c r="G964" s="43"/>
    </row>
    <row r="965" spans="1:7" ht="22.5" x14ac:dyDescent="0.25">
      <c r="A965" s="43" t="s">
        <v>129</v>
      </c>
      <c r="B965" s="43" t="s">
        <v>1189</v>
      </c>
      <c r="C965" s="43" t="s">
        <v>1627</v>
      </c>
      <c r="D965" s="43" t="s">
        <v>1572</v>
      </c>
      <c r="E965" s="43" t="s">
        <v>1628</v>
      </c>
      <c r="F965" s="43" t="s">
        <v>1627</v>
      </c>
      <c r="G965" s="43"/>
    </row>
    <row r="966" spans="1:7" ht="22.5" x14ac:dyDescent="0.25">
      <c r="A966" s="43" t="s">
        <v>129</v>
      </c>
      <c r="B966" s="43" t="s">
        <v>1629</v>
      </c>
      <c r="C966" s="43" t="s">
        <v>1630</v>
      </c>
      <c r="D966" s="43" t="s">
        <v>1631</v>
      </c>
      <c r="E966" s="43" t="s">
        <v>1632</v>
      </c>
      <c r="F966" s="43" t="s">
        <v>1630</v>
      </c>
      <c r="G966" s="43"/>
    </row>
    <row r="967" spans="1:7" ht="22.5" x14ac:dyDescent="0.25">
      <c r="A967" s="43" t="s">
        <v>129</v>
      </c>
      <c r="B967" s="43" t="s">
        <v>1537</v>
      </c>
      <c r="C967" s="43" t="s">
        <v>1633</v>
      </c>
      <c r="D967" s="43" t="s">
        <v>1406</v>
      </c>
      <c r="E967" s="43" t="s">
        <v>1539</v>
      </c>
      <c r="F967" s="43" t="s">
        <v>1633</v>
      </c>
      <c r="G967" s="43"/>
    </row>
    <row r="968" spans="1:7" ht="22.5" x14ac:dyDescent="0.25">
      <c r="A968" s="43" t="s">
        <v>129</v>
      </c>
      <c r="B968" s="43" t="s">
        <v>1634</v>
      </c>
      <c r="C968" s="43" t="s">
        <v>1635</v>
      </c>
      <c r="D968" s="43" t="s">
        <v>395</v>
      </c>
      <c r="E968" s="43" t="s">
        <v>706</v>
      </c>
      <c r="F968" s="43" t="s">
        <v>1635</v>
      </c>
      <c r="G968" s="43"/>
    </row>
    <row r="969" spans="1:7" ht="22.5" x14ac:dyDescent="0.25">
      <c r="A969" s="43" t="s">
        <v>129</v>
      </c>
      <c r="B969" s="43" t="s">
        <v>1579</v>
      </c>
      <c r="C969" s="43" t="s">
        <v>1636</v>
      </c>
      <c r="D969" s="43" t="s">
        <v>1330</v>
      </c>
      <c r="E969" s="43" t="s">
        <v>1331</v>
      </c>
      <c r="F969" s="43" t="s">
        <v>1636</v>
      </c>
      <c r="G969" s="43"/>
    </row>
    <row r="970" spans="1:7" ht="22.5" x14ac:dyDescent="0.25">
      <c r="A970" s="43" t="s">
        <v>129</v>
      </c>
      <c r="B970" s="43" t="s">
        <v>1581</v>
      </c>
      <c r="C970" s="43" t="s">
        <v>1637</v>
      </c>
      <c r="D970" s="43" t="s">
        <v>1544</v>
      </c>
      <c r="E970" s="43" t="s">
        <v>1545</v>
      </c>
      <c r="F970" s="43" t="s">
        <v>1637</v>
      </c>
      <c r="G970" s="43"/>
    </row>
    <row r="971" spans="1:7" ht="22.5" x14ac:dyDescent="0.25">
      <c r="A971" s="43" t="s">
        <v>129</v>
      </c>
      <c r="B971" s="43" t="s">
        <v>1608</v>
      </c>
      <c r="C971" s="43" t="s">
        <v>1638</v>
      </c>
      <c r="D971" s="43" t="s">
        <v>1548</v>
      </c>
      <c r="E971" s="43" t="s">
        <v>1075</v>
      </c>
      <c r="F971" s="43" t="s">
        <v>1638</v>
      </c>
      <c r="G971" s="43"/>
    </row>
    <row r="972" spans="1:7" ht="22.5" x14ac:dyDescent="0.25">
      <c r="A972" s="43" t="s">
        <v>129</v>
      </c>
      <c r="B972" s="43" t="s">
        <v>1610</v>
      </c>
      <c r="C972" s="43" t="s">
        <v>1639</v>
      </c>
      <c r="D972" s="43" t="s">
        <v>1551</v>
      </c>
      <c r="E972" s="43" t="s">
        <v>1552</v>
      </c>
      <c r="F972" s="43" t="s">
        <v>1639</v>
      </c>
      <c r="G972" s="43"/>
    </row>
    <row r="973" spans="1:7" ht="22.5" x14ac:dyDescent="0.25">
      <c r="A973" s="43" t="s">
        <v>129</v>
      </c>
      <c r="B973" s="43" t="s">
        <v>1613</v>
      </c>
      <c r="C973" s="43" t="s">
        <v>1640</v>
      </c>
      <c r="D973" s="43" t="s">
        <v>1555</v>
      </c>
      <c r="E973" s="43" t="s">
        <v>1079</v>
      </c>
      <c r="F973" s="43" t="s">
        <v>1640</v>
      </c>
      <c r="G973" s="43"/>
    </row>
    <row r="974" spans="1:7" ht="22.5" x14ac:dyDescent="0.25">
      <c r="A974" s="43" t="s">
        <v>129</v>
      </c>
      <c r="B974" s="43" t="s">
        <v>1195</v>
      </c>
      <c r="C974" s="43" t="s">
        <v>1641</v>
      </c>
      <c r="D974" s="43" t="s">
        <v>133</v>
      </c>
      <c r="E974" s="43" t="s">
        <v>133</v>
      </c>
      <c r="F974" s="43" t="s">
        <v>179</v>
      </c>
      <c r="G974" s="43"/>
    </row>
    <row r="975" spans="1:7" ht="22.5" x14ac:dyDescent="0.25">
      <c r="A975" s="43" t="s">
        <v>129</v>
      </c>
      <c r="B975" s="43" t="s">
        <v>1195</v>
      </c>
      <c r="C975" s="43" t="s">
        <v>1641</v>
      </c>
      <c r="D975" s="43" t="s">
        <v>133</v>
      </c>
      <c r="E975" s="43" t="s">
        <v>133</v>
      </c>
      <c r="F975" s="43" t="s">
        <v>179</v>
      </c>
      <c r="G975" s="43"/>
    </row>
    <row r="976" spans="1:7" ht="22.5" x14ac:dyDescent="0.25">
      <c r="A976" s="43" t="s">
        <v>129</v>
      </c>
      <c r="B976" s="43" t="s">
        <v>1197</v>
      </c>
      <c r="C976" s="43" t="s">
        <v>1642</v>
      </c>
      <c r="D976" s="43" t="s">
        <v>133</v>
      </c>
      <c r="E976" s="43" t="s">
        <v>133</v>
      </c>
      <c r="F976" s="43" t="s">
        <v>179</v>
      </c>
      <c r="G976" s="43"/>
    </row>
    <row r="977" spans="1:7" ht="22.5" x14ac:dyDescent="0.25">
      <c r="A977" s="43" t="s">
        <v>129</v>
      </c>
      <c r="B977" s="43" t="s">
        <v>1199</v>
      </c>
      <c r="C977" s="43" t="s">
        <v>1643</v>
      </c>
      <c r="D977" s="43" t="s">
        <v>133</v>
      </c>
      <c r="E977" s="43" t="s">
        <v>133</v>
      </c>
      <c r="F977" s="43" t="s">
        <v>179</v>
      </c>
      <c r="G977" s="43"/>
    </row>
    <row r="978" spans="1:7" ht="22.5" x14ac:dyDescent="0.25">
      <c r="A978" s="43" t="s">
        <v>129</v>
      </c>
      <c r="B978" s="43" t="s">
        <v>1644</v>
      </c>
      <c r="C978" s="43" t="s">
        <v>1645</v>
      </c>
      <c r="D978" s="43" t="s">
        <v>1320</v>
      </c>
      <c r="E978" s="43" t="s">
        <v>133</v>
      </c>
      <c r="F978" s="43" t="s">
        <v>179</v>
      </c>
      <c r="G978" s="43"/>
    </row>
    <row r="979" spans="1:7" ht="22.5" x14ac:dyDescent="0.25">
      <c r="A979" s="43" t="s">
        <v>129</v>
      </c>
      <c r="B979" s="43" t="s">
        <v>1231</v>
      </c>
      <c r="C979" s="43" t="s">
        <v>179</v>
      </c>
      <c r="D979" s="43" t="s">
        <v>1320</v>
      </c>
      <c r="E979" s="43" t="s">
        <v>133</v>
      </c>
      <c r="F979" s="43" t="s">
        <v>179</v>
      </c>
      <c r="G979" s="43"/>
    </row>
    <row r="980" spans="1:7" ht="22.5" x14ac:dyDescent="0.25">
      <c r="A980" s="43" t="s">
        <v>129</v>
      </c>
      <c r="B980" s="43" t="s">
        <v>1003</v>
      </c>
      <c r="C980" s="43" t="s">
        <v>179</v>
      </c>
      <c r="D980" s="43" t="s">
        <v>1320</v>
      </c>
      <c r="E980" s="43" t="s">
        <v>373</v>
      </c>
      <c r="F980" s="43" t="s">
        <v>179</v>
      </c>
      <c r="G980" s="43"/>
    </row>
    <row r="981" spans="1:7" ht="22.5" x14ac:dyDescent="0.25">
      <c r="A981" s="43" t="s">
        <v>129</v>
      </c>
      <c r="B981" s="43" t="s">
        <v>231</v>
      </c>
      <c r="C981" s="43" t="s">
        <v>179</v>
      </c>
      <c r="D981" s="43" t="s">
        <v>1646</v>
      </c>
      <c r="E981" s="43" t="s">
        <v>1647</v>
      </c>
      <c r="F981" s="43" t="s">
        <v>179</v>
      </c>
      <c r="G981" s="43"/>
    </row>
    <row r="982" spans="1:7" ht="22.5" x14ac:dyDescent="0.25">
      <c r="A982" s="43" t="s">
        <v>129</v>
      </c>
      <c r="B982" s="43" t="s">
        <v>233</v>
      </c>
      <c r="C982" s="43" t="s">
        <v>179</v>
      </c>
      <c r="D982" s="43" t="s">
        <v>1648</v>
      </c>
      <c r="E982" s="43" t="s">
        <v>1344</v>
      </c>
      <c r="F982" s="43" t="s">
        <v>179</v>
      </c>
      <c r="G982" s="43"/>
    </row>
    <row r="983" spans="1:7" ht="22.5" x14ac:dyDescent="0.25">
      <c r="A983" s="43" t="s">
        <v>129</v>
      </c>
      <c r="B983" s="43" t="s">
        <v>236</v>
      </c>
      <c r="C983" s="43" t="s">
        <v>179</v>
      </c>
      <c r="D983" s="43" t="s">
        <v>1534</v>
      </c>
      <c r="E983" s="43" t="s">
        <v>1401</v>
      </c>
      <c r="F983" s="43" t="s">
        <v>179</v>
      </c>
      <c r="G983" s="43"/>
    </row>
    <row r="984" spans="1:7" ht="22.5" x14ac:dyDescent="0.25">
      <c r="A984" s="43" t="s">
        <v>129</v>
      </c>
      <c r="B984" s="43" t="s">
        <v>1009</v>
      </c>
      <c r="C984" s="43" t="s">
        <v>179</v>
      </c>
      <c r="D984" s="43" t="s">
        <v>1649</v>
      </c>
      <c r="E984" s="43" t="s">
        <v>1650</v>
      </c>
      <c r="F984" s="43" t="s">
        <v>179</v>
      </c>
      <c r="G984" s="43"/>
    </row>
    <row r="985" spans="1:7" ht="22.5" x14ac:dyDescent="0.25">
      <c r="A985" s="43" t="s">
        <v>129</v>
      </c>
      <c r="B985" s="43" t="s">
        <v>1011</v>
      </c>
      <c r="C985" s="43" t="s">
        <v>179</v>
      </c>
      <c r="D985" s="43" t="s">
        <v>553</v>
      </c>
      <c r="E985" s="43" t="s">
        <v>1651</v>
      </c>
      <c r="F985" s="43" t="s">
        <v>179</v>
      </c>
      <c r="G985" s="43"/>
    </row>
    <row r="986" spans="1:7" ht="22.5" x14ac:dyDescent="0.25">
      <c r="A986" s="43" t="s">
        <v>129</v>
      </c>
      <c r="B986" s="43" t="s">
        <v>242</v>
      </c>
      <c r="C986" s="43" t="s">
        <v>179</v>
      </c>
      <c r="D986" s="43" t="s">
        <v>1067</v>
      </c>
      <c r="E986" s="43" t="s">
        <v>188</v>
      </c>
      <c r="F986" s="43" t="s">
        <v>179</v>
      </c>
      <c r="G986" s="43"/>
    </row>
    <row r="987" spans="1:7" ht="22.5" x14ac:dyDescent="0.25">
      <c r="A987" s="43" t="s">
        <v>129</v>
      </c>
      <c r="B987" s="43" t="s">
        <v>245</v>
      </c>
      <c r="C987" s="43" t="s">
        <v>179</v>
      </c>
      <c r="D987" s="43" t="s">
        <v>1067</v>
      </c>
      <c r="E987" s="43" t="s">
        <v>1192</v>
      </c>
      <c r="F987" s="43" t="s">
        <v>179</v>
      </c>
      <c r="G987" s="43"/>
    </row>
    <row r="988" spans="1:7" ht="22.5" x14ac:dyDescent="0.25">
      <c r="A988" s="43" t="s">
        <v>129</v>
      </c>
      <c r="B988" s="43" t="s">
        <v>248</v>
      </c>
      <c r="C988" s="43" t="s">
        <v>179</v>
      </c>
      <c r="D988" s="43" t="s">
        <v>1067</v>
      </c>
      <c r="E988" s="43" t="s">
        <v>1578</v>
      </c>
      <c r="F988" s="43" t="s">
        <v>179</v>
      </c>
      <c r="G988" s="43"/>
    </row>
    <row r="989" spans="1:7" ht="22.5" x14ac:dyDescent="0.25">
      <c r="A989" s="43" t="s">
        <v>129</v>
      </c>
      <c r="B989" s="43" t="s">
        <v>233</v>
      </c>
      <c r="C989" s="43" t="s">
        <v>179</v>
      </c>
      <c r="D989" s="43" t="s">
        <v>1652</v>
      </c>
      <c r="E989" s="43" t="s">
        <v>1653</v>
      </c>
      <c r="F989" s="43" t="s">
        <v>179</v>
      </c>
      <c r="G989" s="43"/>
    </row>
    <row r="990" spans="1:7" ht="22.5" x14ac:dyDescent="0.25">
      <c r="A990" s="43" t="s">
        <v>129</v>
      </c>
      <c r="B990" s="43" t="s">
        <v>236</v>
      </c>
      <c r="C990" s="43" t="s">
        <v>179</v>
      </c>
      <c r="D990" s="43" t="s">
        <v>705</v>
      </c>
      <c r="E990" s="43" t="s">
        <v>525</v>
      </c>
      <c r="F990" s="43" t="s">
        <v>179</v>
      </c>
      <c r="G990" s="43"/>
    </row>
    <row r="991" spans="1:7" ht="22.5" x14ac:dyDescent="0.25">
      <c r="A991" s="43" t="s">
        <v>129</v>
      </c>
      <c r="B991" s="43" t="s">
        <v>1654</v>
      </c>
      <c r="C991" s="43" t="s">
        <v>179</v>
      </c>
      <c r="D991" s="43" t="s">
        <v>1655</v>
      </c>
      <c r="E991" s="43" t="s">
        <v>1331</v>
      </c>
      <c r="F991" s="43" t="s">
        <v>179</v>
      </c>
      <c r="G991" s="43"/>
    </row>
    <row r="992" spans="1:7" ht="22.5" x14ac:dyDescent="0.25">
      <c r="A992" s="43" t="s">
        <v>129</v>
      </c>
      <c r="B992" s="43" t="s">
        <v>1656</v>
      </c>
      <c r="C992" s="43" t="s">
        <v>179</v>
      </c>
      <c r="D992" s="43" t="s">
        <v>1657</v>
      </c>
      <c r="E992" s="43" t="s">
        <v>1450</v>
      </c>
      <c r="F992" s="43" t="s">
        <v>179</v>
      </c>
      <c r="G992" s="43"/>
    </row>
    <row r="993" spans="1:7" ht="22.5" x14ac:dyDescent="0.25">
      <c r="A993" s="43" t="s">
        <v>129</v>
      </c>
      <c r="B993" s="43" t="s">
        <v>617</v>
      </c>
      <c r="C993" s="43" t="s">
        <v>179</v>
      </c>
      <c r="D993" s="43" t="s">
        <v>1658</v>
      </c>
      <c r="E993" s="43" t="s">
        <v>1419</v>
      </c>
      <c r="F993" s="43" t="s">
        <v>179</v>
      </c>
      <c r="G993" s="43"/>
    </row>
    <row r="994" spans="1:7" ht="22.5" x14ac:dyDescent="0.25">
      <c r="A994" s="43" t="s">
        <v>129</v>
      </c>
      <c r="B994" s="43" t="s">
        <v>1029</v>
      </c>
      <c r="C994" s="43" t="s">
        <v>179</v>
      </c>
      <c r="D994" s="43" t="s">
        <v>133</v>
      </c>
      <c r="E994" s="43" t="s">
        <v>133</v>
      </c>
      <c r="F994" s="43" t="s">
        <v>179</v>
      </c>
      <c r="G994" s="43"/>
    </row>
    <row r="995" spans="1:7" ht="22.5" x14ac:dyDescent="0.25">
      <c r="A995" s="43" t="s">
        <v>129</v>
      </c>
      <c r="B995" s="43" t="s">
        <v>1309</v>
      </c>
      <c r="C995" s="43" t="s">
        <v>1659</v>
      </c>
      <c r="D995" s="43" t="s">
        <v>133</v>
      </c>
      <c r="E995" s="43" t="s">
        <v>133</v>
      </c>
      <c r="F995" s="43" t="s">
        <v>179</v>
      </c>
      <c r="G995" s="43"/>
    </row>
    <row r="996" spans="1:7" ht="22.5" x14ac:dyDescent="0.25">
      <c r="A996" s="43" t="s">
        <v>129</v>
      </c>
      <c r="B996" s="43" t="s">
        <v>1660</v>
      </c>
      <c r="C996" s="43" t="s">
        <v>179</v>
      </c>
      <c r="D996" s="43" t="s">
        <v>133</v>
      </c>
      <c r="E996" s="43" t="s">
        <v>133</v>
      </c>
      <c r="F996" s="43" t="s">
        <v>179</v>
      </c>
      <c r="G996" s="43"/>
    </row>
    <row r="997" spans="1:7" ht="22.5" x14ac:dyDescent="0.25">
      <c r="A997" s="43" t="s">
        <v>129</v>
      </c>
      <c r="B997" s="43" t="s">
        <v>1042</v>
      </c>
      <c r="C997" s="43" t="s">
        <v>179</v>
      </c>
      <c r="D997" s="43" t="s">
        <v>133</v>
      </c>
      <c r="E997" s="43" t="s">
        <v>133</v>
      </c>
      <c r="F997" s="43" t="s">
        <v>179</v>
      </c>
      <c r="G997" s="43"/>
    </row>
    <row r="998" spans="1:7" ht="22.5" x14ac:dyDescent="0.25">
      <c r="A998" s="43" t="s">
        <v>129</v>
      </c>
      <c r="B998" s="43" t="s">
        <v>1661</v>
      </c>
      <c r="C998" s="43" t="s">
        <v>1662</v>
      </c>
      <c r="D998" s="43" t="s">
        <v>133</v>
      </c>
      <c r="E998" s="43" t="s">
        <v>133</v>
      </c>
      <c r="F998" s="43" t="s">
        <v>179</v>
      </c>
      <c r="G998" s="43"/>
    </row>
    <row r="999" spans="1:7" ht="22.5" x14ac:dyDescent="0.25">
      <c r="A999" s="43" t="s">
        <v>129</v>
      </c>
      <c r="B999" s="43" t="s">
        <v>1661</v>
      </c>
      <c r="C999" s="43" t="s">
        <v>1662</v>
      </c>
      <c r="D999" s="43" t="s">
        <v>133</v>
      </c>
      <c r="E999" s="43" t="s">
        <v>133</v>
      </c>
      <c r="F999" s="43" t="s">
        <v>179</v>
      </c>
      <c r="G999" s="43"/>
    </row>
    <row r="1000" spans="1:7" ht="22.5" x14ac:dyDescent="0.25">
      <c r="A1000" s="43" t="s">
        <v>129</v>
      </c>
      <c r="B1000" s="43" t="s">
        <v>1661</v>
      </c>
      <c r="C1000" s="43" t="s">
        <v>1662</v>
      </c>
      <c r="D1000" s="43" t="s">
        <v>133</v>
      </c>
      <c r="E1000" s="43" t="s">
        <v>133</v>
      </c>
      <c r="F1000" s="43" t="s">
        <v>179</v>
      </c>
      <c r="G1000" s="43"/>
    </row>
    <row r="1001" spans="1:7" ht="22.5" x14ac:dyDescent="0.25">
      <c r="A1001" s="43" t="s">
        <v>129</v>
      </c>
      <c r="B1001" s="43" t="s">
        <v>1661</v>
      </c>
      <c r="C1001" s="43" t="s">
        <v>1662</v>
      </c>
      <c r="D1001" s="43" t="s">
        <v>133</v>
      </c>
      <c r="E1001" s="43" t="s">
        <v>133</v>
      </c>
      <c r="F1001" s="43" t="s">
        <v>179</v>
      </c>
      <c r="G1001" s="43"/>
    </row>
    <row r="1002" spans="1:7" ht="22.5" x14ac:dyDescent="0.25">
      <c r="A1002" s="43" t="s">
        <v>129</v>
      </c>
      <c r="B1002" s="43" t="s">
        <v>1663</v>
      </c>
      <c r="C1002" s="43" t="s">
        <v>179</v>
      </c>
      <c r="D1002" s="43" t="s">
        <v>1664</v>
      </c>
      <c r="E1002" s="43" t="s">
        <v>133</v>
      </c>
      <c r="F1002" s="43" t="s">
        <v>179</v>
      </c>
      <c r="G1002" s="43"/>
    </row>
    <row r="1003" spans="1:7" ht="22.5" x14ac:dyDescent="0.25">
      <c r="A1003" s="43" t="s">
        <v>129</v>
      </c>
      <c r="B1003" s="43" t="s">
        <v>730</v>
      </c>
      <c r="C1003" s="43" t="s">
        <v>179</v>
      </c>
      <c r="D1003" s="43" t="s">
        <v>1664</v>
      </c>
      <c r="E1003" s="43" t="s">
        <v>1650</v>
      </c>
      <c r="F1003" s="43" t="s">
        <v>179</v>
      </c>
      <c r="G1003" s="43"/>
    </row>
    <row r="1004" spans="1:7" ht="22.5" x14ac:dyDescent="0.25">
      <c r="A1004" s="43" t="s">
        <v>129</v>
      </c>
      <c r="B1004" s="43" t="s">
        <v>602</v>
      </c>
      <c r="C1004" s="43" t="s">
        <v>179</v>
      </c>
      <c r="D1004" s="43" t="s">
        <v>133</v>
      </c>
      <c r="E1004" s="43" t="s">
        <v>133</v>
      </c>
      <c r="F1004" s="43" t="s">
        <v>179</v>
      </c>
      <c r="G1004" s="43"/>
    </row>
    <row r="1005" spans="1:7" ht="22.5" x14ac:dyDescent="0.25">
      <c r="A1005" s="43" t="s">
        <v>129</v>
      </c>
      <c r="B1005" s="43" t="s">
        <v>1665</v>
      </c>
      <c r="C1005" s="43" t="s">
        <v>179</v>
      </c>
      <c r="D1005" s="43" t="s">
        <v>1666</v>
      </c>
      <c r="E1005" s="43" t="s">
        <v>509</v>
      </c>
      <c r="F1005" s="43" t="s">
        <v>179</v>
      </c>
      <c r="G1005" s="43"/>
    </row>
    <row r="1006" spans="1:7" ht="22.5" x14ac:dyDescent="0.25">
      <c r="A1006" s="43" t="s">
        <v>129</v>
      </c>
      <c r="B1006" s="43" t="s">
        <v>1137</v>
      </c>
      <c r="C1006" s="43" t="s">
        <v>179</v>
      </c>
      <c r="D1006" s="43" t="s">
        <v>702</v>
      </c>
      <c r="E1006" s="43" t="s">
        <v>1667</v>
      </c>
      <c r="F1006" s="43" t="s">
        <v>179</v>
      </c>
      <c r="G1006" s="43"/>
    </row>
    <row r="1007" spans="1:7" ht="22.5" x14ac:dyDescent="0.25">
      <c r="A1007" s="43" t="s">
        <v>129</v>
      </c>
      <c r="B1007" s="43" t="s">
        <v>605</v>
      </c>
      <c r="C1007" s="43" t="s">
        <v>179</v>
      </c>
      <c r="D1007" s="43" t="s">
        <v>1668</v>
      </c>
      <c r="E1007" s="43" t="s">
        <v>703</v>
      </c>
      <c r="F1007" s="43" t="s">
        <v>179</v>
      </c>
      <c r="G1007" s="43"/>
    </row>
    <row r="1008" spans="1:7" ht="22.5" x14ac:dyDescent="0.25">
      <c r="A1008" s="43" t="s">
        <v>129</v>
      </c>
      <c r="B1008" s="43" t="s">
        <v>608</v>
      </c>
      <c r="C1008" s="43" t="s">
        <v>179</v>
      </c>
      <c r="D1008" s="43" t="s">
        <v>1668</v>
      </c>
      <c r="E1008" s="43" t="s">
        <v>706</v>
      </c>
      <c r="F1008" s="43" t="s">
        <v>179</v>
      </c>
      <c r="G1008" s="43"/>
    </row>
    <row r="1009" spans="1:7" ht="22.5" x14ac:dyDescent="0.25">
      <c r="A1009" s="43" t="s">
        <v>129</v>
      </c>
      <c r="B1009" s="43" t="s">
        <v>611</v>
      </c>
      <c r="C1009" s="43" t="s">
        <v>179</v>
      </c>
      <c r="D1009" s="43" t="s">
        <v>1669</v>
      </c>
      <c r="E1009" s="43" t="s">
        <v>399</v>
      </c>
      <c r="F1009" s="43" t="s">
        <v>179</v>
      </c>
      <c r="G1009" s="43"/>
    </row>
    <row r="1010" spans="1:7" ht="22.5" x14ac:dyDescent="0.25">
      <c r="A1010" s="43" t="s">
        <v>129</v>
      </c>
      <c r="B1010" s="43" t="s">
        <v>614</v>
      </c>
      <c r="C1010" s="43" t="s">
        <v>179</v>
      </c>
      <c r="D1010" s="43" t="s">
        <v>1219</v>
      </c>
      <c r="E1010" s="43" t="s">
        <v>1670</v>
      </c>
      <c r="F1010" s="43" t="s">
        <v>179</v>
      </c>
      <c r="G1010" s="43"/>
    </row>
    <row r="1011" spans="1:7" ht="22.5" x14ac:dyDescent="0.25">
      <c r="A1011" s="43" t="s">
        <v>129</v>
      </c>
      <c r="B1011" s="43" t="s">
        <v>617</v>
      </c>
      <c r="C1011" s="43" t="s">
        <v>179</v>
      </c>
      <c r="D1011" s="43" t="s">
        <v>1671</v>
      </c>
      <c r="E1011" s="43" t="s">
        <v>1419</v>
      </c>
      <c r="F1011" s="43" t="s">
        <v>179</v>
      </c>
      <c r="G1011" s="43"/>
    </row>
    <row r="1012" spans="1:7" ht="22.5" x14ac:dyDescent="0.25">
      <c r="A1012" s="43" t="s">
        <v>129</v>
      </c>
      <c r="B1012" s="43" t="s">
        <v>620</v>
      </c>
      <c r="C1012" s="43" t="s">
        <v>179</v>
      </c>
      <c r="D1012" s="43" t="s">
        <v>133</v>
      </c>
      <c r="E1012" s="43" t="s">
        <v>133</v>
      </c>
      <c r="F1012" s="43" t="s">
        <v>179</v>
      </c>
      <c r="G1012" s="43"/>
    </row>
    <row r="1013" spans="1:7" ht="22.5" x14ac:dyDescent="0.25">
      <c r="A1013" s="43" t="s">
        <v>129</v>
      </c>
      <c r="B1013" s="43" t="s">
        <v>1672</v>
      </c>
      <c r="C1013" s="43" t="s">
        <v>1673</v>
      </c>
      <c r="D1013" s="43" t="s">
        <v>133</v>
      </c>
      <c r="E1013" s="43" t="s">
        <v>133</v>
      </c>
      <c r="F1013" s="43" t="s">
        <v>179</v>
      </c>
      <c r="G1013" s="43"/>
    </row>
    <row r="1014" spans="1:7" ht="22.5" x14ac:dyDescent="0.25">
      <c r="A1014" s="43" t="s">
        <v>129</v>
      </c>
      <c r="B1014" s="43" t="s">
        <v>1661</v>
      </c>
      <c r="C1014" s="43" t="s">
        <v>423</v>
      </c>
      <c r="D1014" s="43" t="s">
        <v>133</v>
      </c>
      <c r="E1014" s="43" t="s">
        <v>133</v>
      </c>
      <c r="F1014" s="43" t="s">
        <v>179</v>
      </c>
      <c r="G1014" s="43"/>
    </row>
    <row r="1015" spans="1:7" ht="22.5" x14ac:dyDescent="0.25">
      <c r="A1015" s="43" t="s">
        <v>129</v>
      </c>
      <c r="B1015" s="43" t="s">
        <v>1661</v>
      </c>
      <c r="C1015" s="43" t="s">
        <v>423</v>
      </c>
      <c r="D1015" s="43" t="s">
        <v>133</v>
      </c>
      <c r="E1015" s="43" t="s">
        <v>133</v>
      </c>
      <c r="F1015" s="43" t="s">
        <v>179</v>
      </c>
      <c r="G1015" s="43"/>
    </row>
    <row r="1016" spans="1:7" ht="22.5" x14ac:dyDescent="0.25">
      <c r="A1016" s="43" t="s">
        <v>129</v>
      </c>
      <c r="B1016" s="43" t="s">
        <v>1661</v>
      </c>
      <c r="C1016" s="43" t="s">
        <v>423</v>
      </c>
      <c r="D1016" s="43" t="s">
        <v>133</v>
      </c>
      <c r="E1016" s="43" t="s">
        <v>133</v>
      </c>
      <c r="F1016" s="43" t="s">
        <v>179</v>
      </c>
      <c r="G1016" s="43"/>
    </row>
    <row r="1017" spans="1:7" ht="22.5" x14ac:dyDescent="0.25">
      <c r="A1017" s="43" t="s">
        <v>129</v>
      </c>
      <c r="B1017" s="43" t="s">
        <v>1661</v>
      </c>
      <c r="C1017" s="43" t="s">
        <v>423</v>
      </c>
      <c r="D1017" s="43" t="s">
        <v>133</v>
      </c>
      <c r="E1017" s="43" t="s">
        <v>133</v>
      </c>
      <c r="F1017" s="43" t="s">
        <v>179</v>
      </c>
      <c r="G1017" s="43"/>
    </row>
    <row r="1018" spans="1:7" ht="22.5" x14ac:dyDescent="0.25">
      <c r="A1018" s="43" t="s">
        <v>129</v>
      </c>
      <c r="B1018" s="43" t="s">
        <v>1674</v>
      </c>
      <c r="C1018" s="43" t="s">
        <v>1675</v>
      </c>
      <c r="D1018" s="43" t="s">
        <v>133</v>
      </c>
      <c r="E1018" s="43" t="s">
        <v>133</v>
      </c>
      <c r="F1018" s="43" t="s">
        <v>179</v>
      </c>
      <c r="G1018" s="43"/>
    </row>
    <row r="1019" spans="1:7" ht="33.75" x14ac:dyDescent="0.25">
      <c r="A1019" s="43" t="s">
        <v>1676</v>
      </c>
      <c r="B1019" s="43" t="s">
        <v>1677</v>
      </c>
      <c r="C1019" s="43" t="s">
        <v>1678</v>
      </c>
      <c r="D1019" s="43" t="s">
        <v>133</v>
      </c>
      <c r="E1019" s="43" t="s">
        <v>133</v>
      </c>
      <c r="F1019" s="43" t="s">
        <v>179</v>
      </c>
      <c r="G1019" s="43"/>
    </row>
    <row r="1020" spans="1:7" ht="22.5" x14ac:dyDescent="0.25">
      <c r="A1020" s="43" t="s">
        <v>129</v>
      </c>
      <c r="B1020" s="43" t="s">
        <v>1679</v>
      </c>
      <c r="C1020" s="43" t="s">
        <v>179</v>
      </c>
      <c r="D1020" s="43" t="s">
        <v>133</v>
      </c>
      <c r="E1020" s="43" t="s">
        <v>133</v>
      </c>
      <c r="F1020" s="43" t="s">
        <v>179</v>
      </c>
      <c r="G1020" s="43"/>
    </row>
    <row r="1021" spans="1:7" ht="22.5" x14ac:dyDescent="0.25">
      <c r="A1021" s="43" t="s">
        <v>129</v>
      </c>
      <c r="B1021" s="43" t="s">
        <v>1680</v>
      </c>
      <c r="C1021" s="43" t="s">
        <v>179</v>
      </c>
      <c r="D1021" s="43" t="s">
        <v>133</v>
      </c>
      <c r="E1021" s="43" t="s">
        <v>133</v>
      </c>
      <c r="F1021" s="43" t="s">
        <v>179</v>
      </c>
      <c r="G1021" s="43"/>
    </row>
    <row r="1022" spans="1:7" ht="22.5" x14ac:dyDescent="0.25">
      <c r="A1022" s="43" t="s">
        <v>129</v>
      </c>
      <c r="B1022" s="43" t="s">
        <v>1003</v>
      </c>
      <c r="C1022" s="43" t="s">
        <v>179</v>
      </c>
      <c r="D1022" s="43" t="s">
        <v>133</v>
      </c>
      <c r="E1022" s="43" t="s">
        <v>133</v>
      </c>
      <c r="F1022" s="43" t="s">
        <v>179</v>
      </c>
      <c r="G1022" s="43"/>
    </row>
    <row r="1023" spans="1:7" ht="22.5" x14ac:dyDescent="0.25">
      <c r="A1023" s="43" t="s">
        <v>129</v>
      </c>
      <c r="B1023" s="43" t="s">
        <v>231</v>
      </c>
      <c r="C1023" s="43" t="s">
        <v>179</v>
      </c>
      <c r="D1023" s="43" t="s">
        <v>133</v>
      </c>
      <c r="E1023" s="43" t="s">
        <v>133</v>
      </c>
      <c r="F1023" s="43" t="s">
        <v>179</v>
      </c>
      <c r="G1023" s="43"/>
    </row>
    <row r="1024" spans="1:7" ht="22.5" x14ac:dyDescent="0.25">
      <c r="A1024" s="43" t="s">
        <v>129</v>
      </c>
      <c r="B1024" s="43" t="s">
        <v>233</v>
      </c>
      <c r="C1024" s="43" t="s">
        <v>179</v>
      </c>
      <c r="D1024" s="43" t="s">
        <v>133</v>
      </c>
      <c r="E1024" s="43" t="s">
        <v>133</v>
      </c>
      <c r="F1024" s="43" t="s">
        <v>179</v>
      </c>
      <c r="G1024" s="43"/>
    </row>
    <row r="1025" spans="1:7" ht="22.5" x14ac:dyDescent="0.25">
      <c r="A1025" s="43" t="s">
        <v>129</v>
      </c>
      <c r="B1025" s="43" t="s">
        <v>236</v>
      </c>
      <c r="C1025" s="43" t="s">
        <v>179</v>
      </c>
      <c r="D1025" s="43" t="s">
        <v>133</v>
      </c>
      <c r="E1025" s="43" t="s">
        <v>133</v>
      </c>
      <c r="F1025" s="43" t="s">
        <v>179</v>
      </c>
      <c r="G1025" s="43"/>
    </row>
    <row r="1026" spans="1:7" ht="22.5" x14ac:dyDescent="0.25">
      <c r="A1026" s="43" t="s">
        <v>129</v>
      </c>
      <c r="B1026" s="43" t="s">
        <v>1009</v>
      </c>
      <c r="C1026" s="43" t="s">
        <v>179</v>
      </c>
      <c r="D1026" s="43" t="s">
        <v>133</v>
      </c>
      <c r="E1026" s="43" t="s">
        <v>133</v>
      </c>
      <c r="F1026" s="43" t="s">
        <v>179</v>
      </c>
      <c r="G1026" s="43"/>
    </row>
    <row r="1027" spans="1:7" ht="22.5" x14ac:dyDescent="0.25">
      <c r="A1027" s="43" t="s">
        <v>129</v>
      </c>
      <c r="B1027" s="43" t="s">
        <v>1011</v>
      </c>
      <c r="C1027" s="43" t="s">
        <v>179</v>
      </c>
      <c r="D1027" s="43" t="s">
        <v>133</v>
      </c>
      <c r="E1027" s="43" t="s">
        <v>133</v>
      </c>
      <c r="F1027" s="43" t="s">
        <v>179</v>
      </c>
      <c r="G1027" s="43"/>
    </row>
    <row r="1028" spans="1:7" ht="22.5" x14ac:dyDescent="0.25">
      <c r="A1028" s="43" t="s">
        <v>129</v>
      </c>
      <c r="B1028" s="43" t="s">
        <v>242</v>
      </c>
      <c r="C1028" s="43" t="s">
        <v>179</v>
      </c>
      <c r="D1028" s="43" t="s">
        <v>133</v>
      </c>
      <c r="E1028" s="43" t="s">
        <v>133</v>
      </c>
      <c r="F1028" s="43" t="s">
        <v>179</v>
      </c>
      <c r="G1028" s="43"/>
    </row>
    <row r="1029" spans="1:7" ht="22.5" x14ac:dyDescent="0.25">
      <c r="A1029" s="43" t="s">
        <v>129</v>
      </c>
      <c r="B1029" s="43" t="s">
        <v>245</v>
      </c>
      <c r="C1029" s="43" t="s">
        <v>179</v>
      </c>
      <c r="D1029" s="43" t="s">
        <v>133</v>
      </c>
      <c r="E1029" s="43" t="s">
        <v>133</v>
      </c>
      <c r="F1029" s="43" t="s">
        <v>179</v>
      </c>
      <c r="G1029" s="43"/>
    </row>
    <row r="1030" spans="1:7" ht="22.5" x14ac:dyDescent="0.25">
      <c r="A1030" s="43" t="s">
        <v>129</v>
      </c>
      <c r="B1030" s="43" t="s">
        <v>248</v>
      </c>
      <c r="C1030" s="43" t="s">
        <v>179</v>
      </c>
      <c r="D1030" s="43" t="s">
        <v>133</v>
      </c>
      <c r="E1030" s="43" t="s">
        <v>133</v>
      </c>
      <c r="F1030" s="43" t="s">
        <v>179</v>
      </c>
      <c r="G1030" s="43"/>
    </row>
    <row r="1031" spans="1:7" ht="22.5" x14ac:dyDescent="0.25">
      <c r="A1031" s="43" t="s">
        <v>129</v>
      </c>
      <c r="B1031" s="43" t="s">
        <v>233</v>
      </c>
      <c r="C1031" s="43" t="s">
        <v>179</v>
      </c>
      <c r="D1031" s="43" t="s">
        <v>133</v>
      </c>
      <c r="E1031" s="43" t="s">
        <v>133</v>
      </c>
      <c r="F1031" s="43" t="s">
        <v>179</v>
      </c>
      <c r="G1031" s="43"/>
    </row>
    <row r="1032" spans="1:7" ht="22.5" x14ac:dyDescent="0.25">
      <c r="A1032" s="43" t="s">
        <v>129</v>
      </c>
      <c r="B1032" s="43" t="s">
        <v>236</v>
      </c>
      <c r="C1032" s="43" t="s">
        <v>179</v>
      </c>
      <c r="D1032" s="43" t="s">
        <v>133</v>
      </c>
      <c r="E1032" s="43" t="s">
        <v>133</v>
      </c>
      <c r="F1032" s="43" t="s">
        <v>179</v>
      </c>
      <c r="G1032" s="43"/>
    </row>
    <row r="1033" spans="1:7" ht="22.5" x14ac:dyDescent="0.25">
      <c r="A1033" s="43" t="s">
        <v>129</v>
      </c>
      <c r="B1033" s="43" t="s">
        <v>1654</v>
      </c>
      <c r="C1033" s="43" t="s">
        <v>179</v>
      </c>
      <c r="D1033" s="43" t="s">
        <v>133</v>
      </c>
      <c r="E1033" s="43" t="s">
        <v>133</v>
      </c>
      <c r="F1033" s="43" t="s">
        <v>179</v>
      </c>
      <c r="G1033" s="43"/>
    </row>
    <row r="1034" spans="1:7" ht="22.5" x14ac:dyDescent="0.25">
      <c r="A1034" s="43" t="s">
        <v>129</v>
      </c>
      <c r="B1034" s="43" t="s">
        <v>1656</v>
      </c>
      <c r="C1034" s="43" t="s">
        <v>179</v>
      </c>
      <c r="D1034" s="43" t="s">
        <v>133</v>
      </c>
      <c r="E1034" s="43" t="s">
        <v>133</v>
      </c>
      <c r="F1034" s="43" t="s">
        <v>179</v>
      </c>
      <c r="G1034" s="43"/>
    </row>
    <row r="1035" spans="1:7" ht="22.5" x14ac:dyDescent="0.25">
      <c r="A1035" s="43" t="s">
        <v>129</v>
      </c>
      <c r="B1035" s="43" t="s">
        <v>617</v>
      </c>
      <c r="C1035" s="43" t="s">
        <v>179</v>
      </c>
      <c r="D1035" s="43" t="s">
        <v>133</v>
      </c>
      <c r="E1035" s="43" t="s">
        <v>133</v>
      </c>
      <c r="F1035" s="43" t="s">
        <v>179</v>
      </c>
      <c r="G1035" s="43"/>
    </row>
    <row r="1036" spans="1:7" ht="22.5" x14ac:dyDescent="0.25">
      <c r="A1036" s="43" t="s">
        <v>129</v>
      </c>
      <c r="B1036" s="43" t="s">
        <v>1029</v>
      </c>
      <c r="C1036" s="43" t="s">
        <v>179</v>
      </c>
      <c r="D1036" s="43" t="s">
        <v>133</v>
      </c>
      <c r="E1036" s="43" t="s">
        <v>133</v>
      </c>
      <c r="F1036" s="43" t="s">
        <v>179</v>
      </c>
      <c r="G1036" s="43"/>
    </row>
    <row r="1037" spans="1:7" ht="22.5" x14ac:dyDescent="0.25">
      <c r="A1037" s="43" t="s">
        <v>129</v>
      </c>
      <c r="B1037" s="43" t="s">
        <v>1309</v>
      </c>
      <c r="C1037" s="43" t="s">
        <v>1681</v>
      </c>
      <c r="D1037" s="43" t="s">
        <v>133</v>
      </c>
      <c r="E1037" s="43" t="s">
        <v>133</v>
      </c>
      <c r="F1037" s="43" t="s">
        <v>179</v>
      </c>
      <c r="G1037" s="43"/>
    </row>
    <row r="1038" spans="1:7" ht="22.5" x14ac:dyDescent="0.25">
      <c r="A1038" s="43" t="s">
        <v>129</v>
      </c>
      <c r="B1038" s="43" t="s">
        <v>1682</v>
      </c>
      <c r="C1038" s="43" t="s">
        <v>1683</v>
      </c>
      <c r="D1038" s="43" t="s">
        <v>133</v>
      </c>
      <c r="E1038" s="43" t="s">
        <v>133</v>
      </c>
      <c r="F1038" s="43" t="s">
        <v>179</v>
      </c>
      <c r="G1038" s="43"/>
    </row>
    <row r="1039" spans="1:7" ht="22.5" x14ac:dyDescent="0.25">
      <c r="A1039" s="43" t="s">
        <v>129</v>
      </c>
      <c r="B1039" s="43" t="s">
        <v>1040</v>
      </c>
      <c r="C1039" s="43" t="s">
        <v>1684</v>
      </c>
      <c r="D1039" s="43" t="s">
        <v>133</v>
      </c>
      <c r="E1039" s="43" t="s">
        <v>133</v>
      </c>
      <c r="F1039" s="43" t="s">
        <v>179</v>
      </c>
      <c r="G1039" s="43"/>
    </row>
    <row r="1040" spans="1:7" ht="22.5" x14ac:dyDescent="0.25">
      <c r="A1040" s="43" t="s">
        <v>129</v>
      </c>
      <c r="B1040" s="43" t="s">
        <v>1042</v>
      </c>
      <c r="C1040" s="43" t="s">
        <v>179</v>
      </c>
      <c r="D1040" s="43" t="s">
        <v>133</v>
      </c>
      <c r="E1040" s="43" t="s">
        <v>133</v>
      </c>
      <c r="F1040" s="43" t="s">
        <v>179</v>
      </c>
      <c r="G1040" s="43"/>
    </row>
    <row r="1041" spans="1:7" ht="22.5" x14ac:dyDescent="0.25">
      <c r="A1041" s="43" t="s">
        <v>129</v>
      </c>
      <c r="B1041" s="43" t="s">
        <v>1685</v>
      </c>
      <c r="C1041" s="43" t="s">
        <v>1684</v>
      </c>
      <c r="D1041" s="43" t="s">
        <v>133</v>
      </c>
      <c r="E1041" s="43" t="s">
        <v>133</v>
      </c>
      <c r="F1041" s="43" t="s">
        <v>179</v>
      </c>
      <c r="G1041" s="43"/>
    </row>
    <row r="1042" spans="1:7" ht="22.5" x14ac:dyDescent="0.25">
      <c r="A1042" s="43" t="s">
        <v>129</v>
      </c>
      <c r="B1042" s="43" t="s">
        <v>1686</v>
      </c>
      <c r="C1042" s="43" t="s">
        <v>1684</v>
      </c>
      <c r="D1042" s="43" t="s">
        <v>133</v>
      </c>
      <c r="E1042" s="43" t="s">
        <v>133</v>
      </c>
      <c r="F1042" s="43" t="s">
        <v>179</v>
      </c>
      <c r="G1042" s="43"/>
    </row>
    <row r="1043" spans="1:7" ht="22.5" x14ac:dyDescent="0.25">
      <c r="A1043" s="43" t="s">
        <v>129</v>
      </c>
      <c r="B1043" s="43" t="s">
        <v>1687</v>
      </c>
      <c r="C1043" s="43" t="s">
        <v>1684</v>
      </c>
      <c r="D1043" s="43" t="s">
        <v>133</v>
      </c>
      <c r="E1043" s="43" t="s">
        <v>133</v>
      </c>
      <c r="F1043" s="43" t="s">
        <v>179</v>
      </c>
      <c r="G1043" s="43"/>
    </row>
    <row r="1044" spans="1:7" ht="22.5" x14ac:dyDescent="0.25">
      <c r="A1044" s="43" t="s">
        <v>129</v>
      </c>
      <c r="B1044" s="43" t="s">
        <v>1688</v>
      </c>
      <c r="C1044" s="43" t="s">
        <v>1684</v>
      </c>
      <c r="D1044" s="43" t="s">
        <v>133</v>
      </c>
      <c r="E1044" s="43" t="s">
        <v>133</v>
      </c>
      <c r="F1044" s="43" t="s">
        <v>179</v>
      </c>
      <c r="G1044" s="43"/>
    </row>
    <row r="1045" spans="1:7" ht="22.5" x14ac:dyDescent="0.25">
      <c r="A1045" s="43" t="s">
        <v>129</v>
      </c>
      <c r="B1045" s="43" t="s">
        <v>1689</v>
      </c>
      <c r="C1045" s="43" t="s">
        <v>1690</v>
      </c>
      <c r="D1045" s="43" t="s">
        <v>133</v>
      </c>
      <c r="E1045" s="43" t="s">
        <v>133</v>
      </c>
      <c r="F1045" s="43" t="s">
        <v>179</v>
      </c>
      <c r="G1045" s="43"/>
    </row>
    <row r="1046" spans="1:7" ht="22.5" x14ac:dyDescent="0.25">
      <c r="A1046" s="43" t="s">
        <v>129</v>
      </c>
      <c r="B1046" s="43" t="s">
        <v>1040</v>
      </c>
      <c r="C1046" s="43" t="s">
        <v>1691</v>
      </c>
      <c r="D1046" s="43" t="s">
        <v>133</v>
      </c>
      <c r="E1046" s="43" t="s">
        <v>133</v>
      </c>
      <c r="F1046" s="43" t="s">
        <v>179</v>
      </c>
      <c r="G1046" s="43"/>
    </row>
    <row r="1047" spans="1:7" ht="22.5" x14ac:dyDescent="0.25">
      <c r="A1047" s="43" t="s">
        <v>129</v>
      </c>
      <c r="B1047" s="43" t="s">
        <v>1042</v>
      </c>
      <c r="C1047" s="43" t="s">
        <v>179</v>
      </c>
      <c r="D1047" s="43" t="s">
        <v>133</v>
      </c>
      <c r="E1047" s="43" t="s">
        <v>133</v>
      </c>
      <c r="F1047" s="43" t="s">
        <v>179</v>
      </c>
      <c r="G1047" s="43"/>
    </row>
    <row r="1048" spans="1:7" ht="22.5" x14ac:dyDescent="0.25">
      <c r="A1048" s="43" t="s">
        <v>129</v>
      </c>
      <c r="B1048" s="43" t="s">
        <v>1685</v>
      </c>
      <c r="C1048" s="43" t="s">
        <v>1691</v>
      </c>
      <c r="D1048" s="43" t="s">
        <v>133</v>
      </c>
      <c r="E1048" s="43" t="s">
        <v>133</v>
      </c>
      <c r="F1048" s="43" t="s">
        <v>179</v>
      </c>
      <c r="G1048" s="43"/>
    </row>
    <row r="1049" spans="1:7" ht="22.5" x14ac:dyDescent="0.25">
      <c r="A1049" s="43" t="s">
        <v>129</v>
      </c>
      <c r="B1049" s="43" t="s">
        <v>1686</v>
      </c>
      <c r="C1049" s="43" t="s">
        <v>1691</v>
      </c>
      <c r="D1049" s="43" t="s">
        <v>133</v>
      </c>
      <c r="E1049" s="43" t="s">
        <v>133</v>
      </c>
      <c r="F1049" s="43" t="s">
        <v>179</v>
      </c>
      <c r="G1049" s="43"/>
    </row>
    <row r="1050" spans="1:7" ht="22.5" x14ac:dyDescent="0.25">
      <c r="A1050" s="43" t="s">
        <v>129</v>
      </c>
      <c r="B1050" s="43" t="s">
        <v>1687</v>
      </c>
      <c r="C1050" s="43" t="s">
        <v>1691</v>
      </c>
      <c r="D1050" s="43" t="s">
        <v>133</v>
      </c>
      <c r="E1050" s="43" t="s">
        <v>133</v>
      </c>
      <c r="F1050" s="43" t="s">
        <v>179</v>
      </c>
      <c r="G1050" s="43"/>
    </row>
    <row r="1051" spans="1:7" ht="22.5" x14ac:dyDescent="0.25">
      <c r="A1051" s="43" t="s">
        <v>129</v>
      </c>
      <c r="B1051" s="43" t="s">
        <v>1688</v>
      </c>
      <c r="C1051" s="43" t="s">
        <v>1691</v>
      </c>
      <c r="D1051" s="43" t="s">
        <v>133</v>
      </c>
      <c r="E1051" s="43" t="s">
        <v>133</v>
      </c>
      <c r="F1051" s="43" t="s">
        <v>179</v>
      </c>
      <c r="G1051" s="43"/>
    </row>
    <row r="1052" spans="1:7" ht="22.5" x14ac:dyDescent="0.25">
      <c r="A1052" s="43" t="s">
        <v>129</v>
      </c>
      <c r="B1052" s="43" t="s">
        <v>1692</v>
      </c>
      <c r="C1052" s="43" t="s">
        <v>1693</v>
      </c>
      <c r="D1052" s="43" t="s">
        <v>133</v>
      </c>
      <c r="E1052" s="43" t="s">
        <v>133</v>
      </c>
      <c r="F1052" s="43" t="s">
        <v>179</v>
      </c>
      <c r="G1052" s="43"/>
    </row>
    <row r="1053" spans="1:7" ht="22.5" x14ac:dyDescent="0.25">
      <c r="A1053" s="43" t="s">
        <v>129</v>
      </c>
      <c r="B1053" s="43" t="s">
        <v>1040</v>
      </c>
      <c r="C1053" s="43" t="s">
        <v>1694</v>
      </c>
      <c r="D1053" s="43" t="s">
        <v>133</v>
      </c>
      <c r="E1053" s="43" t="s">
        <v>133</v>
      </c>
      <c r="F1053" s="43" t="s">
        <v>179</v>
      </c>
      <c r="G1053" s="43"/>
    </row>
    <row r="1054" spans="1:7" ht="22.5" x14ac:dyDescent="0.25">
      <c r="A1054" s="43" t="s">
        <v>129</v>
      </c>
      <c r="B1054" s="43" t="s">
        <v>1042</v>
      </c>
      <c r="C1054" s="43" t="s">
        <v>179</v>
      </c>
      <c r="D1054" s="43" t="s">
        <v>133</v>
      </c>
      <c r="E1054" s="43" t="s">
        <v>133</v>
      </c>
      <c r="F1054" s="43" t="s">
        <v>179</v>
      </c>
      <c r="G1054" s="43"/>
    </row>
    <row r="1055" spans="1:7" ht="22.5" x14ac:dyDescent="0.25">
      <c r="A1055" s="43" t="s">
        <v>129</v>
      </c>
      <c r="B1055" s="43" t="s">
        <v>1685</v>
      </c>
      <c r="C1055" s="43" t="s">
        <v>1694</v>
      </c>
      <c r="D1055" s="43" t="s">
        <v>133</v>
      </c>
      <c r="E1055" s="43" t="s">
        <v>133</v>
      </c>
      <c r="F1055" s="43" t="s">
        <v>179</v>
      </c>
      <c r="G1055" s="43"/>
    </row>
    <row r="1056" spans="1:7" ht="22.5" x14ac:dyDescent="0.25">
      <c r="A1056" s="43" t="s">
        <v>129</v>
      </c>
      <c r="B1056" s="43" t="s">
        <v>1686</v>
      </c>
      <c r="C1056" s="43" t="s">
        <v>1694</v>
      </c>
      <c r="D1056" s="43" t="s">
        <v>133</v>
      </c>
      <c r="E1056" s="43" t="s">
        <v>133</v>
      </c>
      <c r="F1056" s="43" t="s">
        <v>179</v>
      </c>
      <c r="G1056" s="43"/>
    </row>
    <row r="1057" spans="1:7" ht="22.5" x14ac:dyDescent="0.25">
      <c r="A1057" s="43" t="s">
        <v>129</v>
      </c>
      <c r="B1057" s="43" t="s">
        <v>1687</v>
      </c>
      <c r="C1057" s="43" t="s">
        <v>1694</v>
      </c>
      <c r="D1057" s="43" t="s">
        <v>133</v>
      </c>
      <c r="E1057" s="43" t="s">
        <v>133</v>
      </c>
      <c r="F1057" s="43" t="s">
        <v>179</v>
      </c>
      <c r="G1057" s="43"/>
    </row>
    <row r="1058" spans="1:7" ht="22.5" x14ac:dyDescent="0.25">
      <c r="A1058" s="43" t="s">
        <v>129</v>
      </c>
      <c r="B1058" s="43" t="s">
        <v>1688</v>
      </c>
      <c r="C1058" s="43" t="s">
        <v>1694</v>
      </c>
      <c r="D1058" s="43" t="s">
        <v>133</v>
      </c>
      <c r="E1058" s="43" t="s">
        <v>133</v>
      </c>
      <c r="F1058" s="43" t="s">
        <v>179</v>
      </c>
      <c r="G1058" s="43"/>
    </row>
    <row r="1059" spans="1:7" ht="22.5" x14ac:dyDescent="0.25">
      <c r="A1059" s="43" t="s">
        <v>129</v>
      </c>
      <c r="B1059" s="43" t="s">
        <v>1695</v>
      </c>
      <c r="C1059" s="43" t="s">
        <v>1696</v>
      </c>
      <c r="D1059" s="43" t="s">
        <v>133</v>
      </c>
      <c r="E1059" s="43" t="s">
        <v>133</v>
      </c>
      <c r="F1059" s="43" t="s">
        <v>179</v>
      </c>
      <c r="G1059" s="43"/>
    </row>
    <row r="1060" spans="1:7" ht="22.5" x14ac:dyDescent="0.25">
      <c r="A1060" s="43" t="s">
        <v>129</v>
      </c>
      <c r="B1060" s="43" t="s">
        <v>1040</v>
      </c>
      <c r="C1060" s="43" t="s">
        <v>1697</v>
      </c>
      <c r="D1060" s="43" t="s">
        <v>133</v>
      </c>
      <c r="E1060" s="43" t="s">
        <v>133</v>
      </c>
      <c r="F1060" s="43" t="s">
        <v>179</v>
      </c>
      <c r="G1060" s="43"/>
    </row>
    <row r="1061" spans="1:7" ht="22.5" x14ac:dyDescent="0.25">
      <c r="A1061" s="43" t="s">
        <v>129</v>
      </c>
      <c r="B1061" s="43" t="s">
        <v>1042</v>
      </c>
      <c r="C1061" s="43" t="s">
        <v>179</v>
      </c>
      <c r="D1061" s="43" t="s">
        <v>133</v>
      </c>
      <c r="E1061" s="43" t="s">
        <v>133</v>
      </c>
      <c r="F1061" s="43" t="s">
        <v>179</v>
      </c>
      <c r="G1061" s="43"/>
    </row>
    <row r="1062" spans="1:7" ht="22.5" x14ac:dyDescent="0.25">
      <c r="A1062" s="43" t="s">
        <v>129</v>
      </c>
      <c r="B1062" s="43" t="s">
        <v>1685</v>
      </c>
      <c r="C1062" s="43" t="s">
        <v>1697</v>
      </c>
      <c r="D1062" s="43" t="s">
        <v>133</v>
      </c>
      <c r="E1062" s="43" t="s">
        <v>133</v>
      </c>
      <c r="F1062" s="43" t="s">
        <v>179</v>
      </c>
      <c r="G1062" s="43"/>
    </row>
    <row r="1063" spans="1:7" ht="22.5" x14ac:dyDescent="0.25">
      <c r="A1063" s="43" t="s">
        <v>129</v>
      </c>
      <c r="B1063" s="43" t="s">
        <v>1686</v>
      </c>
      <c r="C1063" s="43" t="s">
        <v>1697</v>
      </c>
      <c r="D1063" s="43" t="s">
        <v>133</v>
      </c>
      <c r="E1063" s="43" t="s">
        <v>133</v>
      </c>
      <c r="F1063" s="43" t="s">
        <v>179</v>
      </c>
      <c r="G1063" s="43"/>
    </row>
    <row r="1064" spans="1:7" ht="22.5" x14ac:dyDescent="0.25">
      <c r="A1064" s="43" t="s">
        <v>129</v>
      </c>
      <c r="B1064" s="43" t="s">
        <v>1687</v>
      </c>
      <c r="C1064" s="43" t="s">
        <v>1697</v>
      </c>
      <c r="D1064" s="43" t="s">
        <v>133</v>
      </c>
      <c r="E1064" s="43" t="s">
        <v>133</v>
      </c>
      <c r="F1064" s="43" t="s">
        <v>179</v>
      </c>
      <c r="G1064" s="43"/>
    </row>
    <row r="1065" spans="1:7" ht="22.5" x14ac:dyDescent="0.25">
      <c r="A1065" s="43" t="s">
        <v>129</v>
      </c>
      <c r="B1065" s="43" t="s">
        <v>1688</v>
      </c>
      <c r="C1065" s="43" t="s">
        <v>1697</v>
      </c>
      <c r="D1065" s="43" t="s">
        <v>133</v>
      </c>
      <c r="E1065" s="43" t="s">
        <v>133</v>
      </c>
      <c r="F1065" s="43" t="s">
        <v>179</v>
      </c>
      <c r="G1065" s="43"/>
    </row>
    <row r="1066" spans="1:7" ht="22.5" x14ac:dyDescent="0.25">
      <c r="A1066" s="43" t="s">
        <v>129</v>
      </c>
      <c r="B1066" s="43" t="s">
        <v>1698</v>
      </c>
      <c r="C1066" s="43" t="s">
        <v>1696</v>
      </c>
      <c r="D1066" s="43" t="s">
        <v>133</v>
      </c>
      <c r="E1066" s="43" t="s">
        <v>133</v>
      </c>
      <c r="F1066" s="43" t="s">
        <v>179</v>
      </c>
      <c r="G1066" s="43"/>
    </row>
    <row r="1067" spans="1:7" ht="22.5" x14ac:dyDescent="0.25">
      <c r="A1067" s="43" t="s">
        <v>129</v>
      </c>
      <c r="B1067" s="43" t="s">
        <v>1040</v>
      </c>
      <c r="C1067" s="43" t="s">
        <v>1697</v>
      </c>
      <c r="D1067" s="43" t="s">
        <v>133</v>
      </c>
      <c r="E1067" s="43" t="s">
        <v>133</v>
      </c>
      <c r="F1067" s="43" t="s">
        <v>179</v>
      </c>
      <c r="G1067" s="43"/>
    </row>
    <row r="1068" spans="1:7" ht="22.5" x14ac:dyDescent="0.25">
      <c r="A1068" s="43" t="s">
        <v>129</v>
      </c>
      <c r="B1068" s="43" t="s">
        <v>1042</v>
      </c>
      <c r="C1068" s="43" t="s">
        <v>179</v>
      </c>
      <c r="D1068" s="43" t="s">
        <v>133</v>
      </c>
      <c r="E1068" s="43" t="s">
        <v>133</v>
      </c>
      <c r="F1068" s="43" t="s">
        <v>179</v>
      </c>
      <c r="G1068" s="43"/>
    </row>
    <row r="1069" spans="1:7" ht="22.5" x14ac:dyDescent="0.25">
      <c r="A1069" s="43" t="s">
        <v>129</v>
      </c>
      <c r="B1069" s="43" t="s">
        <v>1685</v>
      </c>
      <c r="C1069" s="43" t="s">
        <v>1697</v>
      </c>
      <c r="D1069" s="43" t="s">
        <v>133</v>
      </c>
      <c r="E1069" s="43" t="s">
        <v>133</v>
      </c>
      <c r="F1069" s="43" t="s">
        <v>179</v>
      </c>
      <c r="G1069" s="43"/>
    </row>
    <row r="1070" spans="1:7" ht="22.5" x14ac:dyDescent="0.25">
      <c r="A1070" s="43" t="s">
        <v>129</v>
      </c>
      <c r="B1070" s="43" t="s">
        <v>1686</v>
      </c>
      <c r="C1070" s="43" t="s">
        <v>1697</v>
      </c>
      <c r="D1070" s="43" t="s">
        <v>133</v>
      </c>
      <c r="E1070" s="43" t="s">
        <v>133</v>
      </c>
      <c r="F1070" s="43" t="s">
        <v>179</v>
      </c>
      <c r="G1070" s="43"/>
    </row>
    <row r="1071" spans="1:7" ht="22.5" x14ac:dyDescent="0.25">
      <c r="A1071" s="43" t="s">
        <v>129</v>
      </c>
      <c r="B1071" s="43" t="s">
        <v>1687</v>
      </c>
      <c r="C1071" s="43" t="s">
        <v>1697</v>
      </c>
      <c r="D1071" s="43" t="s">
        <v>133</v>
      </c>
      <c r="E1071" s="43" t="s">
        <v>133</v>
      </c>
      <c r="F1071" s="43" t="s">
        <v>179</v>
      </c>
      <c r="G1071" s="43"/>
    </row>
    <row r="1072" spans="1:7" ht="22.5" x14ac:dyDescent="0.25">
      <c r="A1072" s="43" t="s">
        <v>129</v>
      </c>
      <c r="B1072" s="43" t="s">
        <v>1688</v>
      </c>
      <c r="C1072" s="43" t="s">
        <v>1697</v>
      </c>
      <c r="D1072" s="43" t="s">
        <v>133</v>
      </c>
      <c r="E1072" s="43" t="s">
        <v>133</v>
      </c>
      <c r="F1072" s="43" t="s">
        <v>179</v>
      </c>
      <c r="G1072" s="43"/>
    </row>
    <row r="1073" spans="1:7" ht="22.5" x14ac:dyDescent="0.25">
      <c r="A1073" s="43" t="s">
        <v>129</v>
      </c>
      <c r="B1073" s="43" t="s">
        <v>1699</v>
      </c>
      <c r="C1073" s="43" t="s">
        <v>179</v>
      </c>
      <c r="D1073" s="43" t="s">
        <v>133</v>
      </c>
      <c r="E1073" s="43" t="s">
        <v>133</v>
      </c>
      <c r="F1073" s="43" t="s">
        <v>179</v>
      </c>
      <c r="G1073" s="43"/>
    </row>
    <row r="1074" spans="1:7" ht="22.5" x14ac:dyDescent="0.25">
      <c r="A1074" s="43" t="s">
        <v>129</v>
      </c>
      <c r="B1074" s="43" t="s">
        <v>730</v>
      </c>
      <c r="C1074" s="43" t="s">
        <v>179</v>
      </c>
      <c r="D1074" s="43" t="s">
        <v>133</v>
      </c>
      <c r="E1074" s="43" t="s">
        <v>133</v>
      </c>
      <c r="F1074" s="43" t="s">
        <v>179</v>
      </c>
      <c r="G1074" s="43"/>
    </row>
    <row r="1075" spans="1:7" ht="22.5" x14ac:dyDescent="0.25">
      <c r="A1075" s="43" t="s">
        <v>129</v>
      </c>
      <c r="B1075" s="43" t="s">
        <v>602</v>
      </c>
      <c r="C1075" s="43" t="s">
        <v>179</v>
      </c>
      <c r="D1075" s="43" t="s">
        <v>133</v>
      </c>
      <c r="E1075" s="43" t="s">
        <v>133</v>
      </c>
      <c r="F1075" s="43" t="s">
        <v>179</v>
      </c>
      <c r="G1075" s="43"/>
    </row>
    <row r="1076" spans="1:7" ht="22.5" x14ac:dyDescent="0.25">
      <c r="A1076" s="43" t="s">
        <v>129</v>
      </c>
      <c r="B1076" s="43" t="s">
        <v>1665</v>
      </c>
      <c r="C1076" s="43" t="s">
        <v>179</v>
      </c>
      <c r="D1076" s="43" t="s">
        <v>133</v>
      </c>
      <c r="E1076" s="43" t="s">
        <v>133</v>
      </c>
      <c r="F1076" s="43" t="s">
        <v>179</v>
      </c>
      <c r="G1076" s="43"/>
    </row>
    <row r="1077" spans="1:7" ht="22.5" x14ac:dyDescent="0.25">
      <c r="A1077" s="43" t="s">
        <v>129</v>
      </c>
      <c r="B1077" s="43" t="s">
        <v>1137</v>
      </c>
      <c r="C1077" s="43" t="s">
        <v>179</v>
      </c>
      <c r="D1077" s="43" t="s">
        <v>133</v>
      </c>
      <c r="E1077" s="43" t="s">
        <v>133</v>
      </c>
      <c r="F1077" s="43" t="s">
        <v>179</v>
      </c>
      <c r="G1077" s="43"/>
    </row>
    <row r="1078" spans="1:7" ht="22.5" x14ac:dyDescent="0.25">
      <c r="A1078" s="43" t="s">
        <v>129</v>
      </c>
      <c r="B1078" s="43" t="s">
        <v>605</v>
      </c>
      <c r="C1078" s="43" t="s">
        <v>179</v>
      </c>
      <c r="D1078" s="43" t="s">
        <v>133</v>
      </c>
      <c r="E1078" s="43" t="s">
        <v>133</v>
      </c>
      <c r="F1078" s="43" t="s">
        <v>179</v>
      </c>
      <c r="G1078" s="43"/>
    </row>
    <row r="1079" spans="1:7" ht="22.5" x14ac:dyDescent="0.25">
      <c r="A1079" s="43" t="s">
        <v>129</v>
      </c>
      <c r="B1079" s="43" t="s">
        <v>608</v>
      </c>
      <c r="C1079" s="43" t="s">
        <v>179</v>
      </c>
      <c r="D1079" s="43" t="s">
        <v>133</v>
      </c>
      <c r="E1079" s="43" t="s">
        <v>133</v>
      </c>
      <c r="F1079" s="43" t="s">
        <v>179</v>
      </c>
      <c r="G1079" s="43"/>
    </row>
    <row r="1080" spans="1:7" ht="22.5" x14ac:dyDescent="0.25">
      <c r="A1080" s="43" t="s">
        <v>129</v>
      </c>
      <c r="B1080" s="43" t="s">
        <v>611</v>
      </c>
      <c r="C1080" s="43" t="s">
        <v>179</v>
      </c>
      <c r="D1080" s="43" t="s">
        <v>133</v>
      </c>
      <c r="E1080" s="43" t="s">
        <v>133</v>
      </c>
      <c r="F1080" s="43" t="s">
        <v>179</v>
      </c>
      <c r="G1080" s="43"/>
    </row>
    <row r="1081" spans="1:7" ht="22.5" x14ac:dyDescent="0.25">
      <c r="A1081" s="43" t="s">
        <v>129</v>
      </c>
      <c r="B1081" s="43" t="s">
        <v>614</v>
      </c>
      <c r="C1081" s="43" t="s">
        <v>179</v>
      </c>
      <c r="D1081" s="43" t="s">
        <v>133</v>
      </c>
      <c r="E1081" s="43" t="s">
        <v>133</v>
      </c>
      <c r="F1081" s="43" t="s">
        <v>179</v>
      </c>
      <c r="G1081" s="43"/>
    </row>
    <row r="1082" spans="1:7" ht="22.5" x14ac:dyDescent="0.25">
      <c r="A1082" s="43" t="s">
        <v>129</v>
      </c>
      <c r="B1082" s="43" t="s">
        <v>617</v>
      </c>
      <c r="C1082" s="43" t="s">
        <v>179</v>
      </c>
      <c r="D1082" s="43" t="s">
        <v>133</v>
      </c>
      <c r="E1082" s="43" t="s">
        <v>133</v>
      </c>
      <c r="F1082" s="43" t="s">
        <v>179</v>
      </c>
      <c r="G1082" s="43"/>
    </row>
    <row r="1083" spans="1:7" ht="22.5" x14ac:dyDescent="0.25">
      <c r="A1083" s="43" t="s">
        <v>129</v>
      </c>
      <c r="B1083" s="43" t="s">
        <v>620</v>
      </c>
      <c r="C1083" s="43" t="s">
        <v>179</v>
      </c>
      <c r="D1083" s="43" t="s">
        <v>133</v>
      </c>
      <c r="E1083" s="43" t="s">
        <v>133</v>
      </c>
      <c r="F1083" s="43" t="s">
        <v>179</v>
      </c>
      <c r="G1083" s="43"/>
    </row>
    <row r="1084" spans="1:7" ht="22.5" x14ac:dyDescent="0.25">
      <c r="A1084" s="43" t="s">
        <v>129</v>
      </c>
      <c r="B1084" s="43" t="s">
        <v>1672</v>
      </c>
      <c r="C1084" s="43" t="s">
        <v>1700</v>
      </c>
      <c r="D1084" s="43" t="s">
        <v>133</v>
      </c>
      <c r="E1084" s="43" t="s">
        <v>133</v>
      </c>
      <c r="F1084" s="43" t="s">
        <v>179</v>
      </c>
      <c r="G1084" s="43"/>
    </row>
    <row r="1085" spans="1:7" ht="22.5" x14ac:dyDescent="0.25">
      <c r="A1085" s="43" t="s">
        <v>129</v>
      </c>
      <c r="B1085" s="43" t="s">
        <v>1701</v>
      </c>
      <c r="C1085" s="43" t="s">
        <v>1702</v>
      </c>
      <c r="D1085" s="43" t="s">
        <v>133</v>
      </c>
      <c r="E1085" s="43" t="s">
        <v>133</v>
      </c>
      <c r="F1085" s="43" t="s">
        <v>179</v>
      </c>
      <c r="G1085" s="43"/>
    </row>
    <row r="1086" spans="1:7" ht="22.5" x14ac:dyDescent="0.25">
      <c r="A1086" s="43" t="s">
        <v>129</v>
      </c>
      <c r="B1086" s="43" t="s">
        <v>1685</v>
      </c>
      <c r="C1086" s="43" t="s">
        <v>1703</v>
      </c>
      <c r="D1086" s="43" t="s">
        <v>133</v>
      </c>
      <c r="E1086" s="43" t="s">
        <v>133</v>
      </c>
      <c r="F1086" s="43" t="s">
        <v>179</v>
      </c>
      <c r="G1086" s="43"/>
    </row>
    <row r="1087" spans="1:7" ht="22.5" x14ac:dyDescent="0.25">
      <c r="A1087" s="43" t="s">
        <v>129</v>
      </c>
      <c r="B1087" s="43" t="s">
        <v>1686</v>
      </c>
      <c r="C1087" s="43" t="s">
        <v>1703</v>
      </c>
      <c r="D1087" s="43" t="s">
        <v>133</v>
      </c>
      <c r="E1087" s="43" t="s">
        <v>133</v>
      </c>
      <c r="F1087" s="43" t="s">
        <v>179</v>
      </c>
      <c r="G1087" s="43"/>
    </row>
    <row r="1088" spans="1:7" ht="22.5" x14ac:dyDescent="0.25">
      <c r="A1088" s="43" t="s">
        <v>129</v>
      </c>
      <c r="B1088" s="43" t="s">
        <v>1687</v>
      </c>
      <c r="C1088" s="43" t="s">
        <v>1703</v>
      </c>
      <c r="D1088" s="43" t="s">
        <v>133</v>
      </c>
      <c r="E1088" s="43" t="s">
        <v>133</v>
      </c>
      <c r="F1088" s="43" t="s">
        <v>179</v>
      </c>
      <c r="G1088" s="43"/>
    </row>
    <row r="1089" spans="1:7" ht="22.5" x14ac:dyDescent="0.25">
      <c r="A1089" s="43" t="s">
        <v>129</v>
      </c>
      <c r="B1089" s="43" t="s">
        <v>1688</v>
      </c>
      <c r="C1089" s="43" t="s">
        <v>1703</v>
      </c>
      <c r="D1089" s="43" t="s">
        <v>133</v>
      </c>
      <c r="E1089" s="43" t="s">
        <v>133</v>
      </c>
      <c r="F1089" s="43" t="s">
        <v>179</v>
      </c>
      <c r="G1089" s="43"/>
    </row>
    <row r="1090" spans="1:7" ht="22.5" x14ac:dyDescent="0.25">
      <c r="A1090" s="43" t="s">
        <v>129</v>
      </c>
      <c r="B1090" s="43" t="s">
        <v>1704</v>
      </c>
      <c r="C1090" s="43" t="s">
        <v>1705</v>
      </c>
      <c r="D1090" s="43" t="s">
        <v>133</v>
      </c>
      <c r="E1090" s="43" t="s">
        <v>133</v>
      </c>
      <c r="F1090" s="43" t="s">
        <v>179</v>
      </c>
      <c r="G1090" s="43"/>
    </row>
    <row r="1091" spans="1:7" ht="22.5" x14ac:dyDescent="0.25">
      <c r="A1091" s="43" t="s">
        <v>129</v>
      </c>
      <c r="B1091" s="43" t="s">
        <v>1685</v>
      </c>
      <c r="C1091" s="43" t="s">
        <v>1706</v>
      </c>
      <c r="D1091" s="43" t="s">
        <v>133</v>
      </c>
      <c r="E1091" s="43" t="s">
        <v>133</v>
      </c>
      <c r="F1091" s="43" t="s">
        <v>179</v>
      </c>
      <c r="G1091" s="43"/>
    </row>
    <row r="1092" spans="1:7" ht="22.5" x14ac:dyDescent="0.25">
      <c r="A1092" s="43" t="s">
        <v>129</v>
      </c>
      <c r="B1092" s="43" t="s">
        <v>1686</v>
      </c>
      <c r="C1092" s="43" t="s">
        <v>1706</v>
      </c>
      <c r="D1092" s="43" t="s">
        <v>133</v>
      </c>
      <c r="E1092" s="43" t="s">
        <v>133</v>
      </c>
      <c r="F1092" s="43" t="s">
        <v>179</v>
      </c>
      <c r="G1092" s="43"/>
    </row>
    <row r="1093" spans="1:7" ht="22.5" x14ac:dyDescent="0.25">
      <c r="A1093" s="43" t="s">
        <v>129</v>
      </c>
      <c r="B1093" s="43" t="s">
        <v>1687</v>
      </c>
      <c r="C1093" s="43" t="s">
        <v>1706</v>
      </c>
      <c r="D1093" s="43" t="s">
        <v>133</v>
      </c>
      <c r="E1093" s="43" t="s">
        <v>133</v>
      </c>
      <c r="F1093" s="43" t="s">
        <v>179</v>
      </c>
      <c r="G1093" s="43"/>
    </row>
    <row r="1094" spans="1:7" ht="22.5" x14ac:dyDescent="0.25">
      <c r="A1094" s="43" t="s">
        <v>129</v>
      </c>
      <c r="B1094" s="43" t="s">
        <v>1688</v>
      </c>
      <c r="C1094" s="43" t="s">
        <v>1706</v>
      </c>
      <c r="D1094" s="43" t="s">
        <v>133</v>
      </c>
      <c r="E1094" s="43" t="s">
        <v>133</v>
      </c>
      <c r="F1094" s="43" t="s">
        <v>179</v>
      </c>
      <c r="G1094" s="43"/>
    </row>
    <row r="1095" spans="1:7" ht="22.5" x14ac:dyDescent="0.25">
      <c r="A1095" s="43" t="s">
        <v>129</v>
      </c>
      <c r="B1095" s="43" t="s">
        <v>1707</v>
      </c>
      <c r="C1095" s="43" t="s">
        <v>1708</v>
      </c>
      <c r="D1095" s="43" t="s">
        <v>133</v>
      </c>
      <c r="E1095" s="43" t="s">
        <v>133</v>
      </c>
      <c r="F1095" s="43" t="s">
        <v>179</v>
      </c>
      <c r="G1095" s="43"/>
    </row>
    <row r="1096" spans="1:7" ht="22.5" x14ac:dyDescent="0.25">
      <c r="A1096" s="43" t="s">
        <v>129</v>
      </c>
      <c r="B1096" s="43" t="s">
        <v>1685</v>
      </c>
      <c r="C1096" s="43" t="s">
        <v>1709</v>
      </c>
      <c r="D1096" s="43" t="s">
        <v>133</v>
      </c>
      <c r="E1096" s="43" t="s">
        <v>133</v>
      </c>
      <c r="F1096" s="43" t="s">
        <v>179</v>
      </c>
      <c r="G1096" s="43"/>
    </row>
    <row r="1097" spans="1:7" ht="22.5" x14ac:dyDescent="0.25">
      <c r="A1097" s="43" t="s">
        <v>129</v>
      </c>
      <c r="B1097" s="43" t="s">
        <v>1686</v>
      </c>
      <c r="C1097" s="43" t="s">
        <v>1709</v>
      </c>
      <c r="D1097" s="43" t="s">
        <v>133</v>
      </c>
      <c r="E1097" s="43" t="s">
        <v>133</v>
      </c>
      <c r="F1097" s="43" t="s">
        <v>179</v>
      </c>
      <c r="G1097" s="43"/>
    </row>
    <row r="1098" spans="1:7" ht="22.5" x14ac:dyDescent="0.25">
      <c r="A1098" s="43" t="s">
        <v>129</v>
      </c>
      <c r="B1098" s="43" t="s">
        <v>1687</v>
      </c>
      <c r="C1098" s="43" t="s">
        <v>1709</v>
      </c>
      <c r="D1098" s="43" t="s">
        <v>133</v>
      </c>
      <c r="E1098" s="43" t="s">
        <v>133</v>
      </c>
      <c r="F1098" s="43" t="s">
        <v>179</v>
      </c>
      <c r="G1098" s="43"/>
    </row>
    <row r="1099" spans="1:7" ht="22.5" x14ac:dyDescent="0.25">
      <c r="A1099" s="43" t="s">
        <v>129</v>
      </c>
      <c r="B1099" s="43" t="s">
        <v>1688</v>
      </c>
      <c r="C1099" s="43" t="s">
        <v>1709</v>
      </c>
      <c r="D1099" s="43" t="s">
        <v>133</v>
      </c>
      <c r="E1099" s="43" t="s">
        <v>133</v>
      </c>
      <c r="F1099" s="43" t="s">
        <v>179</v>
      </c>
      <c r="G1099" s="43"/>
    </row>
    <row r="1100" spans="1:7" ht="22.5" x14ac:dyDescent="0.25">
      <c r="A1100" s="43" t="s">
        <v>129</v>
      </c>
      <c r="B1100" s="43" t="s">
        <v>1710</v>
      </c>
      <c r="C1100" s="43" t="s">
        <v>1711</v>
      </c>
      <c r="D1100" s="43" t="s">
        <v>133</v>
      </c>
      <c r="E1100" s="43" t="s">
        <v>133</v>
      </c>
      <c r="F1100" s="43" t="s">
        <v>179</v>
      </c>
      <c r="G1100" s="43"/>
    </row>
    <row r="1101" spans="1:7" ht="22.5" x14ac:dyDescent="0.25">
      <c r="A1101" s="43" t="s">
        <v>129</v>
      </c>
      <c r="B1101" s="43" t="s">
        <v>1685</v>
      </c>
      <c r="C1101" s="43" t="s">
        <v>1712</v>
      </c>
      <c r="D1101" s="43" t="s">
        <v>133</v>
      </c>
      <c r="E1101" s="43" t="s">
        <v>133</v>
      </c>
      <c r="F1101" s="43" t="s">
        <v>179</v>
      </c>
      <c r="G1101" s="43"/>
    </row>
    <row r="1102" spans="1:7" ht="22.5" x14ac:dyDescent="0.25">
      <c r="A1102" s="43" t="s">
        <v>129</v>
      </c>
      <c r="B1102" s="43" t="s">
        <v>1686</v>
      </c>
      <c r="C1102" s="43" t="s">
        <v>1712</v>
      </c>
      <c r="D1102" s="43" t="s">
        <v>133</v>
      </c>
      <c r="E1102" s="43" t="s">
        <v>133</v>
      </c>
      <c r="F1102" s="43" t="s">
        <v>179</v>
      </c>
      <c r="G1102" s="43"/>
    </row>
    <row r="1103" spans="1:7" ht="22.5" x14ac:dyDescent="0.25">
      <c r="A1103" s="43" t="s">
        <v>129</v>
      </c>
      <c r="B1103" s="43" t="s">
        <v>1687</v>
      </c>
      <c r="C1103" s="43" t="s">
        <v>1712</v>
      </c>
      <c r="D1103" s="43" t="s">
        <v>133</v>
      </c>
      <c r="E1103" s="43" t="s">
        <v>133</v>
      </c>
      <c r="F1103" s="43" t="s">
        <v>179</v>
      </c>
      <c r="G1103" s="43"/>
    </row>
    <row r="1104" spans="1:7" ht="22.5" x14ac:dyDescent="0.25">
      <c r="A1104" s="43" t="s">
        <v>129</v>
      </c>
      <c r="B1104" s="43" t="s">
        <v>1688</v>
      </c>
      <c r="C1104" s="43" t="s">
        <v>1712</v>
      </c>
      <c r="D1104" s="43" t="s">
        <v>133</v>
      </c>
      <c r="E1104" s="43" t="s">
        <v>133</v>
      </c>
      <c r="F1104" s="43" t="s">
        <v>179</v>
      </c>
      <c r="G1104" s="43"/>
    </row>
    <row r="1105" spans="1:7" ht="22.5" x14ac:dyDescent="0.25">
      <c r="A1105" s="43" t="s">
        <v>129</v>
      </c>
      <c r="B1105" s="43" t="s">
        <v>1713</v>
      </c>
      <c r="C1105" s="43" t="s">
        <v>1711</v>
      </c>
      <c r="D1105" s="43" t="s">
        <v>133</v>
      </c>
      <c r="E1105" s="43" t="s">
        <v>133</v>
      </c>
      <c r="F1105" s="43" t="s">
        <v>179</v>
      </c>
      <c r="G1105" s="43"/>
    </row>
    <row r="1106" spans="1:7" ht="22.5" x14ac:dyDescent="0.25">
      <c r="A1106" s="43" t="s">
        <v>129</v>
      </c>
      <c r="B1106" s="43" t="s">
        <v>1685</v>
      </c>
      <c r="C1106" s="43" t="s">
        <v>1712</v>
      </c>
      <c r="D1106" s="43" t="s">
        <v>133</v>
      </c>
      <c r="E1106" s="43" t="s">
        <v>133</v>
      </c>
      <c r="F1106" s="43" t="s">
        <v>179</v>
      </c>
      <c r="G1106" s="43"/>
    </row>
    <row r="1107" spans="1:7" ht="22.5" x14ac:dyDescent="0.25">
      <c r="A1107" s="43" t="s">
        <v>129</v>
      </c>
      <c r="B1107" s="43" t="s">
        <v>1686</v>
      </c>
      <c r="C1107" s="43" t="s">
        <v>1712</v>
      </c>
      <c r="D1107" s="43" t="s">
        <v>133</v>
      </c>
      <c r="E1107" s="43" t="s">
        <v>133</v>
      </c>
      <c r="F1107" s="43" t="s">
        <v>179</v>
      </c>
      <c r="G1107" s="43"/>
    </row>
    <row r="1108" spans="1:7" ht="22.5" x14ac:dyDescent="0.25">
      <c r="A1108" s="43" t="s">
        <v>129</v>
      </c>
      <c r="B1108" s="43" t="s">
        <v>1687</v>
      </c>
      <c r="C1108" s="43" t="s">
        <v>1712</v>
      </c>
      <c r="D1108" s="43" t="s">
        <v>133</v>
      </c>
      <c r="E1108" s="43" t="s">
        <v>133</v>
      </c>
      <c r="F1108" s="43" t="s">
        <v>179</v>
      </c>
      <c r="G1108" s="43"/>
    </row>
    <row r="1109" spans="1:7" ht="22.5" x14ac:dyDescent="0.25">
      <c r="A1109" s="43" t="s">
        <v>129</v>
      </c>
      <c r="B1109" s="43" t="s">
        <v>1688</v>
      </c>
      <c r="C1109" s="43" t="s">
        <v>1712</v>
      </c>
      <c r="D1109" s="43" t="s">
        <v>133</v>
      </c>
      <c r="E1109" s="43" t="s">
        <v>133</v>
      </c>
      <c r="F1109" s="43" t="s">
        <v>179</v>
      </c>
      <c r="G1109" s="43"/>
    </row>
    <row r="1110" spans="1:7" ht="22.5" x14ac:dyDescent="0.25">
      <c r="A1110" s="43" t="s">
        <v>129</v>
      </c>
      <c r="B1110" s="43" t="s">
        <v>1714</v>
      </c>
      <c r="C1110" s="43" t="s">
        <v>1715</v>
      </c>
      <c r="D1110" s="43" t="s">
        <v>133</v>
      </c>
      <c r="E1110" s="43" t="s">
        <v>133</v>
      </c>
      <c r="F1110" s="43" t="s">
        <v>179</v>
      </c>
      <c r="G1110" s="43"/>
    </row>
    <row r="1111" spans="1:7" ht="22.5" x14ac:dyDescent="0.25">
      <c r="A1111" s="43" t="s">
        <v>129</v>
      </c>
      <c r="B1111" s="43" t="s">
        <v>1679</v>
      </c>
      <c r="C1111" s="43" t="s">
        <v>179</v>
      </c>
      <c r="D1111" s="43" t="s">
        <v>133</v>
      </c>
      <c r="E1111" s="43" t="s">
        <v>133</v>
      </c>
      <c r="F1111" s="43" t="s">
        <v>179</v>
      </c>
      <c r="G1111" s="43"/>
    </row>
    <row r="1112" spans="1:7" ht="22.5" x14ac:dyDescent="0.25">
      <c r="A1112" s="43" t="s">
        <v>129</v>
      </c>
      <c r="B1112" s="43" t="s">
        <v>1716</v>
      </c>
      <c r="C1112" s="43" t="s">
        <v>179</v>
      </c>
      <c r="D1112" s="43" t="s">
        <v>133</v>
      </c>
      <c r="E1112" s="43" t="s">
        <v>133</v>
      </c>
      <c r="F1112" s="43" t="s">
        <v>179</v>
      </c>
      <c r="G1112" s="43"/>
    </row>
    <row r="1113" spans="1:7" ht="22.5" x14ac:dyDescent="0.25">
      <c r="A1113" s="43" t="s">
        <v>129</v>
      </c>
      <c r="B1113" s="43" t="s">
        <v>1717</v>
      </c>
      <c r="C1113" s="43" t="s">
        <v>179</v>
      </c>
      <c r="D1113" s="43" t="s">
        <v>133</v>
      </c>
      <c r="E1113" s="43" t="s">
        <v>133</v>
      </c>
      <c r="F1113" s="43" t="s">
        <v>179</v>
      </c>
      <c r="G1113" s="43"/>
    </row>
    <row r="1114" spans="1:7" ht="22.5" x14ac:dyDescent="0.25">
      <c r="A1114" s="43" t="s">
        <v>129</v>
      </c>
      <c r="B1114" s="43" t="s">
        <v>1718</v>
      </c>
      <c r="C1114" s="43" t="s">
        <v>179</v>
      </c>
      <c r="D1114" s="43" t="s">
        <v>133</v>
      </c>
      <c r="E1114" s="43" t="s">
        <v>133</v>
      </c>
      <c r="F1114" s="43" t="s">
        <v>179</v>
      </c>
      <c r="G1114" s="43"/>
    </row>
    <row r="1115" spans="1:7" ht="22.5" x14ac:dyDescent="0.25">
      <c r="A1115" s="43" t="s">
        <v>129</v>
      </c>
      <c r="B1115" s="43" t="s">
        <v>1003</v>
      </c>
      <c r="C1115" s="43" t="s">
        <v>179</v>
      </c>
      <c r="D1115" s="43" t="s">
        <v>133</v>
      </c>
      <c r="E1115" s="43" t="s">
        <v>133</v>
      </c>
      <c r="F1115" s="43" t="s">
        <v>179</v>
      </c>
      <c r="G1115" s="43"/>
    </row>
    <row r="1116" spans="1:7" ht="22.5" x14ac:dyDescent="0.25">
      <c r="A1116" s="43" t="s">
        <v>129</v>
      </c>
      <c r="B1116" s="43" t="s">
        <v>1719</v>
      </c>
      <c r="C1116" s="43" t="s">
        <v>179</v>
      </c>
      <c r="D1116" s="43" t="s">
        <v>133</v>
      </c>
      <c r="E1116" s="43" t="s">
        <v>133</v>
      </c>
      <c r="F1116" s="43" t="s">
        <v>179</v>
      </c>
      <c r="G1116" s="43"/>
    </row>
    <row r="1117" spans="1:7" ht="22.5" x14ac:dyDescent="0.25">
      <c r="A1117" s="43" t="s">
        <v>129</v>
      </c>
      <c r="B1117" s="43" t="s">
        <v>233</v>
      </c>
      <c r="C1117" s="43" t="s">
        <v>179</v>
      </c>
      <c r="D1117" s="43" t="s">
        <v>133</v>
      </c>
      <c r="E1117" s="43" t="s">
        <v>133</v>
      </c>
      <c r="F1117" s="43" t="s">
        <v>179</v>
      </c>
      <c r="G1117" s="43"/>
    </row>
    <row r="1118" spans="1:7" ht="22.5" x14ac:dyDescent="0.25">
      <c r="A1118" s="43" t="s">
        <v>129</v>
      </c>
      <c r="B1118" s="43" t="s">
        <v>236</v>
      </c>
      <c r="C1118" s="43" t="s">
        <v>179</v>
      </c>
      <c r="D1118" s="43" t="s">
        <v>133</v>
      </c>
      <c r="E1118" s="43" t="s">
        <v>133</v>
      </c>
      <c r="F1118" s="43" t="s">
        <v>179</v>
      </c>
      <c r="G1118" s="43"/>
    </row>
    <row r="1119" spans="1:7" ht="22.5" x14ac:dyDescent="0.25">
      <c r="A1119" s="43" t="s">
        <v>129</v>
      </c>
      <c r="B1119" s="43" t="s">
        <v>1009</v>
      </c>
      <c r="C1119" s="43" t="s">
        <v>179</v>
      </c>
      <c r="D1119" s="43" t="s">
        <v>133</v>
      </c>
      <c r="E1119" s="43" t="s">
        <v>133</v>
      </c>
      <c r="F1119" s="43" t="s">
        <v>179</v>
      </c>
      <c r="G1119" s="43"/>
    </row>
    <row r="1120" spans="1:7" ht="22.5" x14ac:dyDescent="0.25">
      <c r="A1120" s="43" t="s">
        <v>129</v>
      </c>
      <c r="B1120" s="43" t="s">
        <v>1011</v>
      </c>
      <c r="C1120" s="43" t="s">
        <v>179</v>
      </c>
      <c r="D1120" s="43" t="s">
        <v>133</v>
      </c>
      <c r="E1120" s="43" t="s">
        <v>133</v>
      </c>
      <c r="F1120" s="43" t="s">
        <v>179</v>
      </c>
      <c r="G1120" s="43"/>
    </row>
    <row r="1121" spans="1:7" ht="22.5" x14ac:dyDescent="0.25">
      <c r="A1121" s="43" t="s">
        <v>129</v>
      </c>
      <c r="B1121" s="43" t="s">
        <v>242</v>
      </c>
      <c r="C1121" s="43" t="s">
        <v>179</v>
      </c>
      <c r="D1121" s="43" t="s">
        <v>133</v>
      </c>
      <c r="E1121" s="43" t="s">
        <v>133</v>
      </c>
      <c r="F1121" s="43" t="s">
        <v>179</v>
      </c>
      <c r="G1121" s="43"/>
    </row>
    <row r="1122" spans="1:7" ht="22.5" x14ac:dyDescent="0.25">
      <c r="A1122" s="43" t="s">
        <v>129</v>
      </c>
      <c r="B1122" s="43" t="s">
        <v>245</v>
      </c>
      <c r="C1122" s="43" t="s">
        <v>179</v>
      </c>
      <c r="D1122" s="43" t="s">
        <v>133</v>
      </c>
      <c r="E1122" s="43" t="s">
        <v>133</v>
      </c>
      <c r="F1122" s="43" t="s">
        <v>179</v>
      </c>
      <c r="G1122" s="43"/>
    </row>
    <row r="1123" spans="1:7" ht="22.5" x14ac:dyDescent="0.25">
      <c r="A1123" s="43" t="s">
        <v>129</v>
      </c>
      <c r="B1123" s="43" t="s">
        <v>248</v>
      </c>
      <c r="C1123" s="43" t="s">
        <v>179</v>
      </c>
      <c r="D1123" s="43" t="s">
        <v>133</v>
      </c>
      <c r="E1123" s="43" t="s">
        <v>133</v>
      </c>
      <c r="F1123" s="43" t="s">
        <v>179</v>
      </c>
      <c r="G1123" s="43"/>
    </row>
    <row r="1124" spans="1:7" ht="22.5" x14ac:dyDescent="0.25">
      <c r="A1124" s="43" t="s">
        <v>129</v>
      </c>
      <c r="B1124" s="43" t="s">
        <v>233</v>
      </c>
      <c r="C1124" s="43" t="s">
        <v>179</v>
      </c>
      <c r="D1124" s="43" t="s">
        <v>133</v>
      </c>
      <c r="E1124" s="43" t="s">
        <v>133</v>
      </c>
      <c r="F1124" s="43" t="s">
        <v>179</v>
      </c>
      <c r="G1124" s="43"/>
    </row>
    <row r="1125" spans="1:7" ht="22.5" x14ac:dyDescent="0.25">
      <c r="A1125" s="43" t="s">
        <v>129</v>
      </c>
      <c r="B1125" s="43" t="s">
        <v>236</v>
      </c>
      <c r="C1125" s="43" t="s">
        <v>179</v>
      </c>
      <c r="D1125" s="43" t="s">
        <v>133</v>
      </c>
      <c r="E1125" s="43" t="s">
        <v>133</v>
      </c>
      <c r="F1125" s="43" t="s">
        <v>179</v>
      </c>
      <c r="G1125" s="43"/>
    </row>
    <row r="1126" spans="1:7" ht="22.5" x14ac:dyDescent="0.25">
      <c r="A1126" s="43" t="s">
        <v>129</v>
      </c>
      <c r="B1126" s="43" t="s">
        <v>1654</v>
      </c>
      <c r="C1126" s="43" t="s">
        <v>179</v>
      </c>
      <c r="D1126" s="43" t="s">
        <v>133</v>
      </c>
      <c r="E1126" s="43" t="s">
        <v>133</v>
      </c>
      <c r="F1126" s="43" t="s">
        <v>179</v>
      </c>
      <c r="G1126" s="43"/>
    </row>
    <row r="1127" spans="1:7" ht="22.5" x14ac:dyDescent="0.25">
      <c r="A1127" s="43" t="s">
        <v>129</v>
      </c>
      <c r="B1127" s="43" t="s">
        <v>1656</v>
      </c>
      <c r="C1127" s="43" t="s">
        <v>179</v>
      </c>
      <c r="D1127" s="43" t="s">
        <v>133</v>
      </c>
      <c r="E1127" s="43" t="s">
        <v>133</v>
      </c>
      <c r="F1127" s="43" t="s">
        <v>179</v>
      </c>
      <c r="G1127" s="43"/>
    </row>
    <row r="1128" spans="1:7" ht="22.5" x14ac:dyDescent="0.25">
      <c r="A1128" s="43" t="s">
        <v>129</v>
      </c>
      <c r="B1128" s="43" t="s">
        <v>617</v>
      </c>
      <c r="C1128" s="43" t="s">
        <v>179</v>
      </c>
      <c r="D1128" s="43" t="s">
        <v>133</v>
      </c>
      <c r="E1128" s="43" t="s">
        <v>133</v>
      </c>
      <c r="F1128" s="43" t="s">
        <v>179</v>
      </c>
      <c r="G1128" s="43"/>
    </row>
    <row r="1129" spans="1:7" ht="22.5" x14ac:dyDescent="0.25">
      <c r="A1129" s="43" t="s">
        <v>129</v>
      </c>
      <c r="B1129" s="43" t="s">
        <v>1029</v>
      </c>
      <c r="C1129" s="43" t="s">
        <v>179</v>
      </c>
      <c r="D1129" s="43" t="s">
        <v>133</v>
      </c>
      <c r="E1129" s="43" t="s">
        <v>133</v>
      </c>
      <c r="F1129" s="43" t="s">
        <v>179</v>
      </c>
      <c r="G1129" s="43"/>
    </row>
    <row r="1130" spans="1:7" ht="22.5" x14ac:dyDescent="0.25">
      <c r="A1130" s="43" t="s">
        <v>129</v>
      </c>
      <c r="B1130" s="43" t="s">
        <v>1309</v>
      </c>
      <c r="C1130" s="43" t="s">
        <v>1720</v>
      </c>
      <c r="D1130" s="43" t="s">
        <v>133</v>
      </c>
      <c r="E1130" s="43" t="s">
        <v>133</v>
      </c>
      <c r="F1130" s="43" t="s">
        <v>179</v>
      </c>
      <c r="G1130" s="43"/>
    </row>
    <row r="1131" spans="1:7" ht="22.5" x14ac:dyDescent="0.25">
      <c r="A1131" s="43" t="s">
        <v>129</v>
      </c>
      <c r="B1131" s="43" t="s">
        <v>1721</v>
      </c>
      <c r="C1131" s="43" t="s">
        <v>1722</v>
      </c>
      <c r="D1131" s="43" t="s">
        <v>133</v>
      </c>
      <c r="E1131" s="43" t="s">
        <v>133</v>
      </c>
      <c r="F1131" s="43" t="s">
        <v>179</v>
      </c>
      <c r="G1131" s="43"/>
    </row>
    <row r="1132" spans="1:7" ht="22.5" x14ac:dyDescent="0.25">
      <c r="A1132" s="43" t="s">
        <v>129</v>
      </c>
      <c r="B1132" s="43" t="s">
        <v>1040</v>
      </c>
      <c r="C1132" s="43" t="s">
        <v>1723</v>
      </c>
      <c r="D1132" s="43" t="s">
        <v>133</v>
      </c>
      <c r="E1132" s="43" t="s">
        <v>133</v>
      </c>
      <c r="F1132" s="43" t="s">
        <v>179</v>
      </c>
      <c r="G1132" s="43"/>
    </row>
    <row r="1133" spans="1:7" ht="22.5" x14ac:dyDescent="0.25">
      <c r="A1133" s="43" t="s">
        <v>129</v>
      </c>
      <c r="B1133" s="43" t="s">
        <v>1042</v>
      </c>
      <c r="C1133" s="43" t="s">
        <v>179</v>
      </c>
      <c r="D1133" s="43" t="s">
        <v>133</v>
      </c>
      <c r="E1133" s="43" t="s">
        <v>133</v>
      </c>
      <c r="F1133" s="43" t="s">
        <v>179</v>
      </c>
      <c r="G1133" s="43"/>
    </row>
    <row r="1134" spans="1:7" ht="22.5" x14ac:dyDescent="0.25">
      <c r="A1134" s="43" t="s">
        <v>129</v>
      </c>
      <c r="B1134" s="43" t="s">
        <v>1685</v>
      </c>
      <c r="C1134" s="43" t="s">
        <v>1723</v>
      </c>
      <c r="D1134" s="43" t="s">
        <v>133</v>
      </c>
      <c r="E1134" s="43" t="s">
        <v>133</v>
      </c>
      <c r="F1134" s="43" t="s">
        <v>179</v>
      </c>
      <c r="G1134" s="43"/>
    </row>
    <row r="1135" spans="1:7" ht="22.5" x14ac:dyDescent="0.25">
      <c r="A1135" s="43" t="s">
        <v>129</v>
      </c>
      <c r="B1135" s="43" t="s">
        <v>1686</v>
      </c>
      <c r="C1135" s="43" t="s">
        <v>1723</v>
      </c>
      <c r="D1135" s="43" t="s">
        <v>133</v>
      </c>
      <c r="E1135" s="43" t="s">
        <v>133</v>
      </c>
      <c r="F1135" s="43" t="s">
        <v>179</v>
      </c>
      <c r="G1135" s="43"/>
    </row>
    <row r="1136" spans="1:7" ht="22.5" x14ac:dyDescent="0.25">
      <c r="A1136" s="43" t="s">
        <v>129</v>
      </c>
      <c r="B1136" s="43" t="s">
        <v>1687</v>
      </c>
      <c r="C1136" s="43" t="s">
        <v>1723</v>
      </c>
      <c r="D1136" s="43" t="s">
        <v>133</v>
      </c>
      <c r="E1136" s="43" t="s">
        <v>133</v>
      </c>
      <c r="F1136" s="43" t="s">
        <v>179</v>
      </c>
      <c r="G1136" s="43"/>
    </row>
    <row r="1137" spans="1:7" ht="22.5" x14ac:dyDescent="0.25">
      <c r="A1137" s="43" t="s">
        <v>129</v>
      </c>
      <c r="B1137" s="43" t="s">
        <v>1688</v>
      </c>
      <c r="C1137" s="43" t="s">
        <v>1723</v>
      </c>
      <c r="D1137" s="43" t="s">
        <v>133</v>
      </c>
      <c r="E1137" s="43" t="s">
        <v>133</v>
      </c>
      <c r="F1137" s="43" t="s">
        <v>179</v>
      </c>
      <c r="G1137" s="43"/>
    </row>
    <row r="1138" spans="1:7" ht="22.5" x14ac:dyDescent="0.25">
      <c r="A1138" s="43" t="s">
        <v>129</v>
      </c>
      <c r="B1138" s="43" t="s">
        <v>1724</v>
      </c>
      <c r="C1138" s="43" t="s">
        <v>1725</v>
      </c>
      <c r="D1138" s="43" t="s">
        <v>133</v>
      </c>
      <c r="E1138" s="43" t="s">
        <v>133</v>
      </c>
      <c r="F1138" s="43" t="s">
        <v>179</v>
      </c>
      <c r="G1138" s="43"/>
    </row>
    <row r="1139" spans="1:7" ht="22.5" x14ac:dyDescent="0.25">
      <c r="A1139" s="43" t="s">
        <v>129</v>
      </c>
      <c r="B1139" s="43" t="s">
        <v>1040</v>
      </c>
      <c r="C1139" s="43" t="s">
        <v>1726</v>
      </c>
      <c r="D1139" s="43" t="s">
        <v>133</v>
      </c>
      <c r="E1139" s="43" t="s">
        <v>133</v>
      </c>
      <c r="F1139" s="43" t="s">
        <v>179</v>
      </c>
      <c r="G1139" s="43"/>
    </row>
    <row r="1140" spans="1:7" ht="22.5" x14ac:dyDescent="0.25">
      <c r="A1140" s="43" t="s">
        <v>129</v>
      </c>
      <c r="B1140" s="43" t="s">
        <v>1042</v>
      </c>
      <c r="C1140" s="43" t="s">
        <v>179</v>
      </c>
      <c r="D1140" s="43" t="s">
        <v>133</v>
      </c>
      <c r="E1140" s="43" t="s">
        <v>133</v>
      </c>
      <c r="F1140" s="43" t="s">
        <v>179</v>
      </c>
      <c r="G1140" s="43"/>
    </row>
    <row r="1141" spans="1:7" ht="22.5" x14ac:dyDescent="0.25">
      <c r="A1141" s="43" t="s">
        <v>129</v>
      </c>
      <c r="B1141" s="43" t="s">
        <v>1685</v>
      </c>
      <c r="C1141" s="43" t="s">
        <v>1726</v>
      </c>
      <c r="D1141" s="43" t="s">
        <v>133</v>
      </c>
      <c r="E1141" s="43" t="s">
        <v>133</v>
      </c>
      <c r="F1141" s="43" t="s">
        <v>179</v>
      </c>
      <c r="G1141" s="43"/>
    </row>
    <row r="1142" spans="1:7" ht="22.5" x14ac:dyDescent="0.25">
      <c r="A1142" s="43" t="s">
        <v>129</v>
      </c>
      <c r="B1142" s="43" t="s">
        <v>1686</v>
      </c>
      <c r="C1142" s="43" t="s">
        <v>1726</v>
      </c>
      <c r="D1142" s="43" t="s">
        <v>133</v>
      </c>
      <c r="E1142" s="43" t="s">
        <v>133</v>
      </c>
      <c r="F1142" s="43" t="s">
        <v>179</v>
      </c>
      <c r="G1142" s="43"/>
    </row>
    <row r="1143" spans="1:7" ht="22.5" x14ac:dyDescent="0.25">
      <c r="A1143" s="43" t="s">
        <v>129</v>
      </c>
      <c r="B1143" s="43" t="s">
        <v>1687</v>
      </c>
      <c r="C1143" s="43" t="s">
        <v>1726</v>
      </c>
      <c r="D1143" s="43" t="s">
        <v>133</v>
      </c>
      <c r="E1143" s="43" t="s">
        <v>133</v>
      </c>
      <c r="F1143" s="43" t="s">
        <v>179</v>
      </c>
      <c r="G1143" s="43"/>
    </row>
    <row r="1144" spans="1:7" ht="22.5" x14ac:dyDescent="0.25">
      <c r="A1144" s="43" t="s">
        <v>129</v>
      </c>
      <c r="B1144" s="43" t="s">
        <v>1688</v>
      </c>
      <c r="C1144" s="43" t="s">
        <v>1726</v>
      </c>
      <c r="D1144" s="43" t="s">
        <v>133</v>
      </c>
      <c r="E1144" s="43" t="s">
        <v>133</v>
      </c>
      <c r="F1144" s="43" t="s">
        <v>179</v>
      </c>
      <c r="G1144" s="43"/>
    </row>
    <row r="1145" spans="1:7" ht="22.5" x14ac:dyDescent="0.25">
      <c r="A1145" s="43" t="s">
        <v>129</v>
      </c>
      <c r="B1145" s="43" t="s">
        <v>1727</v>
      </c>
      <c r="C1145" s="43" t="s">
        <v>1728</v>
      </c>
      <c r="D1145" s="43" t="s">
        <v>133</v>
      </c>
      <c r="E1145" s="43" t="s">
        <v>133</v>
      </c>
      <c r="F1145" s="43" t="s">
        <v>179</v>
      </c>
      <c r="G1145" s="43"/>
    </row>
    <row r="1146" spans="1:7" ht="22.5" x14ac:dyDescent="0.25">
      <c r="A1146" s="43" t="s">
        <v>129</v>
      </c>
      <c r="B1146" s="43" t="s">
        <v>1040</v>
      </c>
      <c r="C1146" s="43" t="s">
        <v>1729</v>
      </c>
      <c r="D1146" s="43" t="s">
        <v>133</v>
      </c>
      <c r="E1146" s="43" t="s">
        <v>133</v>
      </c>
      <c r="F1146" s="43" t="s">
        <v>179</v>
      </c>
      <c r="G1146" s="43"/>
    </row>
    <row r="1147" spans="1:7" ht="22.5" x14ac:dyDescent="0.25">
      <c r="A1147" s="43" t="s">
        <v>129</v>
      </c>
      <c r="B1147" s="43" t="s">
        <v>1042</v>
      </c>
      <c r="C1147" s="43" t="s">
        <v>179</v>
      </c>
      <c r="D1147" s="43" t="s">
        <v>133</v>
      </c>
      <c r="E1147" s="43" t="s">
        <v>133</v>
      </c>
      <c r="F1147" s="43" t="s">
        <v>179</v>
      </c>
      <c r="G1147" s="43"/>
    </row>
    <row r="1148" spans="1:7" ht="22.5" x14ac:dyDescent="0.25">
      <c r="A1148" s="43" t="s">
        <v>129</v>
      </c>
      <c r="B1148" s="43" t="s">
        <v>1685</v>
      </c>
      <c r="C1148" s="43" t="s">
        <v>1729</v>
      </c>
      <c r="D1148" s="43" t="s">
        <v>133</v>
      </c>
      <c r="E1148" s="43" t="s">
        <v>133</v>
      </c>
      <c r="F1148" s="43" t="s">
        <v>179</v>
      </c>
      <c r="G1148" s="43"/>
    </row>
    <row r="1149" spans="1:7" ht="22.5" x14ac:dyDescent="0.25">
      <c r="A1149" s="43" t="s">
        <v>129</v>
      </c>
      <c r="B1149" s="43" t="s">
        <v>1686</v>
      </c>
      <c r="C1149" s="43" t="s">
        <v>1729</v>
      </c>
      <c r="D1149" s="43" t="s">
        <v>133</v>
      </c>
      <c r="E1149" s="43" t="s">
        <v>133</v>
      </c>
      <c r="F1149" s="43" t="s">
        <v>179</v>
      </c>
      <c r="G1149" s="43"/>
    </row>
    <row r="1150" spans="1:7" ht="22.5" x14ac:dyDescent="0.25">
      <c r="A1150" s="43" t="s">
        <v>129</v>
      </c>
      <c r="B1150" s="43" t="s">
        <v>1687</v>
      </c>
      <c r="C1150" s="43" t="s">
        <v>1729</v>
      </c>
      <c r="D1150" s="43" t="s">
        <v>133</v>
      </c>
      <c r="E1150" s="43" t="s">
        <v>133</v>
      </c>
      <c r="F1150" s="43" t="s">
        <v>179</v>
      </c>
      <c r="G1150" s="43"/>
    </row>
    <row r="1151" spans="1:7" ht="22.5" x14ac:dyDescent="0.25">
      <c r="A1151" s="43" t="s">
        <v>129</v>
      </c>
      <c r="B1151" s="43" t="s">
        <v>1688</v>
      </c>
      <c r="C1151" s="43" t="s">
        <v>1729</v>
      </c>
      <c r="D1151" s="43" t="s">
        <v>133</v>
      </c>
      <c r="E1151" s="43" t="s">
        <v>133</v>
      </c>
      <c r="F1151" s="43" t="s">
        <v>179</v>
      </c>
      <c r="G1151" s="43"/>
    </row>
    <row r="1152" spans="1:7" ht="22.5" x14ac:dyDescent="0.25">
      <c r="A1152" s="43" t="s">
        <v>129</v>
      </c>
      <c r="B1152" s="43" t="s">
        <v>1730</v>
      </c>
      <c r="C1152" s="43" t="s">
        <v>1731</v>
      </c>
      <c r="D1152" s="43" t="s">
        <v>133</v>
      </c>
      <c r="E1152" s="43" t="s">
        <v>133</v>
      </c>
      <c r="F1152" s="43" t="s">
        <v>179</v>
      </c>
      <c r="G1152" s="43"/>
    </row>
    <row r="1153" spans="1:7" ht="22.5" x14ac:dyDescent="0.25">
      <c r="A1153" s="43" t="s">
        <v>129</v>
      </c>
      <c r="B1153" s="43" t="s">
        <v>1040</v>
      </c>
      <c r="C1153" s="43" t="s">
        <v>1732</v>
      </c>
      <c r="D1153" s="43" t="s">
        <v>133</v>
      </c>
      <c r="E1153" s="43" t="s">
        <v>133</v>
      </c>
      <c r="F1153" s="43" t="s">
        <v>179</v>
      </c>
      <c r="G1153" s="43"/>
    </row>
    <row r="1154" spans="1:7" ht="22.5" x14ac:dyDescent="0.25">
      <c r="A1154" s="43" t="s">
        <v>129</v>
      </c>
      <c r="B1154" s="43" t="s">
        <v>1042</v>
      </c>
      <c r="C1154" s="43" t="s">
        <v>179</v>
      </c>
      <c r="D1154" s="43" t="s">
        <v>133</v>
      </c>
      <c r="E1154" s="43" t="s">
        <v>133</v>
      </c>
      <c r="F1154" s="43" t="s">
        <v>179</v>
      </c>
      <c r="G1154" s="43"/>
    </row>
    <row r="1155" spans="1:7" ht="22.5" x14ac:dyDescent="0.25">
      <c r="A1155" s="43" t="s">
        <v>129</v>
      </c>
      <c r="B1155" s="43" t="s">
        <v>1685</v>
      </c>
      <c r="C1155" s="43" t="s">
        <v>1732</v>
      </c>
      <c r="D1155" s="43" t="s">
        <v>133</v>
      </c>
      <c r="E1155" s="43" t="s">
        <v>133</v>
      </c>
      <c r="F1155" s="43" t="s">
        <v>179</v>
      </c>
      <c r="G1155" s="43"/>
    </row>
    <row r="1156" spans="1:7" ht="22.5" x14ac:dyDescent="0.25">
      <c r="A1156" s="43" t="s">
        <v>129</v>
      </c>
      <c r="B1156" s="43" t="s">
        <v>1686</v>
      </c>
      <c r="C1156" s="43" t="s">
        <v>1732</v>
      </c>
      <c r="D1156" s="43" t="s">
        <v>133</v>
      </c>
      <c r="E1156" s="43" t="s">
        <v>133</v>
      </c>
      <c r="F1156" s="43" t="s">
        <v>179</v>
      </c>
      <c r="G1156" s="43"/>
    </row>
    <row r="1157" spans="1:7" ht="22.5" x14ac:dyDescent="0.25">
      <c r="A1157" s="43" t="s">
        <v>129</v>
      </c>
      <c r="B1157" s="43" t="s">
        <v>1687</v>
      </c>
      <c r="C1157" s="43" t="s">
        <v>1732</v>
      </c>
      <c r="D1157" s="43" t="s">
        <v>133</v>
      </c>
      <c r="E1157" s="43" t="s">
        <v>133</v>
      </c>
      <c r="F1157" s="43" t="s">
        <v>179</v>
      </c>
      <c r="G1157" s="43"/>
    </row>
    <row r="1158" spans="1:7" ht="22.5" x14ac:dyDescent="0.25">
      <c r="A1158" s="43" t="s">
        <v>129</v>
      </c>
      <c r="B1158" s="43" t="s">
        <v>1688</v>
      </c>
      <c r="C1158" s="43" t="s">
        <v>1732</v>
      </c>
      <c r="D1158" s="43" t="s">
        <v>133</v>
      </c>
      <c r="E1158" s="43" t="s">
        <v>133</v>
      </c>
      <c r="F1158" s="43" t="s">
        <v>179</v>
      </c>
      <c r="G1158" s="43"/>
    </row>
    <row r="1159" spans="1:7" ht="22.5" x14ac:dyDescent="0.25">
      <c r="A1159" s="43" t="s">
        <v>129</v>
      </c>
      <c r="B1159" s="43" t="s">
        <v>1733</v>
      </c>
      <c r="C1159" s="43" t="s">
        <v>1734</v>
      </c>
      <c r="D1159" s="43" t="s">
        <v>133</v>
      </c>
      <c r="E1159" s="43" t="s">
        <v>133</v>
      </c>
      <c r="F1159" s="43" t="s">
        <v>179</v>
      </c>
      <c r="G1159" s="43"/>
    </row>
    <row r="1160" spans="1:7" ht="22.5" x14ac:dyDescent="0.25">
      <c r="A1160" s="43" t="s">
        <v>129</v>
      </c>
      <c r="B1160" s="43" t="s">
        <v>1040</v>
      </c>
      <c r="C1160" s="43" t="s">
        <v>1735</v>
      </c>
      <c r="D1160" s="43" t="s">
        <v>133</v>
      </c>
      <c r="E1160" s="43" t="s">
        <v>133</v>
      </c>
      <c r="F1160" s="43" t="s">
        <v>179</v>
      </c>
      <c r="G1160" s="43"/>
    </row>
    <row r="1161" spans="1:7" ht="22.5" x14ac:dyDescent="0.25">
      <c r="A1161" s="43" t="s">
        <v>129</v>
      </c>
      <c r="B1161" s="43" t="s">
        <v>1042</v>
      </c>
      <c r="C1161" s="43" t="s">
        <v>179</v>
      </c>
      <c r="D1161" s="43" t="s">
        <v>133</v>
      </c>
      <c r="E1161" s="43" t="s">
        <v>133</v>
      </c>
      <c r="F1161" s="43" t="s">
        <v>179</v>
      </c>
      <c r="G1161" s="43"/>
    </row>
    <row r="1162" spans="1:7" ht="22.5" x14ac:dyDescent="0.25">
      <c r="A1162" s="43" t="s">
        <v>129</v>
      </c>
      <c r="B1162" s="43" t="s">
        <v>1685</v>
      </c>
      <c r="C1162" s="43" t="s">
        <v>1735</v>
      </c>
      <c r="D1162" s="43" t="s">
        <v>133</v>
      </c>
      <c r="E1162" s="43" t="s">
        <v>133</v>
      </c>
      <c r="F1162" s="43" t="s">
        <v>179</v>
      </c>
      <c r="G1162" s="43"/>
    </row>
    <row r="1163" spans="1:7" ht="22.5" x14ac:dyDescent="0.25">
      <c r="A1163" s="43" t="s">
        <v>129</v>
      </c>
      <c r="B1163" s="43" t="s">
        <v>1686</v>
      </c>
      <c r="C1163" s="43" t="s">
        <v>1735</v>
      </c>
      <c r="D1163" s="43" t="s">
        <v>133</v>
      </c>
      <c r="E1163" s="43" t="s">
        <v>133</v>
      </c>
      <c r="F1163" s="43" t="s">
        <v>179</v>
      </c>
      <c r="G1163" s="43"/>
    </row>
    <row r="1164" spans="1:7" ht="22.5" x14ac:dyDescent="0.25">
      <c r="A1164" s="43" t="s">
        <v>129</v>
      </c>
      <c r="B1164" s="43" t="s">
        <v>1687</v>
      </c>
      <c r="C1164" s="43" t="s">
        <v>1735</v>
      </c>
      <c r="D1164" s="43" t="s">
        <v>133</v>
      </c>
      <c r="E1164" s="43" t="s">
        <v>133</v>
      </c>
      <c r="F1164" s="43" t="s">
        <v>179</v>
      </c>
      <c r="G1164" s="43"/>
    </row>
    <row r="1165" spans="1:7" ht="22.5" x14ac:dyDescent="0.25">
      <c r="A1165" s="43" t="s">
        <v>129</v>
      </c>
      <c r="B1165" s="43" t="s">
        <v>1688</v>
      </c>
      <c r="C1165" s="43" t="s">
        <v>1735</v>
      </c>
      <c r="D1165" s="43" t="s">
        <v>133</v>
      </c>
      <c r="E1165" s="43" t="s">
        <v>133</v>
      </c>
      <c r="F1165" s="43" t="s">
        <v>179</v>
      </c>
      <c r="G1165" s="43"/>
    </row>
    <row r="1166" spans="1:7" ht="22.5" x14ac:dyDescent="0.25">
      <c r="A1166" s="43" t="s">
        <v>129</v>
      </c>
      <c r="B1166" s="43" t="s">
        <v>1699</v>
      </c>
      <c r="C1166" s="43" t="s">
        <v>179</v>
      </c>
      <c r="D1166" s="43" t="s">
        <v>133</v>
      </c>
      <c r="E1166" s="43" t="s">
        <v>133</v>
      </c>
      <c r="F1166" s="43" t="s">
        <v>179</v>
      </c>
      <c r="G1166" s="43"/>
    </row>
    <row r="1167" spans="1:7" ht="22.5" x14ac:dyDescent="0.25">
      <c r="A1167" s="43" t="s">
        <v>129</v>
      </c>
      <c r="B1167" s="43" t="s">
        <v>730</v>
      </c>
      <c r="C1167" s="43" t="s">
        <v>179</v>
      </c>
      <c r="D1167" s="43" t="s">
        <v>133</v>
      </c>
      <c r="E1167" s="43" t="s">
        <v>133</v>
      </c>
      <c r="F1167" s="43" t="s">
        <v>179</v>
      </c>
      <c r="G1167" s="43"/>
    </row>
    <row r="1168" spans="1:7" ht="22.5" x14ac:dyDescent="0.25">
      <c r="A1168" s="43" t="s">
        <v>129</v>
      </c>
      <c r="B1168" s="43" t="s">
        <v>602</v>
      </c>
      <c r="C1168" s="43" t="s">
        <v>179</v>
      </c>
      <c r="D1168" s="43" t="s">
        <v>133</v>
      </c>
      <c r="E1168" s="43" t="s">
        <v>133</v>
      </c>
      <c r="F1168" s="43" t="s">
        <v>179</v>
      </c>
      <c r="G1168" s="43"/>
    </row>
    <row r="1169" spans="1:7" ht="22.5" x14ac:dyDescent="0.25">
      <c r="A1169" s="43" t="s">
        <v>129</v>
      </c>
      <c r="B1169" s="43" t="s">
        <v>1665</v>
      </c>
      <c r="C1169" s="43" t="s">
        <v>179</v>
      </c>
      <c r="D1169" s="43" t="s">
        <v>133</v>
      </c>
      <c r="E1169" s="43" t="s">
        <v>133</v>
      </c>
      <c r="F1169" s="43" t="s">
        <v>179</v>
      </c>
      <c r="G1169" s="43"/>
    </row>
    <row r="1170" spans="1:7" ht="22.5" x14ac:dyDescent="0.25">
      <c r="A1170" s="43" t="s">
        <v>129</v>
      </c>
      <c r="B1170" s="43" t="s">
        <v>1137</v>
      </c>
      <c r="C1170" s="43" t="s">
        <v>179</v>
      </c>
      <c r="D1170" s="43" t="s">
        <v>133</v>
      </c>
      <c r="E1170" s="43" t="s">
        <v>133</v>
      </c>
      <c r="F1170" s="43" t="s">
        <v>179</v>
      </c>
      <c r="G1170" s="43"/>
    </row>
    <row r="1171" spans="1:7" ht="22.5" x14ac:dyDescent="0.25">
      <c r="A1171" s="43" t="s">
        <v>129</v>
      </c>
      <c r="B1171" s="43" t="s">
        <v>605</v>
      </c>
      <c r="C1171" s="43" t="s">
        <v>179</v>
      </c>
      <c r="D1171" s="43" t="s">
        <v>133</v>
      </c>
      <c r="E1171" s="43" t="s">
        <v>133</v>
      </c>
      <c r="F1171" s="43" t="s">
        <v>179</v>
      </c>
      <c r="G1171" s="43"/>
    </row>
    <row r="1172" spans="1:7" ht="22.5" x14ac:dyDescent="0.25">
      <c r="A1172" s="43" t="s">
        <v>129</v>
      </c>
      <c r="B1172" s="43" t="s">
        <v>608</v>
      </c>
      <c r="C1172" s="43" t="s">
        <v>179</v>
      </c>
      <c r="D1172" s="43" t="s">
        <v>133</v>
      </c>
      <c r="E1172" s="43" t="s">
        <v>133</v>
      </c>
      <c r="F1172" s="43" t="s">
        <v>179</v>
      </c>
      <c r="G1172" s="43"/>
    </row>
    <row r="1173" spans="1:7" ht="22.5" x14ac:dyDescent="0.25">
      <c r="A1173" s="43" t="s">
        <v>129</v>
      </c>
      <c r="B1173" s="43" t="s">
        <v>611</v>
      </c>
      <c r="C1173" s="43" t="s">
        <v>179</v>
      </c>
      <c r="D1173" s="43" t="s">
        <v>133</v>
      </c>
      <c r="E1173" s="43" t="s">
        <v>133</v>
      </c>
      <c r="F1173" s="43" t="s">
        <v>179</v>
      </c>
      <c r="G1173" s="43"/>
    </row>
    <row r="1174" spans="1:7" ht="22.5" x14ac:dyDescent="0.25">
      <c r="A1174" s="43" t="s">
        <v>129</v>
      </c>
      <c r="B1174" s="43" t="s">
        <v>614</v>
      </c>
      <c r="C1174" s="43" t="s">
        <v>179</v>
      </c>
      <c r="D1174" s="43" t="s">
        <v>133</v>
      </c>
      <c r="E1174" s="43" t="s">
        <v>133</v>
      </c>
      <c r="F1174" s="43" t="s">
        <v>179</v>
      </c>
      <c r="G1174" s="43"/>
    </row>
    <row r="1175" spans="1:7" ht="22.5" x14ac:dyDescent="0.25">
      <c r="A1175" s="43" t="s">
        <v>129</v>
      </c>
      <c r="B1175" s="43" t="s">
        <v>617</v>
      </c>
      <c r="C1175" s="43" t="s">
        <v>179</v>
      </c>
      <c r="D1175" s="43" t="s">
        <v>133</v>
      </c>
      <c r="E1175" s="43" t="s">
        <v>133</v>
      </c>
      <c r="F1175" s="43" t="s">
        <v>179</v>
      </c>
      <c r="G1175" s="43"/>
    </row>
    <row r="1176" spans="1:7" ht="22.5" x14ac:dyDescent="0.25">
      <c r="A1176" s="43" t="s">
        <v>129</v>
      </c>
      <c r="B1176" s="43" t="s">
        <v>620</v>
      </c>
      <c r="C1176" s="43" t="s">
        <v>179</v>
      </c>
      <c r="D1176" s="43" t="s">
        <v>133</v>
      </c>
      <c r="E1176" s="43" t="s">
        <v>133</v>
      </c>
      <c r="F1176" s="43" t="s">
        <v>179</v>
      </c>
      <c r="G1176" s="43"/>
    </row>
    <row r="1177" spans="1:7" ht="22.5" x14ac:dyDescent="0.25">
      <c r="A1177" s="43" t="s">
        <v>129</v>
      </c>
      <c r="B1177" s="43" t="s">
        <v>1736</v>
      </c>
      <c r="C1177" s="43" t="s">
        <v>1737</v>
      </c>
      <c r="D1177" s="43" t="s">
        <v>133</v>
      </c>
      <c r="E1177" s="43" t="s">
        <v>133</v>
      </c>
      <c r="F1177" s="43" t="s">
        <v>179</v>
      </c>
      <c r="G1177" s="43"/>
    </row>
    <row r="1178" spans="1:7" ht="22.5" x14ac:dyDescent="0.25">
      <c r="A1178" s="43" t="s">
        <v>129</v>
      </c>
      <c r="B1178" s="43" t="s">
        <v>1738</v>
      </c>
      <c r="C1178" s="43" t="s">
        <v>1739</v>
      </c>
      <c r="D1178" s="43" t="s">
        <v>133</v>
      </c>
      <c r="E1178" s="43" t="s">
        <v>133</v>
      </c>
      <c r="F1178" s="43" t="s">
        <v>179</v>
      </c>
      <c r="G1178" s="43"/>
    </row>
    <row r="1179" spans="1:7" ht="22.5" x14ac:dyDescent="0.25">
      <c r="A1179" s="43" t="s">
        <v>129</v>
      </c>
      <c r="B1179" s="43" t="s">
        <v>1685</v>
      </c>
      <c r="C1179" s="43" t="s">
        <v>1740</v>
      </c>
      <c r="D1179" s="43" t="s">
        <v>133</v>
      </c>
      <c r="E1179" s="43" t="s">
        <v>133</v>
      </c>
      <c r="F1179" s="43" t="s">
        <v>179</v>
      </c>
      <c r="G1179" s="43"/>
    </row>
    <row r="1180" spans="1:7" ht="22.5" x14ac:dyDescent="0.25">
      <c r="A1180" s="43" t="s">
        <v>129</v>
      </c>
      <c r="B1180" s="43" t="s">
        <v>1686</v>
      </c>
      <c r="C1180" s="43" t="s">
        <v>1740</v>
      </c>
      <c r="D1180" s="43" t="s">
        <v>133</v>
      </c>
      <c r="E1180" s="43" t="s">
        <v>133</v>
      </c>
      <c r="F1180" s="43" t="s">
        <v>179</v>
      </c>
      <c r="G1180" s="43"/>
    </row>
    <row r="1181" spans="1:7" ht="22.5" x14ac:dyDescent="0.25">
      <c r="A1181" s="43" t="s">
        <v>129</v>
      </c>
      <c r="B1181" s="43" t="s">
        <v>1687</v>
      </c>
      <c r="C1181" s="43" t="s">
        <v>1740</v>
      </c>
      <c r="D1181" s="43" t="s">
        <v>133</v>
      </c>
      <c r="E1181" s="43" t="s">
        <v>133</v>
      </c>
      <c r="F1181" s="43" t="s">
        <v>179</v>
      </c>
      <c r="G1181" s="43"/>
    </row>
    <row r="1182" spans="1:7" ht="22.5" x14ac:dyDescent="0.25">
      <c r="A1182" s="43" t="s">
        <v>129</v>
      </c>
      <c r="B1182" s="43" t="s">
        <v>1688</v>
      </c>
      <c r="C1182" s="43" t="s">
        <v>1740</v>
      </c>
      <c r="D1182" s="43" t="s">
        <v>133</v>
      </c>
      <c r="E1182" s="43" t="s">
        <v>133</v>
      </c>
      <c r="F1182" s="43" t="s">
        <v>179</v>
      </c>
      <c r="G1182" s="43"/>
    </row>
    <row r="1183" spans="1:7" ht="22.5" x14ac:dyDescent="0.25">
      <c r="A1183" s="43" t="s">
        <v>129</v>
      </c>
      <c r="B1183" s="43" t="s">
        <v>1741</v>
      </c>
      <c r="C1183" s="43" t="s">
        <v>1742</v>
      </c>
      <c r="D1183" s="43" t="s">
        <v>133</v>
      </c>
      <c r="E1183" s="43" t="s">
        <v>133</v>
      </c>
      <c r="F1183" s="43" t="s">
        <v>179</v>
      </c>
      <c r="G1183" s="43"/>
    </row>
    <row r="1184" spans="1:7" ht="22.5" x14ac:dyDescent="0.25">
      <c r="A1184" s="43" t="s">
        <v>129</v>
      </c>
      <c r="B1184" s="43" t="s">
        <v>1685</v>
      </c>
      <c r="C1184" s="43" t="s">
        <v>1743</v>
      </c>
      <c r="D1184" s="43" t="s">
        <v>133</v>
      </c>
      <c r="E1184" s="43" t="s">
        <v>133</v>
      </c>
      <c r="F1184" s="43" t="s">
        <v>179</v>
      </c>
      <c r="G1184" s="43"/>
    </row>
    <row r="1185" spans="1:7" ht="22.5" x14ac:dyDescent="0.25">
      <c r="A1185" s="43" t="s">
        <v>129</v>
      </c>
      <c r="B1185" s="43" t="s">
        <v>1686</v>
      </c>
      <c r="C1185" s="43" t="s">
        <v>1743</v>
      </c>
      <c r="D1185" s="43" t="s">
        <v>133</v>
      </c>
      <c r="E1185" s="43" t="s">
        <v>133</v>
      </c>
      <c r="F1185" s="43" t="s">
        <v>179</v>
      </c>
      <c r="G1185" s="43"/>
    </row>
    <row r="1186" spans="1:7" ht="22.5" x14ac:dyDescent="0.25">
      <c r="A1186" s="43" t="s">
        <v>129</v>
      </c>
      <c r="B1186" s="43" t="s">
        <v>1687</v>
      </c>
      <c r="C1186" s="43" t="s">
        <v>1743</v>
      </c>
      <c r="D1186" s="43" t="s">
        <v>133</v>
      </c>
      <c r="E1186" s="43" t="s">
        <v>133</v>
      </c>
      <c r="F1186" s="43" t="s">
        <v>179</v>
      </c>
      <c r="G1186" s="43"/>
    </row>
    <row r="1187" spans="1:7" ht="22.5" x14ac:dyDescent="0.25">
      <c r="A1187" s="43" t="s">
        <v>129</v>
      </c>
      <c r="B1187" s="43" t="s">
        <v>1688</v>
      </c>
      <c r="C1187" s="43" t="s">
        <v>1743</v>
      </c>
      <c r="D1187" s="43" t="s">
        <v>133</v>
      </c>
      <c r="E1187" s="43" t="s">
        <v>133</v>
      </c>
      <c r="F1187" s="43" t="s">
        <v>179</v>
      </c>
      <c r="G1187" s="43"/>
    </row>
    <row r="1188" spans="1:7" ht="22.5" x14ac:dyDescent="0.25">
      <c r="A1188" s="43" t="s">
        <v>129</v>
      </c>
      <c r="B1188" s="43" t="s">
        <v>1744</v>
      </c>
      <c r="C1188" s="43" t="s">
        <v>1745</v>
      </c>
      <c r="D1188" s="43" t="s">
        <v>133</v>
      </c>
      <c r="E1188" s="43" t="s">
        <v>133</v>
      </c>
      <c r="F1188" s="43" t="s">
        <v>179</v>
      </c>
      <c r="G1188" s="43"/>
    </row>
    <row r="1189" spans="1:7" ht="22.5" x14ac:dyDescent="0.25">
      <c r="A1189" s="43" t="s">
        <v>129</v>
      </c>
      <c r="B1189" s="43" t="s">
        <v>1685</v>
      </c>
      <c r="C1189" s="43" t="s">
        <v>1746</v>
      </c>
      <c r="D1189" s="43" t="s">
        <v>133</v>
      </c>
      <c r="E1189" s="43" t="s">
        <v>133</v>
      </c>
      <c r="F1189" s="43" t="s">
        <v>179</v>
      </c>
      <c r="G1189" s="43"/>
    </row>
    <row r="1190" spans="1:7" ht="22.5" x14ac:dyDescent="0.25">
      <c r="A1190" s="43" t="s">
        <v>129</v>
      </c>
      <c r="B1190" s="43" t="s">
        <v>1686</v>
      </c>
      <c r="C1190" s="43" t="s">
        <v>1746</v>
      </c>
      <c r="D1190" s="43" t="s">
        <v>133</v>
      </c>
      <c r="E1190" s="43" t="s">
        <v>133</v>
      </c>
      <c r="F1190" s="43" t="s">
        <v>179</v>
      </c>
      <c r="G1190" s="43"/>
    </row>
    <row r="1191" spans="1:7" ht="22.5" x14ac:dyDescent="0.25">
      <c r="A1191" s="43" t="s">
        <v>129</v>
      </c>
      <c r="B1191" s="43" t="s">
        <v>1687</v>
      </c>
      <c r="C1191" s="43" t="s">
        <v>1746</v>
      </c>
      <c r="D1191" s="43" t="s">
        <v>133</v>
      </c>
      <c r="E1191" s="43" t="s">
        <v>133</v>
      </c>
      <c r="F1191" s="43" t="s">
        <v>179</v>
      </c>
      <c r="G1191" s="43"/>
    </row>
    <row r="1192" spans="1:7" ht="22.5" x14ac:dyDescent="0.25">
      <c r="A1192" s="43" t="s">
        <v>129</v>
      </c>
      <c r="B1192" s="43" t="s">
        <v>1688</v>
      </c>
      <c r="C1192" s="43" t="s">
        <v>1746</v>
      </c>
      <c r="D1192" s="43" t="s">
        <v>133</v>
      </c>
      <c r="E1192" s="43" t="s">
        <v>133</v>
      </c>
      <c r="F1192" s="43" t="s">
        <v>179</v>
      </c>
      <c r="G1192" s="43"/>
    </row>
    <row r="1193" spans="1:7" ht="22.5" x14ac:dyDescent="0.25">
      <c r="A1193" s="43" t="s">
        <v>129</v>
      </c>
      <c r="B1193" s="43" t="s">
        <v>1747</v>
      </c>
      <c r="C1193" s="43" t="s">
        <v>1748</v>
      </c>
      <c r="D1193" s="43" t="s">
        <v>133</v>
      </c>
      <c r="E1193" s="43" t="s">
        <v>133</v>
      </c>
      <c r="F1193" s="43" t="s">
        <v>179</v>
      </c>
      <c r="G1193" s="43"/>
    </row>
    <row r="1194" spans="1:7" ht="22.5" x14ac:dyDescent="0.25">
      <c r="A1194" s="43" t="s">
        <v>129</v>
      </c>
      <c r="B1194" s="43" t="s">
        <v>1685</v>
      </c>
      <c r="C1194" s="43" t="s">
        <v>1749</v>
      </c>
      <c r="D1194" s="43" t="s">
        <v>133</v>
      </c>
      <c r="E1194" s="43" t="s">
        <v>133</v>
      </c>
      <c r="F1194" s="43" t="s">
        <v>179</v>
      </c>
      <c r="G1194" s="43"/>
    </row>
    <row r="1195" spans="1:7" ht="22.5" x14ac:dyDescent="0.25">
      <c r="A1195" s="43" t="s">
        <v>129</v>
      </c>
      <c r="B1195" s="43" t="s">
        <v>1686</v>
      </c>
      <c r="C1195" s="43" t="s">
        <v>1749</v>
      </c>
      <c r="D1195" s="43" t="s">
        <v>133</v>
      </c>
      <c r="E1195" s="43" t="s">
        <v>133</v>
      </c>
      <c r="F1195" s="43" t="s">
        <v>179</v>
      </c>
      <c r="G1195" s="43"/>
    </row>
    <row r="1196" spans="1:7" ht="22.5" x14ac:dyDescent="0.25">
      <c r="A1196" s="43" t="s">
        <v>129</v>
      </c>
      <c r="B1196" s="43" t="s">
        <v>1687</v>
      </c>
      <c r="C1196" s="43" t="s">
        <v>1749</v>
      </c>
      <c r="D1196" s="43" t="s">
        <v>133</v>
      </c>
      <c r="E1196" s="43" t="s">
        <v>133</v>
      </c>
      <c r="F1196" s="43" t="s">
        <v>179</v>
      </c>
      <c r="G1196" s="43"/>
    </row>
    <row r="1197" spans="1:7" ht="22.5" x14ac:dyDescent="0.25">
      <c r="A1197" s="43" t="s">
        <v>129</v>
      </c>
      <c r="B1197" s="43" t="s">
        <v>1688</v>
      </c>
      <c r="C1197" s="43" t="s">
        <v>1749</v>
      </c>
      <c r="D1197" s="43" t="s">
        <v>133</v>
      </c>
      <c r="E1197" s="43" t="s">
        <v>133</v>
      </c>
      <c r="F1197" s="43" t="s">
        <v>179</v>
      </c>
      <c r="G1197" s="43"/>
    </row>
    <row r="1198" spans="1:7" ht="22.5" x14ac:dyDescent="0.25">
      <c r="A1198" s="43" t="s">
        <v>129</v>
      </c>
      <c r="B1198" s="43" t="s">
        <v>1747</v>
      </c>
      <c r="C1198" s="43" t="s">
        <v>1750</v>
      </c>
      <c r="D1198" s="43" t="s">
        <v>133</v>
      </c>
      <c r="E1198" s="43" t="s">
        <v>133</v>
      </c>
      <c r="F1198" s="43" t="s">
        <v>179</v>
      </c>
      <c r="G1198" s="43"/>
    </row>
    <row r="1199" spans="1:7" ht="22.5" x14ac:dyDescent="0.25">
      <c r="A1199" s="43" t="s">
        <v>129</v>
      </c>
      <c r="B1199" s="43" t="s">
        <v>1685</v>
      </c>
      <c r="C1199" s="43" t="s">
        <v>1751</v>
      </c>
      <c r="D1199" s="43" t="s">
        <v>133</v>
      </c>
      <c r="E1199" s="43" t="s">
        <v>133</v>
      </c>
      <c r="F1199" s="43" t="s">
        <v>179</v>
      </c>
      <c r="G1199" s="43"/>
    </row>
    <row r="1200" spans="1:7" ht="22.5" x14ac:dyDescent="0.25">
      <c r="A1200" s="43" t="s">
        <v>129</v>
      </c>
      <c r="B1200" s="43" t="s">
        <v>1686</v>
      </c>
      <c r="C1200" s="43" t="s">
        <v>1751</v>
      </c>
      <c r="D1200" s="43" t="s">
        <v>133</v>
      </c>
      <c r="E1200" s="43" t="s">
        <v>133</v>
      </c>
      <c r="F1200" s="43" t="s">
        <v>179</v>
      </c>
      <c r="G1200" s="43"/>
    </row>
    <row r="1201" spans="1:7" ht="22.5" x14ac:dyDescent="0.25">
      <c r="A1201" s="43" t="s">
        <v>129</v>
      </c>
      <c r="B1201" s="43" t="s">
        <v>1687</v>
      </c>
      <c r="C1201" s="43" t="s">
        <v>1751</v>
      </c>
      <c r="D1201" s="43" t="s">
        <v>133</v>
      </c>
      <c r="E1201" s="43" t="s">
        <v>133</v>
      </c>
      <c r="F1201" s="43" t="s">
        <v>179</v>
      </c>
      <c r="G1201" s="43"/>
    </row>
    <row r="1202" spans="1:7" ht="22.5" x14ac:dyDescent="0.25">
      <c r="A1202" s="43" t="s">
        <v>129</v>
      </c>
      <c r="B1202" s="43" t="s">
        <v>1688</v>
      </c>
      <c r="C1202" s="43" t="s">
        <v>1751</v>
      </c>
      <c r="D1202" s="43" t="s">
        <v>133</v>
      </c>
      <c r="E1202" s="43" t="s">
        <v>133</v>
      </c>
      <c r="F1202" s="43" t="s">
        <v>179</v>
      </c>
      <c r="G1202" s="43"/>
    </row>
    <row r="1203" spans="1:7" ht="33.75" x14ac:dyDescent="0.25">
      <c r="A1203" s="43" t="s">
        <v>129</v>
      </c>
      <c r="B1203" s="43" t="s">
        <v>1752</v>
      </c>
      <c r="C1203" s="43" t="s">
        <v>1753</v>
      </c>
      <c r="D1203" s="43" t="s">
        <v>133</v>
      </c>
      <c r="E1203" s="43" t="s">
        <v>133</v>
      </c>
      <c r="F1203" s="43" t="s">
        <v>179</v>
      </c>
      <c r="G1203" s="43"/>
    </row>
    <row r="1204" spans="1:7" ht="22.5" x14ac:dyDescent="0.25">
      <c r="A1204" s="43" t="s">
        <v>129</v>
      </c>
      <c r="B1204" s="43" t="s">
        <v>1679</v>
      </c>
      <c r="C1204" s="43" t="s">
        <v>179</v>
      </c>
      <c r="D1204" s="43" t="s">
        <v>133</v>
      </c>
      <c r="E1204" s="43" t="s">
        <v>133</v>
      </c>
      <c r="F1204" s="43" t="s">
        <v>179</v>
      </c>
      <c r="G1204" s="43"/>
    </row>
    <row r="1205" spans="1:7" ht="22.5" x14ac:dyDescent="0.25">
      <c r="A1205" s="43" t="s">
        <v>129</v>
      </c>
      <c r="B1205" s="43" t="s">
        <v>1680</v>
      </c>
      <c r="C1205" s="43" t="s">
        <v>179</v>
      </c>
      <c r="D1205" s="43" t="s">
        <v>133</v>
      </c>
      <c r="E1205" s="43" t="s">
        <v>133</v>
      </c>
      <c r="F1205" s="43" t="s">
        <v>179</v>
      </c>
      <c r="G1205" s="43"/>
    </row>
    <row r="1206" spans="1:7" ht="22.5" x14ac:dyDescent="0.25">
      <c r="A1206" s="43" t="s">
        <v>129</v>
      </c>
      <c r="B1206" s="43" t="s">
        <v>1003</v>
      </c>
      <c r="C1206" s="43" t="s">
        <v>179</v>
      </c>
      <c r="D1206" s="43" t="s">
        <v>133</v>
      </c>
      <c r="E1206" s="43" t="s">
        <v>133</v>
      </c>
      <c r="F1206" s="43" t="s">
        <v>179</v>
      </c>
      <c r="G1206" s="43"/>
    </row>
    <row r="1207" spans="1:7" ht="22.5" x14ac:dyDescent="0.25">
      <c r="A1207" s="43" t="s">
        <v>129</v>
      </c>
      <c r="B1207" s="43" t="s">
        <v>1719</v>
      </c>
      <c r="C1207" s="43" t="s">
        <v>179</v>
      </c>
      <c r="D1207" s="43" t="s">
        <v>133</v>
      </c>
      <c r="E1207" s="43" t="s">
        <v>133</v>
      </c>
      <c r="F1207" s="43" t="s">
        <v>179</v>
      </c>
      <c r="G1207" s="43"/>
    </row>
    <row r="1208" spans="1:7" ht="22.5" x14ac:dyDescent="0.25">
      <c r="A1208" s="43" t="s">
        <v>129</v>
      </c>
      <c r="B1208" s="43" t="s">
        <v>233</v>
      </c>
      <c r="C1208" s="43" t="s">
        <v>179</v>
      </c>
      <c r="D1208" s="43" t="s">
        <v>133</v>
      </c>
      <c r="E1208" s="43" t="s">
        <v>133</v>
      </c>
      <c r="F1208" s="43" t="s">
        <v>179</v>
      </c>
      <c r="G1208" s="43"/>
    </row>
    <row r="1209" spans="1:7" ht="22.5" x14ac:dyDescent="0.25">
      <c r="A1209" s="43" t="s">
        <v>129</v>
      </c>
      <c r="B1209" s="43" t="s">
        <v>236</v>
      </c>
      <c r="C1209" s="43" t="s">
        <v>179</v>
      </c>
      <c r="D1209" s="43" t="s">
        <v>133</v>
      </c>
      <c r="E1209" s="43" t="s">
        <v>133</v>
      </c>
      <c r="F1209" s="43" t="s">
        <v>179</v>
      </c>
      <c r="G1209" s="43"/>
    </row>
    <row r="1210" spans="1:7" ht="22.5" x14ac:dyDescent="0.25">
      <c r="A1210" s="43" t="s">
        <v>129</v>
      </c>
      <c r="B1210" s="43" t="s">
        <v>1009</v>
      </c>
      <c r="C1210" s="43" t="s">
        <v>179</v>
      </c>
      <c r="D1210" s="43" t="s">
        <v>133</v>
      </c>
      <c r="E1210" s="43" t="s">
        <v>133</v>
      </c>
      <c r="F1210" s="43" t="s">
        <v>179</v>
      </c>
      <c r="G1210" s="43"/>
    </row>
    <row r="1211" spans="1:7" ht="22.5" x14ac:dyDescent="0.25">
      <c r="A1211" s="43" t="s">
        <v>129</v>
      </c>
      <c r="B1211" s="43" t="s">
        <v>1011</v>
      </c>
      <c r="C1211" s="43" t="s">
        <v>179</v>
      </c>
      <c r="D1211" s="43" t="s">
        <v>133</v>
      </c>
      <c r="E1211" s="43" t="s">
        <v>133</v>
      </c>
      <c r="F1211" s="43" t="s">
        <v>179</v>
      </c>
      <c r="G1211" s="43"/>
    </row>
    <row r="1212" spans="1:7" ht="22.5" x14ac:dyDescent="0.25">
      <c r="A1212" s="43" t="s">
        <v>129</v>
      </c>
      <c r="B1212" s="43" t="s">
        <v>242</v>
      </c>
      <c r="C1212" s="43" t="s">
        <v>179</v>
      </c>
      <c r="D1212" s="43" t="s">
        <v>133</v>
      </c>
      <c r="E1212" s="43" t="s">
        <v>133</v>
      </c>
      <c r="F1212" s="43" t="s">
        <v>179</v>
      </c>
      <c r="G1212" s="43"/>
    </row>
    <row r="1213" spans="1:7" ht="22.5" x14ac:dyDescent="0.25">
      <c r="A1213" s="43" t="s">
        <v>129</v>
      </c>
      <c r="B1213" s="43" t="s">
        <v>245</v>
      </c>
      <c r="C1213" s="43" t="s">
        <v>179</v>
      </c>
      <c r="D1213" s="43" t="s">
        <v>133</v>
      </c>
      <c r="E1213" s="43" t="s">
        <v>133</v>
      </c>
      <c r="F1213" s="43" t="s">
        <v>179</v>
      </c>
      <c r="G1213" s="43"/>
    </row>
    <row r="1214" spans="1:7" ht="22.5" x14ac:dyDescent="0.25">
      <c r="A1214" s="43" t="s">
        <v>129</v>
      </c>
      <c r="B1214" s="43" t="s">
        <v>248</v>
      </c>
      <c r="C1214" s="43" t="s">
        <v>179</v>
      </c>
      <c r="D1214" s="43" t="s">
        <v>133</v>
      </c>
      <c r="E1214" s="43" t="s">
        <v>133</v>
      </c>
      <c r="F1214" s="43" t="s">
        <v>179</v>
      </c>
      <c r="G1214" s="43"/>
    </row>
    <row r="1215" spans="1:7" ht="22.5" x14ac:dyDescent="0.25">
      <c r="A1215" s="43" t="s">
        <v>129</v>
      </c>
      <c r="B1215" s="43" t="s">
        <v>233</v>
      </c>
      <c r="C1215" s="43" t="s">
        <v>179</v>
      </c>
      <c r="D1215" s="43" t="s">
        <v>133</v>
      </c>
      <c r="E1215" s="43" t="s">
        <v>133</v>
      </c>
      <c r="F1215" s="43" t="s">
        <v>179</v>
      </c>
      <c r="G1215" s="43"/>
    </row>
    <row r="1216" spans="1:7" ht="22.5" x14ac:dyDescent="0.25">
      <c r="A1216" s="43" t="s">
        <v>129</v>
      </c>
      <c r="B1216" s="43" t="s">
        <v>236</v>
      </c>
      <c r="C1216" s="43" t="s">
        <v>179</v>
      </c>
      <c r="D1216" s="43" t="s">
        <v>133</v>
      </c>
      <c r="E1216" s="43" t="s">
        <v>133</v>
      </c>
      <c r="F1216" s="43" t="s">
        <v>179</v>
      </c>
      <c r="G1216" s="43"/>
    </row>
    <row r="1217" spans="1:7" ht="22.5" x14ac:dyDescent="0.25">
      <c r="A1217" s="43" t="s">
        <v>129</v>
      </c>
      <c r="B1217" s="43" t="s">
        <v>1654</v>
      </c>
      <c r="C1217" s="43" t="s">
        <v>179</v>
      </c>
      <c r="D1217" s="43" t="s">
        <v>133</v>
      </c>
      <c r="E1217" s="43" t="s">
        <v>133</v>
      </c>
      <c r="F1217" s="43" t="s">
        <v>179</v>
      </c>
      <c r="G1217" s="43"/>
    </row>
    <row r="1218" spans="1:7" ht="22.5" x14ac:dyDescent="0.25">
      <c r="A1218" s="43" t="s">
        <v>129</v>
      </c>
      <c r="B1218" s="43" t="s">
        <v>1656</v>
      </c>
      <c r="C1218" s="43" t="s">
        <v>179</v>
      </c>
      <c r="D1218" s="43" t="s">
        <v>133</v>
      </c>
      <c r="E1218" s="43" t="s">
        <v>133</v>
      </c>
      <c r="F1218" s="43" t="s">
        <v>179</v>
      </c>
      <c r="G1218" s="43"/>
    </row>
    <row r="1219" spans="1:7" ht="22.5" x14ac:dyDescent="0.25">
      <c r="A1219" s="43" t="s">
        <v>129</v>
      </c>
      <c r="B1219" s="43" t="s">
        <v>617</v>
      </c>
      <c r="C1219" s="43" t="s">
        <v>179</v>
      </c>
      <c r="D1219" s="43" t="s">
        <v>133</v>
      </c>
      <c r="E1219" s="43" t="s">
        <v>133</v>
      </c>
      <c r="F1219" s="43" t="s">
        <v>179</v>
      </c>
      <c r="G1219" s="43"/>
    </row>
    <row r="1220" spans="1:7" ht="22.5" x14ac:dyDescent="0.25">
      <c r="A1220" s="43" t="s">
        <v>129</v>
      </c>
      <c r="B1220" s="43" t="s">
        <v>1029</v>
      </c>
      <c r="C1220" s="43" t="s">
        <v>179</v>
      </c>
      <c r="D1220" s="43" t="s">
        <v>133</v>
      </c>
      <c r="E1220" s="43" t="s">
        <v>133</v>
      </c>
      <c r="F1220" s="43" t="s">
        <v>179</v>
      </c>
      <c r="G1220" s="43"/>
    </row>
    <row r="1221" spans="1:7" ht="22.5" x14ac:dyDescent="0.25">
      <c r="A1221" s="43" t="s">
        <v>129</v>
      </c>
      <c r="B1221" s="43" t="s">
        <v>1754</v>
      </c>
      <c r="C1221" s="43" t="s">
        <v>1755</v>
      </c>
      <c r="D1221" s="43" t="s">
        <v>133</v>
      </c>
      <c r="E1221" s="43" t="s">
        <v>133</v>
      </c>
      <c r="F1221" s="43" t="s">
        <v>179</v>
      </c>
      <c r="G1221" s="43"/>
    </row>
    <row r="1222" spans="1:7" ht="22.5" x14ac:dyDescent="0.25">
      <c r="A1222" s="43" t="s">
        <v>129</v>
      </c>
      <c r="B1222" s="43" t="s">
        <v>1756</v>
      </c>
      <c r="C1222" s="43" t="s">
        <v>1757</v>
      </c>
      <c r="D1222" s="43" t="s">
        <v>133</v>
      </c>
      <c r="E1222" s="43" t="s">
        <v>133</v>
      </c>
      <c r="F1222" s="43" t="s">
        <v>179</v>
      </c>
      <c r="G1222" s="43"/>
    </row>
    <row r="1223" spans="1:7" ht="22.5" x14ac:dyDescent="0.25">
      <c r="A1223" s="43" t="s">
        <v>129</v>
      </c>
      <c r="B1223" s="43" t="s">
        <v>1040</v>
      </c>
      <c r="C1223" s="43" t="s">
        <v>1758</v>
      </c>
      <c r="D1223" s="43" t="s">
        <v>133</v>
      </c>
      <c r="E1223" s="43" t="s">
        <v>133</v>
      </c>
      <c r="F1223" s="43" t="s">
        <v>179</v>
      </c>
      <c r="G1223" s="43"/>
    </row>
    <row r="1224" spans="1:7" ht="22.5" x14ac:dyDescent="0.25">
      <c r="A1224" s="43" t="s">
        <v>129</v>
      </c>
      <c r="B1224" s="43" t="s">
        <v>1042</v>
      </c>
      <c r="C1224" s="43" t="s">
        <v>179</v>
      </c>
      <c r="D1224" s="43" t="s">
        <v>133</v>
      </c>
      <c r="E1224" s="43" t="s">
        <v>133</v>
      </c>
      <c r="F1224" s="43" t="s">
        <v>179</v>
      </c>
      <c r="G1224" s="43"/>
    </row>
    <row r="1225" spans="1:7" ht="22.5" x14ac:dyDescent="0.25">
      <c r="A1225" s="43" t="s">
        <v>129</v>
      </c>
      <c r="B1225" s="43" t="s">
        <v>1685</v>
      </c>
      <c r="C1225" s="43" t="s">
        <v>1758</v>
      </c>
      <c r="D1225" s="43" t="s">
        <v>133</v>
      </c>
      <c r="E1225" s="43" t="s">
        <v>133</v>
      </c>
      <c r="F1225" s="43" t="s">
        <v>179</v>
      </c>
      <c r="G1225" s="43"/>
    </row>
    <row r="1226" spans="1:7" ht="22.5" x14ac:dyDescent="0.25">
      <c r="A1226" s="43" t="s">
        <v>129</v>
      </c>
      <c r="B1226" s="43" t="s">
        <v>1686</v>
      </c>
      <c r="C1226" s="43" t="s">
        <v>1758</v>
      </c>
      <c r="D1226" s="43" t="s">
        <v>133</v>
      </c>
      <c r="E1226" s="43" t="s">
        <v>133</v>
      </c>
      <c r="F1226" s="43" t="s">
        <v>179</v>
      </c>
      <c r="G1226" s="43"/>
    </row>
    <row r="1227" spans="1:7" ht="22.5" x14ac:dyDescent="0.25">
      <c r="A1227" s="43" t="s">
        <v>129</v>
      </c>
      <c r="B1227" s="43" t="s">
        <v>1687</v>
      </c>
      <c r="C1227" s="43" t="s">
        <v>1758</v>
      </c>
      <c r="D1227" s="43" t="s">
        <v>133</v>
      </c>
      <c r="E1227" s="43" t="s">
        <v>133</v>
      </c>
      <c r="F1227" s="43" t="s">
        <v>179</v>
      </c>
      <c r="G1227" s="43"/>
    </row>
    <row r="1228" spans="1:7" ht="22.5" x14ac:dyDescent="0.25">
      <c r="A1228" s="43" t="s">
        <v>129</v>
      </c>
      <c r="B1228" s="43" t="s">
        <v>1688</v>
      </c>
      <c r="C1228" s="43" t="s">
        <v>1758</v>
      </c>
      <c r="D1228" s="43" t="s">
        <v>133</v>
      </c>
      <c r="E1228" s="43" t="s">
        <v>133</v>
      </c>
      <c r="F1228" s="43" t="s">
        <v>179</v>
      </c>
      <c r="G1228" s="43"/>
    </row>
    <row r="1229" spans="1:7" ht="22.5" x14ac:dyDescent="0.25">
      <c r="A1229" s="43" t="s">
        <v>129</v>
      </c>
      <c r="B1229" s="43" t="s">
        <v>1759</v>
      </c>
      <c r="C1229" s="43" t="s">
        <v>1760</v>
      </c>
      <c r="D1229" s="43" t="s">
        <v>133</v>
      </c>
      <c r="E1229" s="43" t="s">
        <v>133</v>
      </c>
      <c r="F1229" s="43" t="s">
        <v>179</v>
      </c>
      <c r="G1229" s="43"/>
    </row>
    <row r="1230" spans="1:7" ht="22.5" x14ac:dyDescent="0.25">
      <c r="A1230" s="43" t="s">
        <v>129</v>
      </c>
      <c r="B1230" s="43" t="s">
        <v>1040</v>
      </c>
      <c r="C1230" s="43" t="s">
        <v>1761</v>
      </c>
      <c r="D1230" s="43" t="s">
        <v>133</v>
      </c>
      <c r="E1230" s="43" t="s">
        <v>133</v>
      </c>
      <c r="F1230" s="43" t="s">
        <v>179</v>
      </c>
      <c r="G1230" s="43"/>
    </row>
    <row r="1231" spans="1:7" ht="22.5" x14ac:dyDescent="0.25">
      <c r="A1231" s="43" t="s">
        <v>129</v>
      </c>
      <c r="B1231" s="43" t="s">
        <v>1042</v>
      </c>
      <c r="C1231" s="43" t="s">
        <v>179</v>
      </c>
      <c r="D1231" s="43" t="s">
        <v>133</v>
      </c>
      <c r="E1231" s="43" t="s">
        <v>133</v>
      </c>
      <c r="F1231" s="43" t="s">
        <v>179</v>
      </c>
      <c r="G1231" s="43"/>
    </row>
    <row r="1232" spans="1:7" ht="22.5" x14ac:dyDescent="0.25">
      <c r="A1232" s="43" t="s">
        <v>129</v>
      </c>
      <c r="B1232" s="43" t="s">
        <v>1685</v>
      </c>
      <c r="C1232" s="43" t="s">
        <v>1761</v>
      </c>
      <c r="D1232" s="43" t="s">
        <v>133</v>
      </c>
      <c r="E1232" s="43" t="s">
        <v>133</v>
      </c>
      <c r="F1232" s="43" t="s">
        <v>179</v>
      </c>
      <c r="G1232" s="43"/>
    </row>
    <row r="1233" spans="1:7" ht="22.5" x14ac:dyDescent="0.25">
      <c r="A1233" s="43" t="s">
        <v>129</v>
      </c>
      <c r="B1233" s="43" t="s">
        <v>1686</v>
      </c>
      <c r="C1233" s="43" t="s">
        <v>1761</v>
      </c>
      <c r="D1233" s="43" t="s">
        <v>133</v>
      </c>
      <c r="E1233" s="43" t="s">
        <v>133</v>
      </c>
      <c r="F1233" s="43" t="s">
        <v>179</v>
      </c>
      <c r="G1233" s="43"/>
    </row>
    <row r="1234" spans="1:7" ht="22.5" x14ac:dyDescent="0.25">
      <c r="A1234" s="43" t="s">
        <v>129</v>
      </c>
      <c r="B1234" s="43" t="s">
        <v>1687</v>
      </c>
      <c r="C1234" s="43" t="s">
        <v>1761</v>
      </c>
      <c r="D1234" s="43" t="s">
        <v>133</v>
      </c>
      <c r="E1234" s="43" t="s">
        <v>133</v>
      </c>
      <c r="F1234" s="43" t="s">
        <v>179</v>
      </c>
      <c r="G1234" s="43"/>
    </row>
    <row r="1235" spans="1:7" ht="22.5" x14ac:dyDescent="0.25">
      <c r="A1235" s="43" t="s">
        <v>129</v>
      </c>
      <c r="B1235" s="43" t="s">
        <v>1688</v>
      </c>
      <c r="C1235" s="43" t="s">
        <v>1761</v>
      </c>
      <c r="D1235" s="43" t="s">
        <v>133</v>
      </c>
      <c r="E1235" s="43" t="s">
        <v>133</v>
      </c>
      <c r="F1235" s="43" t="s">
        <v>179</v>
      </c>
      <c r="G1235" s="43"/>
    </row>
    <row r="1236" spans="1:7" ht="22.5" x14ac:dyDescent="0.25">
      <c r="A1236" s="43" t="s">
        <v>129</v>
      </c>
      <c r="B1236" s="43" t="s">
        <v>1762</v>
      </c>
      <c r="C1236" s="43" t="s">
        <v>1683</v>
      </c>
      <c r="D1236" s="43" t="s">
        <v>133</v>
      </c>
      <c r="E1236" s="43" t="s">
        <v>133</v>
      </c>
      <c r="F1236" s="43" t="s">
        <v>179</v>
      </c>
      <c r="G1236" s="43"/>
    </row>
    <row r="1237" spans="1:7" ht="22.5" x14ac:dyDescent="0.25">
      <c r="A1237" s="43" t="s">
        <v>129</v>
      </c>
      <c r="B1237" s="43" t="s">
        <v>1040</v>
      </c>
      <c r="C1237" s="43" t="s">
        <v>1684</v>
      </c>
      <c r="D1237" s="43" t="s">
        <v>133</v>
      </c>
      <c r="E1237" s="43" t="s">
        <v>133</v>
      </c>
      <c r="F1237" s="43" t="s">
        <v>179</v>
      </c>
      <c r="G1237" s="43"/>
    </row>
    <row r="1238" spans="1:7" ht="22.5" x14ac:dyDescent="0.25">
      <c r="A1238" s="43" t="s">
        <v>129</v>
      </c>
      <c r="B1238" s="43" t="s">
        <v>1042</v>
      </c>
      <c r="C1238" s="43" t="s">
        <v>179</v>
      </c>
      <c r="D1238" s="43" t="s">
        <v>133</v>
      </c>
      <c r="E1238" s="43" t="s">
        <v>133</v>
      </c>
      <c r="F1238" s="43" t="s">
        <v>179</v>
      </c>
      <c r="G1238" s="43"/>
    </row>
    <row r="1239" spans="1:7" ht="22.5" x14ac:dyDescent="0.25">
      <c r="A1239" s="43" t="s">
        <v>129</v>
      </c>
      <c r="B1239" s="43" t="s">
        <v>1685</v>
      </c>
      <c r="C1239" s="43" t="s">
        <v>1684</v>
      </c>
      <c r="D1239" s="43" t="s">
        <v>133</v>
      </c>
      <c r="E1239" s="43" t="s">
        <v>133</v>
      </c>
      <c r="F1239" s="43" t="s">
        <v>179</v>
      </c>
      <c r="G1239" s="43"/>
    </row>
    <row r="1240" spans="1:7" ht="22.5" x14ac:dyDescent="0.25">
      <c r="A1240" s="43" t="s">
        <v>129</v>
      </c>
      <c r="B1240" s="43" t="s">
        <v>1686</v>
      </c>
      <c r="C1240" s="43" t="s">
        <v>1684</v>
      </c>
      <c r="D1240" s="43" t="s">
        <v>133</v>
      </c>
      <c r="E1240" s="43" t="s">
        <v>133</v>
      </c>
      <c r="F1240" s="43" t="s">
        <v>179</v>
      </c>
      <c r="G1240" s="43"/>
    </row>
    <row r="1241" spans="1:7" ht="22.5" x14ac:dyDescent="0.25">
      <c r="A1241" s="43" t="s">
        <v>129</v>
      </c>
      <c r="B1241" s="43" t="s">
        <v>1687</v>
      </c>
      <c r="C1241" s="43" t="s">
        <v>1684</v>
      </c>
      <c r="D1241" s="43" t="s">
        <v>133</v>
      </c>
      <c r="E1241" s="43" t="s">
        <v>133</v>
      </c>
      <c r="F1241" s="43" t="s">
        <v>179</v>
      </c>
      <c r="G1241" s="43"/>
    </row>
    <row r="1242" spans="1:7" ht="22.5" x14ac:dyDescent="0.25">
      <c r="A1242" s="43" t="s">
        <v>129</v>
      </c>
      <c r="B1242" s="43" t="s">
        <v>1688</v>
      </c>
      <c r="C1242" s="43" t="s">
        <v>1684</v>
      </c>
      <c r="D1242" s="43" t="s">
        <v>133</v>
      </c>
      <c r="E1242" s="43" t="s">
        <v>133</v>
      </c>
      <c r="F1242" s="43" t="s">
        <v>179</v>
      </c>
      <c r="G1242" s="43"/>
    </row>
    <row r="1243" spans="1:7" ht="22.5" x14ac:dyDescent="0.25">
      <c r="A1243" s="43" t="s">
        <v>129</v>
      </c>
      <c r="B1243" s="43" t="s">
        <v>1763</v>
      </c>
      <c r="C1243" s="43" t="s">
        <v>1764</v>
      </c>
      <c r="D1243" s="43" t="s">
        <v>133</v>
      </c>
      <c r="E1243" s="43" t="s">
        <v>133</v>
      </c>
      <c r="F1243" s="43" t="s">
        <v>179</v>
      </c>
      <c r="G1243" s="43"/>
    </row>
    <row r="1244" spans="1:7" ht="22.5" x14ac:dyDescent="0.25">
      <c r="A1244" s="43" t="s">
        <v>129</v>
      </c>
      <c r="B1244" s="43" t="s">
        <v>1040</v>
      </c>
      <c r="C1244" s="43" t="s">
        <v>1765</v>
      </c>
      <c r="D1244" s="43" t="s">
        <v>133</v>
      </c>
      <c r="E1244" s="43" t="s">
        <v>133</v>
      </c>
      <c r="F1244" s="43" t="s">
        <v>179</v>
      </c>
      <c r="G1244" s="43"/>
    </row>
    <row r="1245" spans="1:7" ht="22.5" x14ac:dyDescent="0.25">
      <c r="A1245" s="43" t="s">
        <v>129</v>
      </c>
      <c r="B1245" s="43" t="s">
        <v>1042</v>
      </c>
      <c r="C1245" s="43" t="s">
        <v>179</v>
      </c>
      <c r="D1245" s="43" t="s">
        <v>133</v>
      </c>
      <c r="E1245" s="43" t="s">
        <v>133</v>
      </c>
      <c r="F1245" s="43" t="s">
        <v>179</v>
      </c>
      <c r="G1245" s="43"/>
    </row>
    <row r="1246" spans="1:7" ht="22.5" x14ac:dyDescent="0.25">
      <c r="A1246" s="43" t="s">
        <v>129</v>
      </c>
      <c r="B1246" s="43" t="s">
        <v>1685</v>
      </c>
      <c r="C1246" s="43" t="s">
        <v>1765</v>
      </c>
      <c r="D1246" s="43" t="s">
        <v>133</v>
      </c>
      <c r="E1246" s="43" t="s">
        <v>133</v>
      </c>
      <c r="F1246" s="43" t="s">
        <v>179</v>
      </c>
      <c r="G1246" s="43"/>
    </row>
    <row r="1247" spans="1:7" ht="22.5" x14ac:dyDescent="0.25">
      <c r="A1247" s="43" t="s">
        <v>129</v>
      </c>
      <c r="B1247" s="43" t="s">
        <v>1686</v>
      </c>
      <c r="C1247" s="43" t="s">
        <v>1765</v>
      </c>
      <c r="D1247" s="43" t="s">
        <v>133</v>
      </c>
      <c r="E1247" s="43" t="s">
        <v>133</v>
      </c>
      <c r="F1247" s="43" t="s">
        <v>179</v>
      </c>
      <c r="G1247" s="43"/>
    </row>
    <row r="1248" spans="1:7" ht="22.5" x14ac:dyDescent="0.25">
      <c r="A1248" s="43" t="s">
        <v>129</v>
      </c>
      <c r="B1248" s="43" t="s">
        <v>1687</v>
      </c>
      <c r="C1248" s="43" t="s">
        <v>1765</v>
      </c>
      <c r="D1248" s="43" t="s">
        <v>133</v>
      </c>
      <c r="E1248" s="43" t="s">
        <v>133</v>
      </c>
      <c r="F1248" s="43" t="s">
        <v>179</v>
      </c>
      <c r="G1248" s="43"/>
    </row>
    <row r="1249" spans="1:7" ht="22.5" x14ac:dyDescent="0.25">
      <c r="A1249" s="43" t="s">
        <v>129</v>
      </c>
      <c r="B1249" s="43" t="s">
        <v>1688</v>
      </c>
      <c r="C1249" s="43" t="s">
        <v>1765</v>
      </c>
      <c r="D1249" s="43" t="s">
        <v>133</v>
      </c>
      <c r="E1249" s="43" t="s">
        <v>133</v>
      </c>
      <c r="F1249" s="43" t="s">
        <v>179</v>
      </c>
      <c r="G1249" s="43"/>
    </row>
    <row r="1250" spans="1:7" ht="22.5" x14ac:dyDescent="0.25">
      <c r="A1250" s="43" t="s">
        <v>129</v>
      </c>
      <c r="B1250" s="43" t="s">
        <v>1766</v>
      </c>
      <c r="C1250" s="43" t="s">
        <v>179</v>
      </c>
      <c r="D1250" s="43" t="s">
        <v>133</v>
      </c>
      <c r="E1250" s="43" t="s">
        <v>133</v>
      </c>
      <c r="F1250" s="43" t="s">
        <v>179</v>
      </c>
      <c r="G1250" s="43"/>
    </row>
    <row r="1251" spans="1:7" ht="22.5" x14ac:dyDescent="0.25">
      <c r="A1251" s="43" t="s">
        <v>129</v>
      </c>
      <c r="B1251" s="43" t="s">
        <v>730</v>
      </c>
      <c r="C1251" s="43" t="s">
        <v>179</v>
      </c>
      <c r="D1251" s="43" t="s">
        <v>133</v>
      </c>
      <c r="E1251" s="43" t="s">
        <v>133</v>
      </c>
      <c r="F1251" s="43" t="s">
        <v>179</v>
      </c>
      <c r="G1251" s="43"/>
    </row>
    <row r="1252" spans="1:7" ht="22.5" x14ac:dyDescent="0.25">
      <c r="A1252" s="43" t="s">
        <v>129</v>
      </c>
      <c r="B1252" s="43" t="s">
        <v>602</v>
      </c>
      <c r="C1252" s="43" t="s">
        <v>179</v>
      </c>
      <c r="D1252" s="43" t="s">
        <v>133</v>
      </c>
      <c r="E1252" s="43" t="s">
        <v>133</v>
      </c>
      <c r="F1252" s="43" t="s">
        <v>179</v>
      </c>
      <c r="G1252" s="43"/>
    </row>
    <row r="1253" spans="1:7" ht="22.5" x14ac:dyDescent="0.25">
      <c r="A1253" s="43" t="s">
        <v>129</v>
      </c>
      <c r="B1253" s="43" t="s">
        <v>1665</v>
      </c>
      <c r="C1253" s="43" t="s">
        <v>179</v>
      </c>
      <c r="D1253" s="43" t="s">
        <v>133</v>
      </c>
      <c r="E1253" s="43" t="s">
        <v>133</v>
      </c>
      <c r="F1253" s="43" t="s">
        <v>179</v>
      </c>
      <c r="G1253" s="43"/>
    </row>
    <row r="1254" spans="1:7" ht="22.5" x14ac:dyDescent="0.25">
      <c r="A1254" s="43" t="s">
        <v>129</v>
      </c>
      <c r="B1254" s="43" t="s">
        <v>1137</v>
      </c>
      <c r="C1254" s="43" t="s">
        <v>179</v>
      </c>
      <c r="D1254" s="43" t="s">
        <v>133</v>
      </c>
      <c r="E1254" s="43" t="s">
        <v>133</v>
      </c>
      <c r="F1254" s="43" t="s">
        <v>179</v>
      </c>
      <c r="G1254" s="43"/>
    </row>
    <row r="1255" spans="1:7" ht="22.5" x14ac:dyDescent="0.25">
      <c r="A1255" s="43" t="s">
        <v>129</v>
      </c>
      <c r="B1255" s="43" t="s">
        <v>605</v>
      </c>
      <c r="C1255" s="43" t="s">
        <v>179</v>
      </c>
      <c r="D1255" s="43" t="s">
        <v>133</v>
      </c>
      <c r="E1255" s="43" t="s">
        <v>133</v>
      </c>
      <c r="F1255" s="43" t="s">
        <v>179</v>
      </c>
      <c r="G1255" s="43"/>
    </row>
    <row r="1256" spans="1:7" ht="22.5" x14ac:dyDescent="0.25">
      <c r="A1256" s="43" t="s">
        <v>129</v>
      </c>
      <c r="B1256" s="43" t="s">
        <v>608</v>
      </c>
      <c r="C1256" s="43" t="s">
        <v>179</v>
      </c>
      <c r="D1256" s="43" t="s">
        <v>133</v>
      </c>
      <c r="E1256" s="43" t="s">
        <v>133</v>
      </c>
      <c r="F1256" s="43" t="s">
        <v>179</v>
      </c>
      <c r="G1256" s="43"/>
    </row>
    <row r="1257" spans="1:7" ht="22.5" x14ac:dyDescent="0.25">
      <c r="A1257" s="43" t="s">
        <v>129</v>
      </c>
      <c r="B1257" s="43" t="s">
        <v>611</v>
      </c>
      <c r="C1257" s="43" t="s">
        <v>179</v>
      </c>
      <c r="D1257" s="43" t="s">
        <v>133</v>
      </c>
      <c r="E1257" s="43" t="s">
        <v>133</v>
      </c>
      <c r="F1257" s="43" t="s">
        <v>179</v>
      </c>
      <c r="G1257" s="43"/>
    </row>
    <row r="1258" spans="1:7" ht="22.5" x14ac:dyDescent="0.25">
      <c r="A1258" s="43" t="s">
        <v>129</v>
      </c>
      <c r="B1258" s="43" t="s">
        <v>614</v>
      </c>
      <c r="C1258" s="43" t="s">
        <v>179</v>
      </c>
      <c r="D1258" s="43" t="s">
        <v>133</v>
      </c>
      <c r="E1258" s="43" t="s">
        <v>133</v>
      </c>
      <c r="F1258" s="43" t="s">
        <v>179</v>
      </c>
      <c r="G1258" s="43"/>
    </row>
    <row r="1259" spans="1:7" ht="22.5" x14ac:dyDescent="0.25">
      <c r="A1259" s="43" t="s">
        <v>129</v>
      </c>
      <c r="B1259" s="43" t="s">
        <v>617</v>
      </c>
      <c r="C1259" s="43" t="s">
        <v>179</v>
      </c>
      <c r="D1259" s="43" t="s">
        <v>133</v>
      </c>
      <c r="E1259" s="43" t="s">
        <v>133</v>
      </c>
      <c r="F1259" s="43" t="s">
        <v>179</v>
      </c>
      <c r="G1259" s="43"/>
    </row>
    <row r="1260" spans="1:7" ht="22.5" x14ac:dyDescent="0.25">
      <c r="A1260" s="43" t="s">
        <v>129</v>
      </c>
      <c r="B1260" s="43" t="s">
        <v>620</v>
      </c>
      <c r="C1260" s="43" t="s">
        <v>179</v>
      </c>
      <c r="D1260" s="43" t="s">
        <v>133</v>
      </c>
      <c r="E1260" s="43" t="s">
        <v>133</v>
      </c>
      <c r="F1260" s="43" t="s">
        <v>179</v>
      </c>
      <c r="G1260" s="43"/>
    </row>
    <row r="1261" spans="1:7" ht="22.5" x14ac:dyDescent="0.25">
      <c r="A1261" s="43" t="s">
        <v>129</v>
      </c>
      <c r="B1261" s="43" t="s">
        <v>1767</v>
      </c>
      <c r="C1261" s="43" t="s">
        <v>1768</v>
      </c>
      <c r="D1261" s="43" t="s">
        <v>133</v>
      </c>
      <c r="E1261" s="43" t="s">
        <v>133</v>
      </c>
      <c r="F1261" s="43" t="s">
        <v>179</v>
      </c>
      <c r="G1261" s="43"/>
    </row>
    <row r="1262" spans="1:7" ht="22.5" x14ac:dyDescent="0.25">
      <c r="A1262" s="43" t="s">
        <v>129</v>
      </c>
      <c r="B1262" s="43" t="s">
        <v>1769</v>
      </c>
      <c r="C1262" s="43" t="s">
        <v>1770</v>
      </c>
      <c r="D1262" s="43" t="s">
        <v>133</v>
      </c>
      <c r="E1262" s="43" t="s">
        <v>133</v>
      </c>
      <c r="F1262" s="43" t="s">
        <v>179</v>
      </c>
      <c r="G1262" s="43"/>
    </row>
    <row r="1263" spans="1:7" ht="22.5" x14ac:dyDescent="0.25">
      <c r="A1263" s="43" t="s">
        <v>129</v>
      </c>
      <c r="B1263" s="43" t="s">
        <v>1685</v>
      </c>
      <c r="C1263" s="43" t="s">
        <v>1771</v>
      </c>
      <c r="D1263" s="43" t="s">
        <v>133</v>
      </c>
      <c r="E1263" s="43" t="s">
        <v>133</v>
      </c>
      <c r="F1263" s="43" t="s">
        <v>179</v>
      </c>
      <c r="G1263" s="43"/>
    </row>
    <row r="1264" spans="1:7" ht="22.5" x14ac:dyDescent="0.25">
      <c r="A1264" s="43" t="s">
        <v>129</v>
      </c>
      <c r="B1264" s="43" t="s">
        <v>1686</v>
      </c>
      <c r="C1264" s="43" t="s">
        <v>1771</v>
      </c>
      <c r="D1264" s="43" t="s">
        <v>133</v>
      </c>
      <c r="E1264" s="43" t="s">
        <v>133</v>
      </c>
      <c r="F1264" s="43" t="s">
        <v>179</v>
      </c>
      <c r="G1264" s="43"/>
    </row>
    <row r="1265" spans="1:7" ht="22.5" x14ac:dyDescent="0.25">
      <c r="A1265" s="43" t="s">
        <v>129</v>
      </c>
      <c r="B1265" s="43" t="s">
        <v>1687</v>
      </c>
      <c r="C1265" s="43" t="s">
        <v>1771</v>
      </c>
      <c r="D1265" s="43" t="s">
        <v>133</v>
      </c>
      <c r="E1265" s="43" t="s">
        <v>133</v>
      </c>
      <c r="F1265" s="43" t="s">
        <v>179</v>
      </c>
      <c r="G1265" s="43"/>
    </row>
    <row r="1266" spans="1:7" ht="22.5" x14ac:dyDescent="0.25">
      <c r="A1266" s="43" t="s">
        <v>129</v>
      </c>
      <c r="B1266" s="43" t="s">
        <v>1688</v>
      </c>
      <c r="C1266" s="43" t="s">
        <v>1771</v>
      </c>
      <c r="D1266" s="43" t="s">
        <v>133</v>
      </c>
      <c r="E1266" s="43" t="s">
        <v>133</v>
      </c>
      <c r="F1266" s="43" t="s">
        <v>179</v>
      </c>
      <c r="G1266" s="43"/>
    </row>
    <row r="1267" spans="1:7" ht="22.5" x14ac:dyDescent="0.25">
      <c r="A1267" s="43" t="s">
        <v>129</v>
      </c>
      <c r="B1267" s="43" t="s">
        <v>1772</v>
      </c>
      <c r="C1267" s="43" t="s">
        <v>1773</v>
      </c>
      <c r="D1267" s="43" t="s">
        <v>133</v>
      </c>
      <c r="E1267" s="43" t="s">
        <v>133</v>
      </c>
      <c r="F1267" s="43" t="s">
        <v>179</v>
      </c>
      <c r="G1267" s="43"/>
    </row>
    <row r="1268" spans="1:7" ht="22.5" x14ac:dyDescent="0.25">
      <c r="A1268" s="43" t="s">
        <v>129</v>
      </c>
      <c r="B1268" s="43" t="s">
        <v>1685</v>
      </c>
      <c r="C1268" s="43" t="s">
        <v>1774</v>
      </c>
      <c r="D1268" s="43" t="s">
        <v>133</v>
      </c>
      <c r="E1268" s="43" t="s">
        <v>133</v>
      </c>
      <c r="F1268" s="43" t="s">
        <v>179</v>
      </c>
      <c r="G1268" s="43"/>
    </row>
    <row r="1269" spans="1:7" ht="22.5" x14ac:dyDescent="0.25">
      <c r="A1269" s="43" t="s">
        <v>129</v>
      </c>
      <c r="B1269" s="43" t="s">
        <v>1686</v>
      </c>
      <c r="C1269" s="43" t="s">
        <v>1774</v>
      </c>
      <c r="D1269" s="43" t="s">
        <v>133</v>
      </c>
      <c r="E1269" s="43" t="s">
        <v>133</v>
      </c>
      <c r="F1269" s="43" t="s">
        <v>179</v>
      </c>
      <c r="G1269" s="43"/>
    </row>
    <row r="1270" spans="1:7" ht="22.5" x14ac:dyDescent="0.25">
      <c r="A1270" s="43" t="s">
        <v>129</v>
      </c>
      <c r="B1270" s="43" t="s">
        <v>1687</v>
      </c>
      <c r="C1270" s="43" t="s">
        <v>1774</v>
      </c>
      <c r="D1270" s="43" t="s">
        <v>133</v>
      </c>
      <c r="E1270" s="43" t="s">
        <v>133</v>
      </c>
      <c r="F1270" s="43" t="s">
        <v>179</v>
      </c>
      <c r="G1270" s="43"/>
    </row>
    <row r="1271" spans="1:7" ht="22.5" x14ac:dyDescent="0.25">
      <c r="A1271" s="43" t="s">
        <v>129</v>
      </c>
      <c r="B1271" s="43" t="s">
        <v>1688</v>
      </c>
      <c r="C1271" s="43" t="s">
        <v>1774</v>
      </c>
      <c r="D1271" s="43" t="s">
        <v>133</v>
      </c>
      <c r="E1271" s="43" t="s">
        <v>133</v>
      </c>
      <c r="F1271" s="43" t="s">
        <v>179</v>
      </c>
      <c r="G1271" s="43"/>
    </row>
    <row r="1272" spans="1:7" ht="22.5" x14ac:dyDescent="0.25">
      <c r="A1272" s="43" t="s">
        <v>129</v>
      </c>
      <c r="B1272" s="43" t="s">
        <v>1775</v>
      </c>
      <c r="C1272" s="43" t="s">
        <v>1702</v>
      </c>
      <c r="D1272" s="43" t="s">
        <v>133</v>
      </c>
      <c r="E1272" s="43" t="s">
        <v>133</v>
      </c>
      <c r="F1272" s="43" t="s">
        <v>179</v>
      </c>
      <c r="G1272" s="43"/>
    </row>
    <row r="1273" spans="1:7" ht="22.5" x14ac:dyDescent="0.25">
      <c r="A1273" s="43" t="s">
        <v>129</v>
      </c>
      <c r="B1273" s="43" t="s">
        <v>1685</v>
      </c>
      <c r="C1273" s="43" t="s">
        <v>1703</v>
      </c>
      <c r="D1273" s="43" t="s">
        <v>133</v>
      </c>
      <c r="E1273" s="43" t="s">
        <v>133</v>
      </c>
      <c r="F1273" s="43" t="s">
        <v>179</v>
      </c>
      <c r="G1273" s="43"/>
    </row>
    <row r="1274" spans="1:7" ht="22.5" x14ac:dyDescent="0.25">
      <c r="A1274" s="43" t="s">
        <v>129</v>
      </c>
      <c r="B1274" s="43" t="s">
        <v>1686</v>
      </c>
      <c r="C1274" s="43" t="s">
        <v>1703</v>
      </c>
      <c r="D1274" s="43" t="s">
        <v>133</v>
      </c>
      <c r="E1274" s="43" t="s">
        <v>133</v>
      </c>
      <c r="F1274" s="43" t="s">
        <v>179</v>
      </c>
      <c r="G1274" s="43"/>
    </row>
    <row r="1275" spans="1:7" ht="22.5" x14ac:dyDescent="0.25">
      <c r="A1275" s="43" t="s">
        <v>129</v>
      </c>
      <c r="B1275" s="43" t="s">
        <v>1687</v>
      </c>
      <c r="C1275" s="43" t="s">
        <v>1703</v>
      </c>
      <c r="D1275" s="43" t="s">
        <v>133</v>
      </c>
      <c r="E1275" s="43" t="s">
        <v>133</v>
      </c>
      <c r="F1275" s="43" t="s">
        <v>179</v>
      </c>
      <c r="G1275" s="43"/>
    </row>
    <row r="1276" spans="1:7" ht="22.5" x14ac:dyDescent="0.25">
      <c r="A1276" s="43" t="s">
        <v>129</v>
      </c>
      <c r="B1276" s="43" t="s">
        <v>1688</v>
      </c>
      <c r="C1276" s="43" t="s">
        <v>1703</v>
      </c>
      <c r="D1276" s="43" t="s">
        <v>133</v>
      </c>
      <c r="E1276" s="43" t="s">
        <v>133</v>
      </c>
      <c r="F1276" s="43" t="s">
        <v>179</v>
      </c>
      <c r="G1276" s="43"/>
    </row>
    <row r="1277" spans="1:7" ht="22.5" x14ac:dyDescent="0.25">
      <c r="A1277" s="43" t="s">
        <v>129</v>
      </c>
      <c r="B1277" s="43" t="s">
        <v>1776</v>
      </c>
      <c r="C1277" s="43" t="s">
        <v>1777</v>
      </c>
      <c r="D1277" s="43" t="s">
        <v>133</v>
      </c>
      <c r="E1277" s="43" t="s">
        <v>133</v>
      </c>
      <c r="F1277" s="43" t="s">
        <v>179</v>
      </c>
      <c r="G1277" s="43"/>
    </row>
    <row r="1278" spans="1:7" ht="22.5" x14ac:dyDescent="0.25">
      <c r="A1278" s="43" t="s">
        <v>129</v>
      </c>
      <c r="B1278" s="43" t="s">
        <v>1685</v>
      </c>
      <c r="C1278" s="43" t="s">
        <v>1778</v>
      </c>
      <c r="D1278" s="43" t="s">
        <v>133</v>
      </c>
      <c r="E1278" s="43" t="s">
        <v>133</v>
      </c>
      <c r="F1278" s="43" t="s">
        <v>179</v>
      </c>
      <c r="G1278" s="43"/>
    </row>
    <row r="1279" spans="1:7" ht="22.5" x14ac:dyDescent="0.25">
      <c r="A1279" s="43" t="s">
        <v>129</v>
      </c>
      <c r="B1279" s="43" t="s">
        <v>1686</v>
      </c>
      <c r="C1279" s="43" t="s">
        <v>1778</v>
      </c>
      <c r="D1279" s="43" t="s">
        <v>133</v>
      </c>
      <c r="E1279" s="43" t="s">
        <v>133</v>
      </c>
      <c r="F1279" s="43" t="s">
        <v>179</v>
      </c>
      <c r="G1279" s="43"/>
    </row>
    <row r="1280" spans="1:7" ht="22.5" x14ac:dyDescent="0.25">
      <c r="A1280" s="43" t="s">
        <v>129</v>
      </c>
      <c r="B1280" s="43" t="s">
        <v>1687</v>
      </c>
      <c r="C1280" s="43" t="s">
        <v>1778</v>
      </c>
      <c r="D1280" s="43" t="s">
        <v>133</v>
      </c>
      <c r="E1280" s="43" t="s">
        <v>133</v>
      </c>
      <c r="F1280" s="43" t="s">
        <v>179</v>
      </c>
      <c r="G1280" s="43"/>
    </row>
    <row r="1281" spans="1:7" ht="22.5" x14ac:dyDescent="0.25">
      <c r="A1281" s="43" t="s">
        <v>129</v>
      </c>
      <c r="B1281" s="43" t="s">
        <v>1688</v>
      </c>
      <c r="C1281" s="43" t="s">
        <v>1778</v>
      </c>
      <c r="D1281" s="43" t="s">
        <v>133</v>
      </c>
      <c r="E1281" s="43" t="s">
        <v>133</v>
      </c>
      <c r="F1281" s="43" t="s">
        <v>179</v>
      </c>
      <c r="G1281" s="43"/>
    </row>
    <row r="1282" spans="1:7" ht="22.5" x14ac:dyDescent="0.25">
      <c r="A1282" s="43" t="s">
        <v>129</v>
      </c>
      <c r="B1282" s="43" t="s">
        <v>1779</v>
      </c>
      <c r="C1282" s="43" t="s">
        <v>1780</v>
      </c>
      <c r="D1282" s="43" t="s">
        <v>133</v>
      </c>
      <c r="E1282" s="43" t="s">
        <v>133</v>
      </c>
      <c r="F1282" s="43" t="s">
        <v>179</v>
      </c>
      <c r="G1282" s="43"/>
    </row>
    <row r="1283" spans="1:7" ht="22.5" x14ac:dyDescent="0.25">
      <c r="A1283" s="43" t="s">
        <v>129</v>
      </c>
      <c r="B1283" s="43" t="s">
        <v>99</v>
      </c>
      <c r="C1283" s="43" t="s">
        <v>1781</v>
      </c>
      <c r="D1283" s="43" t="s">
        <v>1782</v>
      </c>
      <c r="E1283" s="43" t="s">
        <v>133</v>
      </c>
      <c r="F1283" s="43" t="s">
        <v>1783</v>
      </c>
      <c r="G1283" s="43"/>
    </row>
    <row r="1284" spans="1:7" ht="22.5" x14ac:dyDescent="0.25">
      <c r="A1284" s="43" t="s">
        <v>129</v>
      </c>
      <c r="B1284" s="43" t="s">
        <v>1784</v>
      </c>
      <c r="C1284" s="43" t="s">
        <v>1785</v>
      </c>
      <c r="D1284" s="43" t="s">
        <v>1782</v>
      </c>
      <c r="E1284" s="43" t="s">
        <v>133</v>
      </c>
      <c r="F1284" s="43" t="s">
        <v>1786</v>
      </c>
      <c r="G1284" s="43"/>
    </row>
    <row r="1285" spans="1:7" ht="22.5" x14ac:dyDescent="0.25">
      <c r="A1285" s="43" t="s">
        <v>129</v>
      </c>
      <c r="B1285" s="43" t="s">
        <v>1787</v>
      </c>
      <c r="C1285" s="43" t="s">
        <v>1788</v>
      </c>
      <c r="D1285" s="43" t="s">
        <v>1782</v>
      </c>
      <c r="E1285" s="43" t="s">
        <v>133</v>
      </c>
      <c r="F1285" s="43" t="s">
        <v>1789</v>
      </c>
      <c r="G1285" s="43"/>
    </row>
    <row r="1286" spans="1:7" ht="22.5" x14ac:dyDescent="0.25">
      <c r="A1286" s="43" t="s">
        <v>129</v>
      </c>
      <c r="B1286" s="43" t="s">
        <v>1790</v>
      </c>
      <c r="C1286" s="43" t="s">
        <v>1791</v>
      </c>
      <c r="D1286" s="43" t="s">
        <v>593</v>
      </c>
      <c r="E1286" s="43" t="s">
        <v>133</v>
      </c>
      <c r="F1286" s="43" t="s">
        <v>1792</v>
      </c>
      <c r="G1286" s="43"/>
    </row>
    <row r="1287" spans="1:7" ht="22.5" x14ac:dyDescent="0.25">
      <c r="A1287" s="43" t="s">
        <v>129</v>
      </c>
      <c r="B1287" s="43" t="s">
        <v>1793</v>
      </c>
      <c r="C1287" s="43" t="s">
        <v>179</v>
      </c>
      <c r="D1287" s="43" t="s">
        <v>593</v>
      </c>
      <c r="E1287" s="43" t="s">
        <v>1794</v>
      </c>
      <c r="F1287" s="43" t="s">
        <v>179</v>
      </c>
      <c r="G1287" s="43"/>
    </row>
    <row r="1288" spans="1:7" ht="22.5" x14ac:dyDescent="0.25">
      <c r="A1288" s="43" t="s">
        <v>129</v>
      </c>
      <c r="B1288" s="43" t="s">
        <v>1795</v>
      </c>
      <c r="C1288" s="43" t="s">
        <v>179</v>
      </c>
      <c r="D1288" s="43" t="s">
        <v>593</v>
      </c>
      <c r="E1288" s="43" t="s">
        <v>1796</v>
      </c>
      <c r="F1288" s="43" t="s">
        <v>179</v>
      </c>
      <c r="G1288" s="43"/>
    </row>
    <row r="1289" spans="1:7" ht="22.5" x14ac:dyDescent="0.25">
      <c r="A1289" s="43" t="s">
        <v>129</v>
      </c>
      <c r="B1289" s="43" t="s">
        <v>1797</v>
      </c>
      <c r="C1289" s="43" t="s">
        <v>179</v>
      </c>
      <c r="D1289" s="43" t="s">
        <v>1798</v>
      </c>
      <c r="E1289" s="43" t="s">
        <v>1799</v>
      </c>
      <c r="F1289" s="43" t="s">
        <v>179</v>
      </c>
      <c r="G1289" s="43"/>
    </row>
    <row r="1290" spans="1:7" ht="22.5" x14ac:dyDescent="0.25">
      <c r="A1290" s="43" t="s">
        <v>129</v>
      </c>
      <c r="B1290" s="43" t="s">
        <v>614</v>
      </c>
      <c r="C1290" s="43" t="s">
        <v>179</v>
      </c>
      <c r="D1290" s="43" t="s">
        <v>1800</v>
      </c>
      <c r="E1290" s="43" t="s">
        <v>1801</v>
      </c>
      <c r="F1290" s="43" t="s">
        <v>179</v>
      </c>
      <c r="G1290" s="43"/>
    </row>
    <row r="1291" spans="1:7" ht="22.5" x14ac:dyDescent="0.25">
      <c r="A1291" s="43" t="s">
        <v>129</v>
      </c>
      <c r="B1291" s="43" t="s">
        <v>852</v>
      </c>
      <c r="C1291" s="43" t="s">
        <v>179</v>
      </c>
      <c r="D1291" s="43" t="s">
        <v>1802</v>
      </c>
      <c r="E1291" s="43" t="s">
        <v>1794</v>
      </c>
      <c r="F1291" s="43" t="s">
        <v>179</v>
      </c>
      <c r="G1291" s="43"/>
    </row>
    <row r="1292" spans="1:7" ht="22.5" x14ac:dyDescent="0.25">
      <c r="A1292" s="43" t="s">
        <v>129</v>
      </c>
      <c r="B1292" s="43" t="s">
        <v>1803</v>
      </c>
      <c r="C1292" s="43" t="s">
        <v>1791</v>
      </c>
      <c r="D1292" s="43" t="s">
        <v>545</v>
      </c>
      <c r="E1292" s="43" t="s">
        <v>133</v>
      </c>
      <c r="F1292" s="43" t="s">
        <v>1792</v>
      </c>
      <c r="G1292" s="43"/>
    </row>
    <row r="1293" spans="1:7" ht="22.5" x14ac:dyDescent="0.25">
      <c r="A1293" s="43" t="s">
        <v>129</v>
      </c>
      <c r="B1293" s="43" t="s">
        <v>624</v>
      </c>
      <c r="C1293" s="43" t="s">
        <v>1804</v>
      </c>
      <c r="D1293" s="43" t="s">
        <v>545</v>
      </c>
      <c r="E1293" s="43" t="s">
        <v>1805</v>
      </c>
      <c r="F1293" s="43" t="s">
        <v>1804</v>
      </c>
      <c r="G1293" s="43"/>
    </row>
    <row r="1294" spans="1:7" ht="22.5" x14ac:dyDescent="0.25">
      <c r="A1294" s="43" t="s">
        <v>129</v>
      </c>
      <c r="B1294" s="43" t="s">
        <v>1806</v>
      </c>
      <c r="C1294" s="43" t="s">
        <v>1807</v>
      </c>
      <c r="D1294" s="43" t="s">
        <v>545</v>
      </c>
      <c r="E1294" s="43" t="s">
        <v>1808</v>
      </c>
      <c r="F1294" s="43" t="s">
        <v>1807</v>
      </c>
      <c r="G1294" s="43"/>
    </row>
    <row r="1295" spans="1:7" ht="22.5" x14ac:dyDescent="0.25">
      <c r="A1295" s="43" t="s">
        <v>129</v>
      </c>
      <c r="B1295" s="43" t="s">
        <v>1809</v>
      </c>
      <c r="C1295" s="43" t="s">
        <v>1807</v>
      </c>
      <c r="D1295" s="43" t="s">
        <v>545</v>
      </c>
      <c r="E1295" s="43" t="s">
        <v>1808</v>
      </c>
      <c r="F1295" s="43" t="s">
        <v>1807</v>
      </c>
      <c r="G1295" s="43"/>
    </row>
    <row r="1296" spans="1:7" ht="22.5" x14ac:dyDescent="0.25">
      <c r="A1296" s="43" t="s">
        <v>129</v>
      </c>
      <c r="B1296" s="43" t="s">
        <v>1810</v>
      </c>
      <c r="C1296" s="43" t="s">
        <v>1811</v>
      </c>
      <c r="D1296" s="43" t="s">
        <v>623</v>
      </c>
      <c r="E1296" s="43" t="s">
        <v>629</v>
      </c>
      <c r="F1296" s="43" t="s">
        <v>1811</v>
      </c>
      <c r="G1296" s="43"/>
    </row>
    <row r="1297" spans="1:7" ht="22.5" x14ac:dyDescent="0.25">
      <c r="A1297" s="43" t="s">
        <v>129</v>
      </c>
      <c r="B1297" s="43" t="s">
        <v>1812</v>
      </c>
      <c r="C1297" s="43" t="s">
        <v>1813</v>
      </c>
      <c r="D1297" s="43" t="s">
        <v>1814</v>
      </c>
      <c r="E1297" s="43" t="s">
        <v>1805</v>
      </c>
      <c r="F1297" s="43" t="s">
        <v>1813</v>
      </c>
      <c r="G1297" s="43"/>
    </row>
    <row r="1298" spans="1:7" ht="22.5" x14ac:dyDescent="0.25">
      <c r="A1298" s="43" t="s">
        <v>129</v>
      </c>
      <c r="B1298" s="43" t="s">
        <v>633</v>
      </c>
      <c r="C1298" s="43" t="s">
        <v>1815</v>
      </c>
      <c r="D1298" s="43" t="s">
        <v>791</v>
      </c>
      <c r="E1298" s="43" t="s">
        <v>229</v>
      </c>
      <c r="F1298" s="43" t="s">
        <v>1815</v>
      </c>
      <c r="G1298" s="43"/>
    </row>
    <row r="1299" spans="1:7" ht="22.5" x14ac:dyDescent="0.25">
      <c r="A1299" s="43" t="s">
        <v>129</v>
      </c>
      <c r="B1299" s="43" t="s">
        <v>636</v>
      </c>
      <c r="C1299" s="43" t="s">
        <v>1816</v>
      </c>
      <c r="D1299" s="43" t="s">
        <v>791</v>
      </c>
      <c r="E1299" s="43" t="s">
        <v>793</v>
      </c>
      <c r="F1299" s="43" t="s">
        <v>1816</v>
      </c>
      <c r="G1299" s="43"/>
    </row>
    <row r="1300" spans="1:7" ht="22.5" x14ac:dyDescent="0.25">
      <c r="A1300" s="43" t="s">
        <v>129</v>
      </c>
      <c r="B1300" s="43" t="s">
        <v>639</v>
      </c>
      <c r="C1300" s="43" t="s">
        <v>1817</v>
      </c>
      <c r="D1300" s="43" t="s">
        <v>641</v>
      </c>
      <c r="E1300" s="43" t="s">
        <v>642</v>
      </c>
      <c r="F1300" s="43" t="s">
        <v>1817</v>
      </c>
      <c r="G1300" s="43"/>
    </row>
    <row r="1301" spans="1:7" ht="22.5" x14ac:dyDescent="0.25">
      <c r="A1301" s="43" t="s">
        <v>129</v>
      </c>
      <c r="B1301" s="43" t="s">
        <v>627</v>
      </c>
      <c r="C1301" s="43" t="s">
        <v>1818</v>
      </c>
      <c r="D1301" s="43" t="s">
        <v>644</v>
      </c>
      <c r="E1301" s="43" t="s">
        <v>645</v>
      </c>
      <c r="F1301" s="43" t="s">
        <v>1818</v>
      </c>
      <c r="G1301" s="43"/>
    </row>
    <row r="1302" spans="1:7" ht="22.5" x14ac:dyDescent="0.25">
      <c r="A1302" s="43" t="s">
        <v>129</v>
      </c>
      <c r="B1302" s="43" t="s">
        <v>630</v>
      </c>
      <c r="C1302" s="43" t="s">
        <v>1819</v>
      </c>
      <c r="D1302" s="43" t="s">
        <v>1820</v>
      </c>
      <c r="E1302" s="43" t="s">
        <v>1006</v>
      </c>
      <c r="F1302" s="43" t="s">
        <v>1819</v>
      </c>
      <c r="G1302" s="43"/>
    </row>
    <row r="1303" spans="1:7" ht="22.5" x14ac:dyDescent="0.25">
      <c r="A1303" s="43" t="s">
        <v>129</v>
      </c>
      <c r="B1303" s="43" t="s">
        <v>649</v>
      </c>
      <c r="C1303" s="43" t="s">
        <v>1821</v>
      </c>
      <c r="D1303" s="43" t="s">
        <v>1820</v>
      </c>
      <c r="E1303" s="43" t="s">
        <v>1006</v>
      </c>
      <c r="F1303" s="43" t="s">
        <v>1821</v>
      </c>
      <c r="G1303" s="43"/>
    </row>
    <row r="1304" spans="1:7" ht="22.5" x14ac:dyDescent="0.25">
      <c r="A1304" s="43" t="s">
        <v>129</v>
      </c>
      <c r="B1304" s="43" t="s">
        <v>653</v>
      </c>
      <c r="C1304" s="43" t="s">
        <v>1822</v>
      </c>
      <c r="D1304" s="43" t="s">
        <v>655</v>
      </c>
      <c r="E1304" s="43" t="s">
        <v>656</v>
      </c>
      <c r="F1304" s="43" t="s">
        <v>1822</v>
      </c>
      <c r="G1304" s="43"/>
    </row>
    <row r="1305" spans="1:7" ht="22.5" x14ac:dyDescent="0.25">
      <c r="A1305" s="43" t="s">
        <v>129</v>
      </c>
      <c r="B1305" s="43" t="s">
        <v>657</v>
      </c>
      <c r="C1305" s="43" t="s">
        <v>1823</v>
      </c>
      <c r="D1305" s="43" t="s">
        <v>659</v>
      </c>
      <c r="E1305" s="43" t="s">
        <v>660</v>
      </c>
      <c r="F1305" s="43" t="s">
        <v>1823</v>
      </c>
      <c r="G1305" s="43"/>
    </row>
    <row r="1306" spans="1:7" ht="22.5" x14ac:dyDescent="0.25">
      <c r="A1306" s="43" t="s">
        <v>129</v>
      </c>
      <c r="B1306" s="43" t="s">
        <v>661</v>
      </c>
      <c r="C1306" s="43" t="s">
        <v>1824</v>
      </c>
      <c r="D1306" s="43" t="s">
        <v>663</v>
      </c>
      <c r="E1306" s="43" t="s">
        <v>664</v>
      </c>
      <c r="F1306" s="43" t="s">
        <v>1824</v>
      </c>
      <c r="G1306" s="43"/>
    </row>
    <row r="1307" spans="1:7" ht="22.5" x14ac:dyDescent="0.25">
      <c r="A1307" s="43" t="s">
        <v>129</v>
      </c>
      <c r="B1307" s="43" t="s">
        <v>665</v>
      </c>
      <c r="C1307" s="43" t="s">
        <v>1825</v>
      </c>
      <c r="D1307" s="43" t="s">
        <v>667</v>
      </c>
      <c r="E1307" s="43" t="s">
        <v>668</v>
      </c>
      <c r="F1307" s="43" t="s">
        <v>1825</v>
      </c>
      <c r="G1307" s="43"/>
    </row>
    <row r="1308" spans="1:7" ht="22.5" x14ac:dyDescent="0.25">
      <c r="A1308" s="43" t="s">
        <v>129</v>
      </c>
      <c r="B1308" s="43" t="s">
        <v>669</v>
      </c>
      <c r="C1308" s="43" t="s">
        <v>1826</v>
      </c>
      <c r="D1308" s="43" t="s">
        <v>671</v>
      </c>
      <c r="E1308" s="43" t="s">
        <v>672</v>
      </c>
      <c r="F1308" s="43" t="s">
        <v>1826</v>
      </c>
      <c r="G1308" s="43"/>
    </row>
    <row r="1309" spans="1:7" ht="22.5" x14ac:dyDescent="0.25">
      <c r="A1309" s="43" t="s">
        <v>129</v>
      </c>
      <c r="B1309" s="43" t="s">
        <v>673</v>
      </c>
      <c r="C1309" s="43" t="s">
        <v>1827</v>
      </c>
      <c r="D1309" s="43" t="s">
        <v>217</v>
      </c>
      <c r="E1309" s="43" t="s">
        <v>218</v>
      </c>
      <c r="F1309" s="43" t="s">
        <v>1827</v>
      </c>
      <c r="G1309" s="43"/>
    </row>
    <row r="1310" spans="1:7" ht="22.5" x14ac:dyDescent="0.25">
      <c r="A1310" s="43" t="s">
        <v>129</v>
      </c>
      <c r="B1310" s="43" t="s">
        <v>676</v>
      </c>
      <c r="C1310" s="43" t="s">
        <v>1828</v>
      </c>
      <c r="D1310" s="43" t="s">
        <v>1250</v>
      </c>
      <c r="E1310" s="43" t="s">
        <v>229</v>
      </c>
      <c r="F1310" s="43" t="s">
        <v>1828</v>
      </c>
      <c r="G1310" s="43"/>
    </row>
    <row r="1311" spans="1:7" ht="22.5" x14ac:dyDescent="0.25">
      <c r="A1311" s="43" t="s">
        <v>129</v>
      </c>
      <c r="B1311" s="43" t="s">
        <v>678</v>
      </c>
      <c r="C1311" s="43" t="s">
        <v>1829</v>
      </c>
      <c r="D1311" s="43" t="s">
        <v>755</v>
      </c>
      <c r="E1311" s="43" t="s">
        <v>133</v>
      </c>
      <c r="F1311" s="43" t="s">
        <v>1829</v>
      </c>
      <c r="G1311" s="43"/>
    </row>
    <row r="1312" spans="1:7" ht="22.5" x14ac:dyDescent="0.25">
      <c r="A1312" s="43" t="s">
        <v>129</v>
      </c>
      <c r="B1312" s="43" t="s">
        <v>636</v>
      </c>
      <c r="C1312" s="43" t="s">
        <v>1830</v>
      </c>
      <c r="D1312" s="43" t="s">
        <v>755</v>
      </c>
      <c r="E1312" s="43" t="s">
        <v>481</v>
      </c>
      <c r="F1312" s="43" t="s">
        <v>1830</v>
      </c>
      <c r="G1312" s="43"/>
    </row>
    <row r="1313" spans="1:7" ht="22.5" x14ac:dyDescent="0.25">
      <c r="A1313" s="43" t="s">
        <v>129</v>
      </c>
      <c r="B1313" s="43" t="s">
        <v>1831</v>
      </c>
      <c r="C1313" s="43" t="s">
        <v>179</v>
      </c>
      <c r="D1313" s="43" t="s">
        <v>133</v>
      </c>
      <c r="E1313" s="43" t="s">
        <v>133</v>
      </c>
      <c r="F1313" s="43" t="s">
        <v>179</v>
      </c>
      <c r="G1313" s="43"/>
    </row>
    <row r="1314" spans="1:7" ht="22.5" x14ac:dyDescent="0.25">
      <c r="A1314" s="43" t="s">
        <v>129</v>
      </c>
      <c r="B1314" s="43" t="s">
        <v>1832</v>
      </c>
      <c r="C1314" s="43" t="s">
        <v>179</v>
      </c>
      <c r="D1314" s="43" t="s">
        <v>133</v>
      </c>
      <c r="E1314" s="43" t="s">
        <v>133</v>
      </c>
      <c r="F1314" s="43" t="s">
        <v>179</v>
      </c>
      <c r="G1314" s="43"/>
    </row>
    <row r="1315" spans="1:7" ht="22.5" x14ac:dyDescent="0.25">
      <c r="A1315" s="43" t="s">
        <v>129</v>
      </c>
      <c r="B1315" s="43" t="s">
        <v>1833</v>
      </c>
      <c r="C1315" s="43" t="s">
        <v>179</v>
      </c>
      <c r="D1315" s="43" t="s">
        <v>133</v>
      </c>
      <c r="E1315" s="43" t="s">
        <v>133</v>
      </c>
      <c r="F1315" s="43" t="s">
        <v>179</v>
      </c>
      <c r="G1315" s="43"/>
    </row>
    <row r="1316" spans="1:7" ht="22.5" x14ac:dyDescent="0.25">
      <c r="A1316" s="43" t="s">
        <v>129</v>
      </c>
      <c r="B1316" s="43" t="s">
        <v>1834</v>
      </c>
      <c r="C1316" s="43" t="s">
        <v>179</v>
      </c>
      <c r="D1316" s="43" t="s">
        <v>133</v>
      </c>
      <c r="E1316" s="43" t="s">
        <v>133</v>
      </c>
      <c r="F1316" s="43" t="s">
        <v>179</v>
      </c>
      <c r="G1316" s="43"/>
    </row>
    <row r="1317" spans="1:7" ht="22.5" x14ac:dyDescent="0.25">
      <c r="A1317" s="43" t="s">
        <v>129</v>
      </c>
      <c r="B1317" s="43" t="s">
        <v>1835</v>
      </c>
      <c r="C1317" s="43" t="s">
        <v>179</v>
      </c>
      <c r="D1317" s="43" t="s">
        <v>133</v>
      </c>
      <c r="E1317" s="43" t="s">
        <v>133</v>
      </c>
      <c r="F1317" s="43" t="s">
        <v>179</v>
      </c>
      <c r="G1317" s="43"/>
    </row>
    <row r="1318" spans="1:7" ht="22.5" x14ac:dyDescent="0.25">
      <c r="A1318" s="43" t="s">
        <v>129</v>
      </c>
      <c r="B1318" s="43" t="s">
        <v>1836</v>
      </c>
      <c r="C1318" s="43" t="s">
        <v>179</v>
      </c>
      <c r="D1318" s="43" t="s">
        <v>133</v>
      </c>
      <c r="E1318" s="43" t="s">
        <v>133</v>
      </c>
      <c r="F1318" s="43" t="s">
        <v>179</v>
      </c>
      <c r="G1318" s="43"/>
    </row>
    <row r="1319" spans="1:7" ht="22.5" x14ac:dyDescent="0.25">
      <c r="A1319" s="43" t="s">
        <v>129</v>
      </c>
      <c r="B1319" s="43" t="s">
        <v>1837</v>
      </c>
      <c r="C1319" s="43" t="s">
        <v>179</v>
      </c>
      <c r="D1319" s="43" t="s">
        <v>133</v>
      </c>
      <c r="E1319" s="43" t="s">
        <v>133</v>
      </c>
      <c r="F1319" s="43" t="s">
        <v>179</v>
      </c>
      <c r="G1319" s="43"/>
    </row>
    <row r="1320" spans="1:7" ht="22.5" x14ac:dyDescent="0.25">
      <c r="A1320" s="43" t="s">
        <v>129</v>
      </c>
      <c r="B1320" s="43" t="s">
        <v>1838</v>
      </c>
      <c r="C1320" s="43" t="s">
        <v>179</v>
      </c>
      <c r="D1320" s="43" t="s">
        <v>133</v>
      </c>
      <c r="E1320" s="43" t="s">
        <v>133</v>
      </c>
      <c r="F1320" s="43" t="s">
        <v>179</v>
      </c>
      <c r="G1320" s="43"/>
    </row>
    <row r="1321" spans="1:7" ht="22.5" x14ac:dyDescent="0.25">
      <c r="A1321" s="43" t="s">
        <v>129</v>
      </c>
      <c r="B1321" s="43" t="s">
        <v>1839</v>
      </c>
      <c r="C1321" s="43" t="s">
        <v>179</v>
      </c>
      <c r="D1321" s="43" t="s">
        <v>133</v>
      </c>
      <c r="E1321" s="43" t="s">
        <v>133</v>
      </c>
      <c r="F1321" s="43" t="s">
        <v>179</v>
      </c>
      <c r="G1321" s="43"/>
    </row>
    <row r="1322" spans="1:7" ht="22.5" x14ac:dyDescent="0.25">
      <c r="A1322" s="43" t="s">
        <v>129</v>
      </c>
      <c r="B1322" s="43" t="s">
        <v>673</v>
      </c>
      <c r="C1322" s="43" t="s">
        <v>1840</v>
      </c>
      <c r="D1322" s="43" t="s">
        <v>708</v>
      </c>
      <c r="E1322" s="43" t="s">
        <v>525</v>
      </c>
      <c r="F1322" s="43" t="s">
        <v>1840</v>
      </c>
      <c r="G1322" s="43"/>
    </row>
    <row r="1323" spans="1:7" ht="22.5" x14ac:dyDescent="0.25">
      <c r="A1323" s="43" t="s">
        <v>129</v>
      </c>
      <c r="B1323" s="43" t="s">
        <v>676</v>
      </c>
      <c r="C1323" s="43" t="s">
        <v>1841</v>
      </c>
      <c r="D1323" s="43" t="s">
        <v>710</v>
      </c>
      <c r="E1323" s="43" t="s">
        <v>818</v>
      </c>
      <c r="F1323" s="43" t="s">
        <v>1841</v>
      </c>
      <c r="G1323" s="43"/>
    </row>
    <row r="1324" spans="1:7" ht="22.5" x14ac:dyDescent="0.25">
      <c r="A1324" s="43" t="s">
        <v>129</v>
      </c>
      <c r="B1324" s="43" t="s">
        <v>711</v>
      </c>
      <c r="C1324" s="43" t="s">
        <v>1842</v>
      </c>
      <c r="D1324" s="43" t="s">
        <v>713</v>
      </c>
      <c r="E1324" s="43" t="s">
        <v>133</v>
      </c>
      <c r="F1324" s="43" t="s">
        <v>1843</v>
      </c>
      <c r="G1324" s="43"/>
    </row>
    <row r="1325" spans="1:7" ht="22.5" x14ac:dyDescent="0.25">
      <c r="A1325" s="43" t="s">
        <v>129</v>
      </c>
      <c r="B1325" s="43" t="s">
        <v>636</v>
      </c>
      <c r="C1325" s="43" t="s">
        <v>1844</v>
      </c>
      <c r="D1325" s="43" t="s">
        <v>713</v>
      </c>
      <c r="E1325" s="43" t="s">
        <v>716</v>
      </c>
      <c r="F1325" s="43" t="s">
        <v>1844</v>
      </c>
      <c r="G1325" s="43"/>
    </row>
    <row r="1326" spans="1:7" ht="22.5" x14ac:dyDescent="0.25">
      <c r="A1326" s="43" t="s">
        <v>129</v>
      </c>
      <c r="B1326" s="43" t="s">
        <v>639</v>
      </c>
      <c r="C1326" s="43" t="s">
        <v>1845</v>
      </c>
      <c r="D1326" s="43" t="s">
        <v>718</v>
      </c>
      <c r="E1326" s="43" t="s">
        <v>1846</v>
      </c>
      <c r="F1326" s="43" t="s">
        <v>1845</v>
      </c>
      <c r="G1326" s="43"/>
    </row>
    <row r="1327" spans="1:7" ht="22.5" x14ac:dyDescent="0.25">
      <c r="A1327" s="43" t="s">
        <v>129</v>
      </c>
      <c r="B1327" s="43" t="s">
        <v>627</v>
      </c>
      <c r="C1327" s="43" t="s">
        <v>1847</v>
      </c>
      <c r="D1327" s="43" t="s">
        <v>721</v>
      </c>
      <c r="E1327" s="43" t="s">
        <v>722</v>
      </c>
      <c r="F1327" s="43" t="s">
        <v>1847</v>
      </c>
      <c r="G1327" s="43"/>
    </row>
    <row r="1328" spans="1:7" ht="22.5" x14ac:dyDescent="0.25">
      <c r="A1328" s="43" t="s">
        <v>129</v>
      </c>
      <c r="B1328" s="43" t="s">
        <v>630</v>
      </c>
      <c r="C1328" s="43" t="s">
        <v>1848</v>
      </c>
      <c r="D1328" s="43" t="s">
        <v>724</v>
      </c>
      <c r="E1328" s="43" t="s">
        <v>776</v>
      </c>
      <c r="F1328" s="43" t="s">
        <v>1848</v>
      </c>
      <c r="G1328" s="43"/>
    </row>
    <row r="1329" spans="1:7" ht="22.5" x14ac:dyDescent="0.25">
      <c r="A1329" s="43" t="s">
        <v>129</v>
      </c>
      <c r="B1329" s="43" t="s">
        <v>649</v>
      </c>
      <c r="C1329" s="43" t="s">
        <v>1849</v>
      </c>
      <c r="D1329" s="43" t="s">
        <v>133</v>
      </c>
      <c r="E1329" s="43" t="s">
        <v>133</v>
      </c>
      <c r="F1329" s="43" t="s">
        <v>179</v>
      </c>
      <c r="G1329" s="43"/>
    </row>
    <row r="1330" spans="1:7" ht="22.5" x14ac:dyDescent="0.25">
      <c r="A1330" s="43" t="s">
        <v>129</v>
      </c>
      <c r="B1330" s="43" t="s">
        <v>653</v>
      </c>
      <c r="C1330" s="43" t="s">
        <v>1849</v>
      </c>
      <c r="D1330" s="43" t="s">
        <v>133</v>
      </c>
      <c r="E1330" s="43" t="s">
        <v>133</v>
      </c>
      <c r="F1330" s="43" t="s">
        <v>179</v>
      </c>
      <c r="G1330" s="43"/>
    </row>
    <row r="1331" spans="1:7" ht="22.5" x14ac:dyDescent="0.25">
      <c r="A1331" s="43" t="s">
        <v>129</v>
      </c>
      <c r="B1331" s="43" t="s">
        <v>657</v>
      </c>
      <c r="C1331" s="43" t="s">
        <v>1849</v>
      </c>
      <c r="D1331" s="43" t="s">
        <v>133</v>
      </c>
      <c r="E1331" s="43" t="s">
        <v>133</v>
      </c>
      <c r="F1331" s="43" t="s">
        <v>179</v>
      </c>
      <c r="G1331" s="43"/>
    </row>
    <row r="1332" spans="1:7" ht="22.5" x14ac:dyDescent="0.25">
      <c r="A1332" s="43" t="s">
        <v>129</v>
      </c>
      <c r="B1332" s="43" t="s">
        <v>661</v>
      </c>
      <c r="C1332" s="43" t="s">
        <v>1849</v>
      </c>
      <c r="D1332" s="43" t="s">
        <v>133</v>
      </c>
      <c r="E1332" s="43" t="s">
        <v>133</v>
      </c>
      <c r="F1332" s="43" t="s">
        <v>179</v>
      </c>
      <c r="G1332" s="43"/>
    </row>
    <row r="1333" spans="1:7" ht="22.5" x14ac:dyDescent="0.25">
      <c r="A1333" s="43" t="s">
        <v>129</v>
      </c>
      <c r="B1333" s="43" t="s">
        <v>665</v>
      </c>
      <c r="C1333" s="43" t="s">
        <v>1849</v>
      </c>
      <c r="D1333" s="43" t="s">
        <v>133</v>
      </c>
      <c r="E1333" s="43" t="s">
        <v>133</v>
      </c>
      <c r="F1333" s="43" t="s">
        <v>179</v>
      </c>
      <c r="G1333" s="43"/>
    </row>
    <row r="1334" spans="1:7" ht="22.5" x14ac:dyDescent="0.25">
      <c r="A1334" s="43" t="s">
        <v>129</v>
      </c>
      <c r="B1334" s="43" t="s">
        <v>669</v>
      </c>
      <c r="C1334" s="43" t="s">
        <v>1849</v>
      </c>
      <c r="D1334" s="43" t="s">
        <v>133</v>
      </c>
      <c r="E1334" s="43" t="s">
        <v>133</v>
      </c>
      <c r="F1334" s="43" t="s">
        <v>179</v>
      </c>
      <c r="G1334" s="43"/>
    </row>
    <row r="1335" spans="1:7" ht="22.5" x14ac:dyDescent="0.25">
      <c r="A1335" s="43" t="s">
        <v>129</v>
      </c>
      <c r="B1335" s="43" t="s">
        <v>673</v>
      </c>
      <c r="C1335" s="43" t="s">
        <v>1849</v>
      </c>
      <c r="D1335" s="43" t="s">
        <v>133</v>
      </c>
      <c r="E1335" s="43" t="s">
        <v>133</v>
      </c>
      <c r="F1335" s="43" t="s">
        <v>179</v>
      </c>
      <c r="G1335" s="43"/>
    </row>
    <row r="1336" spans="1:7" ht="22.5" x14ac:dyDescent="0.25">
      <c r="A1336" s="43" t="s">
        <v>129</v>
      </c>
      <c r="B1336" s="43" t="s">
        <v>676</v>
      </c>
      <c r="C1336" s="43" t="s">
        <v>1849</v>
      </c>
      <c r="D1336" s="43" t="s">
        <v>133</v>
      </c>
      <c r="E1336" s="43" t="s">
        <v>133</v>
      </c>
      <c r="F1336" s="43" t="s">
        <v>179</v>
      </c>
      <c r="G1336" s="43"/>
    </row>
    <row r="1337" spans="1:7" ht="22.5" x14ac:dyDescent="0.25">
      <c r="A1337" s="43" t="s">
        <v>129</v>
      </c>
      <c r="B1337" s="43" t="s">
        <v>1850</v>
      </c>
      <c r="C1337" s="43" t="s">
        <v>1851</v>
      </c>
      <c r="D1337" s="43" t="s">
        <v>593</v>
      </c>
      <c r="E1337" s="43" t="s">
        <v>133</v>
      </c>
      <c r="F1337" s="43" t="s">
        <v>1852</v>
      </c>
      <c r="G1337" s="43"/>
    </row>
    <row r="1338" spans="1:7" ht="22.5" x14ac:dyDescent="0.25">
      <c r="A1338" s="43" t="s">
        <v>129</v>
      </c>
      <c r="B1338" s="43" t="s">
        <v>1793</v>
      </c>
      <c r="C1338" s="43" t="s">
        <v>179</v>
      </c>
      <c r="D1338" s="43" t="s">
        <v>593</v>
      </c>
      <c r="E1338" s="43" t="s">
        <v>1794</v>
      </c>
      <c r="F1338" s="43" t="s">
        <v>179</v>
      </c>
      <c r="G1338" s="43"/>
    </row>
    <row r="1339" spans="1:7" ht="22.5" x14ac:dyDescent="0.25">
      <c r="A1339" s="43" t="s">
        <v>129</v>
      </c>
      <c r="B1339" s="43" t="s">
        <v>1795</v>
      </c>
      <c r="C1339" s="43" t="s">
        <v>179</v>
      </c>
      <c r="D1339" s="43" t="s">
        <v>593</v>
      </c>
      <c r="E1339" s="43" t="s">
        <v>1796</v>
      </c>
      <c r="F1339" s="43" t="s">
        <v>179</v>
      </c>
      <c r="G1339" s="43"/>
    </row>
    <row r="1340" spans="1:7" ht="22.5" x14ac:dyDescent="0.25">
      <c r="A1340" s="43" t="s">
        <v>129</v>
      </c>
      <c r="B1340" s="43" t="s">
        <v>1797</v>
      </c>
      <c r="C1340" s="43" t="s">
        <v>179</v>
      </c>
      <c r="D1340" s="43" t="s">
        <v>1798</v>
      </c>
      <c r="E1340" s="43" t="s">
        <v>1799</v>
      </c>
      <c r="F1340" s="43" t="s">
        <v>179</v>
      </c>
      <c r="G1340" s="43"/>
    </row>
    <row r="1341" spans="1:7" ht="22.5" x14ac:dyDescent="0.25">
      <c r="A1341" s="43" t="s">
        <v>129</v>
      </c>
      <c r="B1341" s="43" t="s">
        <v>614</v>
      </c>
      <c r="C1341" s="43" t="s">
        <v>179</v>
      </c>
      <c r="D1341" s="43" t="s">
        <v>1800</v>
      </c>
      <c r="E1341" s="43" t="s">
        <v>1801</v>
      </c>
      <c r="F1341" s="43" t="s">
        <v>179</v>
      </c>
      <c r="G1341" s="43"/>
    </row>
    <row r="1342" spans="1:7" ht="22.5" x14ac:dyDescent="0.25">
      <c r="A1342" s="43" t="s">
        <v>129</v>
      </c>
      <c r="B1342" s="43" t="s">
        <v>852</v>
      </c>
      <c r="C1342" s="43" t="s">
        <v>179</v>
      </c>
      <c r="D1342" s="43" t="s">
        <v>1802</v>
      </c>
      <c r="E1342" s="43" t="s">
        <v>1794</v>
      </c>
      <c r="F1342" s="43" t="s">
        <v>179</v>
      </c>
      <c r="G1342" s="43"/>
    </row>
    <row r="1343" spans="1:7" ht="22.5" x14ac:dyDescent="0.25">
      <c r="A1343" s="43" t="s">
        <v>129</v>
      </c>
      <c r="B1343" s="43" t="s">
        <v>1803</v>
      </c>
      <c r="C1343" s="43" t="s">
        <v>1851</v>
      </c>
      <c r="D1343" s="43" t="s">
        <v>545</v>
      </c>
      <c r="E1343" s="43" t="s">
        <v>133</v>
      </c>
      <c r="F1343" s="43" t="s">
        <v>1852</v>
      </c>
      <c r="G1343" s="43"/>
    </row>
    <row r="1344" spans="1:7" ht="22.5" x14ac:dyDescent="0.25">
      <c r="A1344" s="43" t="s">
        <v>129</v>
      </c>
      <c r="B1344" s="43" t="s">
        <v>624</v>
      </c>
      <c r="C1344" s="43" t="s">
        <v>1853</v>
      </c>
      <c r="D1344" s="43" t="s">
        <v>545</v>
      </c>
      <c r="E1344" s="43" t="s">
        <v>1805</v>
      </c>
      <c r="F1344" s="43" t="s">
        <v>1853</v>
      </c>
      <c r="G1344" s="43"/>
    </row>
    <row r="1345" spans="1:7" ht="22.5" x14ac:dyDescent="0.25">
      <c r="A1345" s="43" t="s">
        <v>129</v>
      </c>
      <c r="B1345" s="43" t="s">
        <v>1806</v>
      </c>
      <c r="C1345" s="43" t="s">
        <v>1854</v>
      </c>
      <c r="D1345" s="43" t="s">
        <v>545</v>
      </c>
      <c r="E1345" s="43" t="s">
        <v>1808</v>
      </c>
      <c r="F1345" s="43" t="s">
        <v>1854</v>
      </c>
      <c r="G1345" s="43"/>
    </row>
    <row r="1346" spans="1:7" ht="22.5" x14ac:dyDescent="0.25">
      <c r="A1346" s="43" t="s">
        <v>129</v>
      </c>
      <c r="B1346" s="43" t="s">
        <v>1809</v>
      </c>
      <c r="C1346" s="43" t="s">
        <v>1854</v>
      </c>
      <c r="D1346" s="43" t="s">
        <v>545</v>
      </c>
      <c r="E1346" s="43" t="s">
        <v>1808</v>
      </c>
      <c r="F1346" s="43" t="s">
        <v>1854</v>
      </c>
      <c r="G1346" s="43"/>
    </row>
    <row r="1347" spans="1:7" ht="22.5" x14ac:dyDescent="0.25">
      <c r="A1347" s="43" t="s">
        <v>129</v>
      </c>
      <c r="B1347" s="43" t="s">
        <v>1810</v>
      </c>
      <c r="C1347" s="43" t="s">
        <v>1855</v>
      </c>
      <c r="D1347" s="43" t="s">
        <v>623</v>
      </c>
      <c r="E1347" s="43" t="s">
        <v>629</v>
      </c>
      <c r="F1347" s="43" t="s">
        <v>1855</v>
      </c>
      <c r="G1347" s="43"/>
    </row>
    <row r="1348" spans="1:7" ht="22.5" x14ac:dyDescent="0.25">
      <c r="A1348" s="43" t="s">
        <v>129</v>
      </c>
      <c r="B1348" s="43" t="s">
        <v>1812</v>
      </c>
      <c r="C1348" s="43" t="s">
        <v>1856</v>
      </c>
      <c r="D1348" s="43" t="s">
        <v>1814</v>
      </c>
      <c r="E1348" s="43" t="s">
        <v>1805</v>
      </c>
      <c r="F1348" s="43" t="s">
        <v>1856</v>
      </c>
      <c r="G1348" s="43"/>
    </row>
    <row r="1349" spans="1:7" ht="22.5" x14ac:dyDescent="0.25">
      <c r="A1349" s="43" t="s">
        <v>129</v>
      </c>
      <c r="B1349" s="43" t="s">
        <v>633</v>
      </c>
      <c r="C1349" s="43" t="s">
        <v>1857</v>
      </c>
      <c r="D1349" s="43" t="s">
        <v>791</v>
      </c>
      <c r="E1349" s="43" t="s">
        <v>222</v>
      </c>
      <c r="F1349" s="43" t="s">
        <v>1857</v>
      </c>
      <c r="G1349" s="43"/>
    </row>
    <row r="1350" spans="1:7" ht="22.5" x14ac:dyDescent="0.25">
      <c r="A1350" s="43" t="s">
        <v>129</v>
      </c>
      <c r="B1350" s="43" t="s">
        <v>636</v>
      </c>
      <c r="C1350" s="43" t="s">
        <v>1858</v>
      </c>
      <c r="D1350" s="43" t="s">
        <v>791</v>
      </c>
      <c r="E1350" s="43" t="s">
        <v>793</v>
      </c>
      <c r="F1350" s="43" t="s">
        <v>1858</v>
      </c>
      <c r="G1350" s="43"/>
    </row>
    <row r="1351" spans="1:7" ht="22.5" x14ac:dyDescent="0.25">
      <c r="A1351" s="43" t="s">
        <v>129</v>
      </c>
      <c r="B1351" s="43" t="s">
        <v>639</v>
      </c>
      <c r="C1351" s="43" t="s">
        <v>1859</v>
      </c>
      <c r="D1351" s="43" t="s">
        <v>641</v>
      </c>
      <c r="E1351" s="43" t="s">
        <v>642</v>
      </c>
      <c r="F1351" s="43" t="s">
        <v>1859</v>
      </c>
      <c r="G1351" s="43"/>
    </row>
    <row r="1352" spans="1:7" ht="22.5" x14ac:dyDescent="0.25">
      <c r="A1352" s="43" t="s">
        <v>129</v>
      </c>
      <c r="B1352" s="43" t="s">
        <v>627</v>
      </c>
      <c r="C1352" s="43" t="s">
        <v>1860</v>
      </c>
      <c r="D1352" s="43" t="s">
        <v>644</v>
      </c>
      <c r="E1352" s="43" t="s">
        <v>645</v>
      </c>
      <c r="F1352" s="43" t="s">
        <v>1860</v>
      </c>
      <c r="G1352" s="43"/>
    </row>
    <row r="1353" spans="1:7" ht="22.5" x14ac:dyDescent="0.25">
      <c r="A1353" s="43" t="s">
        <v>129</v>
      </c>
      <c r="B1353" s="43" t="s">
        <v>630</v>
      </c>
      <c r="C1353" s="43" t="s">
        <v>1861</v>
      </c>
      <c r="D1353" s="43" t="s">
        <v>1862</v>
      </c>
      <c r="E1353" s="43" t="s">
        <v>1863</v>
      </c>
      <c r="F1353" s="43" t="s">
        <v>1861</v>
      </c>
      <c r="G1353" s="43"/>
    </row>
    <row r="1354" spans="1:7" ht="22.5" x14ac:dyDescent="0.25">
      <c r="A1354" s="43" t="s">
        <v>129</v>
      </c>
      <c r="B1354" s="43" t="s">
        <v>649</v>
      </c>
      <c r="C1354" s="43" t="s">
        <v>1864</v>
      </c>
      <c r="D1354" s="43" t="s">
        <v>651</v>
      </c>
      <c r="E1354" s="43" t="s">
        <v>652</v>
      </c>
      <c r="F1354" s="43" t="s">
        <v>1864</v>
      </c>
      <c r="G1354" s="43"/>
    </row>
    <row r="1355" spans="1:7" ht="22.5" x14ac:dyDescent="0.25">
      <c r="A1355" s="43" t="s">
        <v>129</v>
      </c>
      <c r="B1355" s="43" t="s">
        <v>653</v>
      </c>
      <c r="C1355" s="43" t="s">
        <v>1865</v>
      </c>
      <c r="D1355" s="43" t="s">
        <v>655</v>
      </c>
      <c r="E1355" s="43" t="s">
        <v>656</v>
      </c>
      <c r="F1355" s="43" t="s">
        <v>1865</v>
      </c>
      <c r="G1355" s="43"/>
    </row>
    <row r="1356" spans="1:7" ht="22.5" x14ac:dyDescent="0.25">
      <c r="A1356" s="43" t="s">
        <v>129</v>
      </c>
      <c r="B1356" s="43" t="s">
        <v>657</v>
      </c>
      <c r="C1356" s="43" t="s">
        <v>1866</v>
      </c>
      <c r="D1356" s="43" t="s">
        <v>659</v>
      </c>
      <c r="E1356" s="43" t="s">
        <v>660</v>
      </c>
      <c r="F1356" s="43" t="s">
        <v>1866</v>
      </c>
      <c r="G1356" s="43"/>
    </row>
    <row r="1357" spans="1:7" ht="22.5" x14ac:dyDescent="0.25">
      <c r="A1357" s="43" t="s">
        <v>129</v>
      </c>
      <c r="B1357" s="43" t="s">
        <v>661</v>
      </c>
      <c r="C1357" s="43" t="s">
        <v>1867</v>
      </c>
      <c r="D1357" s="43" t="s">
        <v>663</v>
      </c>
      <c r="E1357" s="43" t="s">
        <v>664</v>
      </c>
      <c r="F1357" s="43" t="s">
        <v>1867</v>
      </c>
      <c r="G1357" s="43"/>
    </row>
    <row r="1358" spans="1:7" ht="22.5" x14ac:dyDescent="0.25">
      <c r="A1358" s="43" t="s">
        <v>129</v>
      </c>
      <c r="B1358" s="43" t="s">
        <v>665</v>
      </c>
      <c r="C1358" s="43" t="s">
        <v>1868</v>
      </c>
      <c r="D1358" s="43" t="s">
        <v>667</v>
      </c>
      <c r="E1358" s="43" t="s">
        <v>668</v>
      </c>
      <c r="F1358" s="43" t="s">
        <v>1868</v>
      </c>
      <c r="G1358" s="43"/>
    </row>
    <row r="1359" spans="1:7" ht="22.5" x14ac:dyDescent="0.25">
      <c r="A1359" s="43" t="s">
        <v>129</v>
      </c>
      <c r="B1359" s="43" t="s">
        <v>669</v>
      </c>
      <c r="C1359" s="43" t="s">
        <v>1869</v>
      </c>
      <c r="D1359" s="43" t="s">
        <v>671</v>
      </c>
      <c r="E1359" s="43" t="s">
        <v>672</v>
      </c>
      <c r="F1359" s="43" t="s">
        <v>1869</v>
      </c>
      <c r="G1359" s="43"/>
    </row>
    <row r="1360" spans="1:7" ht="22.5" x14ac:dyDescent="0.25">
      <c r="A1360" s="43" t="s">
        <v>129</v>
      </c>
      <c r="B1360" s="43" t="s">
        <v>673</v>
      </c>
      <c r="C1360" s="43" t="s">
        <v>1870</v>
      </c>
      <c r="D1360" s="43" t="s">
        <v>217</v>
      </c>
      <c r="E1360" s="43" t="s">
        <v>218</v>
      </c>
      <c r="F1360" s="43" t="s">
        <v>1870</v>
      </c>
      <c r="G1360" s="43"/>
    </row>
    <row r="1361" spans="1:7" ht="22.5" x14ac:dyDescent="0.25">
      <c r="A1361" s="43" t="s">
        <v>129</v>
      </c>
      <c r="B1361" s="43" t="s">
        <v>676</v>
      </c>
      <c r="C1361" s="43" t="s">
        <v>1871</v>
      </c>
      <c r="D1361" s="43" t="s">
        <v>221</v>
      </c>
      <c r="E1361" s="43" t="s">
        <v>222</v>
      </c>
      <c r="F1361" s="43" t="s">
        <v>1871</v>
      </c>
      <c r="G1361" s="43"/>
    </row>
    <row r="1362" spans="1:7" ht="22.5" x14ac:dyDescent="0.25">
      <c r="A1362" s="43" t="s">
        <v>129</v>
      </c>
      <c r="B1362" s="43" t="s">
        <v>678</v>
      </c>
      <c r="C1362" s="43" t="s">
        <v>1872</v>
      </c>
      <c r="D1362" s="43" t="s">
        <v>755</v>
      </c>
      <c r="E1362" s="43" t="s">
        <v>133</v>
      </c>
      <c r="F1362" s="43" t="s">
        <v>1873</v>
      </c>
      <c r="G1362" s="43"/>
    </row>
    <row r="1363" spans="1:7" ht="22.5" x14ac:dyDescent="0.25">
      <c r="A1363" s="43" t="s">
        <v>129</v>
      </c>
      <c r="B1363" s="43" t="s">
        <v>636</v>
      </c>
      <c r="C1363" s="43" t="s">
        <v>1830</v>
      </c>
      <c r="D1363" s="43" t="s">
        <v>755</v>
      </c>
      <c r="E1363" s="43" t="s">
        <v>481</v>
      </c>
      <c r="F1363" s="43" t="s">
        <v>1830</v>
      </c>
      <c r="G1363" s="43"/>
    </row>
    <row r="1364" spans="1:7" ht="22.5" x14ac:dyDescent="0.25">
      <c r="A1364" s="43" t="s">
        <v>129</v>
      </c>
      <c r="B1364" s="43" t="s">
        <v>639</v>
      </c>
      <c r="C1364" s="43" t="s">
        <v>1874</v>
      </c>
      <c r="D1364" s="43" t="s">
        <v>684</v>
      </c>
      <c r="E1364" s="43" t="s">
        <v>685</v>
      </c>
      <c r="F1364" s="43" t="s">
        <v>1874</v>
      </c>
      <c r="G1364" s="43"/>
    </row>
    <row r="1365" spans="1:7" ht="22.5" x14ac:dyDescent="0.25">
      <c r="A1365" s="43" t="s">
        <v>129</v>
      </c>
      <c r="B1365" s="43" t="s">
        <v>627</v>
      </c>
      <c r="C1365" s="43" t="s">
        <v>1875</v>
      </c>
      <c r="D1365" s="43" t="s">
        <v>1273</v>
      </c>
      <c r="E1365" s="43" t="s">
        <v>1876</v>
      </c>
      <c r="F1365" s="43" t="s">
        <v>1875</v>
      </c>
      <c r="G1365" s="43"/>
    </row>
    <row r="1366" spans="1:7" ht="22.5" x14ac:dyDescent="0.25">
      <c r="A1366" s="43" t="s">
        <v>129</v>
      </c>
      <c r="B1366" s="43" t="s">
        <v>630</v>
      </c>
      <c r="C1366" s="43" t="s">
        <v>1877</v>
      </c>
      <c r="D1366" s="43" t="s">
        <v>495</v>
      </c>
      <c r="E1366" s="43" t="s">
        <v>1527</v>
      </c>
      <c r="F1366" s="43" t="s">
        <v>1877</v>
      </c>
      <c r="G1366" s="43"/>
    </row>
    <row r="1367" spans="1:7" ht="22.5" x14ac:dyDescent="0.25">
      <c r="A1367" s="43" t="s">
        <v>129</v>
      </c>
      <c r="B1367" s="43" t="s">
        <v>649</v>
      </c>
      <c r="C1367" s="43" t="s">
        <v>1878</v>
      </c>
      <c r="D1367" s="43" t="s">
        <v>1530</v>
      </c>
      <c r="E1367" s="43" t="s">
        <v>133</v>
      </c>
      <c r="F1367" s="43" t="s">
        <v>1879</v>
      </c>
      <c r="G1367" s="43"/>
    </row>
    <row r="1368" spans="1:7" ht="22.5" x14ac:dyDescent="0.25">
      <c r="A1368" s="43" t="s">
        <v>129</v>
      </c>
      <c r="B1368" s="43" t="s">
        <v>1835</v>
      </c>
      <c r="C1368" s="43" t="s">
        <v>179</v>
      </c>
      <c r="D1368" s="43" t="s">
        <v>133</v>
      </c>
      <c r="E1368" s="43" t="s">
        <v>133</v>
      </c>
      <c r="F1368" s="43" t="s">
        <v>179</v>
      </c>
      <c r="G1368" s="43"/>
    </row>
    <row r="1369" spans="1:7" ht="22.5" x14ac:dyDescent="0.25">
      <c r="A1369" s="43" t="s">
        <v>129</v>
      </c>
      <c r="B1369" s="43" t="s">
        <v>1836</v>
      </c>
      <c r="C1369" s="43" t="s">
        <v>179</v>
      </c>
      <c r="D1369" s="43" t="s">
        <v>133</v>
      </c>
      <c r="E1369" s="43" t="s">
        <v>133</v>
      </c>
      <c r="F1369" s="43" t="s">
        <v>179</v>
      </c>
      <c r="G1369" s="43"/>
    </row>
    <row r="1370" spans="1:7" ht="22.5" x14ac:dyDescent="0.25">
      <c r="A1370" s="43" t="s">
        <v>129</v>
      </c>
      <c r="B1370" s="43" t="s">
        <v>1880</v>
      </c>
      <c r="C1370" s="43" t="s">
        <v>179</v>
      </c>
      <c r="D1370" s="43" t="s">
        <v>133</v>
      </c>
      <c r="E1370" s="43" t="s">
        <v>133</v>
      </c>
      <c r="F1370" s="43" t="s">
        <v>179</v>
      </c>
      <c r="G1370" s="43"/>
    </row>
    <row r="1371" spans="1:7" ht="22.5" x14ac:dyDescent="0.25">
      <c r="A1371" s="43" t="s">
        <v>129</v>
      </c>
      <c r="B1371" s="43" t="s">
        <v>665</v>
      </c>
      <c r="C1371" s="43" t="s">
        <v>1881</v>
      </c>
      <c r="D1371" s="43" t="s">
        <v>1668</v>
      </c>
      <c r="E1371" s="43" t="s">
        <v>703</v>
      </c>
      <c r="F1371" s="43" t="s">
        <v>1881</v>
      </c>
      <c r="G1371" s="43"/>
    </row>
    <row r="1372" spans="1:7" ht="22.5" x14ac:dyDescent="0.25">
      <c r="A1372" s="43" t="s">
        <v>129</v>
      </c>
      <c r="B1372" s="43" t="s">
        <v>669</v>
      </c>
      <c r="C1372" s="43" t="s">
        <v>1882</v>
      </c>
      <c r="D1372" s="43" t="s">
        <v>705</v>
      </c>
      <c r="E1372" s="43" t="s">
        <v>706</v>
      </c>
      <c r="F1372" s="43" t="s">
        <v>1882</v>
      </c>
      <c r="G1372" s="43"/>
    </row>
    <row r="1373" spans="1:7" ht="22.5" x14ac:dyDescent="0.25">
      <c r="A1373" s="43" t="s">
        <v>129</v>
      </c>
      <c r="B1373" s="43" t="s">
        <v>673</v>
      </c>
      <c r="C1373" s="43" t="s">
        <v>1883</v>
      </c>
      <c r="D1373" s="43" t="s">
        <v>708</v>
      </c>
      <c r="E1373" s="43" t="s">
        <v>1884</v>
      </c>
      <c r="F1373" s="43" t="s">
        <v>1883</v>
      </c>
      <c r="G1373" s="43"/>
    </row>
    <row r="1374" spans="1:7" ht="22.5" x14ac:dyDescent="0.25">
      <c r="A1374" s="43" t="s">
        <v>129</v>
      </c>
      <c r="B1374" s="43" t="s">
        <v>676</v>
      </c>
      <c r="C1374" s="43" t="s">
        <v>1885</v>
      </c>
      <c r="D1374" s="43" t="s">
        <v>710</v>
      </c>
      <c r="E1374" s="43" t="s">
        <v>1886</v>
      </c>
      <c r="F1374" s="43" t="s">
        <v>1885</v>
      </c>
      <c r="G1374" s="43"/>
    </row>
    <row r="1375" spans="1:7" ht="22.5" x14ac:dyDescent="0.25">
      <c r="A1375" s="43" t="s">
        <v>129</v>
      </c>
      <c r="B1375" s="43" t="s">
        <v>711</v>
      </c>
      <c r="C1375" s="43" t="s">
        <v>1887</v>
      </c>
      <c r="D1375" s="43" t="s">
        <v>133</v>
      </c>
      <c r="E1375" s="43" t="s">
        <v>133</v>
      </c>
      <c r="F1375" s="43" t="s">
        <v>179</v>
      </c>
      <c r="G1375" s="43"/>
    </row>
    <row r="1376" spans="1:7" ht="22.5" x14ac:dyDescent="0.25">
      <c r="A1376" s="43" t="s">
        <v>129</v>
      </c>
      <c r="B1376" s="43" t="s">
        <v>636</v>
      </c>
      <c r="C1376" s="43" t="s">
        <v>1888</v>
      </c>
      <c r="D1376" s="43" t="s">
        <v>133</v>
      </c>
      <c r="E1376" s="43" t="s">
        <v>133</v>
      </c>
      <c r="F1376" s="43" t="s">
        <v>179</v>
      </c>
      <c r="G1376" s="43"/>
    </row>
    <row r="1377" spans="1:7" ht="22.5" x14ac:dyDescent="0.25">
      <c r="A1377" s="43" t="s">
        <v>129</v>
      </c>
      <c r="B1377" s="43" t="s">
        <v>639</v>
      </c>
      <c r="C1377" s="43" t="s">
        <v>1889</v>
      </c>
      <c r="D1377" s="43" t="s">
        <v>133</v>
      </c>
      <c r="E1377" s="43" t="s">
        <v>133</v>
      </c>
      <c r="F1377" s="43" t="s">
        <v>179</v>
      </c>
      <c r="G1377" s="43"/>
    </row>
    <row r="1378" spans="1:7" ht="22.5" x14ac:dyDescent="0.25">
      <c r="A1378" s="43" t="s">
        <v>129</v>
      </c>
      <c r="B1378" s="43" t="s">
        <v>627</v>
      </c>
      <c r="C1378" s="43" t="s">
        <v>1890</v>
      </c>
      <c r="D1378" s="43" t="s">
        <v>133</v>
      </c>
      <c r="E1378" s="43" t="s">
        <v>133</v>
      </c>
      <c r="F1378" s="43" t="s">
        <v>179</v>
      </c>
      <c r="G1378" s="43"/>
    </row>
    <row r="1379" spans="1:7" ht="22.5" x14ac:dyDescent="0.25">
      <c r="A1379" s="43" t="s">
        <v>129</v>
      </c>
      <c r="B1379" s="43" t="s">
        <v>630</v>
      </c>
      <c r="C1379" s="43" t="s">
        <v>1891</v>
      </c>
      <c r="D1379" s="43" t="s">
        <v>133</v>
      </c>
      <c r="E1379" s="43" t="s">
        <v>133</v>
      </c>
      <c r="F1379" s="43" t="s">
        <v>179</v>
      </c>
      <c r="G1379" s="43"/>
    </row>
    <row r="1380" spans="1:7" ht="22.5" x14ac:dyDescent="0.25">
      <c r="A1380" s="43" t="s">
        <v>129</v>
      </c>
      <c r="B1380" s="43" t="s">
        <v>649</v>
      </c>
      <c r="C1380" s="43" t="s">
        <v>1892</v>
      </c>
      <c r="D1380" s="43" t="s">
        <v>133</v>
      </c>
      <c r="E1380" s="43" t="s">
        <v>133</v>
      </c>
      <c r="F1380" s="43" t="s">
        <v>179</v>
      </c>
      <c r="G1380" s="43"/>
    </row>
    <row r="1381" spans="1:7" ht="22.5" x14ac:dyDescent="0.25">
      <c r="A1381" s="43" t="s">
        <v>129</v>
      </c>
      <c r="B1381" s="43" t="s">
        <v>653</v>
      </c>
      <c r="C1381" s="43" t="s">
        <v>1892</v>
      </c>
      <c r="D1381" s="43" t="s">
        <v>133</v>
      </c>
      <c r="E1381" s="43" t="s">
        <v>133</v>
      </c>
      <c r="F1381" s="43" t="s">
        <v>179</v>
      </c>
      <c r="G1381" s="43"/>
    </row>
    <row r="1382" spans="1:7" ht="22.5" x14ac:dyDescent="0.25">
      <c r="A1382" s="43" t="s">
        <v>129</v>
      </c>
      <c r="B1382" s="43" t="s">
        <v>657</v>
      </c>
      <c r="C1382" s="43" t="s">
        <v>1892</v>
      </c>
      <c r="D1382" s="43" t="s">
        <v>133</v>
      </c>
      <c r="E1382" s="43" t="s">
        <v>133</v>
      </c>
      <c r="F1382" s="43" t="s">
        <v>179</v>
      </c>
      <c r="G1382" s="43"/>
    </row>
    <row r="1383" spans="1:7" ht="22.5" x14ac:dyDescent="0.25">
      <c r="A1383" s="43" t="s">
        <v>129</v>
      </c>
      <c r="B1383" s="43" t="s">
        <v>661</v>
      </c>
      <c r="C1383" s="43" t="s">
        <v>1892</v>
      </c>
      <c r="D1383" s="43" t="s">
        <v>133</v>
      </c>
      <c r="E1383" s="43" t="s">
        <v>133</v>
      </c>
      <c r="F1383" s="43" t="s">
        <v>179</v>
      </c>
      <c r="G1383" s="43"/>
    </row>
    <row r="1384" spans="1:7" ht="22.5" x14ac:dyDescent="0.25">
      <c r="A1384" s="43" t="s">
        <v>129</v>
      </c>
      <c r="B1384" s="43" t="s">
        <v>665</v>
      </c>
      <c r="C1384" s="43" t="s">
        <v>1892</v>
      </c>
      <c r="D1384" s="43" t="s">
        <v>133</v>
      </c>
      <c r="E1384" s="43" t="s">
        <v>133</v>
      </c>
      <c r="F1384" s="43" t="s">
        <v>179</v>
      </c>
      <c r="G1384" s="43"/>
    </row>
    <row r="1385" spans="1:7" ht="22.5" x14ac:dyDescent="0.25">
      <c r="A1385" s="43" t="s">
        <v>129</v>
      </c>
      <c r="B1385" s="43" t="s">
        <v>669</v>
      </c>
      <c r="C1385" s="43" t="s">
        <v>1892</v>
      </c>
      <c r="D1385" s="43" t="s">
        <v>133</v>
      </c>
      <c r="E1385" s="43" t="s">
        <v>133</v>
      </c>
      <c r="F1385" s="43" t="s">
        <v>179</v>
      </c>
      <c r="G1385" s="43"/>
    </row>
    <row r="1386" spans="1:7" ht="22.5" x14ac:dyDescent="0.25">
      <c r="A1386" s="43" t="s">
        <v>129</v>
      </c>
      <c r="B1386" s="43" t="s">
        <v>673</v>
      </c>
      <c r="C1386" s="43" t="s">
        <v>1892</v>
      </c>
      <c r="D1386" s="43" t="s">
        <v>133</v>
      </c>
      <c r="E1386" s="43" t="s">
        <v>133</v>
      </c>
      <c r="F1386" s="43" t="s">
        <v>179</v>
      </c>
      <c r="G1386" s="43"/>
    </row>
    <row r="1387" spans="1:7" ht="22.5" x14ac:dyDescent="0.25">
      <c r="A1387" s="43" t="s">
        <v>129</v>
      </c>
      <c r="B1387" s="43" t="s">
        <v>676</v>
      </c>
      <c r="C1387" s="43" t="s">
        <v>1892</v>
      </c>
      <c r="D1387" s="43" t="s">
        <v>133</v>
      </c>
      <c r="E1387" s="43" t="s">
        <v>133</v>
      </c>
      <c r="F1387" s="43" t="s">
        <v>179</v>
      </c>
      <c r="G1387" s="43"/>
    </row>
    <row r="1388" spans="1:7" ht="22.5" x14ac:dyDescent="0.25">
      <c r="A1388" s="43" t="s">
        <v>129</v>
      </c>
      <c r="B1388" s="43" t="s">
        <v>1893</v>
      </c>
      <c r="C1388" s="43" t="s">
        <v>1894</v>
      </c>
      <c r="D1388" s="43" t="s">
        <v>1782</v>
      </c>
      <c r="E1388" s="43" t="s">
        <v>133</v>
      </c>
      <c r="F1388" s="43" t="s">
        <v>1895</v>
      </c>
      <c r="G1388" s="43"/>
    </row>
    <row r="1389" spans="1:7" ht="22.5" x14ac:dyDescent="0.25">
      <c r="A1389" s="43" t="s">
        <v>129</v>
      </c>
      <c r="B1389" s="43" t="s">
        <v>1793</v>
      </c>
      <c r="C1389" s="43" t="s">
        <v>179</v>
      </c>
      <c r="D1389" s="43" t="s">
        <v>1782</v>
      </c>
      <c r="E1389" s="43" t="s">
        <v>607</v>
      </c>
      <c r="F1389" s="43" t="s">
        <v>179</v>
      </c>
      <c r="G1389" s="43"/>
    </row>
    <row r="1390" spans="1:7" ht="22.5" x14ac:dyDescent="0.25">
      <c r="A1390" s="43" t="s">
        <v>129</v>
      </c>
      <c r="B1390" s="43" t="s">
        <v>600</v>
      </c>
      <c r="C1390" s="43" t="s">
        <v>179</v>
      </c>
      <c r="D1390" s="43" t="s">
        <v>1782</v>
      </c>
      <c r="E1390" s="43" t="s">
        <v>1782</v>
      </c>
      <c r="F1390" s="43" t="s">
        <v>179</v>
      </c>
      <c r="G1390" s="43"/>
    </row>
    <row r="1391" spans="1:7" ht="22.5" x14ac:dyDescent="0.25">
      <c r="A1391" s="43" t="s">
        <v>129</v>
      </c>
      <c r="B1391" s="43" t="s">
        <v>602</v>
      </c>
      <c r="C1391" s="43" t="s">
        <v>179</v>
      </c>
      <c r="D1391" s="43" t="s">
        <v>1782</v>
      </c>
      <c r="E1391" s="43" t="s">
        <v>1782</v>
      </c>
      <c r="F1391" s="43" t="s">
        <v>179</v>
      </c>
      <c r="G1391" s="43"/>
    </row>
    <row r="1392" spans="1:7" ht="22.5" x14ac:dyDescent="0.25">
      <c r="A1392" s="43" t="s">
        <v>129</v>
      </c>
      <c r="B1392" s="43" t="s">
        <v>605</v>
      </c>
      <c r="C1392" s="43" t="s">
        <v>179</v>
      </c>
      <c r="D1392" s="43" t="s">
        <v>1782</v>
      </c>
      <c r="E1392" s="43" t="s">
        <v>1782</v>
      </c>
      <c r="F1392" s="43" t="s">
        <v>179</v>
      </c>
      <c r="G1392" s="43"/>
    </row>
    <row r="1393" spans="1:7" ht="22.5" x14ac:dyDescent="0.25">
      <c r="A1393" s="43" t="s">
        <v>129</v>
      </c>
      <c r="B1393" s="43" t="s">
        <v>1896</v>
      </c>
      <c r="C1393" s="43" t="s">
        <v>179</v>
      </c>
      <c r="D1393" s="43" t="s">
        <v>593</v>
      </c>
      <c r="E1393" s="43" t="s">
        <v>1796</v>
      </c>
      <c r="F1393" s="43" t="s">
        <v>179</v>
      </c>
      <c r="G1393" s="43"/>
    </row>
    <row r="1394" spans="1:7" ht="22.5" x14ac:dyDescent="0.25">
      <c r="A1394" s="43" t="s">
        <v>129</v>
      </c>
      <c r="B1394" s="43" t="s">
        <v>611</v>
      </c>
      <c r="C1394" s="43" t="s">
        <v>179</v>
      </c>
      <c r="D1394" s="43" t="s">
        <v>1798</v>
      </c>
      <c r="E1394" s="43" t="s">
        <v>1799</v>
      </c>
      <c r="F1394" s="43" t="s">
        <v>179</v>
      </c>
      <c r="G1394" s="43"/>
    </row>
    <row r="1395" spans="1:7" ht="22.5" x14ac:dyDescent="0.25">
      <c r="A1395" s="43" t="s">
        <v>129</v>
      </c>
      <c r="B1395" s="43" t="s">
        <v>614</v>
      </c>
      <c r="C1395" s="43" t="s">
        <v>179</v>
      </c>
      <c r="D1395" s="43" t="s">
        <v>1800</v>
      </c>
      <c r="E1395" s="43" t="s">
        <v>1801</v>
      </c>
      <c r="F1395" s="43" t="s">
        <v>179</v>
      </c>
      <c r="G1395" s="43"/>
    </row>
    <row r="1396" spans="1:7" ht="22.5" x14ac:dyDescent="0.25">
      <c r="A1396" s="43" t="s">
        <v>129</v>
      </c>
      <c r="B1396" s="43" t="s">
        <v>852</v>
      </c>
      <c r="C1396" s="43" t="s">
        <v>179</v>
      </c>
      <c r="D1396" s="43" t="s">
        <v>1802</v>
      </c>
      <c r="E1396" s="43" t="s">
        <v>1794</v>
      </c>
      <c r="F1396" s="43" t="s">
        <v>179</v>
      </c>
      <c r="G1396" s="43"/>
    </row>
    <row r="1397" spans="1:7" ht="22.5" x14ac:dyDescent="0.25">
      <c r="A1397" s="43" t="s">
        <v>129</v>
      </c>
      <c r="B1397" s="43" t="s">
        <v>620</v>
      </c>
      <c r="C1397" s="43" t="s">
        <v>179</v>
      </c>
      <c r="D1397" s="43" t="s">
        <v>1897</v>
      </c>
      <c r="E1397" s="43" t="s">
        <v>607</v>
      </c>
      <c r="F1397" s="43" t="s">
        <v>179</v>
      </c>
      <c r="G1397" s="43"/>
    </row>
    <row r="1398" spans="1:7" ht="22.5" x14ac:dyDescent="0.25">
      <c r="A1398" s="43" t="s">
        <v>129</v>
      </c>
      <c r="B1398" s="43" t="s">
        <v>1803</v>
      </c>
      <c r="C1398" s="43" t="s">
        <v>1894</v>
      </c>
      <c r="D1398" s="43" t="s">
        <v>545</v>
      </c>
      <c r="E1398" s="43" t="s">
        <v>133</v>
      </c>
      <c r="F1398" s="43" t="s">
        <v>1895</v>
      </c>
      <c r="G1398" s="43"/>
    </row>
    <row r="1399" spans="1:7" ht="22.5" x14ac:dyDescent="0.25">
      <c r="A1399" s="43" t="s">
        <v>129</v>
      </c>
      <c r="B1399" s="43" t="s">
        <v>624</v>
      </c>
      <c r="C1399" s="43" t="s">
        <v>1898</v>
      </c>
      <c r="D1399" s="43" t="s">
        <v>545</v>
      </c>
      <c r="E1399" s="43" t="s">
        <v>626</v>
      </c>
      <c r="F1399" s="43" t="s">
        <v>1898</v>
      </c>
      <c r="G1399" s="43"/>
    </row>
    <row r="1400" spans="1:7" ht="22.5" x14ac:dyDescent="0.25">
      <c r="A1400" s="43" t="s">
        <v>129</v>
      </c>
      <c r="B1400" s="43" t="s">
        <v>1806</v>
      </c>
      <c r="C1400" s="43" t="s">
        <v>1899</v>
      </c>
      <c r="D1400" s="43" t="s">
        <v>545</v>
      </c>
      <c r="E1400" s="43" t="s">
        <v>1808</v>
      </c>
      <c r="F1400" s="43" t="s">
        <v>1899</v>
      </c>
      <c r="G1400" s="43"/>
    </row>
    <row r="1401" spans="1:7" ht="22.5" x14ac:dyDescent="0.25">
      <c r="A1401" s="43" t="s">
        <v>129</v>
      </c>
      <c r="B1401" s="43" t="s">
        <v>1809</v>
      </c>
      <c r="C1401" s="43" t="s">
        <v>1899</v>
      </c>
      <c r="D1401" s="43" t="s">
        <v>545</v>
      </c>
      <c r="E1401" s="43" t="s">
        <v>1808</v>
      </c>
      <c r="F1401" s="43" t="s">
        <v>1899</v>
      </c>
      <c r="G1401" s="43"/>
    </row>
    <row r="1402" spans="1:7" ht="22.5" x14ac:dyDescent="0.25">
      <c r="A1402" s="43" t="s">
        <v>129</v>
      </c>
      <c r="B1402" s="43" t="s">
        <v>1810</v>
      </c>
      <c r="C1402" s="43" t="s">
        <v>1900</v>
      </c>
      <c r="D1402" s="43" t="s">
        <v>623</v>
      </c>
      <c r="E1402" s="43" t="s">
        <v>629</v>
      </c>
      <c r="F1402" s="43" t="s">
        <v>1900</v>
      </c>
      <c r="G1402" s="43"/>
    </row>
    <row r="1403" spans="1:7" ht="22.5" x14ac:dyDescent="0.25">
      <c r="A1403" s="43" t="s">
        <v>129</v>
      </c>
      <c r="B1403" s="43" t="s">
        <v>1812</v>
      </c>
      <c r="C1403" s="43" t="s">
        <v>1901</v>
      </c>
      <c r="D1403" s="43" t="s">
        <v>632</v>
      </c>
      <c r="E1403" s="43" t="s">
        <v>626</v>
      </c>
      <c r="F1403" s="43" t="s">
        <v>1901</v>
      </c>
      <c r="G1403" s="43"/>
    </row>
    <row r="1404" spans="1:7" ht="22.5" x14ac:dyDescent="0.25">
      <c r="A1404" s="43" t="s">
        <v>129</v>
      </c>
      <c r="B1404" s="43" t="s">
        <v>633</v>
      </c>
      <c r="C1404" s="43" t="s">
        <v>1902</v>
      </c>
      <c r="D1404" s="43" t="s">
        <v>791</v>
      </c>
      <c r="E1404" s="43" t="s">
        <v>222</v>
      </c>
      <c r="F1404" s="43" t="s">
        <v>1902</v>
      </c>
      <c r="G1404" s="43"/>
    </row>
    <row r="1405" spans="1:7" ht="22.5" x14ac:dyDescent="0.25">
      <c r="A1405" s="43" t="s">
        <v>129</v>
      </c>
      <c r="B1405" s="43" t="s">
        <v>636</v>
      </c>
      <c r="C1405" s="43" t="s">
        <v>1903</v>
      </c>
      <c r="D1405" s="43" t="s">
        <v>791</v>
      </c>
      <c r="E1405" s="43" t="s">
        <v>793</v>
      </c>
      <c r="F1405" s="43" t="s">
        <v>1903</v>
      </c>
      <c r="G1405" s="43"/>
    </row>
    <row r="1406" spans="1:7" ht="22.5" x14ac:dyDescent="0.25">
      <c r="A1406" s="43" t="s">
        <v>129</v>
      </c>
      <c r="B1406" s="43" t="s">
        <v>639</v>
      </c>
      <c r="C1406" s="43" t="s">
        <v>1904</v>
      </c>
      <c r="D1406" s="43" t="s">
        <v>641</v>
      </c>
      <c r="E1406" s="43" t="s">
        <v>642</v>
      </c>
      <c r="F1406" s="43" t="s">
        <v>1904</v>
      </c>
      <c r="G1406" s="43"/>
    </row>
    <row r="1407" spans="1:7" ht="22.5" x14ac:dyDescent="0.25">
      <c r="A1407" s="43" t="s">
        <v>129</v>
      </c>
      <c r="B1407" s="43" t="s">
        <v>627</v>
      </c>
      <c r="C1407" s="43" t="s">
        <v>1905</v>
      </c>
      <c r="D1407" s="43" t="s">
        <v>644</v>
      </c>
      <c r="E1407" s="43" t="s">
        <v>645</v>
      </c>
      <c r="F1407" s="43" t="s">
        <v>1905</v>
      </c>
      <c r="G1407" s="43"/>
    </row>
    <row r="1408" spans="1:7" ht="22.5" x14ac:dyDescent="0.25">
      <c r="A1408" s="43" t="s">
        <v>129</v>
      </c>
      <c r="B1408" s="43" t="s">
        <v>630</v>
      </c>
      <c r="C1408" s="43" t="s">
        <v>1906</v>
      </c>
      <c r="D1408" s="43" t="s">
        <v>647</v>
      </c>
      <c r="E1408" s="43" t="s">
        <v>648</v>
      </c>
      <c r="F1408" s="43" t="s">
        <v>1906</v>
      </c>
      <c r="G1408" s="43"/>
    </row>
    <row r="1409" spans="1:7" ht="22.5" x14ac:dyDescent="0.25">
      <c r="A1409" s="43" t="s">
        <v>129</v>
      </c>
      <c r="B1409" s="43" t="s">
        <v>649</v>
      </c>
      <c r="C1409" s="43" t="s">
        <v>1907</v>
      </c>
      <c r="D1409" s="43" t="s">
        <v>1908</v>
      </c>
      <c r="E1409" s="43" t="s">
        <v>1909</v>
      </c>
      <c r="F1409" s="43" t="s">
        <v>1907</v>
      </c>
      <c r="G1409" s="43"/>
    </row>
    <row r="1410" spans="1:7" ht="22.5" x14ac:dyDescent="0.25">
      <c r="A1410" s="43" t="s">
        <v>129</v>
      </c>
      <c r="B1410" s="43" t="s">
        <v>653</v>
      </c>
      <c r="C1410" s="43" t="s">
        <v>1910</v>
      </c>
      <c r="D1410" s="43" t="s">
        <v>655</v>
      </c>
      <c r="E1410" s="43" t="s">
        <v>656</v>
      </c>
      <c r="F1410" s="43" t="s">
        <v>1910</v>
      </c>
      <c r="G1410" s="43"/>
    </row>
    <row r="1411" spans="1:7" ht="22.5" x14ac:dyDescent="0.25">
      <c r="A1411" s="43" t="s">
        <v>129</v>
      </c>
      <c r="B1411" s="43" t="s">
        <v>657</v>
      </c>
      <c r="C1411" s="43" t="s">
        <v>1911</v>
      </c>
      <c r="D1411" s="43" t="s">
        <v>659</v>
      </c>
      <c r="E1411" s="43" t="s">
        <v>660</v>
      </c>
      <c r="F1411" s="43" t="s">
        <v>1911</v>
      </c>
      <c r="G1411" s="43"/>
    </row>
    <row r="1412" spans="1:7" ht="22.5" x14ac:dyDescent="0.25">
      <c r="A1412" s="43" t="s">
        <v>129</v>
      </c>
      <c r="B1412" s="43" t="s">
        <v>661</v>
      </c>
      <c r="C1412" s="43" t="s">
        <v>1912</v>
      </c>
      <c r="D1412" s="43" t="s">
        <v>663</v>
      </c>
      <c r="E1412" s="43" t="s">
        <v>664</v>
      </c>
      <c r="F1412" s="43" t="s">
        <v>1912</v>
      </c>
      <c r="G1412" s="43"/>
    </row>
    <row r="1413" spans="1:7" ht="22.5" x14ac:dyDescent="0.25">
      <c r="A1413" s="43" t="s">
        <v>129</v>
      </c>
      <c r="B1413" s="43" t="s">
        <v>665</v>
      </c>
      <c r="C1413" s="43" t="s">
        <v>1913</v>
      </c>
      <c r="D1413" s="43" t="s">
        <v>667</v>
      </c>
      <c r="E1413" s="43" t="s">
        <v>668</v>
      </c>
      <c r="F1413" s="43" t="s">
        <v>1913</v>
      </c>
      <c r="G1413" s="43"/>
    </row>
    <row r="1414" spans="1:7" ht="22.5" x14ac:dyDescent="0.25">
      <c r="A1414" s="43" t="s">
        <v>129</v>
      </c>
      <c r="B1414" s="43" t="s">
        <v>669</v>
      </c>
      <c r="C1414" s="43" t="s">
        <v>1914</v>
      </c>
      <c r="D1414" s="43" t="s">
        <v>210</v>
      </c>
      <c r="E1414" s="43" t="s">
        <v>1234</v>
      </c>
      <c r="F1414" s="43" t="s">
        <v>1914</v>
      </c>
      <c r="G1414" s="43"/>
    </row>
    <row r="1415" spans="1:7" ht="22.5" x14ac:dyDescent="0.25">
      <c r="A1415" s="43" t="s">
        <v>129</v>
      </c>
      <c r="B1415" s="43" t="s">
        <v>673</v>
      </c>
      <c r="C1415" s="43" t="s">
        <v>1915</v>
      </c>
      <c r="D1415" s="43" t="s">
        <v>217</v>
      </c>
      <c r="E1415" s="43" t="s">
        <v>218</v>
      </c>
      <c r="F1415" s="43" t="s">
        <v>1915</v>
      </c>
      <c r="G1415" s="43"/>
    </row>
    <row r="1416" spans="1:7" ht="22.5" x14ac:dyDescent="0.25">
      <c r="A1416" s="43" t="s">
        <v>129</v>
      </c>
      <c r="B1416" s="43" t="s">
        <v>676</v>
      </c>
      <c r="C1416" s="43" t="s">
        <v>1916</v>
      </c>
      <c r="D1416" s="43" t="s">
        <v>221</v>
      </c>
      <c r="E1416" s="43" t="s">
        <v>222</v>
      </c>
      <c r="F1416" s="43" t="s">
        <v>1916</v>
      </c>
      <c r="G1416" s="43"/>
    </row>
    <row r="1417" spans="1:7" ht="22.5" x14ac:dyDescent="0.25">
      <c r="A1417" s="43" t="s">
        <v>129</v>
      </c>
      <c r="B1417" s="43" t="s">
        <v>678</v>
      </c>
      <c r="C1417" s="43" t="s">
        <v>1917</v>
      </c>
      <c r="D1417" s="43" t="s">
        <v>755</v>
      </c>
      <c r="E1417" s="43" t="s">
        <v>133</v>
      </c>
      <c r="F1417" s="43" t="s">
        <v>1917</v>
      </c>
      <c r="G1417" s="43"/>
    </row>
    <row r="1418" spans="1:7" ht="22.5" x14ac:dyDescent="0.25">
      <c r="A1418" s="43" t="s">
        <v>129</v>
      </c>
      <c r="B1418" s="43" t="s">
        <v>636</v>
      </c>
      <c r="C1418" s="43" t="s">
        <v>1918</v>
      </c>
      <c r="D1418" s="43" t="s">
        <v>755</v>
      </c>
      <c r="E1418" s="43" t="s">
        <v>481</v>
      </c>
      <c r="F1418" s="43" t="s">
        <v>1918</v>
      </c>
      <c r="G1418" s="43"/>
    </row>
    <row r="1419" spans="1:7" ht="22.5" x14ac:dyDescent="0.25">
      <c r="A1419" s="43" t="s">
        <v>129</v>
      </c>
      <c r="B1419" s="43" t="s">
        <v>639</v>
      </c>
      <c r="C1419" s="43" t="s">
        <v>1919</v>
      </c>
      <c r="D1419" s="43" t="s">
        <v>684</v>
      </c>
      <c r="E1419" s="43" t="s">
        <v>685</v>
      </c>
      <c r="F1419" s="43" t="s">
        <v>1919</v>
      </c>
      <c r="G1419" s="43"/>
    </row>
    <row r="1420" spans="1:7" ht="22.5" x14ac:dyDescent="0.25">
      <c r="A1420" s="43" t="s">
        <v>129</v>
      </c>
      <c r="B1420" s="43" t="s">
        <v>627</v>
      </c>
      <c r="C1420" s="43" t="s">
        <v>1920</v>
      </c>
      <c r="D1420" s="43" t="s">
        <v>687</v>
      </c>
      <c r="E1420" s="43" t="s">
        <v>484</v>
      </c>
      <c r="F1420" s="43" t="s">
        <v>1920</v>
      </c>
      <c r="G1420" s="43"/>
    </row>
    <row r="1421" spans="1:7" ht="22.5" x14ac:dyDescent="0.25">
      <c r="A1421" s="43" t="s">
        <v>129</v>
      </c>
      <c r="B1421" s="43" t="s">
        <v>630</v>
      </c>
      <c r="C1421" s="43" t="s">
        <v>1921</v>
      </c>
      <c r="D1421" s="43" t="s">
        <v>495</v>
      </c>
      <c r="E1421" s="43" t="s">
        <v>1527</v>
      </c>
      <c r="F1421" s="43" t="s">
        <v>1921</v>
      </c>
      <c r="G1421" s="43"/>
    </row>
    <row r="1422" spans="1:7" ht="22.5" x14ac:dyDescent="0.25">
      <c r="A1422" s="43" t="s">
        <v>129</v>
      </c>
      <c r="B1422" s="43" t="s">
        <v>649</v>
      </c>
      <c r="C1422" s="43" t="s">
        <v>1922</v>
      </c>
      <c r="D1422" s="43" t="s">
        <v>1923</v>
      </c>
      <c r="E1422" s="43" t="s">
        <v>1052</v>
      </c>
      <c r="F1422" s="43" t="s">
        <v>1922</v>
      </c>
      <c r="G1422" s="43"/>
    </row>
    <row r="1423" spans="1:7" ht="22.5" x14ac:dyDescent="0.25">
      <c r="A1423" s="43" t="s">
        <v>129</v>
      </c>
      <c r="B1423" s="43" t="s">
        <v>1835</v>
      </c>
      <c r="C1423" s="43" t="s">
        <v>179</v>
      </c>
      <c r="D1423" s="43" t="s">
        <v>133</v>
      </c>
      <c r="E1423" s="43" t="s">
        <v>133</v>
      </c>
      <c r="F1423" s="43" t="s">
        <v>179</v>
      </c>
      <c r="G1423" s="43"/>
    </row>
    <row r="1424" spans="1:7" ht="22.5" x14ac:dyDescent="0.25">
      <c r="A1424" s="43" t="s">
        <v>129</v>
      </c>
      <c r="B1424" s="43" t="s">
        <v>1836</v>
      </c>
      <c r="C1424" s="43" t="s">
        <v>179</v>
      </c>
      <c r="D1424" s="43" t="s">
        <v>133</v>
      </c>
      <c r="E1424" s="43" t="s">
        <v>133</v>
      </c>
      <c r="F1424" s="43" t="s">
        <v>179</v>
      </c>
      <c r="G1424" s="43"/>
    </row>
    <row r="1425" spans="1:7" ht="22.5" x14ac:dyDescent="0.25">
      <c r="A1425" s="43" t="s">
        <v>129</v>
      </c>
      <c r="B1425" s="43" t="s">
        <v>1837</v>
      </c>
      <c r="C1425" s="43" t="s">
        <v>179</v>
      </c>
      <c r="D1425" s="43" t="s">
        <v>133</v>
      </c>
      <c r="E1425" s="43" t="s">
        <v>133</v>
      </c>
      <c r="F1425" s="43" t="s">
        <v>179</v>
      </c>
      <c r="G1425" s="43"/>
    </row>
    <row r="1426" spans="1:7" ht="22.5" x14ac:dyDescent="0.25">
      <c r="A1426" s="43" t="s">
        <v>129</v>
      </c>
      <c r="B1426" s="43" t="s">
        <v>665</v>
      </c>
      <c r="C1426" s="43" t="s">
        <v>1882</v>
      </c>
      <c r="D1426" s="43" t="s">
        <v>702</v>
      </c>
      <c r="E1426" s="43" t="s">
        <v>703</v>
      </c>
      <c r="F1426" s="43" t="s">
        <v>1882</v>
      </c>
      <c r="G1426" s="43"/>
    </row>
    <row r="1427" spans="1:7" ht="22.5" x14ac:dyDescent="0.25">
      <c r="A1427" s="43" t="s">
        <v>129</v>
      </c>
      <c r="B1427" s="43" t="s">
        <v>669</v>
      </c>
      <c r="C1427" s="43" t="s">
        <v>1881</v>
      </c>
      <c r="D1427" s="43" t="s">
        <v>705</v>
      </c>
      <c r="E1427" s="43" t="s">
        <v>706</v>
      </c>
      <c r="F1427" s="43" t="s">
        <v>1881</v>
      </c>
      <c r="G1427" s="43"/>
    </row>
    <row r="1428" spans="1:7" ht="22.5" x14ac:dyDescent="0.25">
      <c r="A1428" s="43" t="s">
        <v>129</v>
      </c>
      <c r="B1428" s="43" t="s">
        <v>673</v>
      </c>
      <c r="C1428" s="43" t="s">
        <v>1883</v>
      </c>
      <c r="D1428" s="43" t="s">
        <v>708</v>
      </c>
      <c r="E1428" s="43" t="s">
        <v>525</v>
      </c>
      <c r="F1428" s="43" t="s">
        <v>1883</v>
      </c>
      <c r="G1428" s="43"/>
    </row>
    <row r="1429" spans="1:7" ht="22.5" x14ac:dyDescent="0.25">
      <c r="A1429" s="43" t="s">
        <v>129</v>
      </c>
      <c r="B1429" s="43" t="s">
        <v>676</v>
      </c>
      <c r="C1429" s="43" t="s">
        <v>1885</v>
      </c>
      <c r="D1429" s="43" t="s">
        <v>710</v>
      </c>
      <c r="E1429" s="43" t="s">
        <v>172</v>
      </c>
      <c r="F1429" s="43" t="s">
        <v>1885</v>
      </c>
      <c r="G1429" s="43"/>
    </row>
    <row r="1430" spans="1:7" ht="22.5" x14ac:dyDescent="0.25">
      <c r="A1430" s="43" t="s">
        <v>129</v>
      </c>
      <c r="B1430" s="43" t="s">
        <v>711</v>
      </c>
      <c r="C1430" s="43" t="s">
        <v>1924</v>
      </c>
      <c r="D1430" s="43" t="s">
        <v>713</v>
      </c>
      <c r="E1430" s="43" t="s">
        <v>133</v>
      </c>
      <c r="F1430" s="43" t="s">
        <v>1925</v>
      </c>
      <c r="G1430" s="43"/>
    </row>
    <row r="1431" spans="1:7" ht="22.5" x14ac:dyDescent="0.25">
      <c r="A1431" s="43" t="s">
        <v>129</v>
      </c>
      <c r="B1431" s="43" t="s">
        <v>636</v>
      </c>
      <c r="C1431" s="43" t="s">
        <v>1926</v>
      </c>
      <c r="D1431" s="43" t="s">
        <v>713</v>
      </c>
      <c r="E1431" s="43" t="s">
        <v>716</v>
      </c>
      <c r="F1431" s="43" t="s">
        <v>1926</v>
      </c>
      <c r="G1431" s="43"/>
    </row>
    <row r="1432" spans="1:7" ht="22.5" x14ac:dyDescent="0.25">
      <c r="A1432" s="43" t="s">
        <v>129</v>
      </c>
      <c r="B1432" s="43" t="s">
        <v>639</v>
      </c>
      <c r="C1432" s="43" t="s">
        <v>1927</v>
      </c>
      <c r="D1432" s="43" t="s">
        <v>718</v>
      </c>
      <c r="E1432" s="43" t="s">
        <v>719</v>
      </c>
      <c r="F1432" s="43" t="s">
        <v>1927</v>
      </c>
      <c r="G1432" s="43"/>
    </row>
    <row r="1433" spans="1:7" ht="22.5" x14ac:dyDescent="0.25">
      <c r="A1433" s="43" t="s">
        <v>129</v>
      </c>
      <c r="B1433" s="43" t="s">
        <v>627</v>
      </c>
      <c r="C1433" s="43" t="s">
        <v>1890</v>
      </c>
      <c r="D1433" s="43" t="s">
        <v>721</v>
      </c>
      <c r="E1433" s="43" t="s">
        <v>722</v>
      </c>
      <c r="F1433" s="43" t="s">
        <v>1890</v>
      </c>
      <c r="G1433" s="43"/>
    </row>
    <row r="1434" spans="1:7" ht="22.5" x14ac:dyDescent="0.25">
      <c r="A1434" s="43" t="s">
        <v>129</v>
      </c>
      <c r="B1434" s="43" t="s">
        <v>630</v>
      </c>
      <c r="C1434" s="43" t="s">
        <v>1891</v>
      </c>
      <c r="D1434" s="43" t="s">
        <v>724</v>
      </c>
      <c r="E1434" s="43" t="s">
        <v>776</v>
      </c>
      <c r="F1434" s="43" t="s">
        <v>1891</v>
      </c>
      <c r="G1434" s="43"/>
    </row>
    <row r="1435" spans="1:7" ht="22.5" x14ac:dyDescent="0.25">
      <c r="A1435" s="43" t="s">
        <v>129</v>
      </c>
      <c r="B1435" s="43" t="s">
        <v>649</v>
      </c>
      <c r="C1435" s="43" t="s">
        <v>1892</v>
      </c>
      <c r="D1435" s="43" t="s">
        <v>133</v>
      </c>
      <c r="E1435" s="43" t="s">
        <v>133</v>
      </c>
      <c r="F1435" s="43" t="s">
        <v>179</v>
      </c>
      <c r="G1435" s="43"/>
    </row>
    <row r="1436" spans="1:7" ht="22.5" x14ac:dyDescent="0.25">
      <c r="A1436" s="43" t="s">
        <v>129</v>
      </c>
      <c r="B1436" s="43" t="s">
        <v>653</v>
      </c>
      <c r="C1436" s="43" t="s">
        <v>1892</v>
      </c>
      <c r="D1436" s="43" t="s">
        <v>133</v>
      </c>
      <c r="E1436" s="43" t="s">
        <v>133</v>
      </c>
      <c r="F1436" s="43" t="s">
        <v>179</v>
      </c>
      <c r="G1436" s="43"/>
    </row>
    <row r="1437" spans="1:7" ht="22.5" x14ac:dyDescent="0.25">
      <c r="A1437" s="43" t="s">
        <v>129</v>
      </c>
      <c r="B1437" s="43" t="s">
        <v>657</v>
      </c>
      <c r="C1437" s="43" t="s">
        <v>1892</v>
      </c>
      <c r="D1437" s="43" t="s">
        <v>133</v>
      </c>
      <c r="E1437" s="43" t="s">
        <v>133</v>
      </c>
      <c r="F1437" s="43" t="s">
        <v>179</v>
      </c>
      <c r="G1437" s="43"/>
    </row>
    <row r="1438" spans="1:7" ht="22.5" x14ac:dyDescent="0.25">
      <c r="A1438" s="43" t="s">
        <v>129</v>
      </c>
      <c r="B1438" s="43" t="s">
        <v>661</v>
      </c>
      <c r="C1438" s="43" t="s">
        <v>1892</v>
      </c>
      <c r="D1438" s="43" t="s">
        <v>133</v>
      </c>
      <c r="E1438" s="43" t="s">
        <v>133</v>
      </c>
      <c r="F1438" s="43" t="s">
        <v>179</v>
      </c>
      <c r="G1438" s="43"/>
    </row>
    <row r="1439" spans="1:7" ht="22.5" x14ac:dyDescent="0.25">
      <c r="A1439" s="43" t="s">
        <v>129</v>
      </c>
      <c r="B1439" s="43" t="s">
        <v>665</v>
      </c>
      <c r="C1439" s="43" t="s">
        <v>1892</v>
      </c>
      <c r="D1439" s="43" t="s">
        <v>133</v>
      </c>
      <c r="E1439" s="43" t="s">
        <v>133</v>
      </c>
      <c r="F1439" s="43" t="s">
        <v>179</v>
      </c>
      <c r="G1439" s="43"/>
    </row>
    <row r="1440" spans="1:7" ht="22.5" x14ac:dyDescent="0.25">
      <c r="A1440" s="43" t="s">
        <v>129</v>
      </c>
      <c r="B1440" s="43" t="s">
        <v>669</v>
      </c>
      <c r="C1440" s="43" t="s">
        <v>1892</v>
      </c>
      <c r="D1440" s="43" t="s">
        <v>133</v>
      </c>
      <c r="E1440" s="43" t="s">
        <v>133</v>
      </c>
      <c r="F1440" s="43" t="s">
        <v>179</v>
      </c>
      <c r="G1440" s="43"/>
    </row>
    <row r="1441" spans="1:7" ht="22.5" x14ac:dyDescent="0.25">
      <c r="A1441" s="43" t="s">
        <v>129</v>
      </c>
      <c r="B1441" s="43" t="s">
        <v>673</v>
      </c>
      <c r="C1441" s="43" t="s">
        <v>1892</v>
      </c>
      <c r="D1441" s="43" t="s">
        <v>133</v>
      </c>
      <c r="E1441" s="43" t="s">
        <v>133</v>
      </c>
      <c r="F1441" s="43" t="s">
        <v>179</v>
      </c>
      <c r="G1441" s="43"/>
    </row>
    <row r="1442" spans="1:7" ht="22.5" x14ac:dyDescent="0.25">
      <c r="A1442" s="43" t="s">
        <v>129</v>
      </c>
      <c r="B1442" s="43" t="s">
        <v>676</v>
      </c>
      <c r="C1442" s="43" t="s">
        <v>1892</v>
      </c>
      <c r="D1442" s="43" t="s">
        <v>133</v>
      </c>
      <c r="E1442" s="43" t="s">
        <v>133</v>
      </c>
      <c r="F1442" s="43" t="s">
        <v>179</v>
      </c>
      <c r="G1442" s="43"/>
    </row>
    <row r="1443" spans="1:7" ht="22.5" x14ac:dyDescent="0.25">
      <c r="A1443" s="43" t="s">
        <v>129</v>
      </c>
      <c r="B1443" s="43" t="s">
        <v>1928</v>
      </c>
      <c r="C1443" s="43" t="s">
        <v>1929</v>
      </c>
      <c r="D1443" s="43" t="s">
        <v>593</v>
      </c>
      <c r="E1443" s="43" t="s">
        <v>133</v>
      </c>
      <c r="F1443" s="43" t="s">
        <v>1930</v>
      </c>
      <c r="G1443" s="43"/>
    </row>
    <row r="1444" spans="1:7" ht="22.5" x14ac:dyDescent="0.25">
      <c r="A1444" s="43" t="s">
        <v>129</v>
      </c>
      <c r="B1444" s="43" t="s">
        <v>1793</v>
      </c>
      <c r="C1444" s="43" t="s">
        <v>179</v>
      </c>
      <c r="D1444" s="43" t="s">
        <v>593</v>
      </c>
      <c r="E1444" s="43" t="s">
        <v>1794</v>
      </c>
      <c r="F1444" s="43" t="s">
        <v>179</v>
      </c>
      <c r="G1444" s="43"/>
    </row>
    <row r="1445" spans="1:7" ht="22.5" x14ac:dyDescent="0.25">
      <c r="A1445" s="43" t="s">
        <v>129</v>
      </c>
      <c r="B1445" s="43" t="s">
        <v>1795</v>
      </c>
      <c r="C1445" s="43" t="s">
        <v>179</v>
      </c>
      <c r="D1445" s="43" t="s">
        <v>593</v>
      </c>
      <c r="E1445" s="43" t="s">
        <v>1796</v>
      </c>
      <c r="F1445" s="43" t="s">
        <v>179</v>
      </c>
      <c r="G1445" s="43"/>
    </row>
    <row r="1446" spans="1:7" ht="22.5" x14ac:dyDescent="0.25">
      <c r="A1446" s="43" t="s">
        <v>129</v>
      </c>
      <c r="B1446" s="43" t="s">
        <v>1797</v>
      </c>
      <c r="C1446" s="43" t="s">
        <v>179</v>
      </c>
      <c r="D1446" s="43" t="s">
        <v>1798</v>
      </c>
      <c r="E1446" s="43" t="s">
        <v>1799</v>
      </c>
      <c r="F1446" s="43" t="s">
        <v>179</v>
      </c>
      <c r="G1446" s="43"/>
    </row>
    <row r="1447" spans="1:7" ht="22.5" x14ac:dyDescent="0.25">
      <c r="A1447" s="43" t="s">
        <v>129</v>
      </c>
      <c r="B1447" s="43" t="s">
        <v>614</v>
      </c>
      <c r="C1447" s="43" t="s">
        <v>179</v>
      </c>
      <c r="D1447" s="43" t="s">
        <v>1800</v>
      </c>
      <c r="E1447" s="43" t="s">
        <v>1801</v>
      </c>
      <c r="F1447" s="43" t="s">
        <v>179</v>
      </c>
      <c r="G1447" s="43"/>
    </row>
    <row r="1448" spans="1:7" ht="22.5" x14ac:dyDescent="0.25">
      <c r="A1448" s="43" t="s">
        <v>129</v>
      </c>
      <c r="B1448" s="43" t="s">
        <v>852</v>
      </c>
      <c r="C1448" s="43" t="s">
        <v>179</v>
      </c>
      <c r="D1448" s="43" t="s">
        <v>1802</v>
      </c>
      <c r="E1448" s="43" t="s">
        <v>1794</v>
      </c>
      <c r="F1448" s="43" t="s">
        <v>179</v>
      </c>
      <c r="G1448" s="43"/>
    </row>
    <row r="1449" spans="1:7" ht="22.5" x14ac:dyDescent="0.25">
      <c r="A1449" s="43" t="s">
        <v>129</v>
      </c>
      <c r="B1449" s="43" t="s">
        <v>1803</v>
      </c>
      <c r="C1449" s="43" t="s">
        <v>1929</v>
      </c>
      <c r="D1449" s="43" t="s">
        <v>545</v>
      </c>
      <c r="E1449" s="43" t="s">
        <v>133</v>
      </c>
      <c r="F1449" s="43" t="s">
        <v>1930</v>
      </c>
      <c r="G1449" s="43"/>
    </row>
    <row r="1450" spans="1:7" ht="22.5" x14ac:dyDescent="0.25">
      <c r="A1450" s="43" t="s">
        <v>129</v>
      </c>
      <c r="B1450" s="43" t="s">
        <v>624</v>
      </c>
      <c r="C1450" s="43" t="s">
        <v>1931</v>
      </c>
      <c r="D1450" s="43" t="s">
        <v>545</v>
      </c>
      <c r="E1450" s="43" t="s">
        <v>1932</v>
      </c>
      <c r="F1450" s="43" t="s">
        <v>1931</v>
      </c>
      <c r="G1450" s="43"/>
    </row>
    <row r="1451" spans="1:7" ht="22.5" x14ac:dyDescent="0.25">
      <c r="A1451" s="43" t="s">
        <v>129</v>
      </c>
      <c r="B1451" s="43" t="s">
        <v>1806</v>
      </c>
      <c r="C1451" s="43" t="s">
        <v>1854</v>
      </c>
      <c r="D1451" s="43" t="s">
        <v>545</v>
      </c>
      <c r="E1451" s="43" t="s">
        <v>1808</v>
      </c>
      <c r="F1451" s="43" t="s">
        <v>1854</v>
      </c>
      <c r="G1451" s="43"/>
    </row>
    <row r="1452" spans="1:7" ht="22.5" x14ac:dyDescent="0.25">
      <c r="A1452" s="43" t="s">
        <v>129</v>
      </c>
      <c r="B1452" s="43" t="s">
        <v>1809</v>
      </c>
      <c r="C1452" s="43" t="s">
        <v>1854</v>
      </c>
      <c r="D1452" s="43" t="s">
        <v>545</v>
      </c>
      <c r="E1452" s="43" t="s">
        <v>1808</v>
      </c>
      <c r="F1452" s="43" t="s">
        <v>1854</v>
      </c>
      <c r="G1452" s="43"/>
    </row>
    <row r="1453" spans="1:7" ht="22.5" x14ac:dyDescent="0.25">
      <c r="A1453" s="43" t="s">
        <v>129</v>
      </c>
      <c r="B1453" s="43" t="s">
        <v>1810</v>
      </c>
      <c r="C1453" s="43" t="s">
        <v>1855</v>
      </c>
      <c r="D1453" s="43" t="s">
        <v>623</v>
      </c>
      <c r="E1453" s="43" t="s">
        <v>629</v>
      </c>
      <c r="F1453" s="43" t="s">
        <v>1855</v>
      </c>
      <c r="G1453" s="43"/>
    </row>
    <row r="1454" spans="1:7" ht="22.5" x14ac:dyDescent="0.25">
      <c r="A1454" s="43" t="s">
        <v>129</v>
      </c>
      <c r="B1454" s="43" t="s">
        <v>1812</v>
      </c>
      <c r="C1454" s="43" t="s">
        <v>1933</v>
      </c>
      <c r="D1454" s="43" t="s">
        <v>1934</v>
      </c>
      <c r="E1454" s="43" t="s">
        <v>1932</v>
      </c>
      <c r="F1454" s="43" t="s">
        <v>1933</v>
      </c>
      <c r="G1454" s="43"/>
    </row>
    <row r="1455" spans="1:7" ht="22.5" x14ac:dyDescent="0.25">
      <c r="A1455" s="43" t="s">
        <v>129</v>
      </c>
      <c r="B1455" s="43" t="s">
        <v>633</v>
      </c>
      <c r="C1455" s="43" t="s">
        <v>1935</v>
      </c>
      <c r="D1455" s="43" t="s">
        <v>791</v>
      </c>
      <c r="E1455" s="43" t="s">
        <v>288</v>
      </c>
      <c r="F1455" s="43" t="s">
        <v>1935</v>
      </c>
      <c r="G1455" s="43"/>
    </row>
    <row r="1456" spans="1:7" ht="22.5" x14ac:dyDescent="0.25">
      <c r="A1456" s="43" t="s">
        <v>129</v>
      </c>
      <c r="B1456" s="43" t="s">
        <v>636</v>
      </c>
      <c r="C1456" s="43" t="s">
        <v>1858</v>
      </c>
      <c r="D1456" s="43" t="s">
        <v>791</v>
      </c>
      <c r="E1456" s="43" t="s">
        <v>793</v>
      </c>
      <c r="F1456" s="43" t="s">
        <v>1858</v>
      </c>
      <c r="G1456" s="43"/>
    </row>
    <row r="1457" spans="1:7" ht="22.5" x14ac:dyDescent="0.25">
      <c r="A1457" s="43" t="s">
        <v>129</v>
      </c>
      <c r="B1457" s="43" t="s">
        <v>639</v>
      </c>
      <c r="C1457" s="43" t="s">
        <v>1859</v>
      </c>
      <c r="D1457" s="43" t="s">
        <v>641</v>
      </c>
      <c r="E1457" s="43" t="s">
        <v>642</v>
      </c>
      <c r="F1457" s="43" t="s">
        <v>1859</v>
      </c>
      <c r="G1457" s="43"/>
    </row>
    <row r="1458" spans="1:7" ht="22.5" x14ac:dyDescent="0.25">
      <c r="A1458" s="43" t="s">
        <v>129</v>
      </c>
      <c r="B1458" s="43" t="s">
        <v>627</v>
      </c>
      <c r="C1458" s="43" t="s">
        <v>1860</v>
      </c>
      <c r="D1458" s="43" t="s">
        <v>644</v>
      </c>
      <c r="E1458" s="43" t="s">
        <v>645</v>
      </c>
      <c r="F1458" s="43" t="s">
        <v>1860</v>
      </c>
      <c r="G1458" s="43"/>
    </row>
    <row r="1459" spans="1:7" ht="22.5" x14ac:dyDescent="0.25">
      <c r="A1459" s="43" t="s">
        <v>129</v>
      </c>
      <c r="B1459" s="43" t="s">
        <v>630</v>
      </c>
      <c r="C1459" s="43" t="s">
        <v>1936</v>
      </c>
      <c r="D1459" s="43" t="s">
        <v>647</v>
      </c>
      <c r="E1459" s="43" t="s">
        <v>648</v>
      </c>
      <c r="F1459" s="43" t="s">
        <v>1936</v>
      </c>
      <c r="G1459" s="43"/>
    </row>
    <row r="1460" spans="1:7" ht="22.5" x14ac:dyDescent="0.25">
      <c r="A1460" s="43" t="s">
        <v>129</v>
      </c>
      <c r="B1460" s="43" t="s">
        <v>649</v>
      </c>
      <c r="C1460" s="43" t="s">
        <v>1864</v>
      </c>
      <c r="D1460" s="43" t="s">
        <v>742</v>
      </c>
      <c r="E1460" s="43" t="s">
        <v>743</v>
      </c>
      <c r="F1460" s="43" t="s">
        <v>1864</v>
      </c>
      <c r="G1460" s="43"/>
    </row>
    <row r="1461" spans="1:7" ht="22.5" x14ac:dyDescent="0.25">
      <c r="A1461" s="43" t="s">
        <v>129</v>
      </c>
      <c r="B1461" s="43" t="s">
        <v>653</v>
      </c>
      <c r="C1461" s="43" t="s">
        <v>1865</v>
      </c>
      <c r="D1461" s="43" t="s">
        <v>655</v>
      </c>
      <c r="E1461" s="43" t="s">
        <v>656</v>
      </c>
      <c r="F1461" s="43" t="s">
        <v>1865</v>
      </c>
      <c r="G1461" s="43"/>
    </row>
    <row r="1462" spans="1:7" ht="22.5" x14ac:dyDescent="0.25">
      <c r="A1462" s="43" t="s">
        <v>129</v>
      </c>
      <c r="B1462" s="43" t="s">
        <v>657</v>
      </c>
      <c r="C1462" s="43" t="s">
        <v>1937</v>
      </c>
      <c r="D1462" s="43" t="s">
        <v>659</v>
      </c>
      <c r="E1462" s="43" t="s">
        <v>660</v>
      </c>
      <c r="F1462" s="43" t="s">
        <v>1937</v>
      </c>
      <c r="G1462" s="43"/>
    </row>
    <row r="1463" spans="1:7" ht="22.5" x14ac:dyDescent="0.25">
      <c r="A1463" s="43" t="s">
        <v>129</v>
      </c>
      <c r="B1463" s="43" t="s">
        <v>661</v>
      </c>
      <c r="C1463" s="43" t="s">
        <v>1867</v>
      </c>
      <c r="D1463" s="43" t="s">
        <v>663</v>
      </c>
      <c r="E1463" s="43" t="s">
        <v>664</v>
      </c>
      <c r="F1463" s="43" t="s">
        <v>1867</v>
      </c>
      <c r="G1463" s="43"/>
    </row>
    <row r="1464" spans="1:7" ht="22.5" x14ac:dyDescent="0.25">
      <c r="A1464" s="43" t="s">
        <v>129</v>
      </c>
      <c r="B1464" s="43" t="s">
        <v>665</v>
      </c>
      <c r="C1464" s="43" t="s">
        <v>1868</v>
      </c>
      <c r="D1464" s="43" t="s">
        <v>667</v>
      </c>
      <c r="E1464" s="43" t="s">
        <v>668</v>
      </c>
      <c r="F1464" s="43" t="s">
        <v>1868</v>
      </c>
      <c r="G1464" s="43"/>
    </row>
    <row r="1465" spans="1:7" ht="22.5" x14ac:dyDescent="0.25">
      <c r="A1465" s="43" t="s">
        <v>129</v>
      </c>
      <c r="B1465" s="43" t="s">
        <v>669</v>
      </c>
      <c r="C1465" s="43" t="s">
        <v>1938</v>
      </c>
      <c r="D1465" s="43" t="s">
        <v>671</v>
      </c>
      <c r="E1465" s="43" t="s">
        <v>672</v>
      </c>
      <c r="F1465" s="43" t="s">
        <v>1938</v>
      </c>
      <c r="G1465" s="43"/>
    </row>
    <row r="1466" spans="1:7" ht="22.5" x14ac:dyDescent="0.25">
      <c r="A1466" s="43" t="s">
        <v>129</v>
      </c>
      <c r="B1466" s="43" t="s">
        <v>673</v>
      </c>
      <c r="C1466" s="43" t="s">
        <v>1939</v>
      </c>
      <c r="D1466" s="43" t="s">
        <v>272</v>
      </c>
      <c r="E1466" s="43" t="s">
        <v>752</v>
      </c>
      <c r="F1466" s="43" t="s">
        <v>1939</v>
      </c>
      <c r="G1466" s="43"/>
    </row>
    <row r="1467" spans="1:7" ht="22.5" x14ac:dyDescent="0.25">
      <c r="A1467" s="43" t="s">
        <v>129</v>
      </c>
      <c r="B1467" s="43" t="s">
        <v>676</v>
      </c>
      <c r="C1467" s="43" t="s">
        <v>1940</v>
      </c>
      <c r="D1467" s="43" t="s">
        <v>348</v>
      </c>
      <c r="E1467" s="43" t="s">
        <v>288</v>
      </c>
      <c r="F1467" s="43" t="s">
        <v>1940</v>
      </c>
      <c r="G1467" s="43"/>
    </row>
    <row r="1468" spans="1:7" ht="22.5" x14ac:dyDescent="0.25">
      <c r="A1468" s="43" t="s">
        <v>129</v>
      </c>
      <c r="B1468" s="43" t="s">
        <v>678</v>
      </c>
      <c r="C1468" s="43" t="s">
        <v>1941</v>
      </c>
      <c r="D1468" s="43" t="s">
        <v>755</v>
      </c>
      <c r="E1468" s="43" t="s">
        <v>172</v>
      </c>
      <c r="F1468" s="43" t="s">
        <v>1941</v>
      </c>
      <c r="G1468" s="43"/>
    </row>
    <row r="1469" spans="1:7" ht="22.5" x14ac:dyDescent="0.25">
      <c r="A1469" s="43" t="s">
        <v>129</v>
      </c>
      <c r="B1469" s="43" t="s">
        <v>636</v>
      </c>
      <c r="C1469" s="43" t="s">
        <v>1830</v>
      </c>
      <c r="D1469" s="43" t="s">
        <v>755</v>
      </c>
      <c r="E1469" s="43" t="s">
        <v>481</v>
      </c>
      <c r="F1469" s="43" t="s">
        <v>1830</v>
      </c>
      <c r="G1469" s="43"/>
    </row>
    <row r="1470" spans="1:7" ht="22.5" x14ac:dyDescent="0.25">
      <c r="A1470" s="43" t="s">
        <v>129</v>
      </c>
      <c r="B1470" s="43" t="s">
        <v>639</v>
      </c>
      <c r="C1470" s="43" t="s">
        <v>1874</v>
      </c>
      <c r="D1470" s="43" t="s">
        <v>684</v>
      </c>
      <c r="E1470" s="43" t="s">
        <v>685</v>
      </c>
      <c r="F1470" s="43" t="s">
        <v>1874</v>
      </c>
      <c r="G1470" s="43"/>
    </row>
    <row r="1471" spans="1:7" ht="22.5" x14ac:dyDescent="0.25">
      <c r="A1471" s="43" t="s">
        <v>129</v>
      </c>
      <c r="B1471" s="43" t="s">
        <v>627</v>
      </c>
      <c r="C1471" s="43" t="s">
        <v>1942</v>
      </c>
      <c r="D1471" s="43" t="s">
        <v>687</v>
      </c>
      <c r="E1471" s="43" t="s">
        <v>484</v>
      </c>
      <c r="F1471" s="43" t="s">
        <v>1942</v>
      </c>
      <c r="G1471" s="43"/>
    </row>
    <row r="1472" spans="1:7" ht="22.5" x14ac:dyDescent="0.25">
      <c r="A1472" s="43" t="s">
        <v>129</v>
      </c>
      <c r="B1472" s="43" t="s">
        <v>630</v>
      </c>
      <c r="C1472" s="43" t="s">
        <v>1943</v>
      </c>
      <c r="D1472" s="43" t="s">
        <v>689</v>
      </c>
      <c r="E1472" s="43" t="s">
        <v>690</v>
      </c>
      <c r="F1472" s="43" t="s">
        <v>1943</v>
      </c>
      <c r="G1472" s="43"/>
    </row>
    <row r="1473" spans="1:7" ht="22.5" x14ac:dyDescent="0.25">
      <c r="A1473" s="43" t="s">
        <v>129</v>
      </c>
      <c r="B1473" s="43" t="s">
        <v>649</v>
      </c>
      <c r="C1473" s="43" t="s">
        <v>1944</v>
      </c>
      <c r="D1473" s="43" t="s">
        <v>1646</v>
      </c>
      <c r="E1473" s="43" t="s">
        <v>356</v>
      </c>
      <c r="F1473" s="43" t="s">
        <v>1944</v>
      </c>
      <c r="G1473" s="43"/>
    </row>
    <row r="1474" spans="1:7" ht="22.5" x14ac:dyDescent="0.25">
      <c r="A1474" s="43" t="s">
        <v>129</v>
      </c>
      <c r="B1474" s="43" t="s">
        <v>653</v>
      </c>
      <c r="C1474" s="43" t="s">
        <v>1945</v>
      </c>
      <c r="D1474" s="43" t="s">
        <v>694</v>
      </c>
      <c r="E1474" s="43" t="s">
        <v>476</v>
      </c>
      <c r="F1474" s="43" t="s">
        <v>1945</v>
      </c>
      <c r="G1474" s="43"/>
    </row>
    <row r="1475" spans="1:7" ht="22.5" x14ac:dyDescent="0.25">
      <c r="A1475" s="43" t="s">
        <v>129</v>
      </c>
      <c r="B1475" s="43" t="s">
        <v>657</v>
      </c>
      <c r="C1475" s="43" t="s">
        <v>1946</v>
      </c>
      <c r="D1475" s="43" t="s">
        <v>696</v>
      </c>
      <c r="E1475" s="43" t="s">
        <v>697</v>
      </c>
      <c r="F1475" s="43" t="s">
        <v>1946</v>
      </c>
      <c r="G1475" s="43"/>
    </row>
    <row r="1476" spans="1:7" ht="22.5" x14ac:dyDescent="0.25">
      <c r="A1476" s="43" t="s">
        <v>129</v>
      </c>
      <c r="B1476" s="43" t="s">
        <v>661</v>
      </c>
      <c r="C1476" s="43" t="s">
        <v>1947</v>
      </c>
      <c r="D1476" s="43" t="s">
        <v>699</v>
      </c>
      <c r="E1476" s="43" t="s">
        <v>700</v>
      </c>
      <c r="F1476" s="43" t="s">
        <v>1947</v>
      </c>
      <c r="G1476" s="43"/>
    </row>
    <row r="1477" spans="1:7" ht="22.5" x14ac:dyDescent="0.25">
      <c r="A1477" s="43" t="s">
        <v>129</v>
      </c>
      <c r="B1477" s="43" t="s">
        <v>665</v>
      </c>
      <c r="C1477" s="43" t="s">
        <v>1948</v>
      </c>
      <c r="D1477" s="43" t="s">
        <v>702</v>
      </c>
      <c r="E1477" s="43" t="s">
        <v>703</v>
      </c>
      <c r="F1477" s="43" t="s">
        <v>1948</v>
      </c>
      <c r="G1477" s="43"/>
    </row>
    <row r="1478" spans="1:7" ht="22.5" x14ac:dyDescent="0.25">
      <c r="A1478" s="43" t="s">
        <v>129</v>
      </c>
      <c r="B1478" s="43" t="s">
        <v>669</v>
      </c>
      <c r="C1478" s="43" t="s">
        <v>1949</v>
      </c>
      <c r="D1478" s="43" t="s">
        <v>705</v>
      </c>
      <c r="E1478" s="43" t="s">
        <v>706</v>
      </c>
      <c r="F1478" s="43" t="s">
        <v>1949</v>
      </c>
      <c r="G1478" s="43"/>
    </row>
    <row r="1479" spans="1:7" ht="22.5" x14ac:dyDescent="0.25">
      <c r="A1479" s="43" t="s">
        <v>129</v>
      </c>
      <c r="B1479" s="43" t="s">
        <v>673</v>
      </c>
      <c r="C1479" s="43" t="s">
        <v>1950</v>
      </c>
      <c r="D1479" s="43" t="s">
        <v>708</v>
      </c>
      <c r="E1479" s="43" t="s">
        <v>525</v>
      </c>
      <c r="F1479" s="43" t="s">
        <v>1950</v>
      </c>
      <c r="G1479" s="43"/>
    </row>
    <row r="1480" spans="1:7" ht="22.5" x14ac:dyDescent="0.25">
      <c r="A1480" s="43" t="s">
        <v>129</v>
      </c>
      <c r="B1480" s="43" t="s">
        <v>676</v>
      </c>
      <c r="C1480" s="43" t="s">
        <v>1841</v>
      </c>
      <c r="D1480" s="43" t="s">
        <v>710</v>
      </c>
      <c r="E1480" s="43" t="s">
        <v>172</v>
      </c>
      <c r="F1480" s="43" t="s">
        <v>1841</v>
      </c>
      <c r="G1480" s="43"/>
    </row>
    <row r="1481" spans="1:7" ht="22.5" x14ac:dyDescent="0.25">
      <c r="A1481" s="43" t="s">
        <v>129</v>
      </c>
      <c r="B1481" s="43" t="s">
        <v>711</v>
      </c>
      <c r="C1481" s="43" t="s">
        <v>1951</v>
      </c>
      <c r="D1481" s="43" t="s">
        <v>713</v>
      </c>
      <c r="E1481" s="43" t="s">
        <v>133</v>
      </c>
      <c r="F1481" s="43" t="s">
        <v>1952</v>
      </c>
      <c r="G1481" s="43"/>
    </row>
    <row r="1482" spans="1:7" ht="22.5" x14ac:dyDescent="0.25">
      <c r="A1482" s="43" t="s">
        <v>129</v>
      </c>
      <c r="B1482" s="43" t="s">
        <v>636</v>
      </c>
      <c r="C1482" s="43" t="s">
        <v>1844</v>
      </c>
      <c r="D1482" s="43" t="s">
        <v>713</v>
      </c>
      <c r="E1482" s="43" t="s">
        <v>716</v>
      </c>
      <c r="F1482" s="43" t="s">
        <v>1844</v>
      </c>
      <c r="G1482" s="43"/>
    </row>
    <row r="1483" spans="1:7" ht="22.5" x14ac:dyDescent="0.25">
      <c r="A1483" s="43" t="s">
        <v>129</v>
      </c>
      <c r="B1483" s="43" t="s">
        <v>639</v>
      </c>
      <c r="C1483" s="43" t="s">
        <v>1845</v>
      </c>
      <c r="D1483" s="43" t="s">
        <v>718</v>
      </c>
      <c r="E1483" s="43" t="s">
        <v>719</v>
      </c>
      <c r="F1483" s="43" t="s">
        <v>1845</v>
      </c>
      <c r="G1483" s="43"/>
    </row>
    <row r="1484" spans="1:7" ht="22.5" x14ac:dyDescent="0.25">
      <c r="A1484" s="43" t="s">
        <v>129</v>
      </c>
      <c r="B1484" s="43" t="s">
        <v>627</v>
      </c>
      <c r="C1484" s="43" t="s">
        <v>1847</v>
      </c>
      <c r="D1484" s="43" t="s">
        <v>721</v>
      </c>
      <c r="E1484" s="43" t="s">
        <v>722</v>
      </c>
      <c r="F1484" s="43" t="s">
        <v>1847</v>
      </c>
      <c r="G1484" s="43"/>
    </row>
    <row r="1485" spans="1:7" ht="22.5" x14ac:dyDescent="0.25">
      <c r="A1485" s="43" t="s">
        <v>129</v>
      </c>
      <c r="B1485" s="43" t="s">
        <v>630</v>
      </c>
      <c r="C1485" s="43" t="s">
        <v>1953</v>
      </c>
      <c r="D1485" s="43" t="s">
        <v>724</v>
      </c>
      <c r="E1485" s="43" t="s">
        <v>776</v>
      </c>
      <c r="F1485" s="43" t="s">
        <v>1953</v>
      </c>
      <c r="G1485" s="43"/>
    </row>
    <row r="1486" spans="1:7" ht="22.5" x14ac:dyDescent="0.25">
      <c r="A1486" s="43" t="s">
        <v>129</v>
      </c>
      <c r="B1486" s="43" t="s">
        <v>649</v>
      </c>
      <c r="C1486" s="43" t="s">
        <v>1954</v>
      </c>
      <c r="D1486" s="43" t="s">
        <v>133</v>
      </c>
      <c r="E1486" s="43" t="s">
        <v>133</v>
      </c>
      <c r="F1486" s="43" t="s">
        <v>179</v>
      </c>
      <c r="G1486" s="43"/>
    </row>
    <row r="1487" spans="1:7" ht="22.5" x14ac:dyDescent="0.25">
      <c r="A1487" s="43" t="s">
        <v>129</v>
      </c>
      <c r="B1487" s="43" t="s">
        <v>653</v>
      </c>
      <c r="C1487" s="43" t="s">
        <v>1954</v>
      </c>
      <c r="D1487" s="43" t="s">
        <v>133</v>
      </c>
      <c r="E1487" s="43" t="s">
        <v>133</v>
      </c>
      <c r="F1487" s="43" t="s">
        <v>179</v>
      </c>
      <c r="G1487" s="43"/>
    </row>
    <row r="1488" spans="1:7" ht="22.5" x14ac:dyDescent="0.25">
      <c r="A1488" s="43" t="s">
        <v>129</v>
      </c>
      <c r="B1488" s="43" t="s">
        <v>657</v>
      </c>
      <c r="C1488" s="43" t="s">
        <v>1954</v>
      </c>
      <c r="D1488" s="43" t="s">
        <v>133</v>
      </c>
      <c r="E1488" s="43" t="s">
        <v>133</v>
      </c>
      <c r="F1488" s="43" t="s">
        <v>179</v>
      </c>
      <c r="G1488" s="43"/>
    </row>
    <row r="1489" spans="1:7" ht="22.5" x14ac:dyDescent="0.25">
      <c r="A1489" s="43" t="s">
        <v>129</v>
      </c>
      <c r="B1489" s="43" t="s">
        <v>661</v>
      </c>
      <c r="C1489" s="43" t="s">
        <v>1954</v>
      </c>
      <c r="D1489" s="43" t="s">
        <v>133</v>
      </c>
      <c r="E1489" s="43" t="s">
        <v>133</v>
      </c>
      <c r="F1489" s="43" t="s">
        <v>179</v>
      </c>
      <c r="G1489" s="43"/>
    </row>
    <row r="1490" spans="1:7" ht="22.5" x14ac:dyDescent="0.25">
      <c r="A1490" s="43" t="s">
        <v>129</v>
      </c>
      <c r="B1490" s="43" t="s">
        <v>665</v>
      </c>
      <c r="C1490" s="43" t="s">
        <v>1954</v>
      </c>
      <c r="D1490" s="43" t="s">
        <v>133</v>
      </c>
      <c r="E1490" s="43" t="s">
        <v>133</v>
      </c>
      <c r="F1490" s="43" t="s">
        <v>179</v>
      </c>
      <c r="G1490" s="43"/>
    </row>
    <row r="1491" spans="1:7" ht="22.5" x14ac:dyDescent="0.25">
      <c r="A1491" s="43" t="s">
        <v>129</v>
      </c>
      <c r="B1491" s="43" t="s">
        <v>669</v>
      </c>
      <c r="C1491" s="43" t="s">
        <v>1954</v>
      </c>
      <c r="D1491" s="43" t="s">
        <v>133</v>
      </c>
      <c r="E1491" s="43" t="s">
        <v>133</v>
      </c>
      <c r="F1491" s="43" t="s">
        <v>179</v>
      </c>
      <c r="G1491" s="43"/>
    </row>
    <row r="1492" spans="1:7" ht="22.5" x14ac:dyDescent="0.25">
      <c r="A1492" s="43" t="s">
        <v>129</v>
      </c>
      <c r="B1492" s="43" t="s">
        <v>673</v>
      </c>
      <c r="C1492" s="43" t="s">
        <v>1954</v>
      </c>
      <c r="D1492" s="43" t="s">
        <v>133</v>
      </c>
      <c r="E1492" s="43" t="s">
        <v>133</v>
      </c>
      <c r="F1492" s="43" t="s">
        <v>179</v>
      </c>
      <c r="G1492" s="43"/>
    </row>
    <row r="1493" spans="1:7" ht="22.5" x14ac:dyDescent="0.25">
      <c r="A1493" s="43" t="s">
        <v>129</v>
      </c>
      <c r="B1493" s="43" t="s">
        <v>676</v>
      </c>
      <c r="C1493" s="43" t="s">
        <v>1954</v>
      </c>
      <c r="D1493" s="43" t="s">
        <v>133</v>
      </c>
      <c r="E1493" s="43" t="s">
        <v>133</v>
      </c>
      <c r="F1493" s="43" t="s">
        <v>179</v>
      </c>
      <c r="G1493" s="43"/>
    </row>
    <row r="1494" spans="1:7" ht="22.5" x14ac:dyDescent="0.25">
      <c r="A1494" s="43" t="s">
        <v>129</v>
      </c>
      <c r="B1494" s="43" t="s">
        <v>1955</v>
      </c>
      <c r="C1494" s="43" t="s">
        <v>179</v>
      </c>
      <c r="D1494" s="43" t="s">
        <v>133</v>
      </c>
      <c r="E1494" s="43" t="s">
        <v>133</v>
      </c>
      <c r="F1494" s="43" t="s">
        <v>179</v>
      </c>
      <c r="G1494" s="43"/>
    </row>
    <row r="1495" spans="1:7" ht="22.5" x14ac:dyDescent="0.25">
      <c r="A1495" s="43" t="s">
        <v>129</v>
      </c>
      <c r="B1495" s="43" t="s">
        <v>1793</v>
      </c>
      <c r="C1495" s="43" t="s">
        <v>179</v>
      </c>
      <c r="D1495" s="43" t="s">
        <v>151</v>
      </c>
      <c r="E1495" s="43" t="s">
        <v>1956</v>
      </c>
      <c r="F1495" s="43" t="s">
        <v>179</v>
      </c>
      <c r="G1495" s="43"/>
    </row>
    <row r="1496" spans="1:7" ht="22.5" x14ac:dyDescent="0.25">
      <c r="A1496" s="43" t="s">
        <v>129</v>
      </c>
      <c r="B1496" s="43" t="s">
        <v>600</v>
      </c>
      <c r="C1496" s="43" t="s">
        <v>179</v>
      </c>
      <c r="D1496" s="43" t="s">
        <v>151</v>
      </c>
      <c r="E1496" s="43" t="s">
        <v>151</v>
      </c>
      <c r="F1496" s="43" t="s">
        <v>179</v>
      </c>
      <c r="G1496" s="43"/>
    </row>
    <row r="1497" spans="1:7" ht="22.5" x14ac:dyDescent="0.25">
      <c r="A1497" s="43" t="s">
        <v>129</v>
      </c>
      <c r="B1497" s="43" t="s">
        <v>602</v>
      </c>
      <c r="C1497" s="43" t="s">
        <v>179</v>
      </c>
      <c r="D1497" s="43" t="s">
        <v>1956</v>
      </c>
      <c r="E1497" s="43" t="s">
        <v>1956</v>
      </c>
      <c r="F1497" s="43" t="s">
        <v>179</v>
      </c>
      <c r="G1497" s="43"/>
    </row>
    <row r="1498" spans="1:7" ht="22.5" x14ac:dyDescent="0.25">
      <c r="A1498" s="43" t="s">
        <v>129</v>
      </c>
      <c r="B1498" s="43" t="s">
        <v>605</v>
      </c>
      <c r="C1498" s="43" t="s">
        <v>179</v>
      </c>
      <c r="D1498" s="43" t="s">
        <v>1956</v>
      </c>
      <c r="E1498" s="43" t="s">
        <v>1956</v>
      </c>
      <c r="F1498" s="43" t="s">
        <v>179</v>
      </c>
      <c r="G1498" s="43"/>
    </row>
    <row r="1499" spans="1:7" ht="22.5" x14ac:dyDescent="0.25">
      <c r="A1499" s="43" t="s">
        <v>129</v>
      </c>
      <c r="B1499" s="43" t="s">
        <v>608</v>
      </c>
      <c r="C1499" s="43" t="s">
        <v>179</v>
      </c>
      <c r="D1499" s="43" t="s">
        <v>1956</v>
      </c>
      <c r="E1499" s="43" t="s">
        <v>1956</v>
      </c>
      <c r="F1499" s="43" t="s">
        <v>179</v>
      </c>
      <c r="G1499" s="43"/>
    </row>
    <row r="1500" spans="1:7" ht="22.5" x14ac:dyDescent="0.25">
      <c r="A1500" s="43" t="s">
        <v>129</v>
      </c>
      <c r="B1500" s="43" t="s">
        <v>611</v>
      </c>
      <c r="C1500" s="43" t="s">
        <v>179</v>
      </c>
      <c r="D1500" s="43" t="s">
        <v>1956</v>
      </c>
      <c r="E1500" s="43" t="s">
        <v>1956</v>
      </c>
      <c r="F1500" s="43" t="s">
        <v>179</v>
      </c>
      <c r="G1500" s="43"/>
    </row>
    <row r="1501" spans="1:7" ht="22.5" x14ac:dyDescent="0.25">
      <c r="A1501" s="43" t="s">
        <v>129</v>
      </c>
      <c r="B1501" s="43" t="s">
        <v>614</v>
      </c>
      <c r="C1501" s="43" t="s">
        <v>179</v>
      </c>
      <c r="D1501" s="43" t="s">
        <v>1956</v>
      </c>
      <c r="E1501" s="43" t="s">
        <v>1956</v>
      </c>
      <c r="F1501" s="43" t="s">
        <v>179</v>
      </c>
      <c r="G1501" s="43"/>
    </row>
    <row r="1502" spans="1:7" ht="22.5" x14ac:dyDescent="0.25">
      <c r="A1502" s="43" t="s">
        <v>129</v>
      </c>
      <c r="B1502" s="43" t="s">
        <v>617</v>
      </c>
      <c r="C1502" s="43" t="s">
        <v>179</v>
      </c>
      <c r="D1502" s="43" t="s">
        <v>1956</v>
      </c>
      <c r="E1502" s="43" t="s">
        <v>1956</v>
      </c>
      <c r="F1502" s="43" t="s">
        <v>179</v>
      </c>
      <c r="G1502" s="43"/>
    </row>
    <row r="1503" spans="1:7" ht="22.5" x14ac:dyDescent="0.25">
      <c r="A1503" s="43" t="s">
        <v>129</v>
      </c>
      <c r="B1503" s="43" t="s">
        <v>620</v>
      </c>
      <c r="C1503" s="43" t="s">
        <v>179</v>
      </c>
      <c r="D1503" s="43" t="s">
        <v>1956</v>
      </c>
      <c r="E1503" s="43" t="s">
        <v>1956</v>
      </c>
      <c r="F1503" s="43" t="s">
        <v>179</v>
      </c>
      <c r="G1503" s="43"/>
    </row>
    <row r="1504" spans="1:7" ht="22.5" x14ac:dyDescent="0.25">
      <c r="A1504" s="43" t="s">
        <v>129</v>
      </c>
      <c r="B1504" s="43" t="s">
        <v>1803</v>
      </c>
      <c r="C1504" s="43" t="s">
        <v>179</v>
      </c>
      <c r="D1504" s="43" t="s">
        <v>133</v>
      </c>
      <c r="E1504" s="43" t="s">
        <v>133</v>
      </c>
      <c r="F1504" s="43" t="s">
        <v>179</v>
      </c>
      <c r="G1504" s="43"/>
    </row>
    <row r="1505" spans="1:7" ht="22.5" x14ac:dyDescent="0.25">
      <c r="A1505" s="43" t="s">
        <v>129</v>
      </c>
      <c r="B1505" s="43" t="s">
        <v>1957</v>
      </c>
      <c r="C1505" s="43" t="s">
        <v>179</v>
      </c>
      <c r="D1505" s="43" t="s">
        <v>731</v>
      </c>
      <c r="E1505" s="43" t="s">
        <v>1958</v>
      </c>
      <c r="F1505" s="43" t="s">
        <v>179</v>
      </c>
      <c r="G1505" s="43"/>
    </row>
    <row r="1506" spans="1:7" ht="22.5" x14ac:dyDescent="0.25">
      <c r="A1506" s="43" t="s">
        <v>129</v>
      </c>
      <c r="B1506" s="43" t="s">
        <v>1959</v>
      </c>
      <c r="C1506" s="43" t="s">
        <v>179</v>
      </c>
      <c r="D1506" s="43" t="s">
        <v>731</v>
      </c>
      <c r="E1506" s="43" t="s">
        <v>731</v>
      </c>
      <c r="F1506" s="43" t="s">
        <v>179</v>
      </c>
      <c r="G1506" s="43"/>
    </row>
    <row r="1507" spans="1:7" ht="22.5" x14ac:dyDescent="0.25">
      <c r="A1507" s="43" t="s">
        <v>129</v>
      </c>
      <c r="B1507" s="43" t="s">
        <v>1960</v>
      </c>
      <c r="C1507" s="43" t="s">
        <v>179</v>
      </c>
      <c r="D1507" s="43" t="s">
        <v>612</v>
      </c>
      <c r="E1507" s="43" t="s">
        <v>612</v>
      </c>
      <c r="F1507" s="43" t="s">
        <v>179</v>
      </c>
      <c r="G1507" s="43"/>
    </row>
    <row r="1508" spans="1:7" ht="22.5" x14ac:dyDescent="0.25">
      <c r="A1508" s="43" t="s">
        <v>129</v>
      </c>
      <c r="B1508" s="43" t="s">
        <v>1961</v>
      </c>
      <c r="C1508" s="43" t="s">
        <v>179</v>
      </c>
      <c r="D1508" s="43" t="s">
        <v>787</v>
      </c>
      <c r="E1508" s="43" t="s">
        <v>787</v>
      </c>
      <c r="F1508" s="43" t="s">
        <v>179</v>
      </c>
      <c r="G1508" s="43"/>
    </row>
    <row r="1509" spans="1:7" ht="22.5" x14ac:dyDescent="0.25">
      <c r="A1509" s="43" t="s">
        <v>129</v>
      </c>
      <c r="B1509" s="43" t="s">
        <v>1962</v>
      </c>
      <c r="C1509" s="43" t="s">
        <v>179</v>
      </c>
      <c r="D1509" s="43" t="s">
        <v>1958</v>
      </c>
      <c r="E1509" s="43" t="s">
        <v>1958</v>
      </c>
      <c r="F1509" s="43" t="s">
        <v>179</v>
      </c>
      <c r="G1509" s="43"/>
    </row>
    <row r="1510" spans="1:7" ht="22.5" x14ac:dyDescent="0.25">
      <c r="A1510" s="43" t="s">
        <v>129</v>
      </c>
      <c r="B1510" s="43" t="s">
        <v>1963</v>
      </c>
      <c r="C1510" s="43" t="s">
        <v>179</v>
      </c>
      <c r="D1510" s="43" t="s">
        <v>133</v>
      </c>
      <c r="E1510" s="43" t="s">
        <v>133</v>
      </c>
      <c r="F1510" s="43" t="s">
        <v>179</v>
      </c>
      <c r="G1510" s="43"/>
    </row>
    <row r="1511" spans="1:7" ht="22.5" x14ac:dyDescent="0.25">
      <c r="A1511" s="43" t="s">
        <v>129</v>
      </c>
      <c r="B1511" s="43" t="s">
        <v>1964</v>
      </c>
      <c r="C1511" s="43" t="s">
        <v>179</v>
      </c>
      <c r="D1511" s="43" t="s">
        <v>1965</v>
      </c>
      <c r="E1511" s="43" t="s">
        <v>1965</v>
      </c>
      <c r="F1511" s="43" t="s">
        <v>179</v>
      </c>
      <c r="G1511" s="43"/>
    </row>
    <row r="1512" spans="1:7" ht="22.5" x14ac:dyDescent="0.25">
      <c r="A1512" s="43" t="s">
        <v>129</v>
      </c>
      <c r="B1512" s="43" t="s">
        <v>1966</v>
      </c>
      <c r="C1512" s="43" t="s">
        <v>179</v>
      </c>
      <c r="D1512" s="43" t="s">
        <v>1967</v>
      </c>
      <c r="E1512" s="43" t="s">
        <v>1967</v>
      </c>
      <c r="F1512" s="43" t="s">
        <v>179</v>
      </c>
      <c r="G1512" s="43"/>
    </row>
    <row r="1513" spans="1:7" ht="22.5" x14ac:dyDescent="0.25">
      <c r="A1513" s="43" t="s">
        <v>129</v>
      </c>
      <c r="B1513" s="43" t="s">
        <v>1968</v>
      </c>
      <c r="C1513" s="43" t="s">
        <v>179</v>
      </c>
      <c r="D1513" s="43" t="s">
        <v>1969</v>
      </c>
      <c r="E1513" s="43" t="s">
        <v>1969</v>
      </c>
      <c r="F1513" s="43" t="s">
        <v>179</v>
      </c>
      <c r="G1513" s="43"/>
    </row>
    <row r="1514" spans="1:7" ht="22.5" x14ac:dyDescent="0.25">
      <c r="A1514" s="43" t="s">
        <v>129</v>
      </c>
      <c r="B1514" s="43" t="s">
        <v>1970</v>
      </c>
      <c r="C1514" s="43" t="s">
        <v>179</v>
      </c>
      <c r="D1514" s="43" t="s">
        <v>1971</v>
      </c>
      <c r="E1514" s="43" t="s">
        <v>133</v>
      </c>
      <c r="F1514" s="43" t="s">
        <v>179</v>
      </c>
      <c r="G1514" s="43"/>
    </row>
    <row r="1515" spans="1:7" ht="22.5" x14ac:dyDescent="0.25">
      <c r="A1515" s="43" t="s">
        <v>129</v>
      </c>
      <c r="B1515" s="43" t="s">
        <v>1972</v>
      </c>
      <c r="C1515" s="43" t="s">
        <v>179</v>
      </c>
      <c r="D1515" s="43" t="s">
        <v>1141</v>
      </c>
      <c r="E1515" s="43" t="s">
        <v>1141</v>
      </c>
      <c r="F1515" s="43" t="s">
        <v>179</v>
      </c>
      <c r="G1515" s="43"/>
    </row>
    <row r="1516" spans="1:7" ht="22.5" x14ac:dyDescent="0.25">
      <c r="A1516" s="43" t="s">
        <v>129</v>
      </c>
      <c r="B1516" s="43" t="s">
        <v>1973</v>
      </c>
      <c r="C1516" s="43" t="s">
        <v>179</v>
      </c>
      <c r="D1516" s="43" t="s">
        <v>1820</v>
      </c>
      <c r="E1516" s="43" t="s">
        <v>1820</v>
      </c>
      <c r="F1516" s="43" t="s">
        <v>179</v>
      </c>
      <c r="G1516" s="43"/>
    </row>
    <row r="1517" spans="1:7" ht="22.5" x14ac:dyDescent="0.25">
      <c r="A1517" s="43" t="s">
        <v>129</v>
      </c>
      <c r="B1517" s="43" t="s">
        <v>1974</v>
      </c>
      <c r="C1517" s="43" t="s">
        <v>179</v>
      </c>
      <c r="D1517" s="43" t="s">
        <v>659</v>
      </c>
      <c r="E1517" s="43" t="s">
        <v>659</v>
      </c>
      <c r="F1517" s="43" t="s">
        <v>179</v>
      </c>
      <c r="G1517" s="43"/>
    </row>
    <row r="1518" spans="1:7" ht="22.5" x14ac:dyDescent="0.25">
      <c r="A1518" s="43" t="s">
        <v>129</v>
      </c>
      <c r="B1518" s="43" t="s">
        <v>1975</v>
      </c>
      <c r="C1518" s="43" t="s">
        <v>179</v>
      </c>
      <c r="D1518" s="43" t="s">
        <v>747</v>
      </c>
      <c r="E1518" s="43" t="s">
        <v>747</v>
      </c>
      <c r="F1518" s="43" t="s">
        <v>179</v>
      </c>
      <c r="G1518" s="43"/>
    </row>
    <row r="1519" spans="1:7" ht="22.5" x14ac:dyDescent="0.25">
      <c r="A1519" s="43" t="s">
        <v>129</v>
      </c>
      <c r="B1519" s="43" t="s">
        <v>1976</v>
      </c>
      <c r="C1519" s="43" t="s">
        <v>179</v>
      </c>
      <c r="D1519" s="43" t="s">
        <v>1977</v>
      </c>
      <c r="E1519" s="43" t="s">
        <v>1977</v>
      </c>
      <c r="F1519" s="43" t="s">
        <v>179</v>
      </c>
      <c r="G1519" s="43"/>
    </row>
    <row r="1520" spans="1:7" ht="22.5" x14ac:dyDescent="0.25">
      <c r="A1520" s="43" t="s">
        <v>129</v>
      </c>
      <c r="B1520" s="43" t="s">
        <v>1978</v>
      </c>
      <c r="C1520" s="43" t="s">
        <v>179</v>
      </c>
      <c r="D1520" s="43" t="s">
        <v>1979</v>
      </c>
      <c r="E1520" s="43" t="s">
        <v>1979</v>
      </c>
      <c r="F1520" s="43" t="s">
        <v>179</v>
      </c>
      <c r="G1520" s="43"/>
    </row>
    <row r="1521" spans="1:7" ht="22.5" x14ac:dyDescent="0.25">
      <c r="A1521" s="43" t="s">
        <v>129</v>
      </c>
      <c r="B1521" s="43" t="s">
        <v>1980</v>
      </c>
      <c r="C1521" s="43" t="s">
        <v>179</v>
      </c>
      <c r="D1521" s="43" t="s">
        <v>1038</v>
      </c>
      <c r="E1521" s="43" t="s">
        <v>1038</v>
      </c>
      <c r="F1521" s="43" t="s">
        <v>179</v>
      </c>
      <c r="G1521" s="43"/>
    </row>
    <row r="1522" spans="1:7" ht="22.5" x14ac:dyDescent="0.25">
      <c r="A1522" s="43" t="s">
        <v>129</v>
      </c>
      <c r="B1522" s="43" t="s">
        <v>1981</v>
      </c>
      <c r="C1522" s="43" t="s">
        <v>179</v>
      </c>
      <c r="D1522" s="43" t="s">
        <v>346</v>
      </c>
      <c r="E1522" s="43" t="s">
        <v>346</v>
      </c>
      <c r="F1522" s="43" t="s">
        <v>179</v>
      </c>
      <c r="G1522" s="43"/>
    </row>
    <row r="1523" spans="1:7" ht="22.5" x14ac:dyDescent="0.25">
      <c r="A1523" s="43" t="s">
        <v>129</v>
      </c>
      <c r="B1523" s="43" t="s">
        <v>678</v>
      </c>
      <c r="C1523" s="43" t="s">
        <v>179</v>
      </c>
      <c r="D1523" s="43" t="s">
        <v>133</v>
      </c>
      <c r="E1523" s="43" t="s">
        <v>133</v>
      </c>
      <c r="F1523" s="43" t="s">
        <v>179</v>
      </c>
      <c r="G1523" s="43"/>
    </row>
    <row r="1524" spans="1:7" ht="22.5" x14ac:dyDescent="0.25">
      <c r="A1524" s="43" t="s">
        <v>129</v>
      </c>
      <c r="B1524" s="43" t="s">
        <v>636</v>
      </c>
      <c r="C1524" s="43" t="s">
        <v>179</v>
      </c>
      <c r="D1524" s="43" t="s">
        <v>133</v>
      </c>
      <c r="E1524" s="43" t="s">
        <v>133</v>
      </c>
      <c r="F1524" s="43" t="s">
        <v>179</v>
      </c>
      <c r="G1524" s="43"/>
    </row>
    <row r="1525" spans="1:7" ht="22.5" x14ac:dyDescent="0.25">
      <c r="A1525" s="43" t="s">
        <v>129</v>
      </c>
      <c r="B1525" s="43" t="s">
        <v>639</v>
      </c>
      <c r="C1525" s="43" t="s">
        <v>179</v>
      </c>
      <c r="D1525" s="43" t="s">
        <v>133</v>
      </c>
      <c r="E1525" s="43" t="s">
        <v>133</v>
      </c>
      <c r="F1525" s="43" t="s">
        <v>179</v>
      </c>
      <c r="G1525" s="43"/>
    </row>
    <row r="1526" spans="1:7" ht="22.5" x14ac:dyDescent="0.25">
      <c r="A1526" s="43" t="s">
        <v>129</v>
      </c>
      <c r="B1526" s="43" t="s">
        <v>627</v>
      </c>
      <c r="C1526" s="43" t="s">
        <v>179</v>
      </c>
      <c r="D1526" s="43" t="s">
        <v>133</v>
      </c>
      <c r="E1526" s="43" t="s">
        <v>133</v>
      </c>
      <c r="F1526" s="43" t="s">
        <v>179</v>
      </c>
      <c r="G1526" s="43"/>
    </row>
    <row r="1527" spans="1:7" ht="22.5" x14ac:dyDescent="0.25">
      <c r="A1527" s="43" t="s">
        <v>129</v>
      </c>
      <c r="B1527" s="43" t="s">
        <v>630</v>
      </c>
      <c r="C1527" s="43" t="s">
        <v>179</v>
      </c>
      <c r="D1527" s="43" t="s">
        <v>133</v>
      </c>
      <c r="E1527" s="43" t="s">
        <v>133</v>
      </c>
      <c r="F1527" s="43" t="s">
        <v>179</v>
      </c>
      <c r="G1527" s="43"/>
    </row>
    <row r="1528" spans="1:7" ht="22.5" x14ac:dyDescent="0.25">
      <c r="A1528" s="43" t="s">
        <v>129</v>
      </c>
      <c r="B1528" s="43" t="s">
        <v>649</v>
      </c>
      <c r="C1528" s="43" t="s">
        <v>179</v>
      </c>
      <c r="D1528" s="43" t="s">
        <v>133</v>
      </c>
      <c r="E1528" s="43" t="s">
        <v>133</v>
      </c>
      <c r="F1528" s="43" t="s">
        <v>179</v>
      </c>
      <c r="G1528" s="43"/>
    </row>
    <row r="1529" spans="1:7" ht="22.5" x14ac:dyDescent="0.25">
      <c r="A1529" s="43" t="s">
        <v>129</v>
      </c>
      <c r="B1529" s="43" t="s">
        <v>653</v>
      </c>
      <c r="C1529" s="43" t="s">
        <v>179</v>
      </c>
      <c r="D1529" s="43" t="s">
        <v>133</v>
      </c>
      <c r="E1529" s="43" t="s">
        <v>133</v>
      </c>
      <c r="F1529" s="43" t="s">
        <v>179</v>
      </c>
      <c r="G1529" s="43"/>
    </row>
    <row r="1530" spans="1:7" ht="22.5" x14ac:dyDescent="0.25">
      <c r="A1530" s="43" t="s">
        <v>129</v>
      </c>
      <c r="B1530" s="43" t="s">
        <v>657</v>
      </c>
      <c r="C1530" s="43" t="s">
        <v>179</v>
      </c>
      <c r="D1530" s="43" t="s">
        <v>133</v>
      </c>
      <c r="E1530" s="43" t="s">
        <v>133</v>
      </c>
      <c r="F1530" s="43" t="s">
        <v>179</v>
      </c>
      <c r="G1530" s="43"/>
    </row>
    <row r="1531" spans="1:7" ht="22.5" x14ac:dyDescent="0.25">
      <c r="A1531" s="43" t="s">
        <v>129</v>
      </c>
      <c r="B1531" s="43" t="s">
        <v>661</v>
      </c>
      <c r="C1531" s="43" t="s">
        <v>179</v>
      </c>
      <c r="D1531" s="43" t="s">
        <v>133</v>
      </c>
      <c r="E1531" s="43" t="s">
        <v>133</v>
      </c>
      <c r="F1531" s="43" t="s">
        <v>179</v>
      </c>
      <c r="G1531" s="43"/>
    </row>
    <row r="1532" spans="1:7" ht="22.5" x14ac:dyDescent="0.25">
      <c r="A1532" s="43" t="s">
        <v>129</v>
      </c>
      <c r="B1532" s="43" t="s">
        <v>665</v>
      </c>
      <c r="C1532" s="43" t="s">
        <v>179</v>
      </c>
      <c r="D1532" s="43" t="s">
        <v>133</v>
      </c>
      <c r="E1532" s="43" t="s">
        <v>133</v>
      </c>
      <c r="F1532" s="43" t="s">
        <v>179</v>
      </c>
      <c r="G1532" s="43"/>
    </row>
    <row r="1533" spans="1:7" ht="22.5" x14ac:dyDescent="0.25">
      <c r="A1533" s="43" t="s">
        <v>129</v>
      </c>
      <c r="B1533" s="43" t="s">
        <v>669</v>
      </c>
      <c r="C1533" s="43" t="s">
        <v>179</v>
      </c>
      <c r="D1533" s="43" t="s">
        <v>133</v>
      </c>
      <c r="E1533" s="43" t="s">
        <v>133</v>
      </c>
      <c r="F1533" s="43" t="s">
        <v>179</v>
      </c>
      <c r="G1533" s="43"/>
    </row>
    <row r="1534" spans="1:7" ht="22.5" x14ac:dyDescent="0.25">
      <c r="A1534" s="43" t="s">
        <v>129</v>
      </c>
      <c r="B1534" s="43" t="s">
        <v>673</v>
      </c>
      <c r="C1534" s="43" t="s">
        <v>179</v>
      </c>
      <c r="D1534" s="43" t="s">
        <v>133</v>
      </c>
      <c r="E1534" s="43" t="s">
        <v>133</v>
      </c>
      <c r="F1534" s="43" t="s">
        <v>179</v>
      </c>
      <c r="G1534" s="43"/>
    </row>
    <row r="1535" spans="1:7" ht="22.5" x14ac:dyDescent="0.25">
      <c r="A1535" s="43" t="s">
        <v>129</v>
      </c>
      <c r="B1535" s="43" t="s">
        <v>676</v>
      </c>
      <c r="C1535" s="43" t="s">
        <v>179</v>
      </c>
      <c r="D1535" s="43" t="s">
        <v>133</v>
      </c>
      <c r="E1535" s="43" t="s">
        <v>133</v>
      </c>
      <c r="F1535" s="43" t="s">
        <v>179</v>
      </c>
      <c r="G1535" s="43"/>
    </row>
    <row r="1536" spans="1:7" ht="22.5" x14ac:dyDescent="0.25">
      <c r="A1536" s="43" t="s">
        <v>129</v>
      </c>
      <c r="B1536" s="43" t="s">
        <v>711</v>
      </c>
      <c r="C1536" s="43" t="s">
        <v>179</v>
      </c>
      <c r="D1536" s="43" t="s">
        <v>133</v>
      </c>
      <c r="E1536" s="43" t="s">
        <v>133</v>
      </c>
      <c r="F1536" s="43" t="s">
        <v>179</v>
      </c>
      <c r="G1536" s="43"/>
    </row>
    <row r="1537" spans="1:7" ht="22.5" x14ac:dyDescent="0.25">
      <c r="A1537" s="43" t="s">
        <v>129</v>
      </c>
      <c r="B1537" s="43" t="s">
        <v>636</v>
      </c>
      <c r="C1537" s="43" t="s">
        <v>179</v>
      </c>
      <c r="D1537" s="43" t="s">
        <v>133</v>
      </c>
      <c r="E1537" s="43" t="s">
        <v>133</v>
      </c>
      <c r="F1537" s="43" t="s">
        <v>179</v>
      </c>
      <c r="G1537" s="43"/>
    </row>
    <row r="1538" spans="1:7" ht="22.5" x14ac:dyDescent="0.25">
      <c r="A1538" s="43" t="s">
        <v>129</v>
      </c>
      <c r="B1538" s="43" t="s">
        <v>639</v>
      </c>
      <c r="C1538" s="43" t="s">
        <v>179</v>
      </c>
      <c r="D1538" s="43" t="s">
        <v>133</v>
      </c>
      <c r="E1538" s="43" t="s">
        <v>133</v>
      </c>
      <c r="F1538" s="43" t="s">
        <v>179</v>
      </c>
      <c r="G1538" s="43"/>
    </row>
    <row r="1539" spans="1:7" ht="22.5" x14ac:dyDescent="0.25">
      <c r="A1539" s="43" t="s">
        <v>129</v>
      </c>
      <c r="B1539" s="43" t="s">
        <v>627</v>
      </c>
      <c r="C1539" s="43" t="s">
        <v>179</v>
      </c>
      <c r="D1539" s="43" t="s">
        <v>133</v>
      </c>
      <c r="E1539" s="43" t="s">
        <v>133</v>
      </c>
      <c r="F1539" s="43" t="s">
        <v>179</v>
      </c>
      <c r="G1539" s="43"/>
    </row>
    <row r="1540" spans="1:7" ht="22.5" x14ac:dyDescent="0.25">
      <c r="A1540" s="43" t="s">
        <v>129</v>
      </c>
      <c r="B1540" s="43" t="s">
        <v>630</v>
      </c>
      <c r="C1540" s="43" t="s">
        <v>179</v>
      </c>
      <c r="D1540" s="43" t="s">
        <v>133</v>
      </c>
      <c r="E1540" s="43" t="s">
        <v>133</v>
      </c>
      <c r="F1540" s="43" t="s">
        <v>179</v>
      </c>
      <c r="G1540" s="43"/>
    </row>
    <row r="1541" spans="1:7" ht="22.5" x14ac:dyDescent="0.25">
      <c r="A1541" s="43" t="s">
        <v>129</v>
      </c>
      <c r="B1541" s="43" t="s">
        <v>649</v>
      </c>
      <c r="C1541" s="43" t="s">
        <v>179</v>
      </c>
      <c r="D1541" s="43" t="s">
        <v>133</v>
      </c>
      <c r="E1541" s="43" t="s">
        <v>133</v>
      </c>
      <c r="F1541" s="43" t="s">
        <v>179</v>
      </c>
      <c r="G1541" s="43"/>
    </row>
    <row r="1542" spans="1:7" ht="22.5" x14ac:dyDescent="0.25">
      <c r="A1542" s="43" t="s">
        <v>129</v>
      </c>
      <c r="B1542" s="43" t="s">
        <v>653</v>
      </c>
      <c r="C1542" s="43" t="s">
        <v>179</v>
      </c>
      <c r="D1542" s="43" t="s">
        <v>133</v>
      </c>
      <c r="E1542" s="43" t="s">
        <v>133</v>
      </c>
      <c r="F1542" s="43" t="s">
        <v>179</v>
      </c>
      <c r="G1542" s="43"/>
    </row>
    <row r="1543" spans="1:7" ht="22.5" x14ac:dyDescent="0.25">
      <c r="A1543" s="43" t="s">
        <v>129</v>
      </c>
      <c r="B1543" s="43" t="s">
        <v>1982</v>
      </c>
      <c r="C1543" s="43" t="s">
        <v>1983</v>
      </c>
      <c r="D1543" s="43" t="s">
        <v>593</v>
      </c>
      <c r="E1543" s="43" t="s">
        <v>133</v>
      </c>
      <c r="F1543" s="43" t="s">
        <v>1984</v>
      </c>
      <c r="G1543" s="43"/>
    </row>
    <row r="1544" spans="1:7" ht="22.5" x14ac:dyDescent="0.25">
      <c r="A1544" s="43" t="s">
        <v>129</v>
      </c>
      <c r="B1544" s="43" t="s">
        <v>1793</v>
      </c>
      <c r="C1544" s="43" t="s">
        <v>179</v>
      </c>
      <c r="D1544" s="43" t="s">
        <v>593</v>
      </c>
      <c r="E1544" s="43" t="s">
        <v>1794</v>
      </c>
      <c r="F1544" s="43" t="s">
        <v>179</v>
      </c>
      <c r="G1544" s="43"/>
    </row>
    <row r="1545" spans="1:7" ht="22.5" x14ac:dyDescent="0.25">
      <c r="A1545" s="43" t="s">
        <v>129</v>
      </c>
      <c r="B1545" s="43" t="s">
        <v>1795</v>
      </c>
      <c r="C1545" s="43" t="s">
        <v>179</v>
      </c>
      <c r="D1545" s="43" t="s">
        <v>593</v>
      </c>
      <c r="E1545" s="43" t="s">
        <v>1796</v>
      </c>
      <c r="F1545" s="43" t="s">
        <v>179</v>
      </c>
      <c r="G1545" s="43"/>
    </row>
    <row r="1546" spans="1:7" ht="22.5" x14ac:dyDescent="0.25">
      <c r="A1546" s="43" t="s">
        <v>129</v>
      </c>
      <c r="B1546" s="43" t="s">
        <v>1797</v>
      </c>
      <c r="C1546" s="43" t="s">
        <v>179</v>
      </c>
      <c r="D1546" s="43" t="s">
        <v>1798</v>
      </c>
      <c r="E1546" s="43" t="s">
        <v>1799</v>
      </c>
      <c r="F1546" s="43" t="s">
        <v>179</v>
      </c>
      <c r="G1546" s="43"/>
    </row>
    <row r="1547" spans="1:7" ht="22.5" x14ac:dyDescent="0.25">
      <c r="A1547" s="43" t="s">
        <v>129</v>
      </c>
      <c r="B1547" s="43" t="s">
        <v>614</v>
      </c>
      <c r="C1547" s="43" t="s">
        <v>179</v>
      </c>
      <c r="D1547" s="43" t="s">
        <v>1800</v>
      </c>
      <c r="E1547" s="43" t="s">
        <v>1801</v>
      </c>
      <c r="F1547" s="43" t="s">
        <v>179</v>
      </c>
      <c r="G1547" s="43"/>
    </row>
    <row r="1548" spans="1:7" ht="22.5" x14ac:dyDescent="0.25">
      <c r="A1548" s="43" t="s">
        <v>129</v>
      </c>
      <c r="B1548" s="43" t="s">
        <v>852</v>
      </c>
      <c r="C1548" s="43" t="s">
        <v>179</v>
      </c>
      <c r="D1548" s="43" t="s">
        <v>1802</v>
      </c>
      <c r="E1548" s="43" t="s">
        <v>1794</v>
      </c>
      <c r="F1548" s="43" t="s">
        <v>179</v>
      </c>
      <c r="G1548" s="43"/>
    </row>
    <row r="1549" spans="1:7" ht="22.5" x14ac:dyDescent="0.25">
      <c r="A1549" s="43" t="s">
        <v>129</v>
      </c>
      <c r="B1549" s="43" t="s">
        <v>1803</v>
      </c>
      <c r="C1549" s="43" t="s">
        <v>1983</v>
      </c>
      <c r="D1549" s="43" t="s">
        <v>545</v>
      </c>
      <c r="E1549" s="43" t="s">
        <v>133</v>
      </c>
      <c r="F1549" s="43" t="s">
        <v>1984</v>
      </c>
      <c r="G1549" s="43"/>
    </row>
    <row r="1550" spans="1:7" ht="22.5" x14ac:dyDescent="0.25">
      <c r="A1550" s="43" t="s">
        <v>129</v>
      </c>
      <c r="B1550" s="43" t="s">
        <v>624</v>
      </c>
      <c r="C1550" s="43" t="s">
        <v>1985</v>
      </c>
      <c r="D1550" s="43" t="s">
        <v>545</v>
      </c>
      <c r="E1550" s="43" t="s">
        <v>1958</v>
      </c>
      <c r="F1550" s="43" t="s">
        <v>1985</v>
      </c>
      <c r="G1550" s="43"/>
    </row>
    <row r="1551" spans="1:7" ht="22.5" x14ac:dyDescent="0.25">
      <c r="A1551" s="43" t="s">
        <v>129</v>
      </c>
      <c r="B1551" s="43" t="s">
        <v>1806</v>
      </c>
      <c r="C1551" s="43" t="s">
        <v>1986</v>
      </c>
      <c r="D1551" s="43" t="s">
        <v>545</v>
      </c>
      <c r="E1551" s="43" t="s">
        <v>1808</v>
      </c>
      <c r="F1551" s="43" t="s">
        <v>1986</v>
      </c>
      <c r="G1551" s="43"/>
    </row>
    <row r="1552" spans="1:7" ht="22.5" x14ac:dyDescent="0.25">
      <c r="A1552" s="43" t="s">
        <v>129</v>
      </c>
      <c r="B1552" s="43" t="s">
        <v>1809</v>
      </c>
      <c r="C1552" s="43" t="s">
        <v>1986</v>
      </c>
      <c r="D1552" s="43" t="s">
        <v>545</v>
      </c>
      <c r="E1552" s="43" t="s">
        <v>1808</v>
      </c>
      <c r="F1552" s="43" t="s">
        <v>1986</v>
      </c>
      <c r="G1552" s="43"/>
    </row>
    <row r="1553" spans="1:7" ht="22.5" x14ac:dyDescent="0.25">
      <c r="A1553" s="43" t="s">
        <v>129</v>
      </c>
      <c r="B1553" s="43" t="s">
        <v>1810</v>
      </c>
      <c r="C1553" s="43" t="s">
        <v>1987</v>
      </c>
      <c r="D1553" s="43" t="s">
        <v>623</v>
      </c>
      <c r="E1553" s="43" t="s">
        <v>629</v>
      </c>
      <c r="F1553" s="43" t="s">
        <v>1987</v>
      </c>
      <c r="G1553" s="43"/>
    </row>
    <row r="1554" spans="1:7" ht="22.5" x14ac:dyDescent="0.25">
      <c r="A1554" s="43" t="s">
        <v>129</v>
      </c>
      <c r="B1554" s="43" t="s">
        <v>1812</v>
      </c>
      <c r="C1554" s="43" t="s">
        <v>1988</v>
      </c>
      <c r="D1554" s="43" t="s">
        <v>994</v>
      </c>
      <c r="E1554" s="43" t="s">
        <v>1958</v>
      </c>
      <c r="F1554" s="43" t="s">
        <v>1988</v>
      </c>
      <c r="G1554" s="43"/>
    </row>
    <row r="1555" spans="1:7" ht="22.5" x14ac:dyDescent="0.25">
      <c r="A1555" s="43" t="s">
        <v>129</v>
      </c>
      <c r="B1555" s="43" t="s">
        <v>633</v>
      </c>
      <c r="C1555" s="43" t="s">
        <v>1989</v>
      </c>
      <c r="D1555" s="43" t="s">
        <v>791</v>
      </c>
      <c r="E1555" s="43" t="s">
        <v>288</v>
      </c>
      <c r="F1555" s="43" t="s">
        <v>1989</v>
      </c>
      <c r="G1555" s="43"/>
    </row>
    <row r="1556" spans="1:7" ht="22.5" x14ac:dyDescent="0.25">
      <c r="A1556" s="43" t="s">
        <v>129</v>
      </c>
      <c r="B1556" s="43" t="s">
        <v>636</v>
      </c>
      <c r="C1556" s="43" t="s">
        <v>1990</v>
      </c>
      <c r="D1556" s="43" t="s">
        <v>791</v>
      </c>
      <c r="E1556" s="43" t="s">
        <v>793</v>
      </c>
      <c r="F1556" s="43" t="s">
        <v>1990</v>
      </c>
      <c r="G1556" s="43"/>
    </row>
    <row r="1557" spans="1:7" ht="22.5" x14ac:dyDescent="0.25">
      <c r="A1557" s="43" t="s">
        <v>129</v>
      </c>
      <c r="B1557" s="43" t="s">
        <v>639</v>
      </c>
      <c r="C1557" s="43" t="s">
        <v>1991</v>
      </c>
      <c r="D1557" s="43" t="s">
        <v>641</v>
      </c>
      <c r="E1557" s="43" t="s">
        <v>642</v>
      </c>
      <c r="F1557" s="43" t="s">
        <v>1991</v>
      </c>
      <c r="G1557" s="43"/>
    </row>
    <row r="1558" spans="1:7" ht="22.5" x14ac:dyDescent="0.25">
      <c r="A1558" s="43" t="s">
        <v>129</v>
      </c>
      <c r="B1558" s="43" t="s">
        <v>627</v>
      </c>
      <c r="C1558" s="43" t="s">
        <v>1992</v>
      </c>
      <c r="D1558" s="43" t="s">
        <v>644</v>
      </c>
      <c r="E1558" s="43" t="s">
        <v>645</v>
      </c>
      <c r="F1558" s="43" t="s">
        <v>1992</v>
      </c>
      <c r="G1558" s="43"/>
    </row>
    <row r="1559" spans="1:7" ht="22.5" x14ac:dyDescent="0.25">
      <c r="A1559" s="43" t="s">
        <v>129</v>
      </c>
      <c r="B1559" s="43" t="s">
        <v>630</v>
      </c>
      <c r="C1559" s="43" t="s">
        <v>1993</v>
      </c>
      <c r="D1559" s="43" t="s">
        <v>647</v>
      </c>
      <c r="E1559" s="43" t="s">
        <v>648</v>
      </c>
      <c r="F1559" s="43" t="s">
        <v>1993</v>
      </c>
      <c r="G1559" s="43"/>
    </row>
    <row r="1560" spans="1:7" ht="22.5" x14ac:dyDescent="0.25">
      <c r="A1560" s="43" t="s">
        <v>129</v>
      </c>
      <c r="B1560" s="43" t="s">
        <v>649</v>
      </c>
      <c r="C1560" s="43" t="s">
        <v>1994</v>
      </c>
      <c r="D1560" s="43" t="s">
        <v>742</v>
      </c>
      <c r="E1560" s="43" t="s">
        <v>743</v>
      </c>
      <c r="F1560" s="43" t="s">
        <v>1994</v>
      </c>
      <c r="G1560" s="43"/>
    </row>
    <row r="1561" spans="1:7" ht="22.5" x14ac:dyDescent="0.25">
      <c r="A1561" s="43" t="s">
        <v>129</v>
      </c>
      <c r="B1561" s="43" t="s">
        <v>653</v>
      </c>
      <c r="C1561" s="43" t="s">
        <v>1995</v>
      </c>
      <c r="D1561" s="43" t="s">
        <v>655</v>
      </c>
      <c r="E1561" s="43" t="s">
        <v>656</v>
      </c>
      <c r="F1561" s="43" t="s">
        <v>1995</v>
      </c>
      <c r="G1561" s="43"/>
    </row>
    <row r="1562" spans="1:7" ht="22.5" x14ac:dyDescent="0.25">
      <c r="A1562" s="43" t="s">
        <v>129</v>
      </c>
      <c r="B1562" s="43" t="s">
        <v>657</v>
      </c>
      <c r="C1562" s="43" t="s">
        <v>1996</v>
      </c>
      <c r="D1562" s="43" t="s">
        <v>659</v>
      </c>
      <c r="E1562" s="43" t="s">
        <v>660</v>
      </c>
      <c r="F1562" s="43" t="s">
        <v>1996</v>
      </c>
      <c r="G1562" s="43"/>
    </row>
    <row r="1563" spans="1:7" ht="22.5" x14ac:dyDescent="0.25">
      <c r="A1563" s="43" t="s">
        <v>129</v>
      </c>
      <c r="B1563" s="43" t="s">
        <v>661</v>
      </c>
      <c r="C1563" s="43" t="s">
        <v>1997</v>
      </c>
      <c r="D1563" s="43" t="s">
        <v>663</v>
      </c>
      <c r="E1563" s="43" t="s">
        <v>664</v>
      </c>
      <c r="F1563" s="43" t="s">
        <v>1997</v>
      </c>
      <c r="G1563" s="43"/>
    </row>
    <row r="1564" spans="1:7" ht="22.5" x14ac:dyDescent="0.25">
      <c r="A1564" s="43" t="s">
        <v>129</v>
      </c>
      <c r="B1564" s="43" t="s">
        <v>665</v>
      </c>
      <c r="C1564" s="43" t="s">
        <v>1998</v>
      </c>
      <c r="D1564" s="43" t="s">
        <v>667</v>
      </c>
      <c r="E1564" s="43" t="s">
        <v>668</v>
      </c>
      <c r="F1564" s="43" t="s">
        <v>1998</v>
      </c>
      <c r="G1564" s="43"/>
    </row>
    <row r="1565" spans="1:7" ht="22.5" x14ac:dyDescent="0.25">
      <c r="A1565" s="43" t="s">
        <v>129</v>
      </c>
      <c r="B1565" s="43" t="s">
        <v>669</v>
      </c>
      <c r="C1565" s="43" t="s">
        <v>1999</v>
      </c>
      <c r="D1565" s="43" t="s">
        <v>1233</v>
      </c>
      <c r="E1565" s="43" t="s">
        <v>1160</v>
      </c>
      <c r="F1565" s="43" t="s">
        <v>1999</v>
      </c>
      <c r="G1565" s="43"/>
    </row>
    <row r="1566" spans="1:7" ht="22.5" x14ac:dyDescent="0.25">
      <c r="A1566" s="43" t="s">
        <v>129</v>
      </c>
      <c r="B1566" s="43" t="s">
        <v>673</v>
      </c>
      <c r="C1566" s="43" t="s">
        <v>2000</v>
      </c>
      <c r="D1566" s="43" t="s">
        <v>272</v>
      </c>
      <c r="E1566" s="43" t="s">
        <v>752</v>
      </c>
      <c r="F1566" s="43" t="s">
        <v>2000</v>
      </c>
      <c r="G1566" s="43"/>
    </row>
    <row r="1567" spans="1:7" ht="22.5" x14ac:dyDescent="0.25">
      <c r="A1567" s="43" t="s">
        <v>129</v>
      </c>
      <c r="B1567" s="43" t="s">
        <v>676</v>
      </c>
      <c r="C1567" s="43" t="s">
        <v>2001</v>
      </c>
      <c r="D1567" s="43" t="s">
        <v>348</v>
      </c>
      <c r="E1567" s="43" t="s">
        <v>288</v>
      </c>
      <c r="F1567" s="43" t="s">
        <v>2001</v>
      </c>
      <c r="G1567" s="43"/>
    </row>
    <row r="1568" spans="1:7" ht="22.5" x14ac:dyDescent="0.25">
      <c r="A1568" s="43" t="s">
        <v>129</v>
      </c>
      <c r="B1568" s="43" t="s">
        <v>678</v>
      </c>
      <c r="C1568" s="43" t="s">
        <v>2002</v>
      </c>
      <c r="D1568" s="43" t="s">
        <v>755</v>
      </c>
      <c r="E1568" s="43" t="s">
        <v>2003</v>
      </c>
      <c r="F1568" s="43" t="s">
        <v>2002</v>
      </c>
      <c r="G1568" s="43"/>
    </row>
    <row r="1569" spans="1:7" ht="22.5" x14ac:dyDescent="0.25">
      <c r="A1569" s="43" t="s">
        <v>129</v>
      </c>
      <c r="B1569" s="43" t="s">
        <v>636</v>
      </c>
      <c r="C1569" s="43" t="s">
        <v>2004</v>
      </c>
      <c r="D1569" s="43" t="s">
        <v>755</v>
      </c>
      <c r="E1569" s="43" t="s">
        <v>481</v>
      </c>
      <c r="F1569" s="43" t="s">
        <v>2004</v>
      </c>
      <c r="G1569" s="43"/>
    </row>
    <row r="1570" spans="1:7" ht="22.5" x14ac:dyDescent="0.25">
      <c r="A1570" s="43" t="s">
        <v>129</v>
      </c>
      <c r="B1570" s="43" t="s">
        <v>639</v>
      </c>
      <c r="C1570" s="43" t="s">
        <v>2005</v>
      </c>
      <c r="D1570" s="43" t="s">
        <v>684</v>
      </c>
      <c r="E1570" s="43" t="s">
        <v>685</v>
      </c>
      <c r="F1570" s="43" t="s">
        <v>2005</v>
      </c>
      <c r="G1570" s="43"/>
    </row>
    <row r="1571" spans="1:7" ht="22.5" x14ac:dyDescent="0.25">
      <c r="A1571" s="43" t="s">
        <v>129</v>
      </c>
      <c r="B1571" s="43" t="s">
        <v>627</v>
      </c>
      <c r="C1571" s="43" t="s">
        <v>2006</v>
      </c>
      <c r="D1571" s="43" t="s">
        <v>687</v>
      </c>
      <c r="E1571" s="43" t="s">
        <v>484</v>
      </c>
      <c r="F1571" s="43" t="s">
        <v>2006</v>
      </c>
      <c r="G1571" s="43"/>
    </row>
    <row r="1572" spans="1:7" ht="22.5" x14ac:dyDescent="0.25">
      <c r="A1572" s="43" t="s">
        <v>129</v>
      </c>
      <c r="B1572" s="43" t="s">
        <v>630</v>
      </c>
      <c r="C1572" s="43" t="s">
        <v>2007</v>
      </c>
      <c r="D1572" s="43" t="s">
        <v>689</v>
      </c>
      <c r="E1572" s="43" t="s">
        <v>690</v>
      </c>
      <c r="F1572" s="43" t="s">
        <v>2007</v>
      </c>
      <c r="G1572" s="43"/>
    </row>
    <row r="1573" spans="1:7" ht="22.5" x14ac:dyDescent="0.25">
      <c r="A1573" s="43" t="s">
        <v>129</v>
      </c>
      <c r="B1573" s="43" t="s">
        <v>649</v>
      </c>
      <c r="C1573" s="43" t="s">
        <v>2008</v>
      </c>
      <c r="D1573" s="43" t="s">
        <v>1646</v>
      </c>
      <c r="E1573" s="43" t="s">
        <v>356</v>
      </c>
      <c r="F1573" s="43" t="s">
        <v>2008</v>
      </c>
      <c r="G1573" s="43"/>
    </row>
    <row r="1574" spans="1:7" ht="22.5" x14ac:dyDescent="0.25">
      <c r="A1574" s="43" t="s">
        <v>129</v>
      </c>
      <c r="B1574" s="43" t="s">
        <v>653</v>
      </c>
      <c r="C1574" s="43" t="s">
        <v>2009</v>
      </c>
      <c r="D1574" s="43" t="s">
        <v>2010</v>
      </c>
      <c r="E1574" s="43" t="s">
        <v>2011</v>
      </c>
      <c r="F1574" s="43" t="s">
        <v>2009</v>
      </c>
      <c r="G1574" s="43"/>
    </row>
    <row r="1575" spans="1:7" ht="22.5" x14ac:dyDescent="0.25">
      <c r="A1575" s="43" t="s">
        <v>129</v>
      </c>
      <c r="B1575" s="43" t="s">
        <v>657</v>
      </c>
      <c r="C1575" s="43" t="s">
        <v>2012</v>
      </c>
      <c r="D1575" s="43" t="s">
        <v>696</v>
      </c>
      <c r="E1575" s="43" t="s">
        <v>697</v>
      </c>
      <c r="F1575" s="43" t="s">
        <v>2012</v>
      </c>
      <c r="G1575" s="43"/>
    </row>
    <row r="1576" spans="1:7" ht="22.5" x14ac:dyDescent="0.25">
      <c r="A1576" s="43" t="s">
        <v>129</v>
      </c>
      <c r="B1576" s="43" t="s">
        <v>661</v>
      </c>
      <c r="C1576" s="43" t="s">
        <v>2013</v>
      </c>
      <c r="D1576" s="43" t="s">
        <v>699</v>
      </c>
      <c r="E1576" s="43" t="s">
        <v>700</v>
      </c>
      <c r="F1576" s="43" t="s">
        <v>2013</v>
      </c>
      <c r="G1576" s="43"/>
    </row>
    <row r="1577" spans="1:7" ht="22.5" x14ac:dyDescent="0.25">
      <c r="A1577" s="43" t="s">
        <v>129</v>
      </c>
      <c r="B1577" s="43" t="s">
        <v>665</v>
      </c>
      <c r="C1577" s="43" t="s">
        <v>2014</v>
      </c>
      <c r="D1577" s="43" t="s">
        <v>702</v>
      </c>
      <c r="E1577" s="43" t="s">
        <v>703</v>
      </c>
      <c r="F1577" s="43" t="s">
        <v>2014</v>
      </c>
      <c r="G1577" s="43"/>
    </row>
    <row r="1578" spans="1:7" ht="22.5" x14ac:dyDescent="0.25">
      <c r="A1578" s="43" t="s">
        <v>129</v>
      </c>
      <c r="B1578" s="43" t="s">
        <v>669</v>
      </c>
      <c r="C1578" s="43" t="s">
        <v>2015</v>
      </c>
      <c r="D1578" s="43" t="s">
        <v>705</v>
      </c>
      <c r="E1578" s="43" t="s">
        <v>2003</v>
      </c>
      <c r="F1578" s="43" t="s">
        <v>2015</v>
      </c>
      <c r="G1578" s="43"/>
    </row>
    <row r="1579" spans="1:7" ht="22.5" x14ac:dyDescent="0.25">
      <c r="A1579" s="43" t="s">
        <v>129</v>
      </c>
      <c r="B1579" s="43" t="s">
        <v>673</v>
      </c>
      <c r="C1579" s="43" t="s">
        <v>2016</v>
      </c>
      <c r="D1579" s="43" t="s">
        <v>708</v>
      </c>
      <c r="E1579" s="43" t="s">
        <v>525</v>
      </c>
      <c r="F1579" s="43" t="s">
        <v>2016</v>
      </c>
      <c r="G1579" s="43"/>
    </row>
    <row r="1580" spans="1:7" ht="22.5" x14ac:dyDescent="0.25">
      <c r="A1580" s="43" t="s">
        <v>129</v>
      </c>
      <c r="B1580" s="43" t="s">
        <v>676</v>
      </c>
      <c r="C1580" s="43" t="s">
        <v>2017</v>
      </c>
      <c r="D1580" s="43" t="s">
        <v>710</v>
      </c>
      <c r="E1580" s="43" t="s">
        <v>1886</v>
      </c>
      <c r="F1580" s="43" t="s">
        <v>2017</v>
      </c>
      <c r="G1580" s="43"/>
    </row>
    <row r="1581" spans="1:7" ht="22.5" x14ac:dyDescent="0.25">
      <c r="A1581" s="43" t="s">
        <v>129</v>
      </c>
      <c r="B1581" s="43" t="s">
        <v>711</v>
      </c>
      <c r="C1581" s="43" t="s">
        <v>2018</v>
      </c>
      <c r="D1581" s="43" t="s">
        <v>713</v>
      </c>
      <c r="E1581" s="43" t="s">
        <v>133</v>
      </c>
      <c r="F1581" s="43" t="s">
        <v>2019</v>
      </c>
      <c r="G1581" s="43"/>
    </row>
    <row r="1582" spans="1:7" ht="22.5" x14ac:dyDescent="0.25">
      <c r="A1582" s="43" t="s">
        <v>129</v>
      </c>
      <c r="B1582" s="43" t="s">
        <v>636</v>
      </c>
      <c r="C1582" s="43" t="s">
        <v>2020</v>
      </c>
      <c r="D1582" s="43" t="s">
        <v>713</v>
      </c>
      <c r="E1582" s="43" t="s">
        <v>716</v>
      </c>
      <c r="F1582" s="43" t="s">
        <v>2020</v>
      </c>
      <c r="G1582" s="43"/>
    </row>
    <row r="1583" spans="1:7" ht="22.5" x14ac:dyDescent="0.25">
      <c r="A1583" s="43" t="s">
        <v>129</v>
      </c>
      <c r="B1583" s="43" t="s">
        <v>639</v>
      </c>
      <c r="C1583" s="43" t="s">
        <v>2021</v>
      </c>
      <c r="D1583" s="43" t="s">
        <v>718</v>
      </c>
      <c r="E1583" s="43" t="s">
        <v>719</v>
      </c>
      <c r="F1583" s="43" t="s">
        <v>2021</v>
      </c>
      <c r="G1583" s="43"/>
    </row>
    <row r="1584" spans="1:7" ht="22.5" x14ac:dyDescent="0.25">
      <c r="A1584" s="43" t="s">
        <v>129</v>
      </c>
      <c r="B1584" s="43" t="s">
        <v>627</v>
      </c>
      <c r="C1584" s="43" t="s">
        <v>2022</v>
      </c>
      <c r="D1584" s="43" t="s">
        <v>721</v>
      </c>
      <c r="E1584" s="43" t="s">
        <v>722</v>
      </c>
      <c r="F1584" s="43" t="s">
        <v>2022</v>
      </c>
      <c r="G1584" s="43"/>
    </row>
    <row r="1585" spans="1:7" ht="22.5" x14ac:dyDescent="0.25">
      <c r="A1585" s="43" t="s">
        <v>129</v>
      </c>
      <c r="B1585" s="43" t="s">
        <v>630</v>
      </c>
      <c r="C1585" s="43" t="s">
        <v>2023</v>
      </c>
      <c r="D1585" s="43" t="s">
        <v>724</v>
      </c>
      <c r="E1585" s="43" t="s">
        <v>776</v>
      </c>
      <c r="F1585" s="43" t="s">
        <v>2023</v>
      </c>
      <c r="G1585" s="43"/>
    </row>
    <row r="1586" spans="1:7" ht="22.5" x14ac:dyDescent="0.25">
      <c r="A1586" s="43" t="s">
        <v>129</v>
      </c>
      <c r="B1586" s="43" t="s">
        <v>649</v>
      </c>
      <c r="C1586" s="43" t="s">
        <v>2024</v>
      </c>
      <c r="D1586" s="43" t="s">
        <v>133</v>
      </c>
      <c r="E1586" s="43" t="s">
        <v>133</v>
      </c>
      <c r="F1586" s="43" t="s">
        <v>179</v>
      </c>
      <c r="G1586" s="43"/>
    </row>
    <row r="1587" spans="1:7" ht="22.5" x14ac:dyDescent="0.25">
      <c r="A1587" s="43" t="s">
        <v>129</v>
      </c>
      <c r="B1587" s="43" t="s">
        <v>653</v>
      </c>
      <c r="C1587" s="43" t="s">
        <v>2024</v>
      </c>
      <c r="D1587" s="43" t="s">
        <v>133</v>
      </c>
      <c r="E1587" s="43" t="s">
        <v>133</v>
      </c>
      <c r="F1587" s="43" t="s">
        <v>179</v>
      </c>
      <c r="G1587" s="43"/>
    </row>
    <row r="1588" spans="1:7" ht="22.5" x14ac:dyDescent="0.25">
      <c r="A1588" s="43" t="s">
        <v>129</v>
      </c>
      <c r="B1588" s="43" t="s">
        <v>657</v>
      </c>
      <c r="C1588" s="43" t="s">
        <v>2024</v>
      </c>
      <c r="D1588" s="43" t="s">
        <v>133</v>
      </c>
      <c r="E1588" s="43" t="s">
        <v>133</v>
      </c>
      <c r="F1588" s="43" t="s">
        <v>179</v>
      </c>
      <c r="G1588" s="43"/>
    </row>
    <row r="1589" spans="1:7" ht="22.5" x14ac:dyDescent="0.25">
      <c r="A1589" s="43" t="s">
        <v>129</v>
      </c>
      <c r="B1589" s="43" t="s">
        <v>661</v>
      </c>
      <c r="C1589" s="43" t="s">
        <v>2024</v>
      </c>
      <c r="D1589" s="43" t="s">
        <v>133</v>
      </c>
      <c r="E1589" s="43" t="s">
        <v>133</v>
      </c>
      <c r="F1589" s="43" t="s">
        <v>179</v>
      </c>
      <c r="G1589" s="43"/>
    </row>
    <row r="1590" spans="1:7" ht="22.5" x14ac:dyDescent="0.25">
      <c r="A1590" s="43" t="s">
        <v>129</v>
      </c>
      <c r="B1590" s="43" t="s">
        <v>665</v>
      </c>
      <c r="C1590" s="43" t="s">
        <v>2024</v>
      </c>
      <c r="D1590" s="43" t="s">
        <v>133</v>
      </c>
      <c r="E1590" s="43" t="s">
        <v>133</v>
      </c>
      <c r="F1590" s="43" t="s">
        <v>179</v>
      </c>
      <c r="G1590" s="43"/>
    </row>
    <row r="1591" spans="1:7" ht="22.5" x14ac:dyDescent="0.25">
      <c r="A1591" s="43" t="s">
        <v>129</v>
      </c>
      <c r="B1591" s="43" t="s">
        <v>669</v>
      </c>
      <c r="C1591" s="43" t="s">
        <v>2024</v>
      </c>
      <c r="D1591" s="43" t="s">
        <v>133</v>
      </c>
      <c r="E1591" s="43" t="s">
        <v>133</v>
      </c>
      <c r="F1591" s="43" t="s">
        <v>179</v>
      </c>
      <c r="G1591" s="43"/>
    </row>
    <row r="1592" spans="1:7" ht="22.5" x14ac:dyDescent="0.25">
      <c r="A1592" s="43" t="s">
        <v>129</v>
      </c>
      <c r="B1592" s="43" t="s">
        <v>673</v>
      </c>
      <c r="C1592" s="43" t="s">
        <v>2024</v>
      </c>
      <c r="D1592" s="43" t="s">
        <v>133</v>
      </c>
      <c r="E1592" s="43" t="s">
        <v>133</v>
      </c>
      <c r="F1592" s="43" t="s">
        <v>179</v>
      </c>
      <c r="G1592" s="43"/>
    </row>
    <row r="1593" spans="1:7" ht="22.5" x14ac:dyDescent="0.25">
      <c r="A1593" s="43" t="s">
        <v>129</v>
      </c>
      <c r="B1593" s="43" t="s">
        <v>676</v>
      </c>
      <c r="C1593" s="43" t="s">
        <v>2024</v>
      </c>
      <c r="D1593" s="43" t="s">
        <v>133</v>
      </c>
      <c r="E1593" s="43" t="s">
        <v>133</v>
      </c>
      <c r="F1593" s="43" t="s">
        <v>179</v>
      </c>
      <c r="G1593" s="43"/>
    </row>
    <row r="1594" spans="1:7" ht="22.5" x14ac:dyDescent="0.25">
      <c r="A1594" s="43" t="s">
        <v>129</v>
      </c>
      <c r="B1594" s="43" t="s">
        <v>2025</v>
      </c>
      <c r="C1594" s="43" t="s">
        <v>2026</v>
      </c>
      <c r="D1594" s="43" t="s">
        <v>593</v>
      </c>
      <c r="E1594" s="43" t="s">
        <v>133</v>
      </c>
      <c r="F1594" s="43" t="s">
        <v>2027</v>
      </c>
      <c r="G1594" s="43"/>
    </row>
    <row r="1595" spans="1:7" ht="22.5" x14ac:dyDescent="0.25">
      <c r="A1595" s="43" t="s">
        <v>129</v>
      </c>
      <c r="B1595" s="43" t="s">
        <v>1793</v>
      </c>
      <c r="C1595" s="43" t="s">
        <v>179</v>
      </c>
      <c r="D1595" s="43" t="s">
        <v>593</v>
      </c>
      <c r="E1595" s="43" t="s">
        <v>1794</v>
      </c>
      <c r="F1595" s="43" t="s">
        <v>179</v>
      </c>
      <c r="G1595" s="43"/>
    </row>
    <row r="1596" spans="1:7" ht="22.5" x14ac:dyDescent="0.25">
      <c r="A1596" s="43" t="s">
        <v>129</v>
      </c>
      <c r="B1596" s="43" t="s">
        <v>1795</v>
      </c>
      <c r="C1596" s="43" t="s">
        <v>179</v>
      </c>
      <c r="D1596" s="43" t="s">
        <v>593</v>
      </c>
      <c r="E1596" s="43" t="s">
        <v>1796</v>
      </c>
      <c r="F1596" s="43" t="s">
        <v>179</v>
      </c>
      <c r="G1596" s="43"/>
    </row>
    <row r="1597" spans="1:7" ht="22.5" x14ac:dyDescent="0.25">
      <c r="A1597" s="43" t="s">
        <v>129</v>
      </c>
      <c r="B1597" s="43" t="s">
        <v>1797</v>
      </c>
      <c r="C1597" s="43" t="s">
        <v>179</v>
      </c>
      <c r="D1597" s="43" t="s">
        <v>1798</v>
      </c>
      <c r="E1597" s="43" t="s">
        <v>1799</v>
      </c>
      <c r="F1597" s="43" t="s">
        <v>179</v>
      </c>
      <c r="G1597" s="43"/>
    </row>
    <row r="1598" spans="1:7" ht="22.5" x14ac:dyDescent="0.25">
      <c r="A1598" s="43" t="s">
        <v>129</v>
      </c>
      <c r="B1598" s="43" t="s">
        <v>614</v>
      </c>
      <c r="C1598" s="43" t="s">
        <v>179</v>
      </c>
      <c r="D1598" s="43" t="s">
        <v>1800</v>
      </c>
      <c r="E1598" s="43" t="s">
        <v>1801</v>
      </c>
      <c r="F1598" s="43" t="s">
        <v>179</v>
      </c>
      <c r="G1598" s="43"/>
    </row>
    <row r="1599" spans="1:7" ht="22.5" x14ac:dyDescent="0.25">
      <c r="A1599" s="43" t="s">
        <v>129</v>
      </c>
      <c r="B1599" s="43" t="s">
        <v>852</v>
      </c>
      <c r="C1599" s="43" t="s">
        <v>179</v>
      </c>
      <c r="D1599" s="43" t="s">
        <v>1802</v>
      </c>
      <c r="E1599" s="43" t="s">
        <v>1794</v>
      </c>
      <c r="F1599" s="43" t="s">
        <v>179</v>
      </c>
      <c r="G1599" s="43"/>
    </row>
    <row r="1600" spans="1:7" ht="22.5" x14ac:dyDescent="0.25">
      <c r="A1600" s="43" t="s">
        <v>129</v>
      </c>
      <c r="B1600" s="43" t="s">
        <v>1803</v>
      </c>
      <c r="C1600" s="43" t="s">
        <v>2026</v>
      </c>
      <c r="D1600" s="43" t="s">
        <v>545</v>
      </c>
      <c r="E1600" s="43" t="s">
        <v>133</v>
      </c>
      <c r="F1600" s="43" t="s">
        <v>2027</v>
      </c>
      <c r="G1600" s="43"/>
    </row>
    <row r="1601" spans="1:7" ht="22.5" x14ac:dyDescent="0.25">
      <c r="A1601" s="43" t="s">
        <v>129</v>
      </c>
      <c r="B1601" s="43" t="s">
        <v>624</v>
      </c>
      <c r="C1601" s="43" t="s">
        <v>2028</v>
      </c>
      <c r="D1601" s="43" t="s">
        <v>545</v>
      </c>
      <c r="E1601" s="43" t="s">
        <v>626</v>
      </c>
      <c r="F1601" s="43" t="s">
        <v>2028</v>
      </c>
      <c r="G1601" s="43"/>
    </row>
    <row r="1602" spans="1:7" ht="22.5" x14ac:dyDescent="0.25">
      <c r="A1602" s="43" t="s">
        <v>129</v>
      </c>
      <c r="B1602" s="43" t="s">
        <v>636</v>
      </c>
      <c r="C1602" s="43" t="s">
        <v>2029</v>
      </c>
      <c r="D1602" s="43" t="s">
        <v>545</v>
      </c>
      <c r="E1602" s="43" t="s">
        <v>1808</v>
      </c>
      <c r="F1602" s="43" t="s">
        <v>2029</v>
      </c>
      <c r="G1602" s="43"/>
    </row>
    <row r="1603" spans="1:7" ht="22.5" x14ac:dyDescent="0.25">
      <c r="A1603" s="43" t="s">
        <v>129</v>
      </c>
      <c r="B1603" s="43" t="s">
        <v>639</v>
      </c>
      <c r="C1603" s="43" t="s">
        <v>2029</v>
      </c>
      <c r="D1603" s="43" t="s">
        <v>545</v>
      </c>
      <c r="E1603" s="43" t="s">
        <v>1808</v>
      </c>
      <c r="F1603" s="43" t="s">
        <v>2029</v>
      </c>
      <c r="G1603" s="43"/>
    </row>
    <row r="1604" spans="1:7" ht="22.5" x14ac:dyDescent="0.25">
      <c r="A1604" s="43" t="s">
        <v>129</v>
      </c>
      <c r="B1604" s="43" t="s">
        <v>627</v>
      </c>
      <c r="C1604" s="43" t="s">
        <v>2030</v>
      </c>
      <c r="D1604" s="43" t="s">
        <v>623</v>
      </c>
      <c r="E1604" s="43" t="s">
        <v>629</v>
      </c>
      <c r="F1604" s="43" t="s">
        <v>2030</v>
      </c>
      <c r="G1604" s="43"/>
    </row>
    <row r="1605" spans="1:7" ht="22.5" x14ac:dyDescent="0.25">
      <c r="A1605" s="43" t="s">
        <v>129</v>
      </c>
      <c r="B1605" s="43" t="s">
        <v>630</v>
      </c>
      <c r="C1605" s="43" t="s">
        <v>2031</v>
      </c>
      <c r="D1605" s="43" t="s">
        <v>632</v>
      </c>
      <c r="E1605" s="43" t="s">
        <v>626</v>
      </c>
      <c r="F1605" s="43" t="s">
        <v>2031</v>
      </c>
      <c r="G1605" s="43"/>
    </row>
    <row r="1606" spans="1:7" ht="22.5" x14ac:dyDescent="0.25">
      <c r="A1606" s="43" t="s">
        <v>129</v>
      </c>
      <c r="B1606" s="43" t="s">
        <v>633</v>
      </c>
      <c r="C1606" s="43" t="s">
        <v>2032</v>
      </c>
      <c r="D1606" s="43" t="s">
        <v>791</v>
      </c>
      <c r="E1606" s="43" t="s">
        <v>288</v>
      </c>
      <c r="F1606" s="43" t="s">
        <v>2032</v>
      </c>
      <c r="G1606" s="43"/>
    </row>
    <row r="1607" spans="1:7" ht="22.5" x14ac:dyDescent="0.25">
      <c r="A1607" s="43" t="s">
        <v>129</v>
      </c>
      <c r="B1607" s="43" t="s">
        <v>636</v>
      </c>
      <c r="C1607" s="43" t="s">
        <v>2033</v>
      </c>
      <c r="D1607" s="43" t="s">
        <v>791</v>
      </c>
      <c r="E1607" s="43" t="s">
        <v>793</v>
      </c>
      <c r="F1607" s="43" t="s">
        <v>2033</v>
      </c>
      <c r="G1607" s="43"/>
    </row>
    <row r="1608" spans="1:7" ht="22.5" x14ac:dyDescent="0.25">
      <c r="A1608" s="43" t="s">
        <v>129</v>
      </c>
      <c r="B1608" s="43" t="s">
        <v>639</v>
      </c>
      <c r="C1608" s="43" t="s">
        <v>2034</v>
      </c>
      <c r="D1608" s="43" t="s">
        <v>641</v>
      </c>
      <c r="E1608" s="43" t="s">
        <v>642</v>
      </c>
      <c r="F1608" s="43" t="s">
        <v>2034</v>
      </c>
      <c r="G1608" s="43"/>
    </row>
    <row r="1609" spans="1:7" ht="22.5" x14ac:dyDescent="0.25">
      <c r="A1609" s="43" t="s">
        <v>129</v>
      </c>
      <c r="B1609" s="43" t="s">
        <v>627</v>
      </c>
      <c r="C1609" s="43" t="s">
        <v>2035</v>
      </c>
      <c r="D1609" s="43" t="s">
        <v>644</v>
      </c>
      <c r="E1609" s="43" t="s">
        <v>645</v>
      </c>
      <c r="F1609" s="43" t="s">
        <v>2035</v>
      </c>
      <c r="G1609" s="43"/>
    </row>
    <row r="1610" spans="1:7" ht="22.5" x14ac:dyDescent="0.25">
      <c r="A1610" s="43" t="s">
        <v>129</v>
      </c>
      <c r="B1610" s="43" t="s">
        <v>630</v>
      </c>
      <c r="C1610" s="43" t="s">
        <v>2036</v>
      </c>
      <c r="D1610" s="43" t="s">
        <v>647</v>
      </c>
      <c r="E1610" s="43" t="s">
        <v>648</v>
      </c>
      <c r="F1610" s="43" t="s">
        <v>2036</v>
      </c>
      <c r="G1610" s="43"/>
    </row>
    <row r="1611" spans="1:7" ht="22.5" x14ac:dyDescent="0.25">
      <c r="A1611" s="43" t="s">
        <v>129</v>
      </c>
      <c r="B1611" s="43" t="s">
        <v>649</v>
      </c>
      <c r="C1611" s="43" t="s">
        <v>2037</v>
      </c>
      <c r="D1611" s="43" t="s">
        <v>742</v>
      </c>
      <c r="E1611" s="43" t="s">
        <v>743</v>
      </c>
      <c r="F1611" s="43" t="s">
        <v>2037</v>
      </c>
      <c r="G1611" s="43"/>
    </row>
    <row r="1612" spans="1:7" ht="22.5" x14ac:dyDescent="0.25">
      <c r="A1612" s="43" t="s">
        <v>129</v>
      </c>
      <c r="B1612" s="43" t="s">
        <v>653</v>
      </c>
      <c r="C1612" s="43" t="s">
        <v>2038</v>
      </c>
      <c r="D1612" s="43" t="s">
        <v>655</v>
      </c>
      <c r="E1612" s="43" t="s">
        <v>656</v>
      </c>
      <c r="F1612" s="43" t="s">
        <v>2038</v>
      </c>
      <c r="G1612" s="43"/>
    </row>
    <row r="1613" spans="1:7" ht="22.5" x14ac:dyDescent="0.25">
      <c r="A1613" s="43" t="s">
        <v>129</v>
      </c>
      <c r="B1613" s="43" t="s">
        <v>657</v>
      </c>
      <c r="C1613" s="43" t="s">
        <v>745</v>
      </c>
      <c r="D1613" s="43" t="s">
        <v>659</v>
      </c>
      <c r="E1613" s="43" t="s">
        <v>660</v>
      </c>
      <c r="F1613" s="43" t="s">
        <v>745</v>
      </c>
      <c r="G1613" s="43"/>
    </row>
    <row r="1614" spans="1:7" ht="22.5" x14ac:dyDescent="0.25">
      <c r="A1614" s="43" t="s">
        <v>129</v>
      </c>
      <c r="B1614" s="43" t="s">
        <v>661</v>
      </c>
      <c r="C1614" s="43" t="s">
        <v>2039</v>
      </c>
      <c r="D1614" s="43" t="s">
        <v>663</v>
      </c>
      <c r="E1614" s="43" t="s">
        <v>664</v>
      </c>
      <c r="F1614" s="43" t="s">
        <v>2039</v>
      </c>
      <c r="G1614" s="43"/>
    </row>
    <row r="1615" spans="1:7" ht="22.5" x14ac:dyDescent="0.25">
      <c r="A1615" s="43" t="s">
        <v>129</v>
      </c>
      <c r="B1615" s="43" t="s">
        <v>665</v>
      </c>
      <c r="C1615" s="43" t="s">
        <v>2040</v>
      </c>
      <c r="D1615" s="43" t="s">
        <v>667</v>
      </c>
      <c r="E1615" s="43" t="s">
        <v>668</v>
      </c>
      <c r="F1615" s="43" t="s">
        <v>2040</v>
      </c>
      <c r="G1615" s="43"/>
    </row>
    <row r="1616" spans="1:7" ht="22.5" x14ac:dyDescent="0.25">
      <c r="A1616" s="43" t="s">
        <v>129</v>
      </c>
      <c r="B1616" s="43" t="s">
        <v>669</v>
      </c>
      <c r="C1616" s="43" t="s">
        <v>750</v>
      </c>
      <c r="D1616" s="43" t="s">
        <v>671</v>
      </c>
      <c r="E1616" s="43" t="s">
        <v>672</v>
      </c>
      <c r="F1616" s="43" t="s">
        <v>750</v>
      </c>
      <c r="G1616" s="43"/>
    </row>
    <row r="1617" spans="1:7" ht="22.5" x14ac:dyDescent="0.25">
      <c r="A1617" s="43" t="s">
        <v>129</v>
      </c>
      <c r="B1617" s="43" t="s">
        <v>673</v>
      </c>
      <c r="C1617" s="43" t="s">
        <v>751</v>
      </c>
      <c r="D1617" s="43" t="s">
        <v>272</v>
      </c>
      <c r="E1617" s="43" t="s">
        <v>752</v>
      </c>
      <c r="F1617" s="43" t="s">
        <v>751</v>
      </c>
      <c r="G1617" s="43"/>
    </row>
    <row r="1618" spans="1:7" ht="22.5" x14ac:dyDescent="0.25">
      <c r="A1618" s="43" t="s">
        <v>129</v>
      </c>
      <c r="B1618" s="43" t="s">
        <v>676</v>
      </c>
      <c r="C1618" s="43" t="s">
        <v>753</v>
      </c>
      <c r="D1618" s="43" t="s">
        <v>348</v>
      </c>
      <c r="E1618" s="43" t="s">
        <v>288</v>
      </c>
      <c r="F1618" s="43" t="s">
        <v>753</v>
      </c>
      <c r="G1618" s="43"/>
    </row>
    <row r="1619" spans="1:7" ht="22.5" x14ac:dyDescent="0.25">
      <c r="A1619" s="43" t="s">
        <v>129</v>
      </c>
      <c r="B1619" s="43" t="s">
        <v>678</v>
      </c>
      <c r="C1619" s="43" t="s">
        <v>2041</v>
      </c>
      <c r="D1619" s="43" t="s">
        <v>755</v>
      </c>
      <c r="E1619" s="43" t="s">
        <v>133</v>
      </c>
      <c r="F1619" s="43" t="s">
        <v>2041</v>
      </c>
      <c r="G1619" s="43"/>
    </row>
    <row r="1620" spans="1:7" ht="22.5" x14ac:dyDescent="0.25">
      <c r="A1620" s="43" t="s">
        <v>129</v>
      </c>
      <c r="B1620" s="43" t="s">
        <v>636</v>
      </c>
      <c r="C1620" s="43" t="s">
        <v>756</v>
      </c>
      <c r="D1620" s="43" t="s">
        <v>755</v>
      </c>
      <c r="E1620" s="43" t="s">
        <v>481</v>
      </c>
      <c r="F1620" s="43" t="s">
        <v>756</v>
      </c>
      <c r="G1620" s="43"/>
    </row>
    <row r="1621" spans="1:7" ht="22.5" x14ac:dyDescent="0.25">
      <c r="A1621" s="43" t="s">
        <v>129</v>
      </c>
      <c r="B1621" s="43" t="s">
        <v>639</v>
      </c>
      <c r="C1621" s="43" t="s">
        <v>757</v>
      </c>
      <c r="D1621" s="43" t="s">
        <v>684</v>
      </c>
      <c r="E1621" s="43" t="s">
        <v>685</v>
      </c>
      <c r="F1621" s="43" t="s">
        <v>757</v>
      </c>
      <c r="G1621" s="43"/>
    </row>
    <row r="1622" spans="1:7" ht="22.5" x14ac:dyDescent="0.25">
      <c r="A1622" s="43" t="s">
        <v>129</v>
      </c>
      <c r="B1622" s="43" t="s">
        <v>627</v>
      </c>
      <c r="C1622" s="43" t="s">
        <v>758</v>
      </c>
      <c r="D1622" s="43" t="s">
        <v>687</v>
      </c>
      <c r="E1622" s="43" t="s">
        <v>484</v>
      </c>
      <c r="F1622" s="43" t="s">
        <v>758</v>
      </c>
      <c r="G1622" s="43"/>
    </row>
    <row r="1623" spans="1:7" ht="22.5" x14ac:dyDescent="0.25">
      <c r="A1623" s="43" t="s">
        <v>129</v>
      </c>
      <c r="B1623" s="43" t="s">
        <v>630</v>
      </c>
      <c r="C1623" s="43" t="s">
        <v>2042</v>
      </c>
      <c r="D1623" s="43" t="s">
        <v>495</v>
      </c>
      <c r="E1623" s="43" t="s">
        <v>1527</v>
      </c>
      <c r="F1623" s="43" t="s">
        <v>2042</v>
      </c>
      <c r="G1623" s="43"/>
    </row>
    <row r="1624" spans="1:7" ht="22.5" x14ac:dyDescent="0.25">
      <c r="A1624" s="43" t="s">
        <v>129</v>
      </c>
      <c r="B1624" s="43" t="s">
        <v>649</v>
      </c>
      <c r="C1624" s="43" t="s">
        <v>760</v>
      </c>
      <c r="D1624" s="43" t="s">
        <v>498</v>
      </c>
      <c r="E1624" s="43" t="s">
        <v>692</v>
      </c>
      <c r="F1624" s="43" t="s">
        <v>760</v>
      </c>
      <c r="G1624" s="43"/>
    </row>
    <row r="1625" spans="1:7" ht="22.5" x14ac:dyDescent="0.25">
      <c r="A1625" s="43" t="s">
        <v>129</v>
      </c>
      <c r="B1625" s="43" t="s">
        <v>653</v>
      </c>
      <c r="C1625" s="43" t="s">
        <v>761</v>
      </c>
      <c r="D1625" s="43" t="s">
        <v>694</v>
      </c>
      <c r="E1625" s="43" t="s">
        <v>476</v>
      </c>
      <c r="F1625" s="43" t="s">
        <v>761</v>
      </c>
      <c r="G1625" s="43"/>
    </row>
    <row r="1626" spans="1:7" ht="22.5" x14ac:dyDescent="0.25">
      <c r="A1626" s="43" t="s">
        <v>129</v>
      </c>
      <c r="B1626" s="43" t="s">
        <v>657</v>
      </c>
      <c r="C1626" s="43" t="s">
        <v>762</v>
      </c>
      <c r="D1626" s="43" t="s">
        <v>696</v>
      </c>
      <c r="E1626" s="43" t="s">
        <v>697</v>
      </c>
      <c r="F1626" s="43" t="s">
        <v>762</v>
      </c>
      <c r="G1626" s="43"/>
    </row>
    <row r="1627" spans="1:7" ht="22.5" x14ac:dyDescent="0.25">
      <c r="A1627" s="43" t="s">
        <v>129</v>
      </c>
      <c r="B1627" s="43" t="s">
        <v>661</v>
      </c>
      <c r="C1627" s="43" t="s">
        <v>2043</v>
      </c>
      <c r="D1627" s="43" t="s">
        <v>764</v>
      </c>
      <c r="E1627" s="43" t="s">
        <v>700</v>
      </c>
      <c r="F1627" s="43" t="s">
        <v>2043</v>
      </c>
      <c r="G1627" s="43"/>
    </row>
    <row r="1628" spans="1:7" ht="22.5" x14ac:dyDescent="0.25">
      <c r="A1628" s="43" t="s">
        <v>129</v>
      </c>
      <c r="B1628" s="43" t="s">
        <v>2044</v>
      </c>
      <c r="C1628" s="43" t="s">
        <v>179</v>
      </c>
      <c r="D1628" s="43" t="s">
        <v>133</v>
      </c>
      <c r="E1628" s="43" t="s">
        <v>133</v>
      </c>
      <c r="F1628" s="43" t="s">
        <v>179</v>
      </c>
      <c r="G1628" s="43"/>
    </row>
    <row r="1629" spans="1:7" ht="22.5" x14ac:dyDescent="0.25">
      <c r="A1629" s="43" t="s">
        <v>129</v>
      </c>
      <c r="B1629" s="43" t="s">
        <v>2045</v>
      </c>
      <c r="C1629" s="43" t="s">
        <v>179</v>
      </c>
      <c r="D1629" s="43" t="s">
        <v>133</v>
      </c>
      <c r="E1629" s="43" t="s">
        <v>133</v>
      </c>
      <c r="F1629" s="43" t="s">
        <v>179</v>
      </c>
      <c r="G1629" s="43"/>
    </row>
    <row r="1630" spans="1:7" ht="22.5" x14ac:dyDescent="0.25">
      <c r="A1630" s="43" t="s">
        <v>129</v>
      </c>
      <c r="B1630" s="43" t="s">
        <v>2046</v>
      </c>
      <c r="C1630" s="43" t="s">
        <v>179</v>
      </c>
      <c r="D1630" s="43" t="s">
        <v>133</v>
      </c>
      <c r="E1630" s="43" t="s">
        <v>133</v>
      </c>
      <c r="F1630" s="43" t="s">
        <v>179</v>
      </c>
      <c r="G1630" s="43"/>
    </row>
    <row r="1631" spans="1:7" ht="22.5" x14ac:dyDescent="0.25">
      <c r="A1631" s="43" t="s">
        <v>129</v>
      </c>
      <c r="B1631" s="43" t="s">
        <v>676</v>
      </c>
      <c r="C1631" s="43" t="s">
        <v>179</v>
      </c>
      <c r="D1631" s="43" t="s">
        <v>133</v>
      </c>
      <c r="E1631" s="43" t="s">
        <v>133</v>
      </c>
      <c r="F1631" s="43" t="s">
        <v>179</v>
      </c>
      <c r="G1631" s="43"/>
    </row>
    <row r="1632" spans="1:7" ht="22.5" x14ac:dyDescent="0.25">
      <c r="A1632" s="43" t="s">
        <v>129</v>
      </c>
      <c r="B1632" s="43" t="s">
        <v>711</v>
      </c>
      <c r="C1632" s="43" t="s">
        <v>2047</v>
      </c>
      <c r="D1632" s="43" t="s">
        <v>2048</v>
      </c>
      <c r="E1632" s="43" t="s">
        <v>133</v>
      </c>
      <c r="F1632" s="43" t="s">
        <v>2049</v>
      </c>
      <c r="G1632" s="43"/>
    </row>
    <row r="1633" spans="1:7" ht="22.5" x14ac:dyDescent="0.25">
      <c r="A1633" s="43" t="s">
        <v>129</v>
      </c>
      <c r="B1633" s="43" t="s">
        <v>636</v>
      </c>
      <c r="C1633" s="43" t="s">
        <v>179</v>
      </c>
      <c r="D1633" s="43" t="s">
        <v>133</v>
      </c>
      <c r="E1633" s="43" t="s">
        <v>133</v>
      </c>
      <c r="F1633" s="43" t="s">
        <v>179</v>
      </c>
      <c r="G1633" s="43"/>
    </row>
    <row r="1634" spans="1:7" ht="22.5" x14ac:dyDescent="0.25">
      <c r="A1634" s="43" t="s">
        <v>129</v>
      </c>
      <c r="B1634" s="43" t="s">
        <v>639</v>
      </c>
      <c r="C1634" s="43" t="s">
        <v>179</v>
      </c>
      <c r="D1634" s="43" t="s">
        <v>133</v>
      </c>
      <c r="E1634" s="43" t="s">
        <v>133</v>
      </c>
      <c r="F1634" s="43" t="s">
        <v>179</v>
      </c>
      <c r="G1634" s="43"/>
    </row>
    <row r="1635" spans="1:7" ht="22.5" x14ac:dyDescent="0.25">
      <c r="A1635" s="43" t="s">
        <v>129</v>
      </c>
      <c r="B1635" s="43" t="s">
        <v>627</v>
      </c>
      <c r="C1635" s="43" t="s">
        <v>179</v>
      </c>
      <c r="D1635" s="43" t="s">
        <v>133</v>
      </c>
      <c r="E1635" s="43" t="s">
        <v>133</v>
      </c>
      <c r="F1635" s="43" t="s">
        <v>179</v>
      </c>
      <c r="G1635" s="43"/>
    </row>
    <row r="1636" spans="1:7" ht="22.5" x14ac:dyDescent="0.25">
      <c r="A1636" s="43" t="s">
        <v>129</v>
      </c>
      <c r="B1636" s="43" t="s">
        <v>630</v>
      </c>
      <c r="C1636" s="43" t="s">
        <v>2049</v>
      </c>
      <c r="D1636" s="43" t="s">
        <v>724</v>
      </c>
      <c r="E1636" s="43" t="s">
        <v>776</v>
      </c>
      <c r="F1636" s="43" t="s">
        <v>2049</v>
      </c>
      <c r="G1636" s="43"/>
    </row>
    <row r="1637" spans="1:7" ht="22.5" x14ac:dyDescent="0.25">
      <c r="A1637" s="43" t="s">
        <v>129</v>
      </c>
      <c r="B1637" s="43" t="s">
        <v>649</v>
      </c>
      <c r="C1637" s="43" t="s">
        <v>914</v>
      </c>
      <c r="D1637" s="43" t="s">
        <v>133</v>
      </c>
      <c r="E1637" s="43" t="s">
        <v>133</v>
      </c>
      <c r="F1637" s="43" t="s">
        <v>179</v>
      </c>
      <c r="G1637" s="43"/>
    </row>
    <row r="1638" spans="1:7" ht="22.5" x14ac:dyDescent="0.25">
      <c r="A1638" s="43" t="s">
        <v>129</v>
      </c>
      <c r="B1638" s="43" t="s">
        <v>653</v>
      </c>
      <c r="C1638" s="43" t="s">
        <v>914</v>
      </c>
      <c r="D1638" s="43" t="s">
        <v>133</v>
      </c>
      <c r="E1638" s="43" t="s">
        <v>133</v>
      </c>
      <c r="F1638" s="43" t="s">
        <v>179</v>
      </c>
      <c r="G1638" s="43"/>
    </row>
    <row r="1639" spans="1:7" ht="22.5" x14ac:dyDescent="0.25">
      <c r="A1639" s="43" t="s">
        <v>129</v>
      </c>
      <c r="B1639" s="43" t="s">
        <v>657</v>
      </c>
      <c r="C1639" s="43" t="s">
        <v>914</v>
      </c>
      <c r="D1639" s="43" t="s">
        <v>133</v>
      </c>
      <c r="E1639" s="43" t="s">
        <v>133</v>
      </c>
      <c r="F1639" s="43" t="s">
        <v>179</v>
      </c>
      <c r="G1639" s="43"/>
    </row>
    <row r="1640" spans="1:7" ht="22.5" x14ac:dyDescent="0.25">
      <c r="A1640" s="43" t="s">
        <v>129</v>
      </c>
      <c r="B1640" s="43" t="s">
        <v>661</v>
      </c>
      <c r="C1640" s="43" t="s">
        <v>914</v>
      </c>
      <c r="D1640" s="43" t="s">
        <v>133</v>
      </c>
      <c r="E1640" s="43" t="s">
        <v>133</v>
      </c>
      <c r="F1640" s="43" t="s">
        <v>179</v>
      </c>
      <c r="G1640" s="43"/>
    </row>
    <row r="1641" spans="1:7" ht="22.5" x14ac:dyDescent="0.25">
      <c r="A1641" s="43" t="s">
        <v>129</v>
      </c>
      <c r="B1641" s="43" t="s">
        <v>665</v>
      </c>
      <c r="C1641" s="43" t="s">
        <v>914</v>
      </c>
      <c r="D1641" s="43" t="s">
        <v>133</v>
      </c>
      <c r="E1641" s="43" t="s">
        <v>133</v>
      </c>
      <c r="F1641" s="43" t="s">
        <v>179</v>
      </c>
      <c r="G1641" s="43"/>
    </row>
    <row r="1642" spans="1:7" ht="22.5" x14ac:dyDescent="0.25">
      <c r="A1642" s="43" t="s">
        <v>129</v>
      </c>
      <c r="B1642" s="43" t="s">
        <v>669</v>
      </c>
      <c r="C1642" s="43" t="s">
        <v>914</v>
      </c>
      <c r="D1642" s="43" t="s">
        <v>133</v>
      </c>
      <c r="E1642" s="43" t="s">
        <v>133</v>
      </c>
      <c r="F1642" s="43" t="s">
        <v>179</v>
      </c>
      <c r="G1642" s="43"/>
    </row>
    <row r="1643" spans="1:7" ht="22.5" x14ac:dyDescent="0.25">
      <c r="A1643" s="43" t="s">
        <v>129</v>
      </c>
      <c r="B1643" s="43" t="s">
        <v>673</v>
      </c>
      <c r="C1643" s="43" t="s">
        <v>914</v>
      </c>
      <c r="D1643" s="43" t="s">
        <v>133</v>
      </c>
      <c r="E1643" s="43" t="s">
        <v>133</v>
      </c>
      <c r="F1643" s="43" t="s">
        <v>179</v>
      </c>
      <c r="G1643" s="43"/>
    </row>
    <row r="1644" spans="1:7" ht="22.5" x14ac:dyDescent="0.25">
      <c r="A1644" s="43" t="s">
        <v>129</v>
      </c>
      <c r="B1644" s="43" t="s">
        <v>676</v>
      </c>
      <c r="C1644" s="43" t="s">
        <v>914</v>
      </c>
      <c r="D1644" s="43" t="s">
        <v>133</v>
      </c>
      <c r="E1644" s="43" t="s">
        <v>133</v>
      </c>
      <c r="F1644" s="43" t="s">
        <v>179</v>
      </c>
      <c r="G1644" s="43"/>
    </row>
    <row r="1645" spans="1:7" ht="22.5" x14ac:dyDescent="0.25">
      <c r="A1645" s="43" t="s">
        <v>129</v>
      </c>
      <c r="B1645" s="43" t="s">
        <v>2050</v>
      </c>
      <c r="C1645" s="44" t="s">
        <v>2051</v>
      </c>
      <c r="D1645" s="43" t="s">
        <v>593</v>
      </c>
      <c r="E1645" s="43" t="s">
        <v>133</v>
      </c>
      <c r="F1645" s="43" t="s">
        <v>2052</v>
      </c>
      <c r="G1645" s="43"/>
    </row>
    <row r="1646" spans="1:7" ht="22.5" x14ac:dyDescent="0.25">
      <c r="A1646" s="43" t="s">
        <v>129</v>
      </c>
      <c r="B1646" s="43" t="s">
        <v>2053</v>
      </c>
      <c r="C1646" s="43" t="s">
        <v>179</v>
      </c>
      <c r="D1646" s="43" t="s">
        <v>593</v>
      </c>
      <c r="E1646" s="43" t="s">
        <v>2054</v>
      </c>
      <c r="F1646" s="43" t="s">
        <v>179</v>
      </c>
      <c r="G1646" s="43"/>
    </row>
    <row r="1647" spans="1:7" ht="22.5" x14ac:dyDescent="0.25">
      <c r="A1647" s="43" t="s">
        <v>129</v>
      </c>
      <c r="B1647" s="43" t="s">
        <v>1795</v>
      </c>
      <c r="C1647" s="43" t="s">
        <v>179</v>
      </c>
      <c r="D1647" s="43" t="s">
        <v>593</v>
      </c>
      <c r="E1647" s="43" t="s">
        <v>1796</v>
      </c>
      <c r="F1647" s="43" t="s">
        <v>179</v>
      </c>
      <c r="G1647" s="43"/>
    </row>
    <row r="1648" spans="1:7" ht="22.5" x14ac:dyDescent="0.25">
      <c r="A1648" s="43" t="s">
        <v>129</v>
      </c>
      <c r="B1648" s="43" t="s">
        <v>1797</v>
      </c>
      <c r="C1648" s="43" t="s">
        <v>179</v>
      </c>
      <c r="D1648" s="43" t="s">
        <v>1798</v>
      </c>
      <c r="E1648" s="43" t="s">
        <v>1799</v>
      </c>
      <c r="F1648" s="43" t="s">
        <v>179</v>
      </c>
      <c r="G1648" s="43"/>
    </row>
    <row r="1649" spans="1:7" ht="22.5" x14ac:dyDescent="0.25">
      <c r="A1649" s="43" t="s">
        <v>129</v>
      </c>
      <c r="B1649" s="43" t="s">
        <v>614</v>
      </c>
      <c r="C1649" s="43" t="s">
        <v>179</v>
      </c>
      <c r="D1649" s="43" t="s">
        <v>1800</v>
      </c>
      <c r="E1649" s="43" t="s">
        <v>2055</v>
      </c>
      <c r="F1649" s="43" t="s">
        <v>179</v>
      </c>
      <c r="G1649" s="43"/>
    </row>
    <row r="1650" spans="1:7" ht="22.5" x14ac:dyDescent="0.25">
      <c r="A1650" s="43" t="s">
        <v>129</v>
      </c>
      <c r="B1650" s="43" t="s">
        <v>852</v>
      </c>
      <c r="C1650" s="43" t="s">
        <v>179</v>
      </c>
      <c r="D1650" s="43" t="s">
        <v>1802</v>
      </c>
      <c r="E1650" s="43" t="s">
        <v>2054</v>
      </c>
      <c r="F1650" s="43" t="s">
        <v>179</v>
      </c>
      <c r="G1650" s="43"/>
    </row>
    <row r="1651" spans="1:7" ht="22.5" x14ac:dyDescent="0.25">
      <c r="A1651" s="43" t="s">
        <v>129</v>
      </c>
      <c r="B1651" s="43" t="s">
        <v>1803</v>
      </c>
      <c r="C1651" s="43" t="s">
        <v>2051</v>
      </c>
      <c r="D1651" s="43" t="s">
        <v>545</v>
      </c>
      <c r="E1651" s="43" t="s">
        <v>133</v>
      </c>
      <c r="F1651" s="43" t="s">
        <v>2052</v>
      </c>
      <c r="G1651" s="43"/>
    </row>
    <row r="1652" spans="1:7" ht="22.5" x14ac:dyDescent="0.25">
      <c r="A1652" s="43" t="s">
        <v>129</v>
      </c>
      <c r="B1652" s="43" t="s">
        <v>2056</v>
      </c>
      <c r="C1652" s="43" t="s">
        <v>2057</v>
      </c>
      <c r="D1652" s="43" t="s">
        <v>545</v>
      </c>
      <c r="E1652" s="43" t="s">
        <v>626</v>
      </c>
      <c r="F1652" s="43" t="s">
        <v>2057</v>
      </c>
      <c r="G1652" s="43"/>
    </row>
    <row r="1653" spans="1:7" ht="22.5" x14ac:dyDescent="0.25">
      <c r="A1653" s="43" t="s">
        <v>129</v>
      </c>
      <c r="B1653" s="43" t="s">
        <v>783</v>
      </c>
      <c r="C1653" s="43" t="s">
        <v>2058</v>
      </c>
      <c r="D1653" s="43" t="s">
        <v>545</v>
      </c>
      <c r="E1653" s="43" t="s">
        <v>1808</v>
      </c>
      <c r="F1653" s="43" t="s">
        <v>2058</v>
      </c>
      <c r="G1653" s="43"/>
    </row>
    <row r="1654" spans="1:7" ht="22.5" x14ac:dyDescent="0.25">
      <c r="A1654" s="43" t="s">
        <v>129</v>
      </c>
      <c r="B1654" s="43" t="s">
        <v>784</v>
      </c>
      <c r="C1654" s="43" t="s">
        <v>2058</v>
      </c>
      <c r="D1654" s="43" t="s">
        <v>545</v>
      </c>
      <c r="E1654" s="43" t="s">
        <v>1808</v>
      </c>
      <c r="F1654" s="43" t="s">
        <v>2058</v>
      </c>
      <c r="G1654" s="43"/>
    </row>
    <row r="1655" spans="1:7" ht="22.5" x14ac:dyDescent="0.25">
      <c r="A1655" s="43" t="s">
        <v>129</v>
      </c>
      <c r="B1655" s="43" t="s">
        <v>795</v>
      </c>
      <c r="C1655" s="43" t="s">
        <v>2059</v>
      </c>
      <c r="D1655" s="43" t="s">
        <v>623</v>
      </c>
      <c r="E1655" s="43" t="s">
        <v>629</v>
      </c>
      <c r="F1655" s="43" t="s">
        <v>2059</v>
      </c>
      <c r="G1655" s="43"/>
    </row>
    <row r="1656" spans="1:7" ht="22.5" x14ac:dyDescent="0.25">
      <c r="A1656" s="43" t="s">
        <v>129</v>
      </c>
      <c r="B1656" s="43" t="s">
        <v>788</v>
      </c>
      <c r="C1656" s="43" t="s">
        <v>2060</v>
      </c>
      <c r="D1656" s="43" t="s">
        <v>632</v>
      </c>
      <c r="E1656" s="43" t="s">
        <v>626</v>
      </c>
      <c r="F1656" s="43" t="s">
        <v>2060</v>
      </c>
      <c r="G1656" s="43"/>
    </row>
    <row r="1657" spans="1:7" ht="22.5" x14ac:dyDescent="0.25">
      <c r="A1657" s="43" t="s">
        <v>129</v>
      </c>
      <c r="B1657" s="43" t="s">
        <v>633</v>
      </c>
      <c r="C1657" s="43" t="s">
        <v>2061</v>
      </c>
      <c r="D1657" s="43" t="s">
        <v>791</v>
      </c>
      <c r="E1657" s="43" t="s">
        <v>288</v>
      </c>
      <c r="F1657" s="43" t="s">
        <v>2061</v>
      </c>
      <c r="G1657" s="43"/>
    </row>
    <row r="1658" spans="1:7" ht="22.5" x14ac:dyDescent="0.25">
      <c r="A1658" s="43" t="s">
        <v>129</v>
      </c>
      <c r="B1658" s="43" t="s">
        <v>783</v>
      </c>
      <c r="C1658" s="43" t="s">
        <v>2062</v>
      </c>
      <c r="D1658" s="43" t="s">
        <v>791</v>
      </c>
      <c r="E1658" s="43" t="s">
        <v>793</v>
      </c>
      <c r="F1658" s="43" t="s">
        <v>2062</v>
      </c>
      <c r="G1658" s="43"/>
    </row>
    <row r="1659" spans="1:7" ht="22.5" x14ac:dyDescent="0.25">
      <c r="A1659" s="43" t="s">
        <v>129</v>
      </c>
      <c r="B1659" s="43" t="s">
        <v>784</v>
      </c>
      <c r="C1659" s="43" t="s">
        <v>2063</v>
      </c>
      <c r="D1659" s="43" t="s">
        <v>641</v>
      </c>
      <c r="E1659" s="43" t="s">
        <v>642</v>
      </c>
      <c r="F1659" s="43" t="s">
        <v>2063</v>
      </c>
      <c r="G1659" s="43"/>
    </row>
    <row r="1660" spans="1:7" ht="22.5" x14ac:dyDescent="0.25">
      <c r="A1660" s="43" t="s">
        <v>129</v>
      </c>
      <c r="B1660" s="43" t="s">
        <v>795</v>
      </c>
      <c r="C1660" s="43" t="s">
        <v>2064</v>
      </c>
      <c r="D1660" s="43" t="s">
        <v>644</v>
      </c>
      <c r="E1660" s="43" t="s">
        <v>645</v>
      </c>
      <c r="F1660" s="43" t="s">
        <v>2064</v>
      </c>
      <c r="G1660" s="43"/>
    </row>
    <row r="1661" spans="1:7" ht="22.5" x14ac:dyDescent="0.25">
      <c r="A1661" s="43" t="s">
        <v>129</v>
      </c>
      <c r="B1661" s="43" t="s">
        <v>788</v>
      </c>
      <c r="C1661" s="43" t="s">
        <v>2065</v>
      </c>
      <c r="D1661" s="43" t="s">
        <v>647</v>
      </c>
      <c r="E1661" s="43" t="s">
        <v>648</v>
      </c>
      <c r="F1661" s="43" t="s">
        <v>2065</v>
      </c>
      <c r="G1661" s="43"/>
    </row>
    <row r="1662" spans="1:7" ht="22.5" x14ac:dyDescent="0.25">
      <c r="A1662" s="43" t="s">
        <v>129</v>
      </c>
      <c r="B1662" s="43" t="s">
        <v>798</v>
      </c>
      <c r="C1662" s="43" t="s">
        <v>2066</v>
      </c>
      <c r="D1662" s="43" t="s">
        <v>651</v>
      </c>
      <c r="E1662" s="43" t="s">
        <v>652</v>
      </c>
      <c r="F1662" s="43" t="s">
        <v>2066</v>
      </c>
      <c r="G1662" s="43"/>
    </row>
    <row r="1663" spans="1:7" ht="22.5" x14ac:dyDescent="0.25">
      <c r="A1663" s="43" t="s">
        <v>129</v>
      </c>
      <c r="B1663" s="43" t="s">
        <v>800</v>
      </c>
      <c r="C1663" s="43" t="s">
        <v>2067</v>
      </c>
      <c r="D1663" s="43" t="s">
        <v>655</v>
      </c>
      <c r="E1663" s="43" t="s">
        <v>656</v>
      </c>
      <c r="F1663" s="43" t="s">
        <v>2067</v>
      </c>
      <c r="G1663" s="43"/>
    </row>
    <row r="1664" spans="1:7" ht="22.5" x14ac:dyDescent="0.25">
      <c r="A1664" s="43" t="s">
        <v>129</v>
      </c>
      <c r="B1664" s="43" t="s">
        <v>802</v>
      </c>
      <c r="C1664" s="43" t="s">
        <v>2068</v>
      </c>
      <c r="D1664" s="43" t="s">
        <v>659</v>
      </c>
      <c r="E1664" s="43" t="s">
        <v>660</v>
      </c>
      <c r="F1664" s="43" t="s">
        <v>2068</v>
      </c>
      <c r="G1664" s="43"/>
    </row>
    <row r="1665" spans="1:7" ht="22.5" x14ac:dyDescent="0.25">
      <c r="A1665" s="43" t="s">
        <v>129</v>
      </c>
      <c r="B1665" s="43" t="s">
        <v>804</v>
      </c>
      <c r="C1665" s="43" t="s">
        <v>2069</v>
      </c>
      <c r="D1665" s="43" t="s">
        <v>747</v>
      </c>
      <c r="E1665" s="43" t="s">
        <v>748</v>
      </c>
      <c r="F1665" s="43" t="s">
        <v>2069</v>
      </c>
      <c r="G1665" s="43"/>
    </row>
    <row r="1666" spans="1:7" ht="22.5" x14ac:dyDescent="0.25">
      <c r="A1666" s="43" t="s">
        <v>129</v>
      </c>
      <c r="B1666" s="43" t="s">
        <v>808</v>
      </c>
      <c r="C1666" s="43" t="s">
        <v>2070</v>
      </c>
      <c r="D1666" s="43" t="s">
        <v>667</v>
      </c>
      <c r="E1666" s="43" t="s">
        <v>668</v>
      </c>
      <c r="F1666" s="43" t="s">
        <v>2070</v>
      </c>
      <c r="G1666" s="43"/>
    </row>
    <row r="1667" spans="1:7" ht="22.5" x14ac:dyDescent="0.25">
      <c r="A1667" s="43" t="s">
        <v>129</v>
      </c>
      <c r="B1667" s="43" t="s">
        <v>810</v>
      </c>
      <c r="C1667" s="43" t="s">
        <v>2071</v>
      </c>
      <c r="D1667" s="43" t="s">
        <v>671</v>
      </c>
      <c r="E1667" s="43" t="s">
        <v>672</v>
      </c>
      <c r="F1667" s="43" t="s">
        <v>2071</v>
      </c>
      <c r="G1667" s="43"/>
    </row>
    <row r="1668" spans="1:7" ht="22.5" x14ac:dyDescent="0.25">
      <c r="A1668" s="43" t="s">
        <v>129</v>
      </c>
      <c r="B1668" s="43" t="s">
        <v>812</v>
      </c>
      <c r="C1668" s="43" t="s">
        <v>2072</v>
      </c>
      <c r="D1668" s="43" t="s">
        <v>272</v>
      </c>
      <c r="E1668" s="43" t="s">
        <v>752</v>
      </c>
      <c r="F1668" s="43" t="s">
        <v>2072</v>
      </c>
      <c r="G1668" s="43"/>
    </row>
    <row r="1669" spans="1:7" ht="22.5" x14ac:dyDescent="0.25">
      <c r="A1669" s="43" t="s">
        <v>129</v>
      </c>
      <c r="B1669" s="43" t="s">
        <v>814</v>
      </c>
      <c r="C1669" s="43" t="s">
        <v>2073</v>
      </c>
      <c r="D1669" s="43" t="s">
        <v>348</v>
      </c>
      <c r="E1669" s="43" t="s">
        <v>288</v>
      </c>
      <c r="F1669" s="43" t="s">
        <v>2073</v>
      </c>
      <c r="G1669" s="43"/>
    </row>
    <row r="1670" spans="1:7" ht="22.5" x14ac:dyDescent="0.25">
      <c r="A1670" s="43" t="s">
        <v>129</v>
      </c>
      <c r="B1670" s="43" t="s">
        <v>678</v>
      </c>
      <c r="C1670" s="43" t="s">
        <v>2074</v>
      </c>
      <c r="D1670" s="43" t="s">
        <v>755</v>
      </c>
      <c r="E1670" s="43" t="s">
        <v>172</v>
      </c>
      <c r="F1670" s="43" t="s">
        <v>2074</v>
      </c>
      <c r="G1670" s="43"/>
    </row>
    <row r="1671" spans="1:7" ht="22.5" x14ac:dyDescent="0.25">
      <c r="A1671" s="43" t="s">
        <v>129</v>
      </c>
      <c r="B1671" s="43" t="s">
        <v>783</v>
      </c>
      <c r="C1671" s="43" t="s">
        <v>2075</v>
      </c>
      <c r="D1671" s="43" t="s">
        <v>755</v>
      </c>
      <c r="E1671" s="43" t="s">
        <v>481</v>
      </c>
      <c r="F1671" s="43" t="s">
        <v>2075</v>
      </c>
      <c r="G1671" s="43"/>
    </row>
    <row r="1672" spans="1:7" ht="22.5" x14ac:dyDescent="0.25">
      <c r="A1672" s="43" t="s">
        <v>129</v>
      </c>
      <c r="B1672" s="43" t="s">
        <v>784</v>
      </c>
      <c r="C1672" s="43" t="s">
        <v>2076</v>
      </c>
      <c r="D1672" s="43" t="s">
        <v>684</v>
      </c>
      <c r="E1672" s="43" t="s">
        <v>685</v>
      </c>
      <c r="F1672" s="43" t="s">
        <v>2076</v>
      </c>
      <c r="G1672" s="43"/>
    </row>
    <row r="1673" spans="1:7" ht="22.5" x14ac:dyDescent="0.25">
      <c r="A1673" s="43" t="s">
        <v>129</v>
      </c>
      <c r="B1673" s="43" t="s">
        <v>795</v>
      </c>
      <c r="C1673" s="43" t="s">
        <v>2077</v>
      </c>
      <c r="D1673" s="43" t="s">
        <v>687</v>
      </c>
      <c r="E1673" s="43" t="s">
        <v>484</v>
      </c>
      <c r="F1673" s="43" t="s">
        <v>2077</v>
      </c>
      <c r="G1673" s="43"/>
    </row>
    <row r="1674" spans="1:7" ht="22.5" x14ac:dyDescent="0.25">
      <c r="A1674" s="43" t="s">
        <v>129</v>
      </c>
      <c r="B1674" s="43" t="s">
        <v>788</v>
      </c>
      <c r="C1674" s="43" t="s">
        <v>2078</v>
      </c>
      <c r="D1674" s="43" t="s">
        <v>689</v>
      </c>
      <c r="E1674" s="43" t="s">
        <v>690</v>
      </c>
      <c r="F1674" s="43" t="s">
        <v>2078</v>
      </c>
      <c r="G1674" s="43"/>
    </row>
    <row r="1675" spans="1:7" ht="22.5" x14ac:dyDescent="0.25">
      <c r="A1675" s="43" t="s">
        <v>129</v>
      </c>
      <c r="B1675" s="43" t="s">
        <v>798</v>
      </c>
      <c r="C1675" s="43" t="s">
        <v>2079</v>
      </c>
      <c r="D1675" s="43" t="s">
        <v>498</v>
      </c>
      <c r="E1675" s="43" t="s">
        <v>1052</v>
      </c>
      <c r="F1675" s="43" t="s">
        <v>2079</v>
      </c>
      <c r="G1675" s="43"/>
    </row>
    <row r="1676" spans="1:7" ht="22.5" x14ac:dyDescent="0.25">
      <c r="A1676" s="43" t="s">
        <v>129</v>
      </c>
      <c r="B1676" s="43" t="s">
        <v>800</v>
      </c>
      <c r="C1676" s="43" t="s">
        <v>2080</v>
      </c>
      <c r="D1676" s="43" t="s">
        <v>694</v>
      </c>
      <c r="E1676" s="43" t="s">
        <v>1052</v>
      </c>
      <c r="F1676" s="43" t="s">
        <v>2080</v>
      </c>
      <c r="G1676" s="43"/>
    </row>
    <row r="1677" spans="1:7" ht="22.5" x14ac:dyDescent="0.25">
      <c r="A1677" s="43" t="s">
        <v>129</v>
      </c>
      <c r="B1677" s="43" t="s">
        <v>802</v>
      </c>
      <c r="C1677" s="43" t="s">
        <v>2081</v>
      </c>
      <c r="D1677" s="43" t="s">
        <v>696</v>
      </c>
      <c r="E1677" s="43" t="s">
        <v>697</v>
      </c>
      <c r="F1677" s="43" t="s">
        <v>2081</v>
      </c>
      <c r="G1677" s="43"/>
    </row>
    <row r="1678" spans="1:7" ht="22.5" x14ac:dyDescent="0.25">
      <c r="A1678" s="43" t="s">
        <v>129</v>
      </c>
      <c r="B1678" s="43" t="s">
        <v>804</v>
      </c>
      <c r="C1678" s="43" t="s">
        <v>2082</v>
      </c>
      <c r="D1678" s="43" t="s">
        <v>699</v>
      </c>
      <c r="E1678" s="43" t="s">
        <v>700</v>
      </c>
      <c r="F1678" s="43" t="s">
        <v>2082</v>
      </c>
      <c r="G1678" s="43"/>
    </row>
    <row r="1679" spans="1:7" ht="22.5" x14ac:dyDescent="0.25">
      <c r="A1679" s="43" t="s">
        <v>129</v>
      </c>
      <c r="B1679" s="43" t="s">
        <v>808</v>
      </c>
      <c r="C1679" s="43" t="s">
        <v>2083</v>
      </c>
      <c r="D1679" s="43" t="s">
        <v>702</v>
      </c>
      <c r="E1679" s="43" t="s">
        <v>703</v>
      </c>
      <c r="F1679" s="43" t="s">
        <v>2083</v>
      </c>
      <c r="G1679" s="43"/>
    </row>
    <row r="1680" spans="1:7" ht="22.5" x14ac:dyDescent="0.25">
      <c r="A1680" s="43" t="s">
        <v>129</v>
      </c>
      <c r="B1680" s="43" t="s">
        <v>810</v>
      </c>
      <c r="C1680" s="43" t="s">
        <v>2084</v>
      </c>
      <c r="D1680" s="43" t="s">
        <v>705</v>
      </c>
      <c r="E1680" s="43" t="s">
        <v>706</v>
      </c>
      <c r="F1680" s="43" t="s">
        <v>2084</v>
      </c>
      <c r="G1680" s="43"/>
    </row>
    <row r="1681" spans="1:7" ht="22.5" x14ac:dyDescent="0.25">
      <c r="A1681" s="43" t="s">
        <v>129</v>
      </c>
      <c r="B1681" s="43" t="s">
        <v>812</v>
      </c>
      <c r="C1681" s="43" t="s">
        <v>2085</v>
      </c>
      <c r="D1681" s="43" t="s">
        <v>708</v>
      </c>
      <c r="E1681" s="43" t="s">
        <v>525</v>
      </c>
      <c r="F1681" s="43" t="s">
        <v>2085</v>
      </c>
      <c r="G1681" s="43"/>
    </row>
    <row r="1682" spans="1:7" ht="22.5" x14ac:dyDescent="0.25">
      <c r="A1682" s="43" t="s">
        <v>129</v>
      </c>
      <c r="B1682" s="43" t="s">
        <v>814</v>
      </c>
      <c r="C1682" s="43" t="s">
        <v>2086</v>
      </c>
      <c r="D1682" s="43" t="s">
        <v>710</v>
      </c>
      <c r="E1682" s="43" t="s">
        <v>172</v>
      </c>
      <c r="F1682" s="43" t="s">
        <v>2086</v>
      </c>
      <c r="G1682" s="43"/>
    </row>
    <row r="1683" spans="1:7" ht="22.5" x14ac:dyDescent="0.25">
      <c r="A1683" s="43" t="s">
        <v>129</v>
      </c>
      <c r="B1683" s="43" t="s">
        <v>2087</v>
      </c>
      <c r="C1683" s="43" t="s">
        <v>2088</v>
      </c>
      <c r="D1683" s="43" t="s">
        <v>713</v>
      </c>
      <c r="E1683" s="43" t="s">
        <v>133</v>
      </c>
      <c r="F1683" s="43" t="s">
        <v>2089</v>
      </c>
      <c r="G1683" s="43"/>
    </row>
    <row r="1684" spans="1:7" ht="22.5" x14ac:dyDescent="0.25">
      <c r="A1684" s="43" t="s">
        <v>129</v>
      </c>
      <c r="B1684" s="43" t="s">
        <v>783</v>
      </c>
      <c r="C1684" s="43" t="s">
        <v>2090</v>
      </c>
      <c r="D1684" s="43" t="s">
        <v>713</v>
      </c>
      <c r="E1684" s="43" t="s">
        <v>2091</v>
      </c>
      <c r="F1684" s="43" t="s">
        <v>2090</v>
      </c>
      <c r="G1684" s="43"/>
    </row>
    <row r="1685" spans="1:7" ht="22.5" x14ac:dyDescent="0.25">
      <c r="A1685" s="43" t="s">
        <v>129</v>
      </c>
      <c r="B1685" s="43" t="s">
        <v>784</v>
      </c>
      <c r="C1685" s="43" t="s">
        <v>2092</v>
      </c>
      <c r="D1685" s="43" t="s">
        <v>718</v>
      </c>
      <c r="E1685" s="43" t="s">
        <v>719</v>
      </c>
      <c r="F1685" s="43" t="s">
        <v>2092</v>
      </c>
      <c r="G1685" s="43"/>
    </row>
    <row r="1686" spans="1:7" ht="22.5" x14ac:dyDescent="0.25">
      <c r="A1686" s="43" t="s">
        <v>129</v>
      </c>
      <c r="B1686" s="43" t="s">
        <v>795</v>
      </c>
      <c r="C1686" s="43" t="s">
        <v>2093</v>
      </c>
      <c r="D1686" s="43" t="s">
        <v>721</v>
      </c>
      <c r="E1686" s="43" t="s">
        <v>722</v>
      </c>
      <c r="F1686" s="43" t="s">
        <v>2093</v>
      </c>
      <c r="G1686" s="43"/>
    </row>
    <row r="1687" spans="1:7" ht="22.5" x14ac:dyDescent="0.25">
      <c r="A1687" s="43" t="s">
        <v>129</v>
      </c>
      <c r="B1687" s="43" t="s">
        <v>788</v>
      </c>
      <c r="C1687" s="43" t="s">
        <v>2094</v>
      </c>
      <c r="D1687" s="43" t="s">
        <v>724</v>
      </c>
      <c r="E1687" s="43" t="s">
        <v>776</v>
      </c>
      <c r="F1687" s="43" t="s">
        <v>2094</v>
      </c>
      <c r="G1687" s="43"/>
    </row>
    <row r="1688" spans="1:7" ht="22.5" x14ac:dyDescent="0.25">
      <c r="A1688" s="43" t="s">
        <v>129</v>
      </c>
      <c r="B1688" s="43" t="s">
        <v>798</v>
      </c>
      <c r="C1688" s="43" t="s">
        <v>2095</v>
      </c>
      <c r="D1688" s="43" t="s">
        <v>133</v>
      </c>
      <c r="E1688" s="43" t="s">
        <v>133</v>
      </c>
      <c r="F1688" s="43" t="s">
        <v>179</v>
      </c>
      <c r="G1688" s="43"/>
    </row>
    <row r="1689" spans="1:7" ht="22.5" x14ac:dyDescent="0.25">
      <c r="A1689" s="43" t="s">
        <v>129</v>
      </c>
      <c r="B1689" s="43" t="s">
        <v>800</v>
      </c>
      <c r="C1689" s="43" t="s">
        <v>2095</v>
      </c>
      <c r="D1689" s="43" t="s">
        <v>133</v>
      </c>
      <c r="E1689" s="43" t="s">
        <v>133</v>
      </c>
      <c r="F1689" s="43" t="s">
        <v>179</v>
      </c>
      <c r="G1689" s="43"/>
    </row>
    <row r="1690" spans="1:7" ht="22.5" x14ac:dyDescent="0.25">
      <c r="A1690" s="43" t="s">
        <v>129</v>
      </c>
      <c r="B1690" s="43" t="s">
        <v>802</v>
      </c>
      <c r="C1690" s="43" t="s">
        <v>2095</v>
      </c>
      <c r="D1690" s="43" t="s">
        <v>133</v>
      </c>
      <c r="E1690" s="43" t="s">
        <v>133</v>
      </c>
      <c r="F1690" s="43" t="s">
        <v>179</v>
      </c>
      <c r="G1690" s="43"/>
    </row>
    <row r="1691" spans="1:7" ht="22.5" x14ac:dyDescent="0.25">
      <c r="A1691" s="43" t="s">
        <v>129</v>
      </c>
      <c r="B1691" s="43" t="s">
        <v>804</v>
      </c>
      <c r="C1691" s="43" t="s">
        <v>2095</v>
      </c>
      <c r="D1691" s="43" t="s">
        <v>133</v>
      </c>
      <c r="E1691" s="43" t="s">
        <v>133</v>
      </c>
      <c r="F1691" s="43" t="s">
        <v>179</v>
      </c>
      <c r="G1691" s="43"/>
    </row>
    <row r="1692" spans="1:7" ht="22.5" x14ac:dyDescent="0.25">
      <c r="A1692" s="43" t="s">
        <v>129</v>
      </c>
      <c r="B1692" s="43" t="s">
        <v>808</v>
      </c>
      <c r="C1692" s="43" t="s">
        <v>2095</v>
      </c>
      <c r="D1692" s="43" t="s">
        <v>133</v>
      </c>
      <c r="E1692" s="43" t="s">
        <v>133</v>
      </c>
      <c r="F1692" s="43" t="s">
        <v>179</v>
      </c>
      <c r="G1692" s="43"/>
    </row>
    <row r="1693" spans="1:7" ht="22.5" x14ac:dyDescent="0.25">
      <c r="A1693" s="43" t="s">
        <v>129</v>
      </c>
      <c r="B1693" s="43" t="s">
        <v>810</v>
      </c>
      <c r="C1693" s="43" t="s">
        <v>2095</v>
      </c>
      <c r="D1693" s="43" t="s">
        <v>133</v>
      </c>
      <c r="E1693" s="43" t="s">
        <v>133</v>
      </c>
      <c r="F1693" s="43" t="s">
        <v>179</v>
      </c>
      <c r="G1693" s="43"/>
    </row>
    <row r="1694" spans="1:7" ht="22.5" x14ac:dyDescent="0.25">
      <c r="A1694" s="43" t="s">
        <v>129</v>
      </c>
      <c r="B1694" s="43" t="s">
        <v>812</v>
      </c>
      <c r="C1694" s="43" t="s">
        <v>2095</v>
      </c>
      <c r="D1694" s="43" t="s">
        <v>133</v>
      </c>
      <c r="E1694" s="43" t="s">
        <v>133</v>
      </c>
      <c r="F1694" s="43" t="s">
        <v>179</v>
      </c>
      <c r="G1694" s="43"/>
    </row>
    <row r="1695" spans="1:7" ht="22.5" x14ac:dyDescent="0.25">
      <c r="A1695" s="43" t="s">
        <v>129</v>
      </c>
      <c r="B1695" s="43" t="s">
        <v>814</v>
      </c>
      <c r="C1695" s="43" t="s">
        <v>2095</v>
      </c>
      <c r="D1695" s="43" t="s">
        <v>133</v>
      </c>
      <c r="E1695" s="43" t="s">
        <v>133</v>
      </c>
      <c r="F1695" s="43" t="s">
        <v>179</v>
      </c>
      <c r="G1695" s="43"/>
    </row>
    <row r="1696" spans="1:7" ht="22.5" x14ac:dyDescent="0.25">
      <c r="A1696" s="43" t="s">
        <v>129</v>
      </c>
      <c r="B1696" s="43" t="s">
        <v>2096</v>
      </c>
      <c r="C1696" s="43" t="s">
        <v>2097</v>
      </c>
      <c r="D1696" s="43" t="s">
        <v>2098</v>
      </c>
      <c r="E1696" s="43" t="s">
        <v>133</v>
      </c>
      <c r="F1696" s="43" t="s">
        <v>2099</v>
      </c>
      <c r="G1696" s="43"/>
    </row>
    <row r="1697" spans="1:7" ht="22.5" x14ac:dyDescent="0.25">
      <c r="A1697" s="43" t="s">
        <v>129</v>
      </c>
      <c r="B1697" s="43" t="s">
        <v>2100</v>
      </c>
      <c r="C1697" s="43" t="s">
        <v>2101</v>
      </c>
      <c r="D1697" s="43" t="s">
        <v>2098</v>
      </c>
      <c r="E1697" s="43" t="s">
        <v>2102</v>
      </c>
      <c r="F1697" s="43" t="s">
        <v>2101</v>
      </c>
      <c r="G1697" s="43"/>
    </row>
    <row r="1698" spans="1:7" ht="22.5" x14ac:dyDescent="0.25">
      <c r="A1698" s="43" t="s">
        <v>129</v>
      </c>
      <c r="B1698" s="43" t="s">
        <v>2103</v>
      </c>
      <c r="C1698" s="43" t="s">
        <v>2104</v>
      </c>
      <c r="D1698" s="43" t="s">
        <v>2098</v>
      </c>
      <c r="E1698" s="43" t="s">
        <v>2105</v>
      </c>
      <c r="F1698" s="43" t="s">
        <v>2104</v>
      </c>
      <c r="G1698" s="43"/>
    </row>
    <row r="1699" spans="1:7" ht="22.5" x14ac:dyDescent="0.25">
      <c r="A1699" s="43" t="s">
        <v>129</v>
      </c>
      <c r="B1699" s="43" t="s">
        <v>2106</v>
      </c>
      <c r="C1699" s="43" t="s">
        <v>2107</v>
      </c>
      <c r="D1699" s="43" t="s">
        <v>994</v>
      </c>
      <c r="E1699" s="43" t="s">
        <v>1958</v>
      </c>
      <c r="F1699" s="43" t="s">
        <v>2107</v>
      </c>
      <c r="G1699" s="43"/>
    </row>
    <row r="1700" spans="1:7" ht="22.5" x14ac:dyDescent="0.25">
      <c r="A1700" s="43" t="s">
        <v>129</v>
      </c>
      <c r="B1700" s="43" t="s">
        <v>2108</v>
      </c>
      <c r="C1700" s="43" t="s">
        <v>179</v>
      </c>
      <c r="D1700" s="43" t="s">
        <v>2109</v>
      </c>
      <c r="E1700" s="43" t="s">
        <v>2109</v>
      </c>
      <c r="F1700" s="43" t="s">
        <v>179</v>
      </c>
      <c r="G1700" s="43"/>
    </row>
    <row r="1701" spans="1:7" ht="22.5" x14ac:dyDescent="0.25">
      <c r="A1701" s="43" t="s">
        <v>129</v>
      </c>
      <c r="B1701" s="43" t="s">
        <v>2110</v>
      </c>
      <c r="C1701" s="43" t="s">
        <v>179</v>
      </c>
      <c r="D1701" s="43" t="s">
        <v>2102</v>
      </c>
      <c r="E1701" s="43" t="s">
        <v>2102</v>
      </c>
      <c r="F1701" s="43" t="s">
        <v>179</v>
      </c>
      <c r="G1701" s="43"/>
    </row>
    <row r="1702" spans="1:7" ht="22.5" x14ac:dyDescent="0.25">
      <c r="A1702" s="43" t="s">
        <v>129</v>
      </c>
      <c r="B1702" s="43" t="s">
        <v>2111</v>
      </c>
      <c r="C1702" s="43" t="s">
        <v>2112</v>
      </c>
      <c r="D1702" s="43" t="s">
        <v>1965</v>
      </c>
      <c r="E1702" s="43" t="s">
        <v>288</v>
      </c>
      <c r="F1702" s="43" t="s">
        <v>2112</v>
      </c>
      <c r="G1702" s="43"/>
    </row>
    <row r="1703" spans="1:7" ht="22.5" x14ac:dyDescent="0.25">
      <c r="A1703" s="43" t="s">
        <v>129</v>
      </c>
      <c r="B1703" s="43" t="s">
        <v>2103</v>
      </c>
      <c r="C1703" s="43" t="s">
        <v>2113</v>
      </c>
      <c r="D1703" s="43" t="s">
        <v>1965</v>
      </c>
      <c r="E1703" s="43" t="s">
        <v>2114</v>
      </c>
      <c r="F1703" s="43" t="s">
        <v>2113</v>
      </c>
      <c r="G1703" s="43"/>
    </row>
    <row r="1704" spans="1:7" ht="22.5" x14ac:dyDescent="0.25">
      <c r="A1704" s="43" t="s">
        <v>129</v>
      </c>
      <c r="B1704" s="43" t="s">
        <v>2106</v>
      </c>
      <c r="C1704" s="43" t="s">
        <v>2115</v>
      </c>
      <c r="D1704" s="43" t="s">
        <v>2116</v>
      </c>
      <c r="E1704" s="43" t="s">
        <v>2117</v>
      </c>
      <c r="F1704" s="43" t="s">
        <v>2115</v>
      </c>
      <c r="G1704" s="43"/>
    </row>
    <row r="1705" spans="1:7" ht="22.5" x14ac:dyDescent="0.25">
      <c r="A1705" s="43" t="s">
        <v>129</v>
      </c>
      <c r="B1705" s="43" t="s">
        <v>2118</v>
      </c>
      <c r="C1705" s="43" t="s">
        <v>2119</v>
      </c>
      <c r="D1705" s="43" t="s">
        <v>1132</v>
      </c>
      <c r="E1705" s="43" t="s">
        <v>1133</v>
      </c>
      <c r="F1705" s="43" t="s">
        <v>2119</v>
      </c>
      <c r="G1705" s="43"/>
    </row>
    <row r="1706" spans="1:7" ht="22.5" x14ac:dyDescent="0.25">
      <c r="A1706" s="43" t="s">
        <v>129</v>
      </c>
      <c r="B1706" s="43" t="s">
        <v>2110</v>
      </c>
      <c r="C1706" s="43" t="s">
        <v>2120</v>
      </c>
      <c r="D1706" s="43" t="s">
        <v>2121</v>
      </c>
      <c r="E1706" s="43" t="s">
        <v>2122</v>
      </c>
      <c r="F1706" s="43" t="s">
        <v>2120</v>
      </c>
      <c r="G1706" s="43"/>
    </row>
    <row r="1707" spans="1:7" ht="22.5" x14ac:dyDescent="0.25">
      <c r="A1707" s="43" t="s">
        <v>129</v>
      </c>
      <c r="B1707" s="43" t="s">
        <v>2123</v>
      </c>
      <c r="C1707" s="43" t="s">
        <v>2124</v>
      </c>
      <c r="D1707" s="43" t="s">
        <v>243</v>
      </c>
      <c r="E1707" s="43" t="s">
        <v>2125</v>
      </c>
      <c r="F1707" s="43" t="s">
        <v>2124</v>
      </c>
      <c r="G1707" s="43"/>
    </row>
    <row r="1708" spans="1:7" ht="22.5" x14ac:dyDescent="0.25">
      <c r="A1708" s="43" t="s">
        <v>129</v>
      </c>
      <c r="B1708" s="43" t="s">
        <v>2126</v>
      </c>
      <c r="C1708" s="43" t="s">
        <v>2127</v>
      </c>
      <c r="D1708" s="43" t="s">
        <v>277</v>
      </c>
      <c r="E1708" s="43" t="s">
        <v>2128</v>
      </c>
      <c r="F1708" s="43" t="s">
        <v>2127</v>
      </c>
      <c r="G1708" s="43"/>
    </row>
    <row r="1709" spans="1:7" ht="22.5" x14ac:dyDescent="0.25">
      <c r="A1709" s="43" t="s">
        <v>129</v>
      </c>
      <c r="B1709" s="43" t="s">
        <v>2129</v>
      </c>
      <c r="C1709" s="43" t="s">
        <v>2130</v>
      </c>
      <c r="D1709" s="43" t="s">
        <v>2131</v>
      </c>
      <c r="E1709" s="43" t="s">
        <v>2132</v>
      </c>
      <c r="F1709" s="43" t="s">
        <v>2130</v>
      </c>
      <c r="G1709" s="43"/>
    </row>
    <row r="1710" spans="1:7" ht="22.5" x14ac:dyDescent="0.25">
      <c r="A1710" s="43" t="s">
        <v>129</v>
      </c>
      <c r="B1710" s="43" t="s">
        <v>2133</v>
      </c>
      <c r="C1710" s="43" t="s">
        <v>2134</v>
      </c>
      <c r="D1710" s="43" t="s">
        <v>2135</v>
      </c>
      <c r="E1710" s="43" t="s">
        <v>2136</v>
      </c>
      <c r="F1710" s="43" t="s">
        <v>2134</v>
      </c>
      <c r="G1710" s="43"/>
    </row>
    <row r="1711" spans="1:7" ht="22.5" x14ac:dyDescent="0.25">
      <c r="A1711" s="43" t="s">
        <v>129</v>
      </c>
      <c r="B1711" s="43" t="s">
        <v>2137</v>
      </c>
      <c r="C1711" s="43" t="s">
        <v>2138</v>
      </c>
      <c r="D1711" s="43" t="s">
        <v>667</v>
      </c>
      <c r="E1711" s="43" t="s">
        <v>668</v>
      </c>
      <c r="F1711" s="43" t="s">
        <v>2138</v>
      </c>
      <c r="G1711" s="43"/>
    </row>
    <row r="1712" spans="1:7" ht="22.5" x14ac:dyDescent="0.25">
      <c r="A1712" s="43" t="s">
        <v>129</v>
      </c>
      <c r="B1712" s="43" t="s">
        <v>2139</v>
      </c>
      <c r="C1712" s="43" t="s">
        <v>2140</v>
      </c>
      <c r="D1712" s="43" t="s">
        <v>671</v>
      </c>
      <c r="E1712" s="43" t="s">
        <v>672</v>
      </c>
      <c r="F1712" s="43" t="s">
        <v>2140</v>
      </c>
      <c r="G1712" s="43"/>
    </row>
    <row r="1713" spans="1:7" ht="22.5" x14ac:dyDescent="0.25">
      <c r="A1713" s="43" t="s">
        <v>129</v>
      </c>
      <c r="B1713" s="43" t="s">
        <v>2141</v>
      </c>
      <c r="C1713" s="43" t="s">
        <v>2142</v>
      </c>
      <c r="D1713" s="43" t="s">
        <v>2143</v>
      </c>
      <c r="E1713" s="43" t="s">
        <v>165</v>
      </c>
      <c r="F1713" s="43" t="s">
        <v>2142</v>
      </c>
      <c r="G1713" s="43"/>
    </row>
    <row r="1714" spans="1:7" ht="22.5" x14ac:dyDescent="0.25">
      <c r="A1714" s="43" t="s">
        <v>129</v>
      </c>
      <c r="B1714" s="43" t="s">
        <v>2144</v>
      </c>
      <c r="C1714" s="43" t="s">
        <v>2145</v>
      </c>
      <c r="D1714" s="43" t="s">
        <v>348</v>
      </c>
      <c r="E1714" s="43" t="s">
        <v>288</v>
      </c>
      <c r="F1714" s="43" t="s">
        <v>2145</v>
      </c>
      <c r="G1714" s="43"/>
    </row>
    <row r="1715" spans="1:7" ht="22.5" x14ac:dyDescent="0.25">
      <c r="A1715" s="43" t="s">
        <v>129</v>
      </c>
      <c r="B1715" s="43" t="s">
        <v>2146</v>
      </c>
      <c r="C1715" s="43" t="s">
        <v>2147</v>
      </c>
      <c r="D1715" s="43" t="s">
        <v>241</v>
      </c>
      <c r="E1715" s="43" t="s">
        <v>133</v>
      </c>
      <c r="F1715" s="43" t="s">
        <v>2148</v>
      </c>
      <c r="G1715" s="43"/>
    </row>
    <row r="1716" spans="1:7" ht="22.5" x14ac:dyDescent="0.25">
      <c r="A1716" s="43" t="s">
        <v>129</v>
      </c>
      <c r="B1716" s="43" t="s">
        <v>2103</v>
      </c>
      <c r="C1716" s="43" t="s">
        <v>2149</v>
      </c>
      <c r="D1716" s="43" t="s">
        <v>2150</v>
      </c>
      <c r="E1716" s="43" t="s">
        <v>1208</v>
      </c>
      <c r="F1716" s="43" t="s">
        <v>2149</v>
      </c>
      <c r="G1716" s="43"/>
    </row>
    <row r="1717" spans="1:7" ht="22.5" x14ac:dyDescent="0.25">
      <c r="A1717" s="43" t="s">
        <v>129</v>
      </c>
      <c r="B1717" s="43" t="s">
        <v>2106</v>
      </c>
      <c r="C1717" s="43" t="s">
        <v>179</v>
      </c>
      <c r="D1717" s="43" t="s">
        <v>133</v>
      </c>
      <c r="E1717" s="43" t="s">
        <v>133</v>
      </c>
      <c r="F1717" s="43" t="s">
        <v>179</v>
      </c>
      <c r="G1717" s="43"/>
    </row>
    <row r="1718" spans="1:7" ht="22.5" x14ac:dyDescent="0.25">
      <c r="A1718" s="43" t="s">
        <v>129</v>
      </c>
      <c r="B1718" s="43" t="s">
        <v>2118</v>
      </c>
      <c r="C1718" s="43" t="s">
        <v>2151</v>
      </c>
      <c r="D1718" s="43" t="s">
        <v>2152</v>
      </c>
      <c r="E1718" s="43" t="s">
        <v>823</v>
      </c>
      <c r="F1718" s="43" t="s">
        <v>2151</v>
      </c>
      <c r="G1718" s="43"/>
    </row>
    <row r="1719" spans="1:7" ht="22.5" x14ac:dyDescent="0.25">
      <c r="A1719" s="43" t="s">
        <v>129</v>
      </c>
      <c r="B1719" s="43" t="s">
        <v>2110</v>
      </c>
      <c r="C1719" s="43" t="s">
        <v>2153</v>
      </c>
      <c r="D1719" s="43" t="s">
        <v>2154</v>
      </c>
      <c r="E1719" s="43" t="s">
        <v>1470</v>
      </c>
      <c r="F1719" s="43" t="s">
        <v>2153</v>
      </c>
      <c r="G1719" s="43"/>
    </row>
    <row r="1720" spans="1:7" ht="22.5" x14ac:dyDescent="0.25">
      <c r="A1720" s="43" t="s">
        <v>129</v>
      </c>
      <c r="B1720" s="43" t="s">
        <v>2123</v>
      </c>
      <c r="C1720" s="43" t="s">
        <v>2155</v>
      </c>
      <c r="D1720" s="43" t="s">
        <v>241</v>
      </c>
      <c r="E1720" s="43" t="s">
        <v>241</v>
      </c>
      <c r="F1720" s="43" t="s">
        <v>2155</v>
      </c>
      <c r="G1720" s="43"/>
    </row>
    <row r="1721" spans="1:7" ht="22.5" x14ac:dyDescent="0.25">
      <c r="A1721" s="43" t="s">
        <v>129</v>
      </c>
      <c r="B1721" s="43" t="s">
        <v>2126</v>
      </c>
      <c r="C1721" s="43" t="s">
        <v>2156</v>
      </c>
      <c r="D1721" s="43" t="s">
        <v>2157</v>
      </c>
      <c r="E1721" s="43" t="s">
        <v>378</v>
      </c>
      <c r="F1721" s="43" t="s">
        <v>2156</v>
      </c>
      <c r="G1721" s="43"/>
    </row>
    <row r="1722" spans="1:7" ht="22.5" x14ac:dyDescent="0.25">
      <c r="A1722" s="43" t="s">
        <v>129</v>
      </c>
      <c r="B1722" s="43" t="s">
        <v>2129</v>
      </c>
      <c r="C1722" s="43" t="s">
        <v>2158</v>
      </c>
      <c r="D1722" s="43" t="s">
        <v>2159</v>
      </c>
      <c r="E1722" s="43" t="s">
        <v>1401</v>
      </c>
      <c r="F1722" s="43" t="s">
        <v>2158</v>
      </c>
      <c r="G1722" s="43"/>
    </row>
    <row r="1723" spans="1:7" ht="22.5" x14ac:dyDescent="0.25">
      <c r="A1723" s="43" t="s">
        <v>129</v>
      </c>
      <c r="B1723" s="43" t="s">
        <v>2133</v>
      </c>
      <c r="C1723" s="43" t="s">
        <v>2160</v>
      </c>
      <c r="D1723" s="43" t="s">
        <v>2161</v>
      </c>
      <c r="E1723" s="43" t="s">
        <v>1060</v>
      </c>
      <c r="F1723" s="43" t="s">
        <v>2160</v>
      </c>
      <c r="G1723" s="43"/>
    </row>
    <row r="1724" spans="1:7" ht="22.5" x14ac:dyDescent="0.25">
      <c r="A1724" s="43" t="s">
        <v>129</v>
      </c>
      <c r="B1724" s="43" t="s">
        <v>2137</v>
      </c>
      <c r="C1724" s="43" t="s">
        <v>179</v>
      </c>
      <c r="D1724" s="43" t="s">
        <v>133</v>
      </c>
      <c r="E1724" s="43" t="s">
        <v>133</v>
      </c>
      <c r="F1724" s="43" t="s">
        <v>179</v>
      </c>
      <c r="G1724" s="43"/>
    </row>
    <row r="1725" spans="1:7" ht="22.5" x14ac:dyDescent="0.25">
      <c r="A1725" s="43" t="s">
        <v>129</v>
      </c>
      <c r="B1725" s="43" t="s">
        <v>2139</v>
      </c>
      <c r="C1725" s="43" t="s">
        <v>2162</v>
      </c>
      <c r="D1725" s="43" t="s">
        <v>133</v>
      </c>
      <c r="E1725" s="43" t="s">
        <v>133</v>
      </c>
      <c r="F1725" s="43" t="s">
        <v>179</v>
      </c>
      <c r="G1725" s="43"/>
    </row>
    <row r="1726" spans="1:7" ht="22.5" x14ac:dyDescent="0.25">
      <c r="A1726" s="43" t="s">
        <v>129</v>
      </c>
      <c r="B1726" s="43" t="s">
        <v>2141</v>
      </c>
      <c r="C1726" s="43" t="s">
        <v>2163</v>
      </c>
      <c r="D1726" s="43" t="s">
        <v>2164</v>
      </c>
      <c r="E1726" s="43" t="s">
        <v>1331</v>
      </c>
      <c r="F1726" s="43" t="s">
        <v>2163</v>
      </c>
      <c r="G1726" s="43"/>
    </row>
    <row r="1727" spans="1:7" ht="22.5" x14ac:dyDescent="0.25">
      <c r="A1727" s="43" t="s">
        <v>129</v>
      </c>
      <c r="B1727" s="43" t="s">
        <v>2144</v>
      </c>
      <c r="C1727" s="43" t="s">
        <v>979</v>
      </c>
      <c r="D1727" s="43" t="s">
        <v>133</v>
      </c>
      <c r="E1727" s="43" t="s">
        <v>133</v>
      </c>
      <c r="F1727" s="43" t="s">
        <v>179</v>
      </c>
      <c r="G1727" s="43"/>
    </row>
    <row r="1728" spans="1:7" ht="22.5" x14ac:dyDescent="0.25">
      <c r="A1728" s="43" t="s">
        <v>129</v>
      </c>
      <c r="B1728" s="43" t="s">
        <v>2165</v>
      </c>
      <c r="C1728" s="43" t="s">
        <v>2166</v>
      </c>
      <c r="D1728" s="43" t="s">
        <v>2167</v>
      </c>
      <c r="E1728" s="43" t="s">
        <v>133</v>
      </c>
      <c r="F1728" s="43" t="s">
        <v>2168</v>
      </c>
      <c r="G1728" s="43"/>
    </row>
    <row r="1729" spans="1:7" ht="22.5" x14ac:dyDescent="0.25">
      <c r="A1729" s="43" t="s">
        <v>129</v>
      </c>
      <c r="B1729" s="43" t="s">
        <v>2103</v>
      </c>
      <c r="C1729" s="43" t="s">
        <v>179</v>
      </c>
      <c r="D1729" s="43" t="s">
        <v>133</v>
      </c>
      <c r="E1729" s="43" t="s">
        <v>133</v>
      </c>
      <c r="F1729" s="43" t="s">
        <v>179</v>
      </c>
      <c r="G1729" s="43"/>
    </row>
    <row r="1730" spans="1:7" ht="22.5" x14ac:dyDescent="0.25">
      <c r="A1730" s="43" t="s">
        <v>129</v>
      </c>
      <c r="B1730" s="43" t="s">
        <v>2106</v>
      </c>
      <c r="C1730" s="43" t="s">
        <v>2169</v>
      </c>
      <c r="D1730" s="43" t="s">
        <v>924</v>
      </c>
      <c r="E1730" s="43" t="s">
        <v>716</v>
      </c>
      <c r="F1730" s="43" t="s">
        <v>2169</v>
      </c>
      <c r="G1730" s="43"/>
    </row>
    <row r="1731" spans="1:7" ht="22.5" x14ac:dyDescent="0.25">
      <c r="A1731" s="43" t="s">
        <v>129</v>
      </c>
      <c r="B1731" s="43" t="s">
        <v>2118</v>
      </c>
      <c r="C1731" s="43" t="s">
        <v>2170</v>
      </c>
      <c r="D1731" s="43" t="s">
        <v>1424</v>
      </c>
      <c r="E1731" s="43" t="s">
        <v>2171</v>
      </c>
      <c r="F1731" s="43" t="s">
        <v>2170</v>
      </c>
      <c r="G1731" s="43"/>
    </row>
    <row r="1732" spans="1:7" ht="22.5" x14ac:dyDescent="0.25">
      <c r="A1732" s="43" t="s">
        <v>129</v>
      </c>
      <c r="B1732" s="43" t="s">
        <v>2110</v>
      </c>
      <c r="C1732" s="43" t="s">
        <v>2172</v>
      </c>
      <c r="D1732" s="43" t="s">
        <v>2173</v>
      </c>
      <c r="E1732" s="43" t="s">
        <v>934</v>
      </c>
      <c r="F1732" s="43" t="s">
        <v>2172</v>
      </c>
      <c r="G1732" s="43"/>
    </row>
    <row r="1733" spans="1:7" ht="22.5" x14ac:dyDescent="0.25">
      <c r="A1733" s="43" t="s">
        <v>129</v>
      </c>
      <c r="B1733" s="43" t="s">
        <v>2123</v>
      </c>
      <c r="C1733" s="43" t="s">
        <v>979</v>
      </c>
      <c r="D1733" s="43" t="s">
        <v>133</v>
      </c>
      <c r="E1733" s="43" t="s">
        <v>133</v>
      </c>
      <c r="F1733" s="43" t="s">
        <v>179</v>
      </c>
      <c r="G1733" s="43"/>
    </row>
    <row r="1734" spans="1:7" ht="22.5" x14ac:dyDescent="0.25">
      <c r="A1734" s="43" t="s">
        <v>129</v>
      </c>
      <c r="B1734" s="43" t="s">
        <v>2126</v>
      </c>
      <c r="C1734" s="43" t="s">
        <v>979</v>
      </c>
      <c r="D1734" s="43" t="s">
        <v>133</v>
      </c>
      <c r="E1734" s="43" t="s">
        <v>133</v>
      </c>
      <c r="F1734" s="43" t="s">
        <v>179</v>
      </c>
      <c r="G1734" s="43"/>
    </row>
    <row r="1735" spans="1:7" ht="22.5" x14ac:dyDescent="0.25">
      <c r="A1735" s="43" t="s">
        <v>129</v>
      </c>
      <c r="B1735" s="43" t="s">
        <v>2129</v>
      </c>
      <c r="C1735" s="43" t="s">
        <v>979</v>
      </c>
      <c r="D1735" s="43" t="s">
        <v>133</v>
      </c>
      <c r="E1735" s="43" t="s">
        <v>133</v>
      </c>
      <c r="F1735" s="43" t="s">
        <v>179</v>
      </c>
      <c r="G1735" s="43"/>
    </row>
    <row r="1736" spans="1:7" ht="22.5" x14ac:dyDescent="0.25">
      <c r="A1736" s="43" t="s">
        <v>129</v>
      </c>
      <c r="B1736" s="43" t="s">
        <v>2133</v>
      </c>
      <c r="C1736" s="43" t="s">
        <v>979</v>
      </c>
      <c r="D1736" s="43" t="s">
        <v>133</v>
      </c>
      <c r="E1736" s="43" t="s">
        <v>133</v>
      </c>
      <c r="F1736" s="43" t="s">
        <v>179</v>
      </c>
      <c r="G1736" s="43"/>
    </row>
    <row r="1737" spans="1:7" ht="22.5" x14ac:dyDescent="0.25">
      <c r="A1737" s="43" t="s">
        <v>129</v>
      </c>
      <c r="B1737" s="43" t="s">
        <v>2137</v>
      </c>
      <c r="C1737" s="43" t="s">
        <v>979</v>
      </c>
      <c r="D1737" s="43" t="s">
        <v>133</v>
      </c>
      <c r="E1737" s="43" t="s">
        <v>133</v>
      </c>
      <c r="F1737" s="43" t="s">
        <v>179</v>
      </c>
      <c r="G1737" s="43"/>
    </row>
    <row r="1738" spans="1:7" ht="22.5" x14ac:dyDescent="0.25">
      <c r="A1738" s="43" t="s">
        <v>129</v>
      </c>
      <c r="B1738" s="43" t="s">
        <v>2139</v>
      </c>
      <c r="C1738" s="43" t="s">
        <v>979</v>
      </c>
      <c r="D1738" s="43" t="s">
        <v>133</v>
      </c>
      <c r="E1738" s="43" t="s">
        <v>133</v>
      </c>
      <c r="F1738" s="43" t="s">
        <v>179</v>
      </c>
      <c r="G1738" s="43"/>
    </row>
    <row r="1739" spans="1:7" ht="22.5" x14ac:dyDescent="0.25">
      <c r="A1739" s="43" t="s">
        <v>129</v>
      </c>
      <c r="B1739" s="43" t="s">
        <v>2141</v>
      </c>
      <c r="C1739" s="43" t="s">
        <v>979</v>
      </c>
      <c r="D1739" s="43" t="s">
        <v>133</v>
      </c>
      <c r="E1739" s="43" t="s">
        <v>133</v>
      </c>
      <c r="F1739" s="43" t="s">
        <v>179</v>
      </c>
      <c r="G1739" s="43"/>
    </row>
    <row r="1740" spans="1:7" ht="22.5" x14ac:dyDescent="0.25">
      <c r="A1740" s="43" t="s">
        <v>129</v>
      </c>
      <c r="B1740" s="43" t="s">
        <v>2144</v>
      </c>
      <c r="C1740" s="43" t="s">
        <v>979</v>
      </c>
      <c r="D1740" s="43" t="s">
        <v>133</v>
      </c>
      <c r="E1740" s="43" t="s">
        <v>133</v>
      </c>
      <c r="F1740" s="43" t="s">
        <v>179</v>
      </c>
      <c r="G1740" s="43"/>
    </row>
    <row r="1741" spans="1:7" ht="22.5" x14ac:dyDescent="0.25">
      <c r="A1741" s="43" t="s">
        <v>129</v>
      </c>
      <c r="B1741" s="43" t="s">
        <v>2174</v>
      </c>
      <c r="C1741" s="43" t="s">
        <v>179</v>
      </c>
      <c r="D1741" s="43" t="s">
        <v>1148</v>
      </c>
      <c r="E1741" s="43" t="s">
        <v>133</v>
      </c>
      <c r="F1741" s="43" t="s">
        <v>179</v>
      </c>
      <c r="G1741" s="43"/>
    </row>
    <row r="1742" spans="1:7" ht="22.5" x14ac:dyDescent="0.25">
      <c r="A1742" s="43" t="s">
        <v>129</v>
      </c>
      <c r="B1742" s="43" t="s">
        <v>2175</v>
      </c>
      <c r="C1742" s="43" t="s">
        <v>179</v>
      </c>
      <c r="D1742" s="43" t="s">
        <v>1148</v>
      </c>
      <c r="E1742" s="43" t="s">
        <v>1015</v>
      </c>
      <c r="F1742" s="43" t="s">
        <v>179</v>
      </c>
      <c r="G1742" s="43"/>
    </row>
    <row r="1743" spans="1:7" ht="22.5" x14ac:dyDescent="0.25">
      <c r="A1743" s="43" t="s">
        <v>129</v>
      </c>
      <c r="B1743" s="43" t="s">
        <v>1797</v>
      </c>
      <c r="C1743" s="43" t="s">
        <v>179</v>
      </c>
      <c r="D1743" s="43" t="s">
        <v>1016</v>
      </c>
      <c r="E1743" s="43" t="s">
        <v>254</v>
      </c>
      <c r="F1743" s="43" t="s">
        <v>179</v>
      </c>
      <c r="G1743" s="43"/>
    </row>
    <row r="1744" spans="1:7" ht="22.5" x14ac:dyDescent="0.25">
      <c r="A1744" s="43" t="s">
        <v>129</v>
      </c>
      <c r="B1744" s="43" t="s">
        <v>236</v>
      </c>
      <c r="C1744" s="43" t="s">
        <v>179</v>
      </c>
      <c r="D1744" s="43" t="s">
        <v>549</v>
      </c>
      <c r="E1744" s="43" t="s">
        <v>748</v>
      </c>
      <c r="F1744" s="43" t="s">
        <v>179</v>
      </c>
      <c r="G1744" s="43"/>
    </row>
    <row r="1745" spans="1:7" ht="22.5" x14ac:dyDescent="0.25">
      <c r="A1745" s="43" t="s">
        <v>129</v>
      </c>
      <c r="B1745" s="43" t="s">
        <v>2176</v>
      </c>
      <c r="C1745" s="43" t="s">
        <v>179</v>
      </c>
      <c r="D1745" s="43" t="s">
        <v>2135</v>
      </c>
      <c r="E1745" s="43" t="s">
        <v>250</v>
      </c>
      <c r="F1745" s="43" t="s">
        <v>179</v>
      </c>
      <c r="G1745" s="43"/>
    </row>
    <row r="1746" spans="1:7" ht="22.5" x14ac:dyDescent="0.25">
      <c r="A1746" s="43" t="s">
        <v>129</v>
      </c>
      <c r="B1746" s="43" t="s">
        <v>2177</v>
      </c>
      <c r="C1746" s="43" t="s">
        <v>179</v>
      </c>
      <c r="D1746" s="43" t="s">
        <v>262</v>
      </c>
      <c r="E1746" s="43" t="s">
        <v>444</v>
      </c>
      <c r="F1746" s="43" t="s">
        <v>179</v>
      </c>
      <c r="G1746" s="43"/>
    </row>
    <row r="1747" spans="1:7" ht="22.5" x14ac:dyDescent="0.25">
      <c r="A1747" s="43" t="s">
        <v>129</v>
      </c>
      <c r="B1747" s="43" t="s">
        <v>2178</v>
      </c>
      <c r="C1747" s="43" t="s">
        <v>179</v>
      </c>
      <c r="D1747" s="43" t="s">
        <v>2179</v>
      </c>
      <c r="E1747" s="43" t="s">
        <v>324</v>
      </c>
      <c r="F1747" s="43" t="s">
        <v>179</v>
      </c>
      <c r="G1747" s="43"/>
    </row>
    <row r="1748" spans="1:7" ht="22.5" x14ac:dyDescent="0.25">
      <c r="A1748" s="43" t="s">
        <v>129</v>
      </c>
      <c r="B1748" s="43" t="s">
        <v>2180</v>
      </c>
      <c r="C1748" s="43" t="s">
        <v>179</v>
      </c>
      <c r="D1748" s="43" t="s">
        <v>2181</v>
      </c>
      <c r="E1748" s="43" t="s">
        <v>2182</v>
      </c>
      <c r="F1748" s="43" t="s">
        <v>179</v>
      </c>
      <c r="G1748" s="43"/>
    </row>
    <row r="1749" spans="1:7" ht="22.5" x14ac:dyDescent="0.25">
      <c r="A1749" s="43" t="s">
        <v>129</v>
      </c>
      <c r="B1749" s="43" t="s">
        <v>2183</v>
      </c>
      <c r="C1749" s="43" t="s">
        <v>179</v>
      </c>
      <c r="D1749" s="43" t="s">
        <v>671</v>
      </c>
      <c r="E1749" s="43" t="s">
        <v>1002</v>
      </c>
      <c r="F1749" s="43" t="s">
        <v>179</v>
      </c>
      <c r="G1749" s="43"/>
    </row>
    <row r="1750" spans="1:7" ht="22.5" x14ac:dyDescent="0.25">
      <c r="A1750" s="43" t="s">
        <v>129</v>
      </c>
      <c r="B1750" s="43" t="s">
        <v>2184</v>
      </c>
      <c r="C1750" s="43" t="s">
        <v>179</v>
      </c>
      <c r="D1750" s="43" t="s">
        <v>133</v>
      </c>
      <c r="E1750" s="43" t="s">
        <v>133</v>
      </c>
      <c r="F1750" s="43" t="s">
        <v>179</v>
      </c>
      <c r="G1750" s="43"/>
    </row>
    <row r="1751" spans="1:7" ht="22.5" x14ac:dyDescent="0.25">
      <c r="A1751" s="43" t="s">
        <v>129</v>
      </c>
      <c r="B1751" s="43" t="s">
        <v>2185</v>
      </c>
      <c r="C1751" s="43" t="s">
        <v>179</v>
      </c>
      <c r="D1751" s="43" t="s">
        <v>133</v>
      </c>
      <c r="E1751" s="43" t="s">
        <v>133</v>
      </c>
      <c r="F1751" s="43" t="s">
        <v>179</v>
      </c>
      <c r="G1751" s="43"/>
    </row>
    <row r="1752" spans="1:7" ht="22.5" x14ac:dyDescent="0.25">
      <c r="A1752" s="43" t="s">
        <v>129</v>
      </c>
      <c r="B1752" s="43" t="s">
        <v>2186</v>
      </c>
      <c r="C1752" s="43" t="s">
        <v>179</v>
      </c>
      <c r="D1752" s="43" t="s">
        <v>133</v>
      </c>
      <c r="E1752" s="43" t="s">
        <v>133</v>
      </c>
      <c r="F1752" s="43" t="s">
        <v>179</v>
      </c>
      <c r="G1752" s="43"/>
    </row>
    <row r="1753" spans="1:7" ht="22.5" x14ac:dyDescent="0.25">
      <c r="A1753" s="43" t="s">
        <v>129</v>
      </c>
      <c r="B1753" s="43" t="s">
        <v>1654</v>
      </c>
      <c r="C1753" s="43" t="s">
        <v>179</v>
      </c>
      <c r="D1753" s="43" t="s">
        <v>133</v>
      </c>
      <c r="E1753" s="43" t="s">
        <v>133</v>
      </c>
      <c r="F1753" s="43" t="s">
        <v>179</v>
      </c>
      <c r="G1753" s="43"/>
    </row>
    <row r="1754" spans="1:7" ht="22.5" x14ac:dyDescent="0.25">
      <c r="A1754" s="43" t="s">
        <v>129</v>
      </c>
      <c r="B1754" s="43" t="s">
        <v>2187</v>
      </c>
      <c r="C1754" s="43" t="s">
        <v>179</v>
      </c>
      <c r="D1754" s="43" t="s">
        <v>133</v>
      </c>
      <c r="E1754" s="43" t="s">
        <v>133</v>
      </c>
      <c r="F1754" s="43" t="s">
        <v>179</v>
      </c>
      <c r="G1754" s="43"/>
    </row>
    <row r="1755" spans="1:7" ht="22.5" x14ac:dyDescent="0.25">
      <c r="A1755" s="43" t="s">
        <v>129</v>
      </c>
      <c r="B1755" s="43" t="s">
        <v>2188</v>
      </c>
      <c r="C1755" s="43" t="s">
        <v>179</v>
      </c>
      <c r="D1755" s="43" t="s">
        <v>133</v>
      </c>
      <c r="E1755" s="43" t="s">
        <v>133</v>
      </c>
      <c r="F1755" s="43" t="s">
        <v>179</v>
      </c>
      <c r="G1755" s="43"/>
    </row>
    <row r="1756" spans="1:7" ht="22.5" x14ac:dyDescent="0.25">
      <c r="A1756" s="43" t="s">
        <v>129</v>
      </c>
      <c r="B1756" s="43" t="s">
        <v>1029</v>
      </c>
      <c r="C1756" s="43" t="s">
        <v>179</v>
      </c>
      <c r="D1756" s="43" t="s">
        <v>133</v>
      </c>
      <c r="E1756" s="43" t="s">
        <v>133</v>
      </c>
      <c r="F1756" s="43" t="s">
        <v>179</v>
      </c>
      <c r="G1756" s="43"/>
    </row>
    <row r="1757" spans="1:7" ht="22.5" x14ac:dyDescent="0.25">
      <c r="A1757" s="43" t="s">
        <v>129</v>
      </c>
      <c r="B1757" s="43" t="s">
        <v>2189</v>
      </c>
      <c r="C1757" s="43" t="s">
        <v>179</v>
      </c>
      <c r="D1757" s="43" t="s">
        <v>133</v>
      </c>
      <c r="E1757" s="43" t="s">
        <v>133</v>
      </c>
      <c r="F1757" s="43" t="s">
        <v>179</v>
      </c>
      <c r="G1757" s="43"/>
    </row>
    <row r="1758" spans="1:7" ht="22.5" x14ac:dyDescent="0.25">
      <c r="A1758" s="43" t="s">
        <v>129</v>
      </c>
      <c r="B1758" s="43" t="s">
        <v>2190</v>
      </c>
      <c r="C1758" s="43" t="s">
        <v>179</v>
      </c>
      <c r="D1758" s="43" t="s">
        <v>1207</v>
      </c>
      <c r="E1758" s="43" t="s">
        <v>1207</v>
      </c>
      <c r="F1758" s="43" t="s">
        <v>179</v>
      </c>
      <c r="G1758" s="43"/>
    </row>
    <row r="1759" spans="1:7" ht="22.5" x14ac:dyDescent="0.25">
      <c r="A1759" s="43" t="s">
        <v>129</v>
      </c>
      <c r="B1759" s="43" t="s">
        <v>2175</v>
      </c>
      <c r="C1759" s="43" t="s">
        <v>179</v>
      </c>
      <c r="D1759" s="43" t="s">
        <v>1207</v>
      </c>
      <c r="E1759" s="43" t="s">
        <v>1207</v>
      </c>
      <c r="F1759" s="43" t="s">
        <v>179</v>
      </c>
      <c r="G1759" s="43"/>
    </row>
    <row r="1760" spans="1:7" ht="22.5" x14ac:dyDescent="0.25">
      <c r="A1760" s="43" t="s">
        <v>129</v>
      </c>
      <c r="B1760" s="43" t="s">
        <v>231</v>
      </c>
      <c r="C1760" s="43" t="s">
        <v>179</v>
      </c>
      <c r="D1760" s="43" t="s">
        <v>1207</v>
      </c>
      <c r="E1760" s="43" t="s">
        <v>1207</v>
      </c>
      <c r="F1760" s="43" t="s">
        <v>179</v>
      </c>
      <c r="G1760" s="43"/>
    </row>
    <row r="1761" spans="1:7" ht="22.5" x14ac:dyDescent="0.25">
      <c r="A1761" s="43" t="s">
        <v>129</v>
      </c>
      <c r="B1761" s="43" t="s">
        <v>233</v>
      </c>
      <c r="C1761" s="43" t="s">
        <v>179</v>
      </c>
      <c r="D1761" s="43" t="s">
        <v>1207</v>
      </c>
      <c r="E1761" s="43" t="s">
        <v>1207</v>
      </c>
      <c r="F1761" s="43" t="s">
        <v>179</v>
      </c>
      <c r="G1761" s="43"/>
    </row>
    <row r="1762" spans="1:7" ht="22.5" x14ac:dyDescent="0.25">
      <c r="A1762" s="43" t="s">
        <v>129</v>
      </c>
      <c r="B1762" s="43" t="s">
        <v>236</v>
      </c>
      <c r="C1762" s="43" t="s">
        <v>179</v>
      </c>
      <c r="D1762" s="43" t="s">
        <v>1207</v>
      </c>
      <c r="E1762" s="43" t="s">
        <v>1207</v>
      </c>
      <c r="F1762" s="43" t="s">
        <v>179</v>
      </c>
      <c r="G1762" s="43"/>
    </row>
    <row r="1763" spans="1:7" ht="22.5" x14ac:dyDescent="0.25">
      <c r="A1763" s="43" t="s">
        <v>129</v>
      </c>
      <c r="B1763" s="43" t="s">
        <v>2191</v>
      </c>
      <c r="C1763" s="43" t="s">
        <v>179</v>
      </c>
      <c r="D1763" s="43" t="s">
        <v>1207</v>
      </c>
      <c r="E1763" s="43" t="s">
        <v>1207</v>
      </c>
      <c r="F1763" s="43" t="s">
        <v>179</v>
      </c>
      <c r="G1763" s="43"/>
    </row>
    <row r="1764" spans="1:7" ht="22.5" x14ac:dyDescent="0.25">
      <c r="A1764" s="43" t="s">
        <v>129</v>
      </c>
      <c r="B1764" s="43" t="s">
        <v>1011</v>
      </c>
      <c r="C1764" s="43" t="s">
        <v>179</v>
      </c>
      <c r="D1764" s="43" t="s">
        <v>1207</v>
      </c>
      <c r="E1764" s="43" t="s">
        <v>1207</v>
      </c>
      <c r="F1764" s="43" t="s">
        <v>179</v>
      </c>
      <c r="G1764" s="43"/>
    </row>
    <row r="1765" spans="1:7" ht="22.5" x14ac:dyDescent="0.25">
      <c r="A1765" s="43" t="s">
        <v>129</v>
      </c>
      <c r="B1765" s="43" t="s">
        <v>242</v>
      </c>
      <c r="C1765" s="43" t="s">
        <v>179</v>
      </c>
      <c r="D1765" s="43" t="s">
        <v>1207</v>
      </c>
      <c r="E1765" s="43" t="s">
        <v>1207</v>
      </c>
      <c r="F1765" s="43" t="s">
        <v>179</v>
      </c>
      <c r="G1765" s="43"/>
    </row>
    <row r="1766" spans="1:7" ht="22.5" x14ac:dyDescent="0.25">
      <c r="A1766" s="43" t="s">
        <v>129</v>
      </c>
      <c r="B1766" s="43" t="s">
        <v>245</v>
      </c>
      <c r="C1766" s="43" t="s">
        <v>179</v>
      </c>
      <c r="D1766" s="43" t="s">
        <v>1207</v>
      </c>
      <c r="E1766" s="43" t="s">
        <v>1207</v>
      </c>
      <c r="F1766" s="43" t="s">
        <v>179</v>
      </c>
      <c r="G1766" s="43"/>
    </row>
    <row r="1767" spans="1:7" ht="22.5" x14ac:dyDescent="0.25">
      <c r="A1767" s="43" t="s">
        <v>129</v>
      </c>
      <c r="B1767" s="43" t="s">
        <v>248</v>
      </c>
      <c r="C1767" s="43" t="s">
        <v>179</v>
      </c>
      <c r="D1767" s="43" t="s">
        <v>1207</v>
      </c>
      <c r="E1767" s="43" t="s">
        <v>1207</v>
      </c>
      <c r="F1767" s="43" t="s">
        <v>179</v>
      </c>
      <c r="G1767" s="43"/>
    </row>
    <row r="1768" spans="1:7" ht="22.5" x14ac:dyDescent="0.25">
      <c r="A1768" s="43" t="s">
        <v>129</v>
      </c>
      <c r="B1768" s="43" t="s">
        <v>233</v>
      </c>
      <c r="C1768" s="43" t="s">
        <v>179</v>
      </c>
      <c r="D1768" s="43" t="s">
        <v>1207</v>
      </c>
      <c r="E1768" s="43" t="s">
        <v>1207</v>
      </c>
      <c r="F1768" s="43" t="s">
        <v>179</v>
      </c>
      <c r="G1768" s="43"/>
    </row>
    <row r="1769" spans="1:7" ht="22.5" x14ac:dyDescent="0.25">
      <c r="A1769" s="43" t="s">
        <v>129</v>
      </c>
      <c r="B1769" s="43" t="s">
        <v>236</v>
      </c>
      <c r="C1769" s="43" t="s">
        <v>179</v>
      </c>
      <c r="D1769" s="43" t="s">
        <v>1207</v>
      </c>
      <c r="E1769" s="43" t="s">
        <v>1207</v>
      </c>
      <c r="F1769" s="43" t="s">
        <v>179</v>
      </c>
      <c r="G1769" s="43"/>
    </row>
    <row r="1770" spans="1:7" ht="22.5" x14ac:dyDescent="0.25">
      <c r="A1770" s="43" t="s">
        <v>129</v>
      </c>
      <c r="B1770" s="43" t="s">
        <v>1654</v>
      </c>
      <c r="C1770" s="43" t="s">
        <v>179</v>
      </c>
      <c r="D1770" s="43" t="s">
        <v>1207</v>
      </c>
      <c r="E1770" s="43" t="s">
        <v>1207</v>
      </c>
      <c r="F1770" s="43" t="s">
        <v>179</v>
      </c>
      <c r="G1770" s="43"/>
    </row>
    <row r="1771" spans="1:7" ht="22.5" x14ac:dyDescent="0.25">
      <c r="A1771" s="43" t="s">
        <v>129</v>
      </c>
      <c r="B1771" s="43" t="s">
        <v>2192</v>
      </c>
      <c r="C1771" s="43" t="s">
        <v>179</v>
      </c>
      <c r="D1771" s="43" t="s">
        <v>1207</v>
      </c>
      <c r="E1771" s="43" t="s">
        <v>1207</v>
      </c>
      <c r="F1771" s="43" t="s">
        <v>179</v>
      </c>
      <c r="G1771" s="43"/>
    </row>
    <row r="1772" spans="1:7" ht="22.5" x14ac:dyDescent="0.25">
      <c r="A1772" s="43" t="s">
        <v>129</v>
      </c>
      <c r="B1772" s="43" t="s">
        <v>2193</v>
      </c>
      <c r="C1772" s="43" t="s">
        <v>179</v>
      </c>
      <c r="D1772" s="43" t="s">
        <v>1207</v>
      </c>
      <c r="E1772" s="43" t="s">
        <v>1207</v>
      </c>
      <c r="F1772" s="43" t="s">
        <v>179</v>
      </c>
      <c r="G1772" s="43"/>
    </row>
    <row r="1773" spans="1:7" ht="22.5" x14ac:dyDescent="0.25">
      <c r="A1773" s="43" t="s">
        <v>129</v>
      </c>
      <c r="B1773" s="43" t="s">
        <v>1029</v>
      </c>
      <c r="C1773" s="43" t="s">
        <v>179</v>
      </c>
      <c r="D1773" s="43" t="s">
        <v>1207</v>
      </c>
      <c r="E1773" s="43" t="s">
        <v>1207</v>
      </c>
      <c r="F1773" s="43" t="s">
        <v>179</v>
      </c>
      <c r="G1773" s="43"/>
    </row>
    <row r="1774" spans="1:7" ht="22.5" x14ac:dyDescent="0.25">
      <c r="A1774" s="43" t="s">
        <v>129</v>
      </c>
      <c r="B1774" s="43" t="s">
        <v>2194</v>
      </c>
      <c r="C1774" s="43" t="s">
        <v>179</v>
      </c>
      <c r="D1774" s="43" t="s">
        <v>1207</v>
      </c>
      <c r="E1774" s="43" t="s">
        <v>1207</v>
      </c>
      <c r="F1774" s="43" t="s">
        <v>179</v>
      </c>
      <c r="G1774" s="43"/>
    </row>
    <row r="1775" spans="1:7" ht="22.5" x14ac:dyDescent="0.25">
      <c r="A1775" s="43" t="s">
        <v>129</v>
      </c>
      <c r="B1775" s="43" t="s">
        <v>2195</v>
      </c>
      <c r="C1775" s="43" t="s">
        <v>2196</v>
      </c>
      <c r="D1775" s="43" t="s">
        <v>312</v>
      </c>
      <c r="E1775" s="43" t="s">
        <v>133</v>
      </c>
      <c r="F1775" s="43" t="s">
        <v>2197</v>
      </c>
      <c r="G1775" s="43"/>
    </row>
    <row r="1776" spans="1:7" ht="22.5" x14ac:dyDescent="0.25">
      <c r="A1776" s="43" t="s">
        <v>129</v>
      </c>
      <c r="B1776" s="43" t="s">
        <v>2198</v>
      </c>
      <c r="C1776" s="43" t="s">
        <v>179</v>
      </c>
      <c r="D1776" s="43" t="s">
        <v>133</v>
      </c>
      <c r="E1776" s="43" t="s">
        <v>133</v>
      </c>
      <c r="F1776" s="43" t="s">
        <v>179</v>
      </c>
      <c r="G1776" s="43"/>
    </row>
    <row r="1777" spans="1:7" ht="22.5" x14ac:dyDescent="0.25">
      <c r="A1777" s="43" t="s">
        <v>129</v>
      </c>
      <c r="B1777" s="43" t="s">
        <v>2199</v>
      </c>
      <c r="C1777" s="43" t="s">
        <v>179</v>
      </c>
      <c r="D1777" s="43" t="s">
        <v>133</v>
      </c>
      <c r="E1777" s="43" t="s">
        <v>133</v>
      </c>
      <c r="F1777" s="43" t="s">
        <v>179</v>
      </c>
      <c r="G1777" s="43"/>
    </row>
    <row r="1778" spans="1:7" ht="22.5" x14ac:dyDescent="0.25">
      <c r="A1778" s="43" t="s">
        <v>129</v>
      </c>
      <c r="B1778" s="43" t="s">
        <v>2200</v>
      </c>
      <c r="C1778" s="43" t="s">
        <v>179</v>
      </c>
      <c r="D1778" s="43" t="s">
        <v>133</v>
      </c>
      <c r="E1778" s="43" t="s">
        <v>133</v>
      </c>
      <c r="F1778" s="43" t="s">
        <v>179</v>
      </c>
      <c r="G1778" s="43"/>
    </row>
    <row r="1779" spans="1:7" ht="22.5" x14ac:dyDescent="0.25">
      <c r="A1779" s="43" t="s">
        <v>129</v>
      </c>
      <c r="B1779" s="43" t="s">
        <v>2201</v>
      </c>
      <c r="C1779" s="43" t="s">
        <v>179</v>
      </c>
      <c r="D1779" s="43" t="s">
        <v>133</v>
      </c>
      <c r="E1779" s="43" t="s">
        <v>133</v>
      </c>
      <c r="F1779" s="43" t="s">
        <v>179</v>
      </c>
      <c r="G1779" s="43"/>
    </row>
    <row r="1780" spans="1:7" ht="22.5" x14ac:dyDescent="0.25">
      <c r="A1780" s="43" t="s">
        <v>129</v>
      </c>
      <c r="B1780" s="43" t="s">
        <v>2199</v>
      </c>
      <c r="C1780" s="43" t="s">
        <v>179</v>
      </c>
      <c r="D1780" s="43" t="s">
        <v>133</v>
      </c>
      <c r="E1780" s="43" t="s">
        <v>133</v>
      </c>
      <c r="F1780" s="43" t="s">
        <v>179</v>
      </c>
      <c r="G1780" s="43"/>
    </row>
    <row r="1781" spans="1:7" ht="22.5" x14ac:dyDescent="0.25">
      <c r="A1781" s="43" t="s">
        <v>129</v>
      </c>
      <c r="B1781" s="43" t="s">
        <v>2200</v>
      </c>
      <c r="C1781" s="43" t="s">
        <v>179</v>
      </c>
      <c r="D1781" s="43" t="s">
        <v>133</v>
      </c>
      <c r="E1781" s="43" t="s">
        <v>133</v>
      </c>
      <c r="F1781" s="43" t="s">
        <v>179</v>
      </c>
      <c r="G1781" s="43"/>
    </row>
    <row r="1782" spans="1:7" ht="22.5" x14ac:dyDescent="0.25">
      <c r="A1782" s="43" t="s">
        <v>129</v>
      </c>
      <c r="B1782" s="43" t="s">
        <v>2202</v>
      </c>
      <c r="C1782" s="43" t="s">
        <v>840</v>
      </c>
      <c r="D1782" s="43" t="s">
        <v>2203</v>
      </c>
      <c r="E1782" s="43" t="s">
        <v>133</v>
      </c>
      <c r="F1782" s="43" t="s">
        <v>179</v>
      </c>
      <c r="G1782" s="43"/>
    </row>
    <row r="1783" spans="1:7" ht="22.5" x14ac:dyDescent="0.25">
      <c r="A1783" s="43" t="s">
        <v>129</v>
      </c>
      <c r="B1783" s="43" t="s">
        <v>898</v>
      </c>
      <c r="C1783" s="43" t="s">
        <v>179</v>
      </c>
      <c r="D1783" s="43" t="s">
        <v>2203</v>
      </c>
      <c r="E1783" s="43" t="s">
        <v>133</v>
      </c>
      <c r="F1783" s="43" t="s">
        <v>179</v>
      </c>
      <c r="G1783" s="43"/>
    </row>
    <row r="1784" spans="1:7" ht="22.5" x14ac:dyDescent="0.25">
      <c r="A1784" s="43" t="s">
        <v>129</v>
      </c>
      <c r="B1784" s="43" t="s">
        <v>873</v>
      </c>
      <c r="C1784" s="43" t="s">
        <v>179</v>
      </c>
      <c r="D1784" s="43" t="s">
        <v>2204</v>
      </c>
      <c r="E1784" s="43" t="s">
        <v>2204</v>
      </c>
      <c r="F1784" s="43" t="s">
        <v>179</v>
      </c>
      <c r="G1784" s="43"/>
    </row>
    <row r="1785" spans="1:7" ht="22.5" x14ac:dyDescent="0.25">
      <c r="A1785" s="43" t="s">
        <v>129</v>
      </c>
      <c r="B1785" s="43" t="s">
        <v>922</v>
      </c>
      <c r="C1785" s="43" t="s">
        <v>179</v>
      </c>
      <c r="D1785" s="43" t="s">
        <v>2205</v>
      </c>
      <c r="E1785" s="43" t="s">
        <v>908</v>
      </c>
      <c r="F1785" s="43" t="s">
        <v>179</v>
      </c>
      <c r="G1785" s="43"/>
    </row>
    <row r="1786" spans="1:7" ht="22.5" x14ac:dyDescent="0.25">
      <c r="A1786" s="43" t="s">
        <v>129</v>
      </c>
      <c r="B1786" s="43" t="s">
        <v>901</v>
      </c>
      <c r="C1786" s="43" t="s">
        <v>179</v>
      </c>
      <c r="D1786" s="43" t="s">
        <v>2203</v>
      </c>
      <c r="E1786" s="43" t="s">
        <v>905</v>
      </c>
      <c r="F1786" s="43" t="s">
        <v>179</v>
      </c>
      <c r="G1786" s="43"/>
    </row>
    <row r="1787" spans="1:7" ht="22.5" x14ac:dyDescent="0.25">
      <c r="A1787" s="43" t="s">
        <v>129</v>
      </c>
      <c r="B1787" s="43" t="s">
        <v>903</v>
      </c>
      <c r="C1787" s="43" t="s">
        <v>179</v>
      </c>
      <c r="D1787" s="43" t="s">
        <v>953</v>
      </c>
      <c r="E1787" s="43" t="s">
        <v>2206</v>
      </c>
      <c r="F1787" s="43" t="s">
        <v>179</v>
      </c>
      <c r="G1787" s="43"/>
    </row>
    <row r="1788" spans="1:7" ht="22.5" x14ac:dyDescent="0.25">
      <c r="A1788" s="43" t="s">
        <v>129</v>
      </c>
      <c r="B1788" s="43" t="s">
        <v>906</v>
      </c>
      <c r="C1788" s="43" t="s">
        <v>179</v>
      </c>
      <c r="D1788" s="43" t="s">
        <v>133</v>
      </c>
      <c r="E1788" s="43" t="s">
        <v>133</v>
      </c>
      <c r="F1788" s="43" t="s">
        <v>179</v>
      </c>
      <c r="G1788" s="43"/>
    </row>
    <row r="1789" spans="1:7" ht="22.5" x14ac:dyDescent="0.25">
      <c r="A1789" s="43" t="s">
        <v>129</v>
      </c>
      <c r="B1789" s="43" t="s">
        <v>909</v>
      </c>
      <c r="C1789" s="43" t="s">
        <v>179</v>
      </c>
      <c r="D1789" s="43" t="s">
        <v>133</v>
      </c>
      <c r="E1789" s="43" t="s">
        <v>133</v>
      </c>
      <c r="F1789" s="43" t="s">
        <v>179</v>
      </c>
      <c r="G1789" s="43"/>
    </row>
    <row r="1790" spans="1:7" ht="22.5" x14ac:dyDescent="0.25">
      <c r="A1790" s="43" t="s">
        <v>129</v>
      </c>
      <c r="B1790" s="43" t="s">
        <v>233</v>
      </c>
      <c r="C1790" s="43" t="s">
        <v>179</v>
      </c>
      <c r="D1790" s="43" t="s">
        <v>133</v>
      </c>
      <c r="E1790" s="43" t="s">
        <v>133</v>
      </c>
      <c r="F1790" s="43" t="s">
        <v>179</v>
      </c>
      <c r="G1790" s="43"/>
    </row>
    <row r="1791" spans="1:7" ht="22.5" x14ac:dyDescent="0.25">
      <c r="A1791" s="43" t="s">
        <v>129</v>
      </c>
      <c r="B1791" s="43" t="s">
        <v>901</v>
      </c>
      <c r="C1791" s="43" t="s">
        <v>179</v>
      </c>
      <c r="D1791" s="43" t="s">
        <v>133</v>
      </c>
      <c r="E1791" s="43" t="s">
        <v>133</v>
      </c>
      <c r="F1791" s="43" t="s">
        <v>179</v>
      </c>
      <c r="G1791" s="43"/>
    </row>
    <row r="1792" spans="1:7" ht="22.5" x14ac:dyDescent="0.25">
      <c r="A1792" s="43" t="s">
        <v>129</v>
      </c>
      <c r="B1792" s="43" t="s">
        <v>935</v>
      </c>
      <c r="C1792" s="43" t="s">
        <v>179</v>
      </c>
      <c r="D1792" s="43" t="s">
        <v>133</v>
      </c>
      <c r="E1792" s="43" t="s">
        <v>133</v>
      </c>
      <c r="F1792" s="43" t="s">
        <v>179</v>
      </c>
      <c r="G1792" s="43"/>
    </row>
    <row r="1793" spans="1:7" ht="22.5" x14ac:dyDescent="0.25">
      <c r="A1793" s="43" t="s">
        <v>129</v>
      </c>
      <c r="B1793" s="43" t="s">
        <v>937</v>
      </c>
      <c r="C1793" s="43" t="s">
        <v>179</v>
      </c>
      <c r="D1793" s="43" t="s">
        <v>133</v>
      </c>
      <c r="E1793" s="43" t="s">
        <v>133</v>
      </c>
      <c r="F1793" s="43" t="s">
        <v>179</v>
      </c>
      <c r="G1793" s="43"/>
    </row>
    <row r="1794" spans="1:7" ht="22.5" x14ac:dyDescent="0.25">
      <c r="A1794" s="43" t="s">
        <v>129</v>
      </c>
      <c r="B1794" s="43" t="s">
        <v>2200</v>
      </c>
      <c r="C1794" s="43" t="s">
        <v>840</v>
      </c>
      <c r="D1794" s="43" t="s">
        <v>133</v>
      </c>
      <c r="E1794" s="43" t="s">
        <v>133</v>
      </c>
      <c r="F1794" s="43" t="s">
        <v>179</v>
      </c>
      <c r="G1794" s="43"/>
    </row>
    <row r="1795" spans="1:7" ht="22.5" x14ac:dyDescent="0.25">
      <c r="A1795" s="43" t="s">
        <v>129</v>
      </c>
      <c r="B1795" s="43" t="s">
        <v>2207</v>
      </c>
      <c r="C1795" s="43" t="s">
        <v>2208</v>
      </c>
      <c r="D1795" s="43" t="s">
        <v>133</v>
      </c>
      <c r="E1795" s="43" t="s">
        <v>133</v>
      </c>
      <c r="F1795" s="43" t="s">
        <v>179</v>
      </c>
      <c r="G1795" s="43"/>
    </row>
    <row r="1796" spans="1:7" ht="22.5" x14ac:dyDescent="0.25">
      <c r="A1796" s="43" t="s">
        <v>129</v>
      </c>
      <c r="B1796" s="43" t="s">
        <v>2209</v>
      </c>
      <c r="C1796" s="43" t="s">
        <v>2208</v>
      </c>
      <c r="D1796" s="43" t="s">
        <v>133</v>
      </c>
      <c r="E1796" s="43" t="s">
        <v>133</v>
      </c>
      <c r="F1796" s="43" t="s">
        <v>179</v>
      </c>
      <c r="G1796" s="43"/>
    </row>
    <row r="1797" spans="1:7" ht="22.5" x14ac:dyDescent="0.25">
      <c r="A1797" s="43" t="s">
        <v>129</v>
      </c>
      <c r="B1797" s="43" t="s">
        <v>2210</v>
      </c>
      <c r="C1797" s="43" t="s">
        <v>2208</v>
      </c>
      <c r="D1797" s="43" t="s">
        <v>133</v>
      </c>
      <c r="E1797" s="43" t="s">
        <v>133</v>
      </c>
      <c r="F1797" s="43" t="s">
        <v>179</v>
      </c>
      <c r="G1797" s="43"/>
    </row>
    <row r="1798" spans="1:7" ht="22.5" x14ac:dyDescent="0.25">
      <c r="A1798" s="43" t="s">
        <v>129</v>
      </c>
      <c r="B1798" s="43" t="s">
        <v>898</v>
      </c>
      <c r="C1798" s="43" t="s">
        <v>179</v>
      </c>
      <c r="D1798" s="43" t="s">
        <v>133</v>
      </c>
      <c r="E1798" s="43" t="s">
        <v>133</v>
      </c>
      <c r="F1798" s="43" t="s">
        <v>179</v>
      </c>
      <c r="G1798" s="43"/>
    </row>
    <row r="1799" spans="1:7" ht="22.5" x14ac:dyDescent="0.25">
      <c r="A1799" s="43" t="s">
        <v>129</v>
      </c>
      <c r="B1799" s="43" t="s">
        <v>853</v>
      </c>
      <c r="C1799" s="43" t="s">
        <v>2208</v>
      </c>
      <c r="D1799" s="43" t="s">
        <v>133</v>
      </c>
      <c r="E1799" s="43" t="s">
        <v>133</v>
      </c>
      <c r="F1799" s="43" t="s">
        <v>179</v>
      </c>
      <c r="G1799" s="43"/>
    </row>
    <row r="1800" spans="1:7" ht="22.5" x14ac:dyDescent="0.25">
      <c r="A1800" s="43" t="s">
        <v>129</v>
      </c>
      <c r="B1800" s="43" t="s">
        <v>2211</v>
      </c>
      <c r="C1800" s="43" t="s">
        <v>2212</v>
      </c>
      <c r="D1800" s="43" t="s">
        <v>133</v>
      </c>
      <c r="E1800" s="43" t="s">
        <v>133</v>
      </c>
      <c r="F1800" s="43" t="s">
        <v>179</v>
      </c>
      <c r="G1800" s="43"/>
    </row>
    <row r="1801" spans="1:7" ht="22.5" x14ac:dyDescent="0.25">
      <c r="A1801" s="43" t="s">
        <v>129</v>
      </c>
      <c r="B1801" s="43" t="s">
        <v>2213</v>
      </c>
      <c r="C1801" s="43" t="s">
        <v>179</v>
      </c>
      <c r="D1801" s="43" t="s">
        <v>133</v>
      </c>
      <c r="E1801" s="43" t="s">
        <v>133</v>
      </c>
      <c r="F1801" s="43" t="s">
        <v>179</v>
      </c>
      <c r="G1801" s="43"/>
    </row>
    <row r="1802" spans="1:7" ht="22.5" x14ac:dyDescent="0.25">
      <c r="A1802" s="43" t="s">
        <v>129</v>
      </c>
      <c r="B1802" s="43" t="s">
        <v>853</v>
      </c>
      <c r="C1802" s="43" t="s">
        <v>2212</v>
      </c>
      <c r="D1802" s="43" t="s">
        <v>133</v>
      </c>
      <c r="E1802" s="43" t="s">
        <v>133</v>
      </c>
      <c r="F1802" s="43" t="s">
        <v>179</v>
      </c>
      <c r="G1802" s="43"/>
    </row>
    <row r="1803" spans="1:7" ht="22.5" x14ac:dyDescent="0.25">
      <c r="A1803" s="43" t="s">
        <v>1676</v>
      </c>
      <c r="B1803" s="43" t="s">
        <v>2214</v>
      </c>
      <c r="C1803" s="43" t="s">
        <v>179</v>
      </c>
      <c r="D1803" s="43" t="s">
        <v>133</v>
      </c>
      <c r="E1803" s="43" t="s">
        <v>133</v>
      </c>
      <c r="F1803" s="43" t="s">
        <v>179</v>
      </c>
      <c r="G1803" s="43"/>
    </row>
    <row r="1804" spans="1:7" ht="22.5" x14ac:dyDescent="0.25">
      <c r="A1804" s="43" t="s">
        <v>129</v>
      </c>
      <c r="B1804" s="43" t="s">
        <v>2215</v>
      </c>
      <c r="C1804" s="43" t="s">
        <v>179</v>
      </c>
      <c r="D1804" s="43" t="s">
        <v>133</v>
      </c>
      <c r="E1804" s="43" t="s">
        <v>133</v>
      </c>
      <c r="F1804" s="43" t="s">
        <v>179</v>
      </c>
      <c r="G1804" s="43"/>
    </row>
    <row r="1805" spans="1:7" ht="22.5" x14ac:dyDescent="0.25">
      <c r="A1805" s="43" t="s">
        <v>129</v>
      </c>
      <c r="B1805" s="43" t="s">
        <v>2200</v>
      </c>
      <c r="C1805" s="43" t="s">
        <v>179</v>
      </c>
      <c r="D1805" s="43" t="s">
        <v>133</v>
      </c>
      <c r="E1805" s="43" t="s">
        <v>133</v>
      </c>
      <c r="F1805" s="43" t="s">
        <v>179</v>
      </c>
      <c r="G1805" s="43"/>
    </row>
    <row r="1806" spans="1:7" ht="22.5" x14ac:dyDescent="0.25">
      <c r="A1806" s="43" t="s">
        <v>129</v>
      </c>
      <c r="B1806" s="43" t="s">
        <v>2216</v>
      </c>
      <c r="C1806" s="43" t="s">
        <v>179</v>
      </c>
      <c r="D1806" s="43" t="s">
        <v>133</v>
      </c>
      <c r="E1806" s="43" t="s">
        <v>133</v>
      </c>
      <c r="F1806" s="43" t="s">
        <v>179</v>
      </c>
      <c r="G1806" s="43"/>
    </row>
    <row r="1807" spans="1:7" ht="22.5" x14ac:dyDescent="0.25">
      <c r="A1807" s="43" t="s">
        <v>129</v>
      </c>
      <c r="B1807" s="43" t="s">
        <v>2200</v>
      </c>
      <c r="C1807" s="43" t="s">
        <v>179</v>
      </c>
      <c r="D1807" s="43" t="s">
        <v>133</v>
      </c>
      <c r="E1807" s="43" t="s">
        <v>133</v>
      </c>
      <c r="F1807" s="43" t="s">
        <v>179</v>
      </c>
      <c r="G1807" s="43"/>
    </row>
    <row r="1808" spans="1:7" ht="22.5" x14ac:dyDescent="0.25">
      <c r="A1808" s="43" t="s">
        <v>129</v>
      </c>
      <c r="B1808" s="43" t="s">
        <v>2217</v>
      </c>
      <c r="C1808" s="43" t="s">
        <v>179</v>
      </c>
      <c r="D1808" s="43" t="s">
        <v>133</v>
      </c>
      <c r="E1808" s="43" t="s">
        <v>133</v>
      </c>
      <c r="F1808" s="43" t="s">
        <v>179</v>
      </c>
      <c r="G1808" s="43"/>
    </row>
    <row r="1809" spans="1:7" ht="22.5" x14ac:dyDescent="0.25">
      <c r="A1809" s="43" t="s">
        <v>129</v>
      </c>
      <c r="B1809" s="43" t="s">
        <v>2200</v>
      </c>
      <c r="C1809" s="43" t="s">
        <v>179</v>
      </c>
      <c r="D1809" s="43" t="s">
        <v>133</v>
      </c>
      <c r="E1809" s="43" t="s">
        <v>133</v>
      </c>
      <c r="F1809" s="43" t="s">
        <v>179</v>
      </c>
      <c r="G1809" s="43"/>
    </row>
    <row r="1810" spans="1:7" ht="22.5" x14ac:dyDescent="0.25">
      <c r="A1810" s="43" t="s">
        <v>129</v>
      </c>
      <c r="B1810" s="43" t="s">
        <v>2218</v>
      </c>
      <c r="C1810" s="43" t="s">
        <v>179</v>
      </c>
      <c r="D1810" s="43" t="s">
        <v>133</v>
      </c>
      <c r="E1810" s="43" t="s">
        <v>133</v>
      </c>
      <c r="F1810" s="43" t="s">
        <v>179</v>
      </c>
      <c r="G1810" s="43"/>
    </row>
    <row r="1811" spans="1:7" ht="22.5" x14ac:dyDescent="0.25">
      <c r="A1811" s="43" t="s">
        <v>129</v>
      </c>
      <c r="B1811" s="43" t="s">
        <v>2219</v>
      </c>
      <c r="C1811" s="43" t="s">
        <v>2220</v>
      </c>
      <c r="D1811" s="43" t="s">
        <v>133</v>
      </c>
      <c r="E1811" s="43" t="s">
        <v>133</v>
      </c>
      <c r="F1811" s="43" t="s">
        <v>179</v>
      </c>
      <c r="G1811" s="43"/>
    </row>
    <row r="1812" spans="1:7" ht="22.5" x14ac:dyDescent="0.25">
      <c r="A1812" s="43" t="s">
        <v>129</v>
      </c>
      <c r="B1812" s="43" t="s">
        <v>2221</v>
      </c>
      <c r="C1812" s="43" t="s">
        <v>179</v>
      </c>
      <c r="D1812" s="43" t="s">
        <v>133</v>
      </c>
      <c r="E1812" s="43" t="s">
        <v>133</v>
      </c>
      <c r="F1812" s="43" t="s">
        <v>179</v>
      </c>
      <c r="G1812" s="43"/>
    </row>
    <row r="1813" spans="1:7" ht="22.5" x14ac:dyDescent="0.25">
      <c r="A1813" s="43" t="s">
        <v>129</v>
      </c>
      <c r="B1813" s="43" t="s">
        <v>1124</v>
      </c>
      <c r="C1813" s="43" t="s">
        <v>179</v>
      </c>
      <c r="D1813" s="43" t="s">
        <v>133</v>
      </c>
      <c r="E1813" s="43" t="s">
        <v>133</v>
      </c>
      <c r="F1813" s="43" t="s">
        <v>179</v>
      </c>
      <c r="G1813" s="43"/>
    </row>
    <row r="1814" spans="1:7" ht="22.5" x14ac:dyDescent="0.25">
      <c r="A1814" s="43" t="s">
        <v>129</v>
      </c>
      <c r="B1814" s="43" t="s">
        <v>2222</v>
      </c>
      <c r="C1814" s="43" t="s">
        <v>179</v>
      </c>
      <c r="D1814" s="43" t="s">
        <v>133</v>
      </c>
      <c r="E1814" s="43" t="s">
        <v>133</v>
      </c>
      <c r="F1814" s="43" t="s">
        <v>179</v>
      </c>
      <c r="G1814" s="43"/>
    </row>
    <row r="1815" spans="1:7" ht="22.5" x14ac:dyDescent="0.25">
      <c r="A1815" s="43" t="s">
        <v>129</v>
      </c>
      <c r="B1815" s="43" t="s">
        <v>2223</v>
      </c>
      <c r="C1815" s="43" t="s">
        <v>179</v>
      </c>
      <c r="D1815" s="43" t="s">
        <v>133</v>
      </c>
      <c r="E1815" s="43" t="s">
        <v>133</v>
      </c>
      <c r="F1815" s="43" t="s">
        <v>179</v>
      </c>
      <c r="G1815" s="43"/>
    </row>
    <row r="1816" spans="1:7" ht="22.5" x14ac:dyDescent="0.25">
      <c r="A1816" s="43" t="s">
        <v>129</v>
      </c>
      <c r="B1816" s="43" t="s">
        <v>2224</v>
      </c>
      <c r="C1816" s="43" t="s">
        <v>179</v>
      </c>
      <c r="D1816" s="43" t="s">
        <v>133</v>
      </c>
      <c r="E1816" s="43" t="s">
        <v>133</v>
      </c>
      <c r="F1816" s="43" t="s">
        <v>179</v>
      </c>
      <c r="G1816" s="43"/>
    </row>
    <row r="1817" spans="1:7" ht="22.5" x14ac:dyDescent="0.25">
      <c r="A1817" s="43" t="s">
        <v>129</v>
      </c>
      <c r="B1817" s="43" t="s">
        <v>1134</v>
      </c>
      <c r="C1817" s="43" t="s">
        <v>179</v>
      </c>
      <c r="D1817" s="43" t="s">
        <v>133</v>
      </c>
      <c r="E1817" s="43" t="s">
        <v>133</v>
      </c>
      <c r="F1817" s="43" t="s">
        <v>179</v>
      </c>
      <c r="G1817" s="43"/>
    </row>
    <row r="1818" spans="1:7" ht="22.5" x14ac:dyDescent="0.25">
      <c r="A1818" s="43" t="s">
        <v>129</v>
      </c>
      <c r="B1818" s="43" t="s">
        <v>1137</v>
      </c>
      <c r="C1818" s="43" t="s">
        <v>179</v>
      </c>
      <c r="D1818" s="43" t="s">
        <v>133</v>
      </c>
      <c r="E1818" s="43" t="s">
        <v>133</v>
      </c>
      <c r="F1818" s="43" t="s">
        <v>179</v>
      </c>
      <c r="G1818" s="43"/>
    </row>
    <row r="1819" spans="1:7" ht="22.5" x14ac:dyDescent="0.25">
      <c r="A1819" s="43" t="s">
        <v>129</v>
      </c>
      <c r="B1819" s="43" t="s">
        <v>1140</v>
      </c>
      <c r="C1819" s="43" t="s">
        <v>179</v>
      </c>
      <c r="D1819" s="43" t="s">
        <v>133</v>
      </c>
      <c r="E1819" s="43" t="s">
        <v>133</v>
      </c>
      <c r="F1819" s="43" t="s">
        <v>179</v>
      </c>
      <c r="G1819" s="43"/>
    </row>
    <row r="1820" spans="1:7" ht="22.5" x14ac:dyDescent="0.25">
      <c r="A1820" s="43" t="s">
        <v>129</v>
      </c>
      <c r="B1820" s="43" t="s">
        <v>1143</v>
      </c>
      <c r="C1820" s="43" t="s">
        <v>179</v>
      </c>
      <c r="D1820" s="43" t="s">
        <v>133</v>
      </c>
      <c r="E1820" s="43" t="s">
        <v>133</v>
      </c>
      <c r="F1820" s="43" t="s">
        <v>179</v>
      </c>
      <c r="G1820" s="43"/>
    </row>
    <row r="1821" spans="1:7" ht="22.5" x14ac:dyDescent="0.25">
      <c r="A1821" s="43" t="s">
        <v>129</v>
      </c>
      <c r="B1821" s="43" t="s">
        <v>1146</v>
      </c>
      <c r="C1821" s="43" t="s">
        <v>179</v>
      </c>
      <c r="D1821" s="43" t="s">
        <v>133</v>
      </c>
      <c r="E1821" s="43" t="s">
        <v>133</v>
      </c>
      <c r="F1821" s="43" t="s">
        <v>179</v>
      </c>
      <c r="G1821" s="43"/>
    </row>
    <row r="1822" spans="1:7" ht="22.5" x14ac:dyDescent="0.25">
      <c r="A1822" s="43" t="s">
        <v>129</v>
      </c>
      <c r="B1822" s="43" t="s">
        <v>611</v>
      </c>
      <c r="C1822" s="43" t="s">
        <v>179</v>
      </c>
      <c r="D1822" s="43" t="s">
        <v>133</v>
      </c>
      <c r="E1822" s="43" t="s">
        <v>133</v>
      </c>
      <c r="F1822" s="43" t="s">
        <v>179</v>
      </c>
      <c r="G1822" s="43"/>
    </row>
    <row r="1823" spans="1:7" ht="22.5" x14ac:dyDescent="0.25">
      <c r="A1823" s="43" t="s">
        <v>129</v>
      </c>
      <c r="B1823" s="43" t="s">
        <v>614</v>
      </c>
      <c r="C1823" s="43" t="s">
        <v>179</v>
      </c>
      <c r="D1823" s="43" t="s">
        <v>133</v>
      </c>
      <c r="E1823" s="43" t="s">
        <v>133</v>
      </c>
      <c r="F1823" s="43" t="s">
        <v>179</v>
      </c>
      <c r="G1823" s="43"/>
    </row>
    <row r="1824" spans="1:7" ht="22.5" x14ac:dyDescent="0.25">
      <c r="A1824" s="43" t="s">
        <v>129</v>
      </c>
      <c r="B1824" s="43" t="s">
        <v>1151</v>
      </c>
      <c r="C1824" s="43" t="s">
        <v>179</v>
      </c>
      <c r="D1824" s="43" t="s">
        <v>133</v>
      </c>
      <c r="E1824" s="43" t="s">
        <v>133</v>
      </c>
      <c r="F1824" s="43" t="s">
        <v>179</v>
      </c>
      <c r="G1824" s="43"/>
    </row>
    <row r="1825" spans="1:7" ht="22.5" x14ac:dyDescent="0.25">
      <c r="A1825" s="43" t="s">
        <v>129</v>
      </c>
      <c r="B1825" s="43" t="s">
        <v>1154</v>
      </c>
      <c r="C1825" s="43" t="s">
        <v>179</v>
      </c>
      <c r="D1825" s="43" t="s">
        <v>133</v>
      </c>
      <c r="E1825" s="43" t="s">
        <v>133</v>
      </c>
      <c r="F1825" s="43" t="s">
        <v>179</v>
      </c>
      <c r="G1825" s="43"/>
    </row>
    <row r="1826" spans="1:7" ht="22.5" x14ac:dyDescent="0.25">
      <c r="A1826" s="43" t="s">
        <v>129</v>
      </c>
      <c r="B1826" s="43" t="s">
        <v>1157</v>
      </c>
      <c r="C1826" s="43" t="s">
        <v>179</v>
      </c>
      <c r="D1826" s="43" t="s">
        <v>133</v>
      </c>
      <c r="E1826" s="43" t="s">
        <v>133</v>
      </c>
      <c r="F1826" s="43" t="s">
        <v>179</v>
      </c>
      <c r="G1826" s="43"/>
    </row>
    <row r="1827" spans="1:7" ht="22.5" x14ac:dyDescent="0.25">
      <c r="A1827" s="43" t="s">
        <v>129</v>
      </c>
      <c r="B1827" s="43" t="s">
        <v>616</v>
      </c>
      <c r="C1827" s="43" t="s">
        <v>179</v>
      </c>
      <c r="D1827" s="43" t="s">
        <v>133</v>
      </c>
      <c r="E1827" s="43" t="s">
        <v>133</v>
      </c>
      <c r="F1827" s="43" t="s">
        <v>179</v>
      </c>
      <c r="G1827" s="43"/>
    </row>
    <row r="1828" spans="1:7" ht="22.5" x14ac:dyDescent="0.25">
      <c r="A1828" s="43" t="s">
        <v>129</v>
      </c>
      <c r="B1828" s="43" t="s">
        <v>611</v>
      </c>
      <c r="C1828" s="43" t="s">
        <v>179</v>
      </c>
      <c r="D1828" s="43" t="s">
        <v>133</v>
      </c>
      <c r="E1828" s="43" t="s">
        <v>133</v>
      </c>
      <c r="F1828" s="43" t="s">
        <v>179</v>
      </c>
      <c r="G1828" s="43"/>
    </row>
    <row r="1829" spans="1:7" ht="22.5" x14ac:dyDescent="0.25">
      <c r="A1829" s="43" t="s">
        <v>129</v>
      </c>
      <c r="B1829" s="43" t="s">
        <v>614</v>
      </c>
      <c r="C1829" s="43" t="s">
        <v>179</v>
      </c>
      <c r="D1829" s="43" t="s">
        <v>133</v>
      </c>
      <c r="E1829" s="43" t="s">
        <v>133</v>
      </c>
      <c r="F1829" s="43" t="s">
        <v>179</v>
      </c>
      <c r="G1829" s="43"/>
    </row>
    <row r="1830" spans="1:7" ht="22.5" x14ac:dyDescent="0.25">
      <c r="A1830" s="43" t="s">
        <v>129</v>
      </c>
      <c r="B1830" s="43" t="s">
        <v>1162</v>
      </c>
      <c r="C1830" s="43" t="s">
        <v>179</v>
      </c>
      <c r="D1830" s="43" t="s">
        <v>133</v>
      </c>
      <c r="E1830" s="43" t="s">
        <v>133</v>
      </c>
      <c r="F1830" s="43" t="s">
        <v>179</v>
      </c>
      <c r="G1830" s="43"/>
    </row>
    <row r="1831" spans="1:7" ht="22.5" x14ac:dyDescent="0.25">
      <c r="A1831" s="43" t="s">
        <v>129</v>
      </c>
      <c r="B1831" s="43" t="s">
        <v>617</v>
      </c>
      <c r="C1831" s="43" t="s">
        <v>179</v>
      </c>
      <c r="D1831" s="43" t="s">
        <v>133</v>
      </c>
      <c r="E1831" s="43" t="s">
        <v>133</v>
      </c>
      <c r="F1831" s="43" t="s">
        <v>179</v>
      </c>
      <c r="G1831" s="43"/>
    </row>
    <row r="1832" spans="1:7" ht="22.5" x14ac:dyDescent="0.25">
      <c r="A1832" s="43" t="s">
        <v>129</v>
      </c>
      <c r="B1832" s="43" t="s">
        <v>620</v>
      </c>
      <c r="C1832" s="43" t="s">
        <v>179</v>
      </c>
      <c r="D1832" s="43" t="s">
        <v>133</v>
      </c>
      <c r="E1832" s="43" t="s">
        <v>133</v>
      </c>
      <c r="F1832" s="43" t="s">
        <v>179</v>
      </c>
      <c r="G1832" s="43"/>
    </row>
    <row r="1833" spans="1:7" ht="22.5" x14ac:dyDescent="0.25">
      <c r="A1833" s="43" t="s">
        <v>129</v>
      </c>
      <c r="B1833" s="43" t="s">
        <v>1031</v>
      </c>
      <c r="C1833" s="43" t="s">
        <v>2220</v>
      </c>
      <c r="D1833" s="43" t="s">
        <v>133</v>
      </c>
      <c r="E1833" s="43" t="s">
        <v>133</v>
      </c>
      <c r="F1833" s="43" t="s">
        <v>179</v>
      </c>
      <c r="G1833" s="43"/>
    </row>
    <row r="1834" spans="1:7" ht="22.5" x14ac:dyDescent="0.25">
      <c r="A1834" s="43" t="s">
        <v>129</v>
      </c>
      <c r="B1834" s="43" t="s">
        <v>2225</v>
      </c>
      <c r="C1834" s="43" t="s">
        <v>861</v>
      </c>
      <c r="D1834" s="43" t="s">
        <v>133</v>
      </c>
      <c r="E1834" s="43" t="s">
        <v>133</v>
      </c>
      <c r="F1834" s="43" t="s">
        <v>179</v>
      </c>
      <c r="G1834" s="43"/>
    </row>
    <row r="1835" spans="1:7" ht="22.5" x14ac:dyDescent="0.25">
      <c r="A1835" s="43" t="s">
        <v>129</v>
      </c>
      <c r="B1835" s="43" t="s">
        <v>2226</v>
      </c>
      <c r="C1835" s="43" t="s">
        <v>2227</v>
      </c>
      <c r="D1835" s="43" t="s">
        <v>133</v>
      </c>
      <c r="E1835" s="43" t="s">
        <v>133</v>
      </c>
      <c r="F1835" s="43" t="s">
        <v>179</v>
      </c>
      <c r="G1835" s="43"/>
    </row>
    <row r="1836" spans="1:7" ht="22.5" x14ac:dyDescent="0.25">
      <c r="A1836" s="43" t="s">
        <v>129</v>
      </c>
      <c r="B1836" s="43" t="s">
        <v>2228</v>
      </c>
      <c r="C1836" s="43" t="s">
        <v>2227</v>
      </c>
      <c r="D1836" s="43" t="s">
        <v>133</v>
      </c>
      <c r="E1836" s="43" t="s">
        <v>133</v>
      </c>
      <c r="F1836" s="43" t="s">
        <v>179</v>
      </c>
      <c r="G1836" s="43"/>
    </row>
    <row r="1837" spans="1:7" ht="22.5" x14ac:dyDescent="0.25">
      <c r="A1837" s="43" t="s">
        <v>129</v>
      </c>
      <c r="B1837" s="43" t="s">
        <v>2228</v>
      </c>
      <c r="C1837" s="43" t="s">
        <v>2227</v>
      </c>
      <c r="D1837" s="43" t="s">
        <v>133</v>
      </c>
      <c r="E1837" s="43" t="s">
        <v>133</v>
      </c>
      <c r="F1837" s="43" t="s">
        <v>179</v>
      </c>
      <c r="G1837" s="43"/>
    </row>
    <row r="1838" spans="1:7" ht="22.5" x14ac:dyDescent="0.25">
      <c r="A1838" s="43" t="s">
        <v>129</v>
      </c>
      <c r="B1838" s="43" t="s">
        <v>2228</v>
      </c>
      <c r="C1838" s="43" t="s">
        <v>2227</v>
      </c>
      <c r="D1838" s="43" t="s">
        <v>133</v>
      </c>
      <c r="E1838" s="43" t="s">
        <v>133</v>
      </c>
      <c r="F1838" s="43" t="s">
        <v>179</v>
      </c>
      <c r="G1838" s="43"/>
    </row>
    <row r="1839" spans="1:7" ht="22.5" x14ac:dyDescent="0.25">
      <c r="A1839" s="43" t="s">
        <v>129</v>
      </c>
      <c r="B1839" s="43" t="s">
        <v>2229</v>
      </c>
      <c r="C1839" s="43" t="s">
        <v>2227</v>
      </c>
      <c r="D1839" s="43" t="s">
        <v>133</v>
      </c>
      <c r="E1839" s="43" t="s">
        <v>133</v>
      </c>
      <c r="F1839" s="43" t="s">
        <v>179</v>
      </c>
      <c r="G1839" s="43"/>
    </row>
    <row r="1840" spans="1:7" ht="22.5" x14ac:dyDescent="0.25">
      <c r="A1840" s="43" t="s">
        <v>129</v>
      </c>
      <c r="B1840" s="43" t="s">
        <v>2230</v>
      </c>
      <c r="C1840" s="43" t="s">
        <v>2231</v>
      </c>
      <c r="D1840" s="43" t="s">
        <v>312</v>
      </c>
      <c r="E1840" s="43" t="s">
        <v>133</v>
      </c>
      <c r="F1840" s="43" t="s">
        <v>2197</v>
      </c>
      <c r="G1840" s="43"/>
    </row>
    <row r="1841" spans="1:7" ht="22.5" x14ac:dyDescent="0.25">
      <c r="A1841" s="43" t="s">
        <v>129</v>
      </c>
      <c r="B1841" s="43" t="s">
        <v>2232</v>
      </c>
      <c r="C1841" s="43" t="s">
        <v>179</v>
      </c>
      <c r="D1841" s="43" t="s">
        <v>151</v>
      </c>
      <c r="E1841" s="43" t="s">
        <v>151</v>
      </c>
      <c r="F1841" s="43" t="s">
        <v>179</v>
      </c>
      <c r="G1841" s="43"/>
    </row>
    <row r="1842" spans="1:7" ht="22.5" x14ac:dyDescent="0.25">
      <c r="A1842" s="43" t="s">
        <v>129</v>
      </c>
      <c r="B1842" s="43" t="s">
        <v>1124</v>
      </c>
      <c r="C1842" s="43" t="s">
        <v>179</v>
      </c>
      <c r="D1842" s="43" t="s">
        <v>312</v>
      </c>
      <c r="E1842" s="43" t="s">
        <v>2233</v>
      </c>
      <c r="F1842" s="43" t="s">
        <v>179</v>
      </c>
      <c r="G1842" s="43"/>
    </row>
    <row r="1843" spans="1:7" ht="22.5" x14ac:dyDescent="0.25">
      <c r="A1843" s="43" t="s">
        <v>129</v>
      </c>
      <c r="B1843" s="43" t="s">
        <v>2234</v>
      </c>
      <c r="C1843" s="43" t="s">
        <v>179</v>
      </c>
      <c r="D1843" s="43" t="s">
        <v>2233</v>
      </c>
      <c r="E1843" s="43" t="s">
        <v>2233</v>
      </c>
      <c r="F1843" s="43" t="s">
        <v>179</v>
      </c>
      <c r="G1843" s="43"/>
    </row>
    <row r="1844" spans="1:7" ht="22.5" x14ac:dyDescent="0.25">
      <c r="A1844" s="43" t="s">
        <v>129</v>
      </c>
      <c r="B1844" s="43" t="s">
        <v>2235</v>
      </c>
      <c r="C1844" s="43" t="s">
        <v>179</v>
      </c>
      <c r="D1844" s="43" t="s">
        <v>2233</v>
      </c>
      <c r="E1844" s="43" t="s">
        <v>2233</v>
      </c>
      <c r="F1844" s="43" t="s">
        <v>179</v>
      </c>
      <c r="G1844" s="43"/>
    </row>
    <row r="1845" spans="1:7" ht="22.5" x14ac:dyDescent="0.25">
      <c r="A1845" s="43" t="s">
        <v>129</v>
      </c>
      <c r="B1845" s="43" t="s">
        <v>2236</v>
      </c>
      <c r="C1845" s="43" t="s">
        <v>179</v>
      </c>
      <c r="D1845" s="43" t="s">
        <v>2237</v>
      </c>
      <c r="E1845" s="43" t="s">
        <v>2238</v>
      </c>
      <c r="F1845" s="43" t="s">
        <v>179</v>
      </c>
      <c r="G1845" s="43"/>
    </row>
    <row r="1846" spans="1:7" ht="22.5" x14ac:dyDescent="0.25">
      <c r="A1846" s="43" t="s">
        <v>129</v>
      </c>
      <c r="B1846" s="43" t="s">
        <v>1134</v>
      </c>
      <c r="C1846" s="43" t="s">
        <v>179</v>
      </c>
      <c r="D1846" s="43" t="s">
        <v>2239</v>
      </c>
      <c r="E1846" s="43" t="s">
        <v>2233</v>
      </c>
      <c r="F1846" s="43" t="s">
        <v>179</v>
      </c>
      <c r="G1846" s="43"/>
    </row>
    <row r="1847" spans="1:7" ht="22.5" x14ac:dyDescent="0.25">
      <c r="A1847" s="43" t="s">
        <v>129</v>
      </c>
      <c r="B1847" s="43" t="s">
        <v>1137</v>
      </c>
      <c r="C1847" s="43" t="s">
        <v>179</v>
      </c>
      <c r="D1847" s="43" t="s">
        <v>545</v>
      </c>
      <c r="E1847" s="43" t="s">
        <v>2240</v>
      </c>
      <c r="F1847" s="43" t="s">
        <v>179</v>
      </c>
      <c r="G1847" s="43"/>
    </row>
    <row r="1848" spans="1:7" ht="22.5" x14ac:dyDescent="0.25">
      <c r="A1848" s="43" t="s">
        <v>129</v>
      </c>
      <c r="B1848" s="43" t="s">
        <v>1140</v>
      </c>
      <c r="C1848" s="43" t="s">
        <v>179</v>
      </c>
      <c r="D1848" s="43" t="s">
        <v>2241</v>
      </c>
      <c r="E1848" s="43" t="s">
        <v>548</v>
      </c>
      <c r="F1848" s="43" t="s">
        <v>179</v>
      </c>
      <c r="G1848" s="43"/>
    </row>
    <row r="1849" spans="1:7" ht="22.5" x14ac:dyDescent="0.25">
      <c r="A1849" s="43" t="s">
        <v>129</v>
      </c>
      <c r="B1849" s="43" t="s">
        <v>1143</v>
      </c>
      <c r="C1849" s="43" t="s">
        <v>179</v>
      </c>
      <c r="D1849" s="43" t="s">
        <v>2242</v>
      </c>
      <c r="E1849" s="43" t="s">
        <v>1958</v>
      </c>
      <c r="F1849" s="43" t="s">
        <v>179</v>
      </c>
      <c r="G1849" s="43"/>
    </row>
    <row r="1850" spans="1:7" ht="22.5" x14ac:dyDescent="0.25">
      <c r="A1850" s="43" t="s">
        <v>129</v>
      </c>
      <c r="B1850" s="43" t="s">
        <v>1146</v>
      </c>
      <c r="C1850" s="43" t="s">
        <v>179</v>
      </c>
      <c r="D1850" s="43" t="s">
        <v>151</v>
      </c>
      <c r="E1850" s="43" t="s">
        <v>1123</v>
      </c>
      <c r="F1850" s="43" t="s">
        <v>179</v>
      </c>
      <c r="G1850" s="43"/>
    </row>
    <row r="1851" spans="1:7" ht="22.5" x14ac:dyDescent="0.25">
      <c r="A1851" s="43" t="s">
        <v>129</v>
      </c>
      <c r="B1851" s="43" t="s">
        <v>611</v>
      </c>
      <c r="C1851" s="43" t="s">
        <v>179</v>
      </c>
      <c r="D1851" s="43" t="s">
        <v>1127</v>
      </c>
      <c r="E1851" s="43" t="s">
        <v>2243</v>
      </c>
      <c r="F1851" s="43" t="s">
        <v>179</v>
      </c>
      <c r="G1851" s="43"/>
    </row>
    <row r="1852" spans="1:7" ht="22.5" x14ac:dyDescent="0.25">
      <c r="A1852" s="43" t="s">
        <v>129</v>
      </c>
      <c r="B1852" s="43" t="s">
        <v>614</v>
      </c>
      <c r="C1852" s="43" t="s">
        <v>179</v>
      </c>
      <c r="D1852" s="43" t="s">
        <v>2244</v>
      </c>
      <c r="E1852" s="43" t="s">
        <v>2245</v>
      </c>
      <c r="F1852" s="43" t="s">
        <v>179</v>
      </c>
      <c r="G1852" s="43"/>
    </row>
    <row r="1853" spans="1:7" ht="22.5" x14ac:dyDescent="0.25">
      <c r="A1853" s="43" t="s">
        <v>129</v>
      </c>
      <c r="B1853" s="43" t="s">
        <v>1151</v>
      </c>
      <c r="C1853" s="43" t="s">
        <v>179</v>
      </c>
      <c r="D1853" s="43" t="s">
        <v>2246</v>
      </c>
      <c r="E1853" s="43" t="s">
        <v>2247</v>
      </c>
      <c r="F1853" s="43" t="s">
        <v>179</v>
      </c>
      <c r="G1853" s="43"/>
    </row>
    <row r="1854" spans="1:7" ht="22.5" x14ac:dyDescent="0.25">
      <c r="A1854" s="43" t="s">
        <v>129</v>
      </c>
      <c r="B1854" s="43" t="s">
        <v>1154</v>
      </c>
      <c r="C1854" s="43" t="s">
        <v>179</v>
      </c>
      <c r="D1854" s="43" t="s">
        <v>2248</v>
      </c>
      <c r="E1854" s="43" t="s">
        <v>2249</v>
      </c>
      <c r="F1854" s="43" t="s">
        <v>179</v>
      </c>
      <c r="G1854" s="43"/>
    </row>
    <row r="1855" spans="1:7" ht="22.5" x14ac:dyDescent="0.25">
      <c r="A1855" s="43" t="s">
        <v>129</v>
      </c>
      <c r="B1855" s="43" t="s">
        <v>1157</v>
      </c>
      <c r="C1855" s="43" t="s">
        <v>179</v>
      </c>
      <c r="D1855" s="43" t="s">
        <v>195</v>
      </c>
      <c r="E1855" s="43" t="s">
        <v>2250</v>
      </c>
      <c r="F1855" s="43" t="s">
        <v>179</v>
      </c>
      <c r="G1855" s="43"/>
    </row>
    <row r="1856" spans="1:7" ht="22.5" x14ac:dyDescent="0.25">
      <c r="A1856" s="43" t="s">
        <v>129</v>
      </c>
      <c r="B1856" s="43" t="s">
        <v>616</v>
      </c>
      <c r="C1856" s="43" t="s">
        <v>179</v>
      </c>
      <c r="D1856" s="43" t="s">
        <v>2251</v>
      </c>
      <c r="E1856" s="43" t="s">
        <v>2252</v>
      </c>
      <c r="F1856" s="43" t="s">
        <v>179</v>
      </c>
      <c r="G1856" s="43"/>
    </row>
    <row r="1857" spans="1:7" ht="22.5" x14ac:dyDescent="0.25">
      <c r="A1857" s="43" t="s">
        <v>129</v>
      </c>
      <c r="B1857" s="43" t="s">
        <v>611</v>
      </c>
      <c r="C1857" s="43" t="s">
        <v>179</v>
      </c>
      <c r="D1857" s="43" t="s">
        <v>1135</v>
      </c>
      <c r="E1857" s="43" t="s">
        <v>2125</v>
      </c>
      <c r="F1857" s="43" t="s">
        <v>179</v>
      </c>
      <c r="G1857" s="43"/>
    </row>
    <row r="1858" spans="1:7" ht="22.5" x14ac:dyDescent="0.25">
      <c r="A1858" s="43" t="s">
        <v>129</v>
      </c>
      <c r="B1858" s="43" t="s">
        <v>614</v>
      </c>
      <c r="C1858" s="43" t="s">
        <v>179</v>
      </c>
      <c r="D1858" s="43" t="s">
        <v>2253</v>
      </c>
      <c r="E1858" s="43" t="s">
        <v>2254</v>
      </c>
      <c r="F1858" s="43" t="s">
        <v>179</v>
      </c>
      <c r="G1858" s="43"/>
    </row>
    <row r="1859" spans="1:7" ht="22.5" x14ac:dyDescent="0.25">
      <c r="A1859" s="43" t="s">
        <v>129</v>
      </c>
      <c r="B1859" s="43" t="s">
        <v>1162</v>
      </c>
      <c r="C1859" s="43" t="s">
        <v>179</v>
      </c>
      <c r="D1859" s="43" t="s">
        <v>2255</v>
      </c>
      <c r="E1859" s="43" t="s">
        <v>2256</v>
      </c>
      <c r="F1859" s="43" t="s">
        <v>179</v>
      </c>
      <c r="G1859" s="43"/>
    </row>
    <row r="1860" spans="1:7" ht="22.5" x14ac:dyDescent="0.25">
      <c r="A1860" s="43" t="s">
        <v>129</v>
      </c>
      <c r="B1860" s="43" t="s">
        <v>617</v>
      </c>
      <c r="C1860" s="43" t="s">
        <v>179</v>
      </c>
      <c r="D1860" s="43" t="s">
        <v>2255</v>
      </c>
      <c r="E1860" s="43" t="s">
        <v>2256</v>
      </c>
      <c r="F1860" s="43" t="s">
        <v>179</v>
      </c>
      <c r="G1860" s="43"/>
    </row>
    <row r="1861" spans="1:7" ht="22.5" x14ac:dyDescent="0.25">
      <c r="A1861" s="43" t="s">
        <v>129</v>
      </c>
      <c r="B1861" s="43" t="s">
        <v>620</v>
      </c>
      <c r="C1861" s="43" t="s">
        <v>179</v>
      </c>
      <c r="D1861" s="43" t="s">
        <v>2179</v>
      </c>
      <c r="E1861" s="43" t="s">
        <v>1372</v>
      </c>
      <c r="F1861" s="43" t="s">
        <v>179</v>
      </c>
      <c r="G1861" s="43"/>
    </row>
    <row r="1862" spans="1:7" ht="22.5" x14ac:dyDescent="0.25">
      <c r="A1862" s="43" t="s">
        <v>129</v>
      </c>
      <c r="B1862" s="43" t="s">
        <v>2257</v>
      </c>
      <c r="C1862" s="43" t="s">
        <v>2231</v>
      </c>
      <c r="D1862" s="43" t="s">
        <v>275</v>
      </c>
      <c r="E1862" s="43" t="s">
        <v>133</v>
      </c>
      <c r="F1862" s="43" t="s">
        <v>2197</v>
      </c>
      <c r="G1862" s="43"/>
    </row>
    <row r="1863" spans="1:7" ht="22.5" x14ac:dyDescent="0.25">
      <c r="A1863" s="43" t="s">
        <v>129</v>
      </c>
      <c r="B1863" s="43" t="s">
        <v>2258</v>
      </c>
      <c r="C1863" s="43" t="s">
        <v>2259</v>
      </c>
      <c r="D1863" s="43" t="s">
        <v>275</v>
      </c>
      <c r="E1863" s="43" t="s">
        <v>2260</v>
      </c>
      <c r="F1863" s="43" t="s">
        <v>2259</v>
      </c>
      <c r="G1863" s="43"/>
    </row>
    <row r="1864" spans="1:7" ht="22.5" x14ac:dyDescent="0.25">
      <c r="A1864" s="43" t="s">
        <v>129</v>
      </c>
      <c r="B1864" s="43" t="s">
        <v>2261</v>
      </c>
      <c r="C1864" s="43" t="s">
        <v>2262</v>
      </c>
      <c r="D1864" s="43" t="s">
        <v>275</v>
      </c>
      <c r="E1864" s="43" t="s">
        <v>2263</v>
      </c>
      <c r="F1864" s="43" t="s">
        <v>2262</v>
      </c>
      <c r="G1864" s="43"/>
    </row>
    <row r="1865" spans="1:7" ht="22.5" x14ac:dyDescent="0.25">
      <c r="A1865" s="43" t="s">
        <v>129</v>
      </c>
      <c r="B1865" s="43" t="s">
        <v>2264</v>
      </c>
      <c r="C1865" s="43" t="s">
        <v>2265</v>
      </c>
      <c r="D1865" s="43" t="s">
        <v>1181</v>
      </c>
      <c r="E1865" s="43" t="s">
        <v>2260</v>
      </c>
      <c r="F1865" s="43" t="s">
        <v>2265</v>
      </c>
      <c r="G1865" s="43"/>
    </row>
    <row r="1866" spans="1:7" ht="22.5" x14ac:dyDescent="0.25">
      <c r="A1866" s="43" t="s">
        <v>129</v>
      </c>
      <c r="B1866" s="43" t="s">
        <v>2266</v>
      </c>
      <c r="C1866" s="43" t="s">
        <v>2267</v>
      </c>
      <c r="D1866" s="43" t="s">
        <v>133</v>
      </c>
      <c r="E1866" s="43" t="s">
        <v>133</v>
      </c>
      <c r="F1866" s="43" t="s">
        <v>2268</v>
      </c>
      <c r="G1866" s="43"/>
    </row>
    <row r="1867" spans="1:7" ht="22.5" x14ac:dyDescent="0.25">
      <c r="A1867" s="43" t="s">
        <v>129</v>
      </c>
      <c r="B1867" s="43" t="s">
        <v>2261</v>
      </c>
      <c r="C1867" s="43" t="s">
        <v>2268</v>
      </c>
      <c r="D1867" s="43" t="s">
        <v>1068</v>
      </c>
      <c r="E1867" s="43" t="s">
        <v>1068</v>
      </c>
      <c r="F1867" s="43" t="s">
        <v>2268</v>
      </c>
      <c r="G1867" s="43"/>
    </row>
    <row r="1868" spans="1:7" ht="22.5" x14ac:dyDescent="0.25">
      <c r="A1868" s="43" t="s">
        <v>129</v>
      </c>
      <c r="B1868" s="43" t="s">
        <v>2264</v>
      </c>
      <c r="C1868" s="43" t="s">
        <v>2269</v>
      </c>
      <c r="D1868" s="43" t="s">
        <v>133</v>
      </c>
      <c r="E1868" s="43" t="s">
        <v>133</v>
      </c>
      <c r="F1868" s="43" t="s">
        <v>179</v>
      </c>
      <c r="G1868" s="43"/>
    </row>
    <row r="1869" spans="1:7" ht="22.5" x14ac:dyDescent="0.25">
      <c r="A1869" s="43" t="s">
        <v>129</v>
      </c>
      <c r="B1869" s="43" t="s">
        <v>2270</v>
      </c>
      <c r="C1869" s="43" t="s">
        <v>2269</v>
      </c>
      <c r="D1869" s="43" t="s">
        <v>133</v>
      </c>
      <c r="E1869" s="43" t="s">
        <v>133</v>
      </c>
      <c r="F1869" s="43" t="s">
        <v>179</v>
      </c>
      <c r="G1869" s="43"/>
    </row>
    <row r="1870" spans="1:7" ht="22.5" x14ac:dyDescent="0.25">
      <c r="A1870" s="43" t="s">
        <v>129</v>
      </c>
      <c r="B1870" s="43" t="s">
        <v>2261</v>
      </c>
      <c r="C1870" s="43" t="s">
        <v>179</v>
      </c>
      <c r="D1870" s="43" t="s">
        <v>133</v>
      </c>
      <c r="E1870" s="43" t="s">
        <v>133</v>
      </c>
      <c r="F1870" s="43" t="s">
        <v>179</v>
      </c>
      <c r="G1870" s="43"/>
    </row>
    <row r="1871" spans="1:7" ht="22.5" x14ac:dyDescent="0.25">
      <c r="A1871" s="43" t="s">
        <v>129</v>
      </c>
      <c r="B1871" s="43" t="s">
        <v>2264</v>
      </c>
      <c r="C1871" s="43" t="s">
        <v>2269</v>
      </c>
      <c r="D1871" s="43" t="s">
        <v>133</v>
      </c>
      <c r="E1871" s="43" t="s">
        <v>133</v>
      </c>
      <c r="F1871" s="43" t="s">
        <v>179</v>
      </c>
      <c r="G1871" s="43"/>
    </row>
    <row r="1872" spans="1:7" ht="22.5" x14ac:dyDescent="0.25">
      <c r="A1872" s="43" t="s">
        <v>129</v>
      </c>
      <c r="B1872" s="43" t="s">
        <v>2271</v>
      </c>
      <c r="C1872" s="43" t="s">
        <v>2269</v>
      </c>
      <c r="D1872" s="43" t="s">
        <v>133</v>
      </c>
      <c r="E1872" s="43" t="s">
        <v>133</v>
      </c>
      <c r="F1872" s="43" t="s">
        <v>179</v>
      </c>
      <c r="G1872" s="43"/>
    </row>
    <row r="1873" spans="1:7" ht="22.5" x14ac:dyDescent="0.25">
      <c r="A1873" s="43" t="s">
        <v>129</v>
      </c>
      <c r="B1873" s="43" t="s">
        <v>2272</v>
      </c>
      <c r="C1873" s="43" t="s">
        <v>2269</v>
      </c>
      <c r="D1873" s="43" t="s">
        <v>133</v>
      </c>
      <c r="E1873" s="43" t="s">
        <v>133</v>
      </c>
      <c r="F1873" s="43" t="s">
        <v>179</v>
      </c>
      <c r="G1873" s="43"/>
    </row>
    <row r="1874" spans="1:7" ht="22.5" x14ac:dyDescent="0.25">
      <c r="A1874" s="43" t="s">
        <v>129</v>
      </c>
      <c r="B1874" s="43" t="s">
        <v>2273</v>
      </c>
      <c r="C1874" s="43" t="s">
        <v>2274</v>
      </c>
      <c r="D1874" s="43" t="s">
        <v>133</v>
      </c>
      <c r="E1874" s="43" t="s">
        <v>133</v>
      </c>
      <c r="F1874" s="43" t="s">
        <v>179</v>
      </c>
      <c r="G1874" s="43"/>
    </row>
    <row r="1875" spans="1:7" ht="22.5" x14ac:dyDescent="0.25">
      <c r="A1875" s="43" t="s">
        <v>129</v>
      </c>
      <c r="B1875" s="43" t="s">
        <v>2275</v>
      </c>
      <c r="C1875" s="43" t="s">
        <v>2276</v>
      </c>
      <c r="D1875" s="43" t="s">
        <v>133</v>
      </c>
      <c r="E1875" s="43" t="s">
        <v>133</v>
      </c>
      <c r="F1875" s="43" t="s">
        <v>179</v>
      </c>
      <c r="G1875" s="43"/>
    </row>
    <row r="1876" spans="1:7" ht="22.5" x14ac:dyDescent="0.25">
      <c r="A1876" s="43" t="s">
        <v>129</v>
      </c>
      <c r="B1876" s="43" t="s">
        <v>2275</v>
      </c>
      <c r="C1876" s="43" t="s">
        <v>2277</v>
      </c>
      <c r="D1876" s="43" t="s">
        <v>133</v>
      </c>
      <c r="E1876" s="43" t="s">
        <v>133</v>
      </c>
      <c r="F1876" s="43" t="s">
        <v>179</v>
      </c>
      <c r="G1876" s="43"/>
    </row>
    <row r="1877" spans="1:7" ht="22.5" x14ac:dyDescent="0.25">
      <c r="A1877" s="43" t="s">
        <v>129</v>
      </c>
      <c r="B1877" s="43" t="s">
        <v>2275</v>
      </c>
      <c r="C1877" s="43" t="s">
        <v>2277</v>
      </c>
      <c r="D1877" s="43" t="s">
        <v>133</v>
      </c>
      <c r="E1877" s="43" t="s">
        <v>133</v>
      </c>
      <c r="F1877" s="43" t="s">
        <v>179</v>
      </c>
      <c r="G1877" s="43"/>
    </row>
    <row r="1878" spans="1:7" ht="22.5" x14ac:dyDescent="0.25">
      <c r="A1878" s="43" t="s">
        <v>129</v>
      </c>
      <c r="B1878" s="43" t="s">
        <v>2278</v>
      </c>
      <c r="C1878" s="43" t="s">
        <v>179</v>
      </c>
      <c r="D1878" s="43" t="s">
        <v>2279</v>
      </c>
      <c r="E1878" s="43" t="s">
        <v>2280</v>
      </c>
      <c r="F1878" s="43" t="s">
        <v>179</v>
      </c>
      <c r="G1878" s="43"/>
    </row>
    <row r="1879" spans="1:7" ht="22.5" x14ac:dyDescent="0.25">
      <c r="A1879" s="43" t="s">
        <v>129</v>
      </c>
      <c r="B1879" s="43" t="s">
        <v>2281</v>
      </c>
      <c r="C1879" s="43" t="s">
        <v>179</v>
      </c>
      <c r="D1879" s="43" t="s">
        <v>1016</v>
      </c>
      <c r="E1879" s="43" t="s">
        <v>1016</v>
      </c>
      <c r="F1879" s="43" t="s">
        <v>179</v>
      </c>
      <c r="G1879" s="43"/>
    </row>
    <row r="1880" spans="1:7" ht="22.5" x14ac:dyDescent="0.25">
      <c r="A1880" s="43" t="s">
        <v>129</v>
      </c>
      <c r="B1880" s="43" t="s">
        <v>2282</v>
      </c>
      <c r="C1880" s="43" t="s">
        <v>179</v>
      </c>
      <c r="D1880" s="43" t="s">
        <v>133</v>
      </c>
      <c r="E1880" s="43" t="s">
        <v>133</v>
      </c>
      <c r="F1880" s="43" t="s">
        <v>179</v>
      </c>
      <c r="G1880" s="43"/>
    </row>
    <row r="1881" spans="1:7" ht="22.5" x14ac:dyDescent="0.25">
      <c r="A1881" s="43" t="s">
        <v>129</v>
      </c>
      <c r="B1881" s="43" t="s">
        <v>2283</v>
      </c>
      <c r="C1881" s="45"/>
      <c r="D1881" s="45"/>
      <c r="E1881" s="45"/>
      <c r="F1881" s="45"/>
      <c r="G1881" s="46"/>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E6:E26"/>
  <sheetViews>
    <sheetView workbookViewId="0">
      <selection activeCell="E7" sqref="E7"/>
    </sheetView>
  </sheetViews>
  <sheetFormatPr defaultColWidth="11.42578125" defaultRowHeight="15" x14ac:dyDescent="0.25"/>
  <cols>
    <col min="5" max="5" width="11" bestFit="1" customWidth="1"/>
  </cols>
  <sheetData>
    <row r="6" spans="5:5" ht="22.5" x14ac:dyDescent="0.25">
      <c r="E6" s="42" t="s">
        <v>2325</v>
      </c>
    </row>
    <row r="7" spans="5:5" ht="22.5" x14ac:dyDescent="0.25">
      <c r="E7" s="43" t="s">
        <v>1173</v>
      </c>
    </row>
    <row r="8" spans="5:5" ht="22.5" x14ac:dyDescent="0.25">
      <c r="E8" s="43" t="s">
        <v>1175</v>
      </c>
    </row>
    <row r="9" spans="5:5" ht="33.75" x14ac:dyDescent="0.25">
      <c r="E9" s="43" t="s">
        <v>1179</v>
      </c>
    </row>
    <row r="10" spans="5:5" ht="33.75" x14ac:dyDescent="0.25">
      <c r="E10" s="43" t="s">
        <v>1182</v>
      </c>
    </row>
    <row r="11" spans="5:5" ht="33.75" x14ac:dyDescent="0.25">
      <c r="E11" s="43" t="s">
        <v>1211</v>
      </c>
    </row>
    <row r="12" spans="5:5" ht="33.75" x14ac:dyDescent="0.25">
      <c r="E12" s="43" t="s">
        <v>1528</v>
      </c>
    </row>
    <row r="13" spans="5:5" ht="33.75" x14ac:dyDescent="0.25">
      <c r="E13" s="43" t="s">
        <v>1531</v>
      </c>
    </row>
    <row r="14" spans="5:5" ht="33.75" x14ac:dyDescent="0.25">
      <c r="E14" s="43" t="s">
        <v>1189</v>
      </c>
    </row>
    <row r="15" spans="5:5" ht="33.75" x14ac:dyDescent="0.25">
      <c r="E15" s="43" t="s">
        <v>1193</v>
      </c>
    </row>
    <row r="16" spans="5:5" ht="33.75" x14ac:dyDescent="0.25">
      <c r="E16" s="43" t="s">
        <v>1537</v>
      </c>
    </row>
    <row r="17" spans="5:5" ht="33.75" x14ac:dyDescent="0.25">
      <c r="E17" s="43" t="s">
        <v>1540</v>
      </c>
    </row>
    <row r="18" spans="5:5" ht="33.75" x14ac:dyDescent="0.25">
      <c r="E18" s="43" t="s">
        <v>1542</v>
      </c>
    </row>
    <row r="19" spans="5:5" ht="33.75" x14ac:dyDescent="0.25">
      <c r="E19" s="43" t="s">
        <v>1546</v>
      </c>
    </row>
    <row r="20" spans="5:5" ht="33.75" x14ac:dyDescent="0.25">
      <c r="E20" s="43" t="s">
        <v>1549</v>
      </c>
    </row>
    <row r="21" spans="5:5" ht="33.75" x14ac:dyDescent="0.25">
      <c r="E21" s="43" t="s">
        <v>1553</v>
      </c>
    </row>
    <row r="22" spans="5:5" ht="33.75" x14ac:dyDescent="0.25">
      <c r="E22" s="43" t="s">
        <v>2326</v>
      </c>
    </row>
    <row r="23" spans="5:5" ht="33.75" x14ac:dyDescent="0.25">
      <c r="E23" s="43" t="s">
        <v>2327</v>
      </c>
    </row>
    <row r="24" spans="5:5" ht="33.75" x14ac:dyDescent="0.25">
      <c r="E24" s="43" t="s">
        <v>2328</v>
      </c>
    </row>
    <row r="25" spans="5:5" ht="22.5" x14ac:dyDescent="0.25">
      <c r="E25" s="43" t="s">
        <v>1197</v>
      </c>
    </row>
    <row r="26" spans="5:5" ht="33.75" x14ac:dyDescent="0.25">
      <c r="E26" s="43" t="s">
        <v>1199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0"/>
  <sheetViews>
    <sheetView workbookViewId="0">
      <selection activeCell="C24" sqref="C24"/>
    </sheetView>
  </sheetViews>
  <sheetFormatPr defaultColWidth="11.42578125" defaultRowHeight="12.75" x14ac:dyDescent="0.2"/>
  <cols>
    <col min="1" max="1" width="3" style="15" bestFit="1" customWidth="1"/>
    <col min="2" max="2" width="58.28515625" style="6" customWidth="1"/>
    <col min="3" max="3" width="13.28515625" style="37" customWidth="1"/>
    <col min="4" max="16384" width="11.42578125" style="6"/>
  </cols>
  <sheetData>
    <row r="1" spans="1:10" x14ac:dyDescent="0.2">
      <c r="B1" s="7" t="s">
        <v>29</v>
      </c>
    </row>
    <row r="2" spans="1:10" x14ac:dyDescent="0.2">
      <c r="B2" s="7" t="s">
        <v>54</v>
      </c>
    </row>
    <row r="3" spans="1:10" x14ac:dyDescent="0.2">
      <c r="B3" s="7" t="s">
        <v>53</v>
      </c>
    </row>
    <row r="4" spans="1:10" x14ac:dyDescent="0.2">
      <c r="B4" s="169" t="s">
        <v>2341</v>
      </c>
    </row>
    <row r="5" spans="1:10" x14ac:dyDescent="0.2">
      <c r="B5" s="169"/>
    </row>
    <row r="7" spans="1:10" s="63" customFormat="1" ht="25.5" x14ac:dyDescent="0.2">
      <c r="A7" s="59"/>
      <c r="B7" s="60" t="s">
        <v>30</v>
      </c>
      <c r="C7" s="61" t="s">
        <v>31</v>
      </c>
      <c r="D7" s="62"/>
      <c r="E7" s="62"/>
      <c r="F7" s="62"/>
      <c r="G7" s="62"/>
      <c r="H7" s="62"/>
      <c r="I7" s="62"/>
      <c r="J7" s="62"/>
    </row>
    <row r="8" spans="1:10" s="62" customFormat="1" ht="22.5" customHeight="1" x14ac:dyDescent="0.2">
      <c r="A8" s="66"/>
      <c r="B8" s="68" t="s">
        <v>2343</v>
      </c>
      <c r="C8" s="74">
        <f>C9+C17</f>
        <v>3000000</v>
      </c>
    </row>
    <row r="9" spans="1:10" ht="25.5" x14ac:dyDescent="0.2">
      <c r="A9" s="20" t="s">
        <v>2331</v>
      </c>
      <c r="B9" s="21" t="s">
        <v>2344</v>
      </c>
      <c r="C9" s="29">
        <f>SUM(C10:C16)</f>
        <v>1200000</v>
      </c>
      <c r="D9" s="9"/>
      <c r="E9" s="9"/>
      <c r="F9" s="9"/>
      <c r="G9" s="9"/>
      <c r="H9" s="9"/>
      <c r="I9" s="9"/>
      <c r="J9" s="9"/>
    </row>
    <row r="10" spans="1:10" s="24" customFormat="1" x14ac:dyDescent="0.2">
      <c r="A10" s="22">
        <v>1</v>
      </c>
      <c r="B10" s="25" t="s">
        <v>1</v>
      </c>
      <c r="C10" s="64">
        <v>390000</v>
      </c>
      <c r="D10" s="23"/>
      <c r="E10" s="23"/>
      <c r="F10" s="23"/>
      <c r="G10" s="23"/>
      <c r="H10" s="23"/>
      <c r="I10" s="23"/>
      <c r="J10" s="23"/>
    </row>
    <row r="11" spans="1:10" s="24" customFormat="1" x14ac:dyDescent="0.2">
      <c r="A11" s="22">
        <v>2</v>
      </c>
      <c r="B11" s="27" t="s">
        <v>2</v>
      </c>
      <c r="C11" s="64">
        <v>328000</v>
      </c>
      <c r="D11" s="23"/>
      <c r="E11" s="23"/>
      <c r="F11" s="23"/>
      <c r="G11" s="23"/>
      <c r="H11" s="23"/>
      <c r="I11" s="23"/>
      <c r="J11" s="23"/>
    </row>
    <row r="12" spans="1:10" s="24" customFormat="1" x14ac:dyDescent="0.2">
      <c r="A12" s="22">
        <v>3</v>
      </c>
      <c r="B12" s="25" t="s">
        <v>3</v>
      </c>
      <c r="C12" s="64">
        <v>53600</v>
      </c>
      <c r="D12" s="23"/>
      <c r="E12" s="23"/>
      <c r="F12" s="23"/>
      <c r="G12" s="23"/>
      <c r="H12" s="23"/>
      <c r="I12" s="23"/>
      <c r="J12" s="23"/>
    </row>
    <row r="13" spans="1:10" s="24" customFormat="1" x14ac:dyDescent="0.2">
      <c r="A13" s="22">
        <v>4</v>
      </c>
      <c r="B13" s="25" t="s">
        <v>4</v>
      </c>
      <c r="C13" s="64">
        <v>153600</v>
      </c>
      <c r="D13" s="23"/>
      <c r="E13" s="23"/>
      <c r="F13" s="23"/>
      <c r="G13" s="23"/>
      <c r="H13" s="23"/>
      <c r="I13" s="23"/>
      <c r="J13" s="23"/>
    </row>
    <row r="14" spans="1:10" s="24" customFormat="1" x14ac:dyDescent="0.2">
      <c r="A14" s="22">
        <v>5</v>
      </c>
      <c r="B14" s="25" t="s">
        <v>5</v>
      </c>
      <c r="C14" s="64">
        <v>70400</v>
      </c>
      <c r="D14" s="23"/>
      <c r="E14" s="23"/>
      <c r="F14" s="23"/>
      <c r="G14" s="23"/>
      <c r="H14" s="23"/>
      <c r="I14" s="23"/>
      <c r="J14" s="23"/>
    </row>
    <row r="15" spans="1:10" s="24" customFormat="1" x14ac:dyDescent="0.2">
      <c r="A15" s="22">
        <v>6</v>
      </c>
      <c r="B15" s="25" t="s">
        <v>6</v>
      </c>
      <c r="C15" s="64">
        <v>100400</v>
      </c>
      <c r="D15" s="23"/>
      <c r="E15" s="23"/>
      <c r="F15" s="23"/>
      <c r="G15" s="23"/>
      <c r="H15" s="23"/>
      <c r="I15" s="23"/>
      <c r="J15" s="23"/>
    </row>
    <row r="16" spans="1:10" s="24" customFormat="1" x14ac:dyDescent="0.2">
      <c r="A16" s="22">
        <v>7</v>
      </c>
      <c r="B16" s="25" t="s">
        <v>7</v>
      </c>
      <c r="C16" s="64">
        <v>104000</v>
      </c>
      <c r="D16" s="23"/>
      <c r="E16" s="23"/>
      <c r="F16" s="23"/>
      <c r="G16" s="23"/>
      <c r="H16" s="23"/>
      <c r="I16" s="23"/>
      <c r="J16" s="23"/>
    </row>
    <row r="17" spans="1:10" x14ac:dyDescent="0.2">
      <c r="A17" s="71" t="s">
        <v>2332</v>
      </c>
      <c r="B17" s="72" t="s">
        <v>2313</v>
      </c>
      <c r="C17" s="75">
        <f>C18+C19</f>
        <v>1800000</v>
      </c>
      <c r="D17" s="9"/>
      <c r="E17" s="9"/>
      <c r="F17" s="9"/>
      <c r="G17" s="9"/>
      <c r="H17" s="9"/>
      <c r="I17" s="9"/>
      <c r="J17" s="9"/>
    </row>
    <row r="18" spans="1:10" x14ac:dyDescent="0.2">
      <c r="A18" s="22">
        <v>1</v>
      </c>
      <c r="B18" s="25" t="s">
        <v>2342</v>
      </c>
      <c r="C18" s="30">
        <v>1200000</v>
      </c>
      <c r="D18" s="9"/>
      <c r="E18" s="9"/>
      <c r="F18" s="9"/>
      <c r="G18" s="9"/>
      <c r="H18" s="9"/>
      <c r="I18" s="9"/>
      <c r="J18" s="9"/>
    </row>
    <row r="19" spans="1:10" s="24" customFormat="1" x14ac:dyDescent="0.2">
      <c r="A19" s="22">
        <v>2</v>
      </c>
      <c r="B19" s="25" t="s">
        <v>2345</v>
      </c>
      <c r="C19" s="30">
        <v>600000</v>
      </c>
      <c r="D19" s="23"/>
      <c r="E19" s="23"/>
      <c r="F19" s="23"/>
      <c r="G19" s="23"/>
      <c r="H19" s="23"/>
      <c r="I19" s="23"/>
      <c r="J19" s="23"/>
    </row>
    <row r="20" spans="1:10" s="9" customFormat="1" x14ac:dyDescent="0.2">
      <c r="A20" s="20"/>
      <c r="B20" s="21" t="s">
        <v>35</v>
      </c>
      <c r="C20" s="65"/>
    </row>
  </sheetData>
  <mergeCells count="1">
    <mergeCell ref="B4:B5"/>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election activeCell="F26" sqref="F26"/>
    </sheetView>
  </sheetViews>
  <sheetFormatPr defaultColWidth="11.42578125"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3:G111"/>
  <sheetViews>
    <sheetView workbookViewId="0">
      <selection activeCell="F26" sqref="F26"/>
    </sheetView>
  </sheetViews>
  <sheetFormatPr defaultColWidth="11.42578125" defaultRowHeight="15" x14ac:dyDescent="0.25"/>
  <cols>
    <col min="1" max="1" width="48.140625" customWidth="1"/>
    <col min="2" max="2" width="59.85546875" customWidth="1"/>
    <col min="3" max="3" width="11.42578125" style="98"/>
  </cols>
  <sheetData>
    <row r="3" spans="1:7" ht="45" x14ac:dyDescent="0.25">
      <c r="A3" s="77" t="s">
        <v>2365</v>
      </c>
      <c r="B3" s="44" t="s">
        <v>2441</v>
      </c>
      <c r="C3" s="96">
        <f>(E3-D3)/30</f>
        <v>73.63333333333334</v>
      </c>
      <c r="D3" s="93">
        <v>42716</v>
      </c>
      <c r="E3" s="93">
        <v>44925</v>
      </c>
      <c r="F3" s="90"/>
      <c r="G3" s="94">
        <v>20000000</v>
      </c>
    </row>
    <row r="4" spans="1:7" ht="90" x14ac:dyDescent="0.25">
      <c r="A4" s="78" t="s">
        <v>2366</v>
      </c>
      <c r="B4" s="44" t="s">
        <v>2442</v>
      </c>
      <c r="C4" s="96"/>
      <c r="D4" s="93">
        <v>42716</v>
      </c>
      <c r="E4" s="93">
        <v>44571</v>
      </c>
      <c r="F4" s="90"/>
      <c r="G4" s="94">
        <v>14433001</v>
      </c>
    </row>
    <row r="5" spans="1:7" ht="45" x14ac:dyDescent="0.25">
      <c r="A5" s="79" t="s">
        <v>2369</v>
      </c>
      <c r="B5" s="44" t="s">
        <v>2443</v>
      </c>
      <c r="C5" s="96"/>
      <c r="D5" s="93">
        <v>42716</v>
      </c>
      <c r="E5" s="93">
        <v>44067</v>
      </c>
      <c r="F5" s="90"/>
      <c r="G5" s="94">
        <v>5761665</v>
      </c>
    </row>
    <row r="6" spans="1:7" x14ac:dyDescent="0.25">
      <c r="A6" s="81" t="s">
        <v>2370</v>
      </c>
      <c r="B6" s="44" t="s">
        <v>2444</v>
      </c>
      <c r="C6" s="96"/>
      <c r="D6" s="93">
        <v>42716</v>
      </c>
      <c r="E6" s="93">
        <v>43192</v>
      </c>
      <c r="F6" s="90"/>
      <c r="G6" s="94">
        <v>246225</v>
      </c>
    </row>
    <row r="7" spans="1:7" x14ac:dyDescent="0.25">
      <c r="A7" s="83" t="s">
        <v>2371</v>
      </c>
      <c r="B7" s="44" t="s">
        <v>2445</v>
      </c>
      <c r="C7" s="96"/>
      <c r="D7" s="93">
        <v>42716</v>
      </c>
      <c r="E7" s="93">
        <v>43021</v>
      </c>
      <c r="F7" s="90"/>
      <c r="G7" s="95">
        <v>0</v>
      </c>
    </row>
    <row r="8" spans="1:7" x14ac:dyDescent="0.25">
      <c r="A8" s="83" t="s">
        <v>622</v>
      </c>
      <c r="B8" s="44" t="s">
        <v>2446</v>
      </c>
      <c r="C8" s="96"/>
      <c r="D8" s="93">
        <v>43024</v>
      </c>
      <c r="E8" s="93">
        <v>43192</v>
      </c>
      <c r="F8" s="90"/>
      <c r="G8" s="94">
        <v>246225</v>
      </c>
    </row>
    <row r="9" spans="1:7" ht="30" x14ac:dyDescent="0.25">
      <c r="A9" s="81" t="s">
        <v>2372</v>
      </c>
      <c r="B9" s="44" t="s">
        <v>2447</v>
      </c>
      <c r="C9" s="96"/>
      <c r="D9" s="93">
        <v>43193</v>
      </c>
      <c r="E9" s="93">
        <v>43941</v>
      </c>
      <c r="F9" s="90"/>
      <c r="G9" s="94">
        <v>4924500</v>
      </c>
    </row>
    <row r="10" spans="1:7" x14ac:dyDescent="0.25">
      <c r="A10" s="83" t="s">
        <v>2371</v>
      </c>
      <c r="B10" s="44" t="s">
        <v>2448</v>
      </c>
      <c r="C10" s="96"/>
      <c r="D10" s="93">
        <v>43193</v>
      </c>
      <c r="E10" s="93">
        <v>43454</v>
      </c>
      <c r="F10" s="90"/>
      <c r="G10" s="95">
        <v>0</v>
      </c>
    </row>
    <row r="11" spans="1:7" x14ac:dyDescent="0.25">
      <c r="A11" s="83" t="s">
        <v>622</v>
      </c>
      <c r="B11" s="44" t="s">
        <v>2449</v>
      </c>
      <c r="C11" s="96"/>
      <c r="D11" s="93">
        <v>43494</v>
      </c>
      <c r="E11" s="93">
        <v>43941</v>
      </c>
      <c r="F11" s="90"/>
      <c r="G11" s="94">
        <v>4924500</v>
      </c>
    </row>
    <row r="12" spans="1:7" x14ac:dyDescent="0.25">
      <c r="A12" s="81" t="s">
        <v>1243</v>
      </c>
      <c r="B12" s="44" t="s">
        <v>2450</v>
      </c>
      <c r="C12" s="96"/>
      <c r="D12" s="93">
        <v>43193</v>
      </c>
      <c r="E12" s="93">
        <v>44067</v>
      </c>
      <c r="F12" s="90"/>
      <c r="G12" s="94">
        <v>590940</v>
      </c>
    </row>
    <row r="13" spans="1:7" x14ac:dyDescent="0.25">
      <c r="A13" s="83" t="s">
        <v>2373</v>
      </c>
      <c r="B13" s="44" t="s">
        <v>2445</v>
      </c>
      <c r="C13" s="96"/>
      <c r="D13" s="93">
        <v>43193</v>
      </c>
      <c r="E13" s="93">
        <v>43500</v>
      </c>
      <c r="F13" s="90"/>
      <c r="G13" s="95">
        <v>0</v>
      </c>
    </row>
    <row r="14" spans="1:7" x14ac:dyDescent="0.25">
      <c r="A14" s="83" t="s">
        <v>622</v>
      </c>
      <c r="B14" s="44" t="s">
        <v>2451</v>
      </c>
      <c r="C14" s="96"/>
      <c r="D14" s="93">
        <v>43501</v>
      </c>
      <c r="E14" s="93">
        <v>44067</v>
      </c>
      <c r="F14" s="90"/>
      <c r="G14" s="94">
        <v>590940</v>
      </c>
    </row>
    <row r="15" spans="1:7" ht="60" x14ac:dyDescent="0.25">
      <c r="A15" s="79" t="s">
        <v>2374</v>
      </c>
      <c r="B15" s="44" t="s">
        <v>2452</v>
      </c>
      <c r="C15" s="96"/>
      <c r="D15" s="93">
        <v>43255</v>
      </c>
      <c r="E15" s="93">
        <v>44571</v>
      </c>
      <c r="F15" s="90"/>
      <c r="G15" s="94">
        <v>8671336</v>
      </c>
    </row>
    <row r="16" spans="1:7" x14ac:dyDescent="0.25">
      <c r="A16" s="81" t="s">
        <v>2370</v>
      </c>
      <c r="B16" s="44" t="s">
        <v>2444</v>
      </c>
      <c r="C16" s="96"/>
      <c r="D16" s="93">
        <v>43255</v>
      </c>
      <c r="E16" s="93">
        <v>43731</v>
      </c>
      <c r="F16" s="90"/>
      <c r="G16" s="94">
        <v>370447</v>
      </c>
    </row>
    <row r="17" spans="1:7" x14ac:dyDescent="0.25">
      <c r="A17" s="83" t="s">
        <v>2371</v>
      </c>
      <c r="B17" s="44" t="s">
        <v>2445</v>
      </c>
      <c r="C17" s="96"/>
      <c r="D17" s="93">
        <v>43255</v>
      </c>
      <c r="E17" s="93">
        <v>43560</v>
      </c>
      <c r="F17" s="90"/>
      <c r="G17" s="95">
        <v>0</v>
      </c>
    </row>
    <row r="18" spans="1:7" x14ac:dyDescent="0.25">
      <c r="A18" s="83" t="s">
        <v>622</v>
      </c>
      <c r="B18" s="44" t="s">
        <v>2446</v>
      </c>
      <c r="C18" s="96"/>
      <c r="D18" s="93">
        <v>43563</v>
      </c>
      <c r="E18" s="93">
        <v>43731</v>
      </c>
      <c r="F18" s="90"/>
      <c r="G18" s="94">
        <v>370447</v>
      </c>
    </row>
    <row r="19" spans="1:7" ht="30" x14ac:dyDescent="0.25">
      <c r="A19" s="81" t="s">
        <v>2372</v>
      </c>
      <c r="B19" s="44" t="s">
        <v>2447</v>
      </c>
      <c r="C19" s="96"/>
      <c r="D19" s="93">
        <v>43732</v>
      </c>
      <c r="E19" s="93">
        <v>44515</v>
      </c>
      <c r="F19" s="90"/>
      <c r="G19" s="94">
        <v>7408947</v>
      </c>
    </row>
    <row r="20" spans="1:7" x14ac:dyDescent="0.25">
      <c r="A20" s="83" t="s">
        <v>2371</v>
      </c>
      <c r="B20" s="44" t="s">
        <v>2448</v>
      </c>
      <c r="C20" s="96"/>
      <c r="D20" s="93">
        <v>43732</v>
      </c>
      <c r="E20" s="93">
        <v>43993</v>
      </c>
      <c r="F20" s="90"/>
      <c r="G20" s="95">
        <v>0</v>
      </c>
    </row>
    <row r="21" spans="1:7" x14ac:dyDescent="0.25">
      <c r="A21" s="83" t="s">
        <v>622</v>
      </c>
      <c r="B21" s="44" t="s">
        <v>2449</v>
      </c>
      <c r="C21" s="96"/>
      <c r="D21" s="93">
        <v>44068</v>
      </c>
      <c r="E21" s="93">
        <v>44515</v>
      </c>
      <c r="F21" s="90"/>
      <c r="G21" s="94">
        <v>7408947</v>
      </c>
    </row>
    <row r="22" spans="1:7" x14ac:dyDescent="0.25">
      <c r="A22" s="81" t="s">
        <v>1243</v>
      </c>
      <c r="B22" s="44" t="s">
        <v>2450</v>
      </c>
      <c r="C22" s="96"/>
      <c r="D22" s="93">
        <v>43732</v>
      </c>
      <c r="E22" s="93">
        <v>44571</v>
      </c>
      <c r="F22" s="90"/>
      <c r="G22" s="94">
        <v>891941</v>
      </c>
    </row>
    <row r="23" spans="1:7" x14ac:dyDescent="0.25">
      <c r="A23" s="83" t="s">
        <v>2373</v>
      </c>
      <c r="B23" s="44" t="s">
        <v>2445</v>
      </c>
      <c r="C23" s="96"/>
      <c r="D23" s="93">
        <v>43732</v>
      </c>
      <c r="E23" s="93">
        <v>44039</v>
      </c>
      <c r="F23" s="90"/>
      <c r="G23" s="95">
        <v>0</v>
      </c>
    </row>
    <row r="24" spans="1:7" x14ac:dyDescent="0.25">
      <c r="A24" s="83" t="s">
        <v>622</v>
      </c>
      <c r="B24" s="44" t="s">
        <v>2451</v>
      </c>
      <c r="C24" s="96"/>
      <c r="D24" s="93">
        <v>44040</v>
      </c>
      <c r="E24" s="93">
        <v>44571</v>
      </c>
      <c r="F24" s="90"/>
      <c r="G24" s="94">
        <v>891941</v>
      </c>
    </row>
    <row r="25" spans="1:7" ht="45" x14ac:dyDescent="0.25">
      <c r="A25" s="84" t="s">
        <v>2367</v>
      </c>
      <c r="B25" s="44" t="s">
        <v>2453</v>
      </c>
      <c r="C25" s="96"/>
      <c r="D25" s="93">
        <v>43252</v>
      </c>
      <c r="E25" s="93">
        <v>44924</v>
      </c>
      <c r="F25" s="90"/>
      <c r="G25" s="94">
        <v>2573000</v>
      </c>
    </row>
    <row r="26" spans="1:7" ht="30" x14ac:dyDescent="0.25">
      <c r="A26" s="79" t="s">
        <v>2375</v>
      </c>
      <c r="B26" s="44" t="s">
        <v>2454</v>
      </c>
      <c r="C26" s="96"/>
      <c r="D26" s="93">
        <v>43255</v>
      </c>
      <c r="E26" s="93">
        <v>44923</v>
      </c>
      <c r="F26" s="90"/>
      <c r="G26" s="94">
        <v>1445000</v>
      </c>
    </row>
    <row r="27" spans="1:7" ht="43.5" x14ac:dyDescent="0.25">
      <c r="A27" s="80" t="s">
        <v>2376</v>
      </c>
      <c r="B27" s="44" t="s">
        <v>2455</v>
      </c>
      <c r="C27" s="96"/>
      <c r="D27" s="93">
        <v>43255</v>
      </c>
      <c r="E27" s="93">
        <v>43284</v>
      </c>
      <c r="F27" s="90"/>
      <c r="G27" s="95">
        <v>0</v>
      </c>
    </row>
    <row r="28" spans="1:7" x14ac:dyDescent="0.25">
      <c r="A28" s="80" t="s">
        <v>622</v>
      </c>
      <c r="B28" s="44" t="s">
        <v>2456</v>
      </c>
      <c r="C28" s="96"/>
      <c r="D28" s="93">
        <v>43285</v>
      </c>
      <c r="E28" s="93">
        <v>44923</v>
      </c>
      <c r="F28" s="90"/>
      <c r="G28" s="94">
        <v>1445000</v>
      </c>
    </row>
    <row r="29" spans="1:7" x14ac:dyDescent="0.25">
      <c r="A29" s="79" t="s">
        <v>2377</v>
      </c>
      <c r="B29" s="44" t="s">
        <v>2457</v>
      </c>
      <c r="C29" s="96"/>
      <c r="D29" s="93">
        <v>43252</v>
      </c>
      <c r="E29" s="93">
        <v>44923</v>
      </c>
      <c r="F29" s="90"/>
      <c r="G29" s="94">
        <v>100000</v>
      </c>
    </row>
    <row r="30" spans="1:7" ht="29.25" x14ac:dyDescent="0.25">
      <c r="A30" s="80" t="s">
        <v>2378</v>
      </c>
      <c r="B30" s="43" t="s">
        <v>2458</v>
      </c>
      <c r="C30" s="97"/>
      <c r="D30" s="92">
        <v>43252</v>
      </c>
      <c r="E30" s="92">
        <v>43252</v>
      </c>
      <c r="F30" s="43">
        <v>2</v>
      </c>
      <c r="G30" s="91">
        <v>0</v>
      </c>
    </row>
    <row r="31" spans="1:7" x14ac:dyDescent="0.25">
      <c r="A31" s="80" t="s">
        <v>622</v>
      </c>
      <c r="B31" s="44" t="s">
        <v>2459</v>
      </c>
      <c r="C31" s="96"/>
      <c r="D31" s="93">
        <v>43255</v>
      </c>
      <c r="E31" s="93">
        <v>44923</v>
      </c>
      <c r="F31" s="90"/>
      <c r="G31" s="94">
        <v>100000</v>
      </c>
    </row>
    <row r="32" spans="1:7" ht="30" x14ac:dyDescent="0.25">
      <c r="A32" s="79" t="s">
        <v>2379</v>
      </c>
      <c r="B32" s="44" t="s">
        <v>2460</v>
      </c>
      <c r="C32" s="96"/>
      <c r="D32" s="93">
        <v>43252</v>
      </c>
      <c r="E32" s="93">
        <v>44923</v>
      </c>
      <c r="F32" s="90"/>
      <c r="G32" s="94">
        <v>100000</v>
      </c>
    </row>
    <row r="33" spans="1:7" ht="29.25" x14ac:dyDescent="0.25">
      <c r="A33" s="80" t="s">
        <v>2378</v>
      </c>
      <c r="B33" s="43" t="s">
        <v>2461</v>
      </c>
      <c r="C33" s="97"/>
      <c r="D33" s="92">
        <v>43252</v>
      </c>
      <c r="E33" s="92">
        <v>43252</v>
      </c>
      <c r="F33" s="43">
        <v>2</v>
      </c>
      <c r="G33" s="91">
        <v>0</v>
      </c>
    </row>
    <row r="34" spans="1:7" x14ac:dyDescent="0.25">
      <c r="A34" s="80" t="s">
        <v>622</v>
      </c>
      <c r="B34" s="44" t="s">
        <v>2459</v>
      </c>
      <c r="C34" s="96"/>
      <c r="D34" s="93">
        <v>43285</v>
      </c>
      <c r="E34" s="93">
        <v>44923</v>
      </c>
      <c r="F34" s="90"/>
      <c r="G34" s="94">
        <v>100000</v>
      </c>
    </row>
    <row r="35" spans="1:7" ht="30" x14ac:dyDescent="0.25">
      <c r="A35" s="79" t="s">
        <v>2380</v>
      </c>
      <c r="B35" s="44" t="s">
        <v>2462</v>
      </c>
      <c r="C35" s="96"/>
      <c r="D35" s="93">
        <v>43255</v>
      </c>
      <c r="E35" s="93">
        <v>44924</v>
      </c>
      <c r="F35" s="90"/>
      <c r="G35" s="94">
        <v>928000</v>
      </c>
    </row>
    <row r="36" spans="1:7" ht="29.25" x14ac:dyDescent="0.25">
      <c r="A36" s="87" t="s">
        <v>2381</v>
      </c>
      <c r="B36" s="44" t="s">
        <v>2463</v>
      </c>
      <c r="C36" s="96"/>
      <c r="D36" s="93">
        <v>43255</v>
      </c>
      <c r="E36" s="93">
        <v>44924</v>
      </c>
      <c r="F36" s="90"/>
      <c r="G36" s="94">
        <v>102000</v>
      </c>
    </row>
    <row r="37" spans="1:7" ht="43.5" x14ac:dyDescent="0.25">
      <c r="A37" s="82" t="s">
        <v>2382</v>
      </c>
      <c r="B37" s="44" t="s">
        <v>2464</v>
      </c>
      <c r="C37" s="96"/>
      <c r="D37" s="93">
        <v>43255</v>
      </c>
      <c r="E37" s="93">
        <v>43284</v>
      </c>
      <c r="F37" s="90"/>
      <c r="G37" s="95">
        <v>0</v>
      </c>
    </row>
    <row r="38" spans="1:7" x14ac:dyDescent="0.25">
      <c r="A38" s="82" t="s">
        <v>622</v>
      </c>
      <c r="B38" s="44" t="s">
        <v>2465</v>
      </c>
      <c r="C38" s="96"/>
      <c r="D38" s="93">
        <v>43285</v>
      </c>
      <c r="E38" s="93">
        <v>44924</v>
      </c>
      <c r="F38" s="90"/>
      <c r="G38" s="94">
        <v>102000</v>
      </c>
    </row>
    <row r="39" spans="1:7" ht="29.25" x14ac:dyDescent="0.25">
      <c r="A39" s="87" t="s">
        <v>2384</v>
      </c>
      <c r="B39" s="44" t="s">
        <v>2466</v>
      </c>
      <c r="C39" s="96"/>
      <c r="D39" s="93">
        <v>43255</v>
      </c>
      <c r="E39" s="93">
        <v>44924</v>
      </c>
      <c r="F39" s="90"/>
      <c r="G39" s="94">
        <v>396000</v>
      </c>
    </row>
    <row r="40" spans="1:7" x14ac:dyDescent="0.25">
      <c r="A40" s="82" t="s">
        <v>2383</v>
      </c>
      <c r="B40" s="44" t="s">
        <v>2467</v>
      </c>
      <c r="C40" s="96"/>
      <c r="D40" s="93">
        <v>43255</v>
      </c>
      <c r="E40" s="93">
        <v>43325</v>
      </c>
      <c r="F40" s="90"/>
      <c r="G40" s="95">
        <v>0</v>
      </c>
    </row>
    <row r="41" spans="1:7" x14ac:dyDescent="0.25">
      <c r="A41" s="82" t="s">
        <v>622</v>
      </c>
      <c r="B41" s="44" t="s">
        <v>2465</v>
      </c>
      <c r="C41" s="96"/>
      <c r="D41" s="93">
        <v>43332</v>
      </c>
      <c r="E41" s="93">
        <v>44924</v>
      </c>
      <c r="F41" s="90"/>
      <c r="G41" s="94">
        <v>396000</v>
      </c>
    </row>
    <row r="42" spans="1:7" ht="29.25" x14ac:dyDescent="0.25">
      <c r="A42" s="87" t="s">
        <v>2385</v>
      </c>
      <c r="B42" s="44" t="s">
        <v>2468</v>
      </c>
      <c r="C42" s="96"/>
      <c r="D42" s="93">
        <v>43255</v>
      </c>
      <c r="E42" s="93">
        <v>43384</v>
      </c>
      <c r="F42" s="90"/>
      <c r="G42" s="94">
        <v>100000</v>
      </c>
    </row>
    <row r="43" spans="1:7" ht="29.25" x14ac:dyDescent="0.25">
      <c r="A43" s="82" t="s">
        <v>2419</v>
      </c>
      <c r="B43" s="44" t="s">
        <v>2469</v>
      </c>
      <c r="C43" s="96"/>
      <c r="D43" s="93">
        <v>43255</v>
      </c>
      <c r="E43" s="93">
        <v>43314</v>
      </c>
      <c r="F43" s="90"/>
      <c r="G43" s="95">
        <v>0</v>
      </c>
    </row>
    <row r="44" spans="1:7" x14ac:dyDescent="0.25">
      <c r="A44" s="82" t="s">
        <v>622</v>
      </c>
      <c r="B44" s="44" t="s">
        <v>2470</v>
      </c>
      <c r="C44" s="96"/>
      <c r="D44" s="93">
        <v>43315</v>
      </c>
      <c r="E44" s="93">
        <v>43384</v>
      </c>
      <c r="F44" s="90"/>
      <c r="G44" s="94">
        <v>50000</v>
      </c>
    </row>
    <row r="45" spans="1:7" x14ac:dyDescent="0.25">
      <c r="A45" s="87" t="s">
        <v>2387</v>
      </c>
      <c r="B45" s="44" t="s">
        <v>2471</v>
      </c>
      <c r="C45" s="96"/>
      <c r="D45" s="93">
        <v>43255</v>
      </c>
      <c r="E45" s="93">
        <v>44923</v>
      </c>
      <c r="F45" s="90"/>
      <c r="G45" s="94">
        <v>60000</v>
      </c>
    </row>
    <row r="46" spans="1:7" ht="29.25" x14ac:dyDescent="0.25">
      <c r="A46" s="82" t="s">
        <v>2386</v>
      </c>
      <c r="B46" s="43" t="s">
        <v>2472</v>
      </c>
      <c r="C46" s="97"/>
      <c r="D46" s="92">
        <v>43255</v>
      </c>
      <c r="E46" s="92">
        <v>43255</v>
      </c>
      <c r="F46" s="43">
        <v>2</v>
      </c>
      <c r="G46" s="91">
        <v>0</v>
      </c>
    </row>
    <row r="47" spans="1:7" x14ac:dyDescent="0.25">
      <c r="A47" s="82" t="s">
        <v>622</v>
      </c>
      <c r="B47" s="44" t="s">
        <v>2473</v>
      </c>
      <c r="C47" s="96"/>
      <c r="D47" s="93">
        <v>43255</v>
      </c>
      <c r="E47" s="93">
        <v>44923</v>
      </c>
      <c r="F47" s="90"/>
      <c r="G47" s="94">
        <v>60000</v>
      </c>
    </row>
    <row r="48" spans="1:7" ht="29.25" x14ac:dyDescent="0.25">
      <c r="A48" s="87" t="s">
        <v>2388</v>
      </c>
      <c r="B48" s="44" t="s">
        <v>2474</v>
      </c>
      <c r="C48" s="96"/>
      <c r="D48" s="93">
        <v>43255</v>
      </c>
      <c r="E48" s="93">
        <v>44923</v>
      </c>
      <c r="F48" s="90"/>
      <c r="G48" s="94">
        <v>180000</v>
      </c>
    </row>
    <row r="49" spans="1:7" ht="29.25" x14ac:dyDescent="0.25">
      <c r="A49" s="82" t="s">
        <v>2420</v>
      </c>
      <c r="B49" s="43" t="s">
        <v>2472</v>
      </c>
      <c r="C49" s="97"/>
      <c r="D49" s="92">
        <v>43255</v>
      </c>
      <c r="E49" s="92">
        <v>43255</v>
      </c>
      <c r="F49" s="43">
        <v>2</v>
      </c>
      <c r="G49" s="91">
        <v>0</v>
      </c>
    </row>
    <row r="50" spans="1:7" x14ac:dyDescent="0.25">
      <c r="A50" s="82" t="s">
        <v>622</v>
      </c>
      <c r="B50" s="44" t="s">
        <v>2473</v>
      </c>
      <c r="C50" s="96"/>
      <c r="D50" s="93">
        <v>43284</v>
      </c>
      <c r="E50" s="93">
        <v>44923</v>
      </c>
      <c r="F50" s="90"/>
      <c r="G50" s="94">
        <v>180000</v>
      </c>
    </row>
    <row r="51" spans="1:7" ht="29.25" x14ac:dyDescent="0.25">
      <c r="A51" s="87" t="s">
        <v>2389</v>
      </c>
      <c r="B51" s="44" t="s">
        <v>2475</v>
      </c>
      <c r="C51" s="96"/>
      <c r="D51" s="93">
        <v>43255</v>
      </c>
      <c r="E51" s="93">
        <v>44923</v>
      </c>
      <c r="F51" s="90"/>
      <c r="G51" s="94">
        <v>90000</v>
      </c>
    </row>
    <row r="52" spans="1:7" ht="29.25" x14ac:dyDescent="0.25">
      <c r="A52" s="82" t="s">
        <v>2420</v>
      </c>
      <c r="B52" s="43" t="s">
        <v>2472</v>
      </c>
      <c r="C52" s="97"/>
      <c r="D52" s="92">
        <v>43255</v>
      </c>
      <c r="E52" s="92">
        <v>43255</v>
      </c>
      <c r="F52" s="43">
        <v>2</v>
      </c>
      <c r="G52" s="91">
        <v>0</v>
      </c>
    </row>
    <row r="53" spans="1:7" x14ac:dyDescent="0.25">
      <c r="A53" s="82" t="s">
        <v>622</v>
      </c>
      <c r="B53" s="44" t="s">
        <v>2473</v>
      </c>
      <c r="C53" s="96"/>
      <c r="D53" s="93">
        <v>43284</v>
      </c>
      <c r="E53" s="93">
        <v>44923</v>
      </c>
      <c r="F53" s="90"/>
      <c r="G53" s="94">
        <v>90000</v>
      </c>
    </row>
    <row r="54" spans="1:7" ht="60" x14ac:dyDescent="0.25">
      <c r="A54" s="84" t="s">
        <v>2368</v>
      </c>
      <c r="B54" s="44" t="s">
        <v>2476</v>
      </c>
      <c r="C54" s="96"/>
      <c r="D54" s="93">
        <v>43255</v>
      </c>
      <c r="E54" s="93">
        <v>44925</v>
      </c>
      <c r="F54" s="90"/>
      <c r="G54" s="94">
        <v>1213000</v>
      </c>
    </row>
    <row r="55" spans="1:7" ht="60" x14ac:dyDescent="0.25">
      <c r="A55" s="79" t="s">
        <v>2392</v>
      </c>
      <c r="B55" s="44" t="s">
        <v>2477</v>
      </c>
      <c r="C55" s="96"/>
      <c r="D55" s="93">
        <v>43255</v>
      </c>
      <c r="E55" s="93">
        <v>44924</v>
      </c>
      <c r="F55" s="90"/>
      <c r="G55" s="94">
        <v>613000</v>
      </c>
    </row>
    <row r="56" spans="1:7" ht="43.5" x14ac:dyDescent="0.25">
      <c r="A56" s="80" t="s">
        <v>2390</v>
      </c>
      <c r="B56" s="43" t="s">
        <v>2478</v>
      </c>
      <c r="C56" s="97"/>
      <c r="D56" s="92">
        <v>43255</v>
      </c>
      <c r="E56" s="92">
        <v>43420</v>
      </c>
      <c r="F56" s="43">
        <v>2</v>
      </c>
      <c r="G56" s="91">
        <v>0</v>
      </c>
    </row>
    <row r="57" spans="1:7" x14ac:dyDescent="0.25">
      <c r="A57" s="80" t="s">
        <v>622</v>
      </c>
      <c r="B57" s="44" t="s">
        <v>2479</v>
      </c>
      <c r="C57" s="96"/>
      <c r="D57" s="93">
        <v>43467</v>
      </c>
      <c r="E57" s="93">
        <v>44924</v>
      </c>
      <c r="F57" s="90"/>
      <c r="G57" s="94">
        <v>613000</v>
      </c>
    </row>
    <row r="58" spans="1:7" ht="30" x14ac:dyDescent="0.25">
      <c r="A58" s="79" t="s">
        <v>2391</v>
      </c>
      <c r="B58" s="44" t="s">
        <v>2480</v>
      </c>
      <c r="C58" s="96"/>
      <c r="D58" s="93">
        <v>43942</v>
      </c>
      <c r="E58" s="93">
        <v>44925</v>
      </c>
      <c r="F58" s="90"/>
      <c r="G58" s="94">
        <v>600000</v>
      </c>
    </row>
    <row r="59" spans="1:7" ht="29.25" x14ac:dyDescent="0.25">
      <c r="A59" s="87" t="s">
        <v>2396</v>
      </c>
      <c r="B59" s="44" t="s">
        <v>2481</v>
      </c>
      <c r="C59" s="96"/>
      <c r="D59" s="93">
        <v>43942</v>
      </c>
      <c r="E59" s="93">
        <v>44924</v>
      </c>
      <c r="F59" s="90"/>
      <c r="G59" s="94">
        <v>150000</v>
      </c>
    </row>
    <row r="60" spans="1:7" x14ac:dyDescent="0.25">
      <c r="A60" s="82" t="s">
        <v>2393</v>
      </c>
      <c r="B60" s="44" t="s">
        <v>2482</v>
      </c>
      <c r="C60" s="96"/>
      <c r="D60" s="93">
        <v>43942</v>
      </c>
      <c r="E60" s="93">
        <v>44020</v>
      </c>
      <c r="F60" s="90"/>
      <c r="G60" s="95">
        <v>0</v>
      </c>
    </row>
    <row r="61" spans="1:7" x14ac:dyDescent="0.25">
      <c r="A61" s="82" t="s">
        <v>622</v>
      </c>
      <c r="B61" s="44" t="s">
        <v>2483</v>
      </c>
      <c r="C61" s="96"/>
      <c r="D61" s="93">
        <v>44055</v>
      </c>
      <c r="E61" s="93">
        <v>44924</v>
      </c>
      <c r="F61" s="90"/>
      <c r="G61" s="94">
        <v>150000</v>
      </c>
    </row>
    <row r="62" spans="1:7" x14ac:dyDescent="0.25">
      <c r="A62" s="87" t="s">
        <v>2394</v>
      </c>
      <c r="B62" s="44" t="s">
        <v>2484</v>
      </c>
      <c r="C62" s="96"/>
      <c r="D62" s="93">
        <v>43942</v>
      </c>
      <c r="E62" s="93">
        <v>44154</v>
      </c>
      <c r="F62" s="90"/>
      <c r="G62" s="94">
        <v>200000</v>
      </c>
    </row>
    <row r="63" spans="1:7" x14ac:dyDescent="0.25">
      <c r="A63" s="82" t="s">
        <v>2415</v>
      </c>
      <c r="B63" s="44" t="s">
        <v>2485</v>
      </c>
      <c r="C63" s="96"/>
      <c r="D63" s="93">
        <v>43942</v>
      </c>
      <c r="E63" s="93">
        <v>44070</v>
      </c>
      <c r="F63" s="90"/>
      <c r="G63" s="95">
        <v>0</v>
      </c>
    </row>
    <row r="64" spans="1:7" x14ac:dyDescent="0.25">
      <c r="A64" s="82" t="s">
        <v>622</v>
      </c>
      <c r="B64" s="44" t="s">
        <v>2446</v>
      </c>
      <c r="C64" s="96"/>
      <c r="D64" s="93">
        <v>44071</v>
      </c>
      <c r="E64" s="93">
        <v>44154</v>
      </c>
      <c r="F64" s="90"/>
      <c r="G64" s="94">
        <v>200000</v>
      </c>
    </row>
    <row r="65" spans="1:7" x14ac:dyDescent="0.25">
      <c r="A65" s="87" t="s">
        <v>2395</v>
      </c>
      <c r="B65" s="44" t="s">
        <v>2486</v>
      </c>
      <c r="C65" s="96"/>
      <c r="D65" s="93">
        <v>44155</v>
      </c>
      <c r="E65" s="93">
        <v>44925</v>
      </c>
      <c r="F65" s="90"/>
      <c r="G65" s="94">
        <v>250000</v>
      </c>
    </row>
    <row r="66" spans="1:7" x14ac:dyDescent="0.25">
      <c r="A66" s="82" t="s">
        <v>2397</v>
      </c>
      <c r="B66" s="43" t="s">
        <v>2487</v>
      </c>
      <c r="C66" s="97"/>
      <c r="D66" s="92">
        <v>44155</v>
      </c>
      <c r="E66" s="92">
        <v>44210</v>
      </c>
      <c r="F66" s="43">
        <v>383</v>
      </c>
      <c r="G66" s="91">
        <v>0</v>
      </c>
    </row>
    <row r="67" spans="1:7" x14ac:dyDescent="0.25">
      <c r="A67" s="82" t="s">
        <v>2398</v>
      </c>
      <c r="B67" s="44" t="s">
        <v>2488</v>
      </c>
      <c r="C67" s="96"/>
      <c r="D67" s="93">
        <v>44211</v>
      </c>
      <c r="E67" s="93">
        <v>44925</v>
      </c>
      <c r="F67" s="90"/>
      <c r="G67" s="94">
        <v>250000</v>
      </c>
    </row>
    <row r="68" spans="1:7" ht="30" x14ac:dyDescent="0.25">
      <c r="A68" s="85" t="s">
        <v>2511</v>
      </c>
      <c r="B68" s="44" t="s">
        <v>2489</v>
      </c>
      <c r="C68" s="96"/>
      <c r="D68" s="93">
        <v>42996</v>
      </c>
      <c r="E68" s="93">
        <v>44925</v>
      </c>
      <c r="F68" s="90"/>
      <c r="G68" s="94">
        <v>1781000</v>
      </c>
    </row>
    <row r="69" spans="1:7" x14ac:dyDescent="0.25">
      <c r="A69" s="86" t="s">
        <v>2402</v>
      </c>
      <c r="B69" s="44" t="s">
        <v>2490</v>
      </c>
      <c r="C69" s="96"/>
      <c r="D69" s="93">
        <v>42996</v>
      </c>
      <c r="E69" s="93">
        <v>44081</v>
      </c>
      <c r="F69" s="90"/>
      <c r="G69" s="94">
        <v>50000</v>
      </c>
    </row>
    <row r="70" spans="1:7" x14ac:dyDescent="0.25">
      <c r="A70" s="82" t="s">
        <v>2383</v>
      </c>
      <c r="B70" s="44" t="s">
        <v>2491</v>
      </c>
      <c r="C70" s="96"/>
      <c r="D70" s="93">
        <v>42996</v>
      </c>
      <c r="E70" s="93">
        <v>43101</v>
      </c>
      <c r="F70" s="90"/>
      <c r="G70" s="95">
        <v>0</v>
      </c>
    </row>
    <row r="71" spans="1:7" x14ac:dyDescent="0.25">
      <c r="A71" s="82" t="s">
        <v>622</v>
      </c>
      <c r="B71" s="44" t="s">
        <v>2479</v>
      </c>
      <c r="C71" s="96"/>
      <c r="D71" s="93">
        <v>43942</v>
      </c>
      <c r="E71" s="93">
        <v>44081</v>
      </c>
      <c r="F71" s="90"/>
      <c r="G71" s="94">
        <v>50000</v>
      </c>
    </row>
    <row r="72" spans="1:7" x14ac:dyDescent="0.25">
      <c r="A72" s="86" t="s">
        <v>2440</v>
      </c>
      <c r="B72" s="44" t="s">
        <v>2492</v>
      </c>
      <c r="C72" s="96"/>
      <c r="D72" s="93">
        <v>44572</v>
      </c>
      <c r="E72" s="93">
        <v>44733</v>
      </c>
      <c r="F72" s="90"/>
      <c r="G72" s="94">
        <v>30000</v>
      </c>
    </row>
    <row r="73" spans="1:7" x14ac:dyDescent="0.25">
      <c r="A73" s="82" t="s">
        <v>2383</v>
      </c>
      <c r="B73" s="44" t="s">
        <v>2491</v>
      </c>
      <c r="C73" s="96"/>
      <c r="D73" s="93">
        <v>44572</v>
      </c>
      <c r="E73" s="93">
        <v>44677</v>
      </c>
      <c r="F73" s="90"/>
      <c r="G73" s="95">
        <v>0</v>
      </c>
    </row>
    <row r="74" spans="1:7" x14ac:dyDescent="0.25">
      <c r="A74" s="82" t="s">
        <v>622</v>
      </c>
      <c r="B74" s="44" t="s">
        <v>2479</v>
      </c>
      <c r="C74" s="96"/>
      <c r="D74" s="93">
        <v>44678</v>
      </c>
      <c r="E74" s="93">
        <v>44733</v>
      </c>
      <c r="F74" s="90"/>
      <c r="G74" s="94">
        <v>30000</v>
      </c>
    </row>
    <row r="75" spans="1:7" x14ac:dyDescent="0.25">
      <c r="A75" s="86" t="s">
        <v>2403</v>
      </c>
      <c r="B75" s="44" t="s">
        <v>2493</v>
      </c>
      <c r="C75" s="96"/>
      <c r="D75" s="93">
        <v>43255</v>
      </c>
      <c r="E75" s="93">
        <v>44925</v>
      </c>
      <c r="F75" s="90"/>
      <c r="G75" s="94">
        <v>120000</v>
      </c>
    </row>
    <row r="76" spans="1:7" x14ac:dyDescent="0.25">
      <c r="A76" s="82" t="s">
        <v>2371</v>
      </c>
      <c r="B76" s="44" t="s">
        <v>2494</v>
      </c>
      <c r="C76" s="96"/>
      <c r="D76" s="93">
        <v>43255</v>
      </c>
      <c r="E76" s="93">
        <v>43384</v>
      </c>
      <c r="F76" s="90"/>
      <c r="G76" s="95">
        <v>0</v>
      </c>
    </row>
    <row r="77" spans="1:7" x14ac:dyDescent="0.25">
      <c r="A77" s="82" t="s">
        <v>622</v>
      </c>
      <c r="B77" s="44" t="s">
        <v>2479</v>
      </c>
      <c r="C77" s="96"/>
      <c r="D77" s="93">
        <v>43385</v>
      </c>
      <c r="E77" s="93">
        <v>44925</v>
      </c>
      <c r="F77" s="90"/>
      <c r="G77" s="94">
        <v>120000</v>
      </c>
    </row>
    <row r="78" spans="1:7" x14ac:dyDescent="0.25">
      <c r="A78" s="86" t="s">
        <v>2404</v>
      </c>
      <c r="B78" s="44" t="s">
        <v>2495</v>
      </c>
      <c r="C78" s="96"/>
      <c r="D78" s="93">
        <v>43255</v>
      </c>
      <c r="E78" s="93">
        <v>44924</v>
      </c>
      <c r="F78" s="90"/>
      <c r="G78" s="94">
        <v>1371000</v>
      </c>
    </row>
    <row r="79" spans="1:7" x14ac:dyDescent="0.25">
      <c r="A79" s="88" t="s">
        <v>2405</v>
      </c>
      <c r="B79" s="44" t="s">
        <v>2496</v>
      </c>
      <c r="C79" s="96"/>
      <c r="D79" s="93">
        <v>43255</v>
      </c>
      <c r="E79" s="93">
        <v>44924</v>
      </c>
      <c r="F79" s="90"/>
      <c r="G79" s="94">
        <v>210000</v>
      </c>
    </row>
    <row r="80" spans="1:7" ht="29.25" x14ac:dyDescent="0.25">
      <c r="A80" s="82" t="s">
        <v>2417</v>
      </c>
      <c r="B80" s="44" t="s">
        <v>2464</v>
      </c>
      <c r="C80" s="96"/>
      <c r="D80" s="93">
        <v>43255</v>
      </c>
      <c r="E80" s="93">
        <v>43284</v>
      </c>
      <c r="F80" s="90"/>
      <c r="G80" s="95">
        <v>0</v>
      </c>
    </row>
    <row r="81" spans="1:7" x14ac:dyDescent="0.25">
      <c r="A81" s="82" t="s">
        <v>622</v>
      </c>
      <c r="B81" s="44" t="s">
        <v>2465</v>
      </c>
      <c r="C81" s="96"/>
      <c r="D81" s="93">
        <v>43285</v>
      </c>
      <c r="E81" s="93">
        <v>44924</v>
      </c>
      <c r="F81" s="90"/>
      <c r="G81" s="94">
        <v>210000</v>
      </c>
    </row>
    <row r="82" spans="1:7" x14ac:dyDescent="0.25">
      <c r="A82" s="88" t="s">
        <v>2406</v>
      </c>
      <c r="B82" s="44" t="s">
        <v>2497</v>
      </c>
      <c r="C82" s="96"/>
      <c r="D82" s="93">
        <v>43255</v>
      </c>
      <c r="E82" s="93">
        <v>44924</v>
      </c>
      <c r="F82" s="90"/>
      <c r="G82" s="94">
        <v>324000</v>
      </c>
    </row>
    <row r="83" spans="1:7" ht="43.5" x14ac:dyDescent="0.25">
      <c r="A83" s="82" t="s">
        <v>2418</v>
      </c>
      <c r="B83" s="44" t="s">
        <v>2464</v>
      </c>
      <c r="C83" s="96"/>
      <c r="D83" s="93">
        <v>43255</v>
      </c>
      <c r="E83" s="93">
        <v>43284</v>
      </c>
      <c r="F83" s="90"/>
      <c r="G83" s="95">
        <v>0</v>
      </c>
    </row>
    <row r="84" spans="1:7" x14ac:dyDescent="0.25">
      <c r="A84" s="82" t="s">
        <v>622</v>
      </c>
      <c r="B84" s="44" t="s">
        <v>2465</v>
      </c>
      <c r="C84" s="96"/>
      <c r="D84" s="93">
        <v>43285</v>
      </c>
      <c r="E84" s="93">
        <v>44924</v>
      </c>
      <c r="F84" s="90"/>
      <c r="G84" s="94">
        <v>324000</v>
      </c>
    </row>
    <row r="85" spans="1:7" x14ac:dyDescent="0.25">
      <c r="A85" s="88" t="s">
        <v>2407</v>
      </c>
      <c r="B85" s="44" t="s">
        <v>2498</v>
      </c>
      <c r="C85" s="96"/>
      <c r="D85" s="93">
        <v>43255</v>
      </c>
      <c r="E85" s="93">
        <v>44924</v>
      </c>
      <c r="F85" s="90"/>
      <c r="G85" s="94">
        <v>174000</v>
      </c>
    </row>
    <row r="86" spans="1:7" ht="29.25" x14ac:dyDescent="0.25">
      <c r="A86" s="82" t="s">
        <v>2417</v>
      </c>
      <c r="B86" s="44" t="s">
        <v>2464</v>
      </c>
      <c r="C86" s="96"/>
      <c r="D86" s="93">
        <v>43255</v>
      </c>
      <c r="E86" s="93">
        <v>43284</v>
      </c>
      <c r="F86" s="90"/>
      <c r="G86" s="95">
        <v>0</v>
      </c>
    </row>
    <row r="87" spans="1:7" x14ac:dyDescent="0.25">
      <c r="A87" s="82" t="s">
        <v>622</v>
      </c>
      <c r="B87" s="44" t="s">
        <v>2465</v>
      </c>
      <c r="C87" s="96"/>
      <c r="D87" s="93">
        <v>43285</v>
      </c>
      <c r="E87" s="93">
        <v>44924</v>
      </c>
      <c r="F87" s="90"/>
      <c r="G87" s="94">
        <v>174000</v>
      </c>
    </row>
    <row r="88" spans="1:7" x14ac:dyDescent="0.25">
      <c r="A88" s="88" t="s">
        <v>2408</v>
      </c>
      <c r="B88" s="44" t="s">
        <v>2499</v>
      </c>
      <c r="C88" s="96"/>
      <c r="D88" s="93">
        <v>43255</v>
      </c>
      <c r="E88" s="93">
        <v>44924</v>
      </c>
      <c r="F88" s="90"/>
      <c r="G88" s="94">
        <v>102000</v>
      </c>
    </row>
    <row r="89" spans="1:7" x14ac:dyDescent="0.25">
      <c r="A89" s="82" t="s">
        <v>2383</v>
      </c>
      <c r="B89" s="44" t="s">
        <v>2482</v>
      </c>
      <c r="C89" s="96"/>
      <c r="D89" s="93">
        <v>43255</v>
      </c>
      <c r="E89" s="93">
        <v>43333</v>
      </c>
      <c r="F89" s="90"/>
      <c r="G89" s="95">
        <v>0</v>
      </c>
    </row>
    <row r="90" spans="1:7" x14ac:dyDescent="0.25">
      <c r="A90" s="82" t="s">
        <v>622</v>
      </c>
      <c r="B90" s="44" t="s">
        <v>2465</v>
      </c>
      <c r="C90" s="96"/>
      <c r="D90" s="93">
        <v>43347</v>
      </c>
      <c r="E90" s="93">
        <v>44924</v>
      </c>
      <c r="F90" s="90"/>
      <c r="G90" s="94">
        <v>102000</v>
      </c>
    </row>
    <row r="91" spans="1:7" x14ac:dyDescent="0.25">
      <c r="A91" s="88" t="s">
        <v>2409</v>
      </c>
      <c r="B91" s="44" t="s">
        <v>2500</v>
      </c>
      <c r="C91" s="96"/>
      <c r="D91" s="93">
        <v>43255</v>
      </c>
      <c r="E91" s="93">
        <v>44924</v>
      </c>
      <c r="F91" s="90"/>
      <c r="G91" s="94">
        <v>162000</v>
      </c>
    </row>
    <row r="92" spans="1:7" ht="29.25" x14ac:dyDescent="0.25">
      <c r="A92" s="82" t="s">
        <v>2417</v>
      </c>
      <c r="B92" s="44" t="s">
        <v>2464</v>
      </c>
      <c r="C92" s="96"/>
      <c r="D92" s="93">
        <v>43255</v>
      </c>
      <c r="E92" s="93">
        <v>43284</v>
      </c>
      <c r="F92" s="90"/>
      <c r="G92" s="95">
        <v>0</v>
      </c>
    </row>
    <row r="93" spans="1:7" x14ac:dyDescent="0.25">
      <c r="A93" s="82" t="s">
        <v>622</v>
      </c>
      <c r="B93" s="44" t="s">
        <v>2465</v>
      </c>
      <c r="C93" s="96"/>
      <c r="D93" s="93">
        <v>43285</v>
      </c>
      <c r="E93" s="93">
        <v>44924</v>
      </c>
      <c r="F93" s="90"/>
      <c r="G93" s="94">
        <v>162000</v>
      </c>
    </row>
    <row r="94" spans="1:7" x14ac:dyDescent="0.25">
      <c r="A94" s="88" t="s">
        <v>2410</v>
      </c>
      <c r="B94" s="44" t="s">
        <v>2501</v>
      </c>
      <c r="C94" s="96"/>
      <c r="D94" s="93">
        <v>43255</v>
      </c>
      <c r="E94" s="93">
        <v>44923</v>
      </c>
      <c r="F94" s="90"/>
      <c r="G94" s="94">
        <v>102000</v>
      </c>
    </row>
    <row r="95" spans="1:7" x14ac:dyDescent="0.25">
      <c r="A95" s="82" t="s">
        <v>2383</v>
      </c>
      <c r="B95" s="44" t="s">
        <v>2482</v>
      </c>
      <c r="C95" s="96"/>
      <c r="D95" s="93">
        <v>43255</v>
      </c>
      <c r="E95" s="93">
        <v>43333</v>
      </c>
      <c r="F95" s="90"/>
      <c r="G95" s="95">
        <v>0</v>
      </c>
    </row>
    <row r="96" spans="1:7" x14ac:dyDescent="0.25">
      <c r="A96" s="82" t="s">
        <v>622</v>
      </c>
      <c r="B96" s="44" t="s">
        <v>2465</v>
      </c>
      <c r="C96" s="96"/>
      <c r="D96" s="93">
        <v>43334</v>
      </c>
      <c r="E96" s="93">
        <v>44923</v>
      </c>
      <c r="F96" s="90"/>
      <c r="G96" s="94">
        <v>102000</v>
      </c>
    </row>
    <row r="97" spans="1:7" ht="29.25" x14ac:dyDescent="0.25">
      <c r="A97" s="88" t="s">
        <v>2411</v>
      </c>
      <c r="B97" s="44" t="s">
        <v>2502</v>
      </c>
      <c r="C97" s="96"/>
      <c r="D97" s="93">
        <v>43255</v>
      </c>
      <c r="E97" s="93">
        <v>44923</v>
      </c>
      <c r="F97" s="90"/>
      <c r="G97" s="94">
        <v>144000</v>
      </c>
    </row>
    <row r="98" spans="1:7" x14ac:dyDescent="0.25">
      <c r="A98" s="82" t="s">
        <v>2383</v>
      </c>
      <c r="B98" s="44" t="s">
        <v>2482</v>
      </c>
      <c r="C98" s="96"/>
      <c r="D98" s="93">
        <v>43255</v>
      </c>
      <c r="E98" s="93">
        <v>43333</v>
      </c>
      <c r="F98" s="90"/>
      <c r="G98" s="95">
        <v>0</v>
      </c>
    </row>
    <row r="99" spans="1:7" x14ac:dyDescent="0.25">
      <c r="A99" s="82" t="s">
        <v>622</v>
      </c>
      <c r="B99" s="44" t="s">
        <v>2465</v>
      </c>
      <c r="C99" s="96"/>
      <c r="D99" s="93">
        <v>43334</v>
      </c>
      <c r="E99" s="93">
        <v>44923</v>
      </c>
      <c r="F99" s="90"/>
      <c r="G99" s="94">
        <v>144000</v>
      </c>
    </row>
    <row r="100" spans="1:7" x14ac:dyDescent="0.25">
      <c r="A100" s="88" t="s">
        <v>2412</v>
      </c>
      <c r="B100" s="44" t="s">
        <v>2503</v>
      </c>
      <c r="C100" s="96"/>
      <c r="D100" s="93">
        <v>43501</v>
      </c>
      <c r="E100" s="93">
        <v>44560</v>
      </c>
      <c r="F100" s="90"/>
      <c r="G100" s="94">
        <v>153000</v>
      </c>
    </row>
    <row r="101" spans="1:7" ht="29.25" x14ac:dyDescent="0.25">
      <c r="A101" s="82" t="s">
        <v>2416</v>
      </c>
      <c r="B101" s="44" t="s">
        <v>2504</v>
      </c>
      <c r="C101" s="96"/>
      <c r="D101" s="93">
        <v>43501</v>
      </c>
      <c r="E101" s="93">
        <v>43579</v>
      </c>
      <c r="F101" s="90"/>
      <c r="G101" s="95">
        <v>0</v>
      </c>
    </row>
    <row r="102" spans="1:7" x14ac:dyDescent="0.25">
      <c r="A102" s="82" t="s">
        <v>622</v>
      </c>
      <c r="B102" s="44" t="s">
        <v>2505</v>
      </c>
      <c r="C102" s="96"/>
      <c r="D102" s="93">
        <v>43580</v>
      </c>
      <c r="E102" s="93">
        <v>44068</v>
      </c>
      <c r="F102" s="90"/>
      <c r="G102" s="94">
        <v>76500</v>
      </c>
    </row>
    <row r="103" spans="1:7" x14ac:dyDescent="0.25">
      <c r="A103" s="89" t="s">
        <v>2421</v>
      </c>
      <c r="B103" s="44" t="s">
        <v>2506</v>
      </c>
      <c r="C103" s="96"/>
      <c r="D103" s="93">
        <v>43255</v>
      </c>
      <c r="E103" s="93">
        <v>43439</v>
      </c>
      <c r="F103" s="90"/>
      <c r="G103" s="94">
        <v>40000</v>
      </c>
    </row>
    <row r="104" spans="1:7" x14ac:dyDescent="0.25">
      <c r="A104" s="82" t="s">
        <v>2415</v>
      </c>
      <c r="B104" s="44" t="s">
        <v>2507</v>
      </c>
      <c r="C104" s="96"/>
      <c r="D104" s="92">
        <v>43255</v>
      </c>
      <c r="E104" s="92">
        <v>43362</v>
      </c>
      <c r="F104" s="90"/>
      <c r="G104" s="91">
        <v>0</v>
      </c>
    </row>
    <row r="105" spans="1:7" x14ac:dyDescent="0.25">
      <c r="A105" s="82" t="s">
        <v>622</v>
      </c>
      <c r="B105" s="44" t="s">
        <v>2479</v>
      </c>
      <c r="C105" s="96"/>
      <c r="D105" s="93">
        <v>43363</v>
      </c>
      <c r="E105" s="93">
        <v>43439</v>
      </c>
      <c r="F105" s="90"/>
      <c r="G105" s="94">
        <v>40000</v>
      </c>
    </row>
    <row r="106" spans="1:7" x14ac:dyDescent="0.25">
      <c r="A106" s="89" t="s">
        <v>2413</v>
      </c>
      <c r="B106" s="44" t="s">
        <v>2508</v>
      </c>
      <c r="C106" s="96"/>
      <c r="D106" s="93">
        <v>43255</v>
      </c>
      <c r="E106" s="93">
        <v>44924</v>
      </c>
      <c r="F106" s="90"/>
      <c r="G106" s="94">
        <v>120000</v>
      </c>
    </row>
    <row r="107" spans="1:7" ht="29.25" x14ac:dyDescent="0.25">
      <c r="A107" s="80" t="s">
        <v>2378</v>
      </c>
      <c r="B107" s="43" t="s">
        <v>2509</v>
      </c>
      <c r="C107" s="97"/>
      <c r="D107" s="92">
        <v>43255</v>
      </c>
      <c r="E107" s="92">
        <v>43255</v>
      </c>
      <c r="F107" s="43">
        <v>2</v>
      </c>
      <c r="G107" s="91">
        <v>0</v>
      </c>
    </row>
    <row r="108" spans="1:7" x14ac:dyDescent="0.25">
      <c r="A108" s="80" t="s">
        <v>622</v>
      </c>
      <c r="B108" s="44" t="s">
        <v>2479</v>
      </c>
      <c r="C108" s="96"/>
      <c r="D108" s="93">
        <v>43256</v>
      </c>
      <c r="E108" s="93">
        <v>44924</v>
      </c>
      <c r="F108" s="90"/>
      <c r="G108" s="94">
        <v>120000</v>
      </c>
    </row>
    <row r="109" spans="1:7" x14ac:dyDescent="0.25">
      <c r="A109" s="86" t="s">
        <v>2414</v>
      </c>
      <c r="B109" s="44" t="s">
        <v>2510</v>
      </c>
      <c r="C109" s="96"/>
      <c r="D109" s="93">
        <v>43255</v>
      </c>
      <c r="E109" s="93">
        <v>44924</v>
      </c>
      <c r="F109" s="90"/>
      <c r="G109" s="94">
        <v>50000</v>
      </c>
    </row>
    <row r="110" spans="1:7" ht="29.25" x14ac:dyDescent="0.25">
      <c r="A110" s="80" t="s">
        <v>2378</v>
      </c>
      <c r="B110" s="43" t="s">
        <v>2461</v>
      </c>
      <c r="C110" s="97"/>
      <c r="D110" s="92">
        <v>43255</v>
      </c>
      <c r="E110" s="92">
        <v>43255</v>
      </c>
      <c r="F110" s="43">
        <v>2</v>
      </c>
      <c r="G110" s="91">
        <v>0</v>
      </c>
    </row>
    <row r="111" spans="1:7" x14ac:dyDescent="0.25">
      <c r="A111" s="80" t="s">
        <v>622</v>
      </c>
      <c r="B111" s="44" t="s">
        <v>2479</v>
      </c>
      <c r="C111" s="96"/>
      <c r="D111" s="93">
        <v>43256</v>
      </c>
      <c r="E111" s="93">
        <v>44924</v>
      </c>
      <c r="F111" s="90"/>
      <c r="G111" s="94">
        <v>50000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63"/>
  <sheetViews>
    <sheetView topLeftCell="A9" zoomScale="85" zoomScaleNormal="85" workbookViewId="0">
      <selection activeCell="B26" sqref="B26"/>
    </sheetView>
  </sheetViews>
  <sheetFormatPr defaultColWidth="11.42578125" defaultRowHeight="12.75" x14ac:dyDescent="0.2"/>
  <cols>
    <col min="1" max="1" width="7.42578125" style="15" customWidth="1"/>
    <col min="2" max="2" width="73.5703125" style="6" customWidth="1"/>
    <col min="3" max="3" width="17.7109375" style="37" customWidth="1"/>
    <col min="4" max="4" width="15.5703125" style="6" customWidth="1"/>
    <col min="5" max="16384" width="11.42578125" style="6"/>
  </cols>
  <sheetData>
    <row r="1" spans="1:27" x14ac:dyDescent="0.2">
      <c r="B1" s="7" t="s">
        <v>29</v>
      </c>
    </row>
    <row r="2" spans="1:27" x14ac:dyDescent="0.2">
      <c r="B2" s="7" t="s">
        <v>54</v>
      </c>
    </row>
    <row r="3" spans="1:27" x14ac:dyDescent="0.2">
      <c r="B3" s="7" t="s">
        <v>53</v>
      </c>
    </row>
    <row r="4" spans="1:27" x14ac:dyDescent="0.2">
      <c r="B4" s="169" t="s">
        <v>2333</v>
      </c>
    </row>
    <row r="5" spans="1:27" x14ac:dyDescent="0.2">
      <c r="B5" s="169"/>
    </row>
    <row r="7" spans="1:27" x14ac:dyDescent="0.2">
      <c r="A7" s="16"/>
      <c r="B7" s="8" t="s">
        <v>30</v>
      </c>
      <c r="C7" s="38" t="s">
        <v>31</v>
      </c>
      <c r="D7" s="8" t="s">
        <v>32</v>
      </c>
      <c r="E7" s="9"/>
      <c r="F7" s="9"/>
      <c r="G7" s="9"/>
      <c r="H7" s="9"/>
      <c r="I7" s="9"/>
      <c r="J7" s="9"/>
      <c r="K7" s="9"/>
      <c r="L7" s="9"/>
      <c r="M7" s="9"/>
      <c r="N7" s="9"/>
      <c r="O7" s="9"/>
      <c r="P7" s="9"/>
      <c r="Q7" s="9"/>
      <c r="R7" s="9"/>
      <c r="S7" s="9"/>
      <c r="T7" s="9"/>
      <c r="U7" s="9"/>
      <c r="V7" s="9"/>
      <c r="W7" s="9"/>
      <c r="X7" s="9"/>
      <c r="Y7" s="9"/>
      <c r="Z7" s="9"/>
      <c r="AA7" s="9"/>
    </row>
    <row r="8" spans="1:27" s="12" customFormat="1" ht="22.5" customHeight="1" x14ac:dyDescent="0.2">
      <c r="A8" s="17"/>
      <c r="B8" s="10" t="s">
        <v>2311</v>
      </c>
      <c r="C8" s="34">
        <f>C9+C17</f>
        <v>17045858.538820952</v>
      </c>
      <c r="D8" s="11">
        <f>C8/$C$62</f>
        <v>0.73300203096764127</v>
      </c>
    </row>
    <row r="9" spans="1:27" ht="25.5" x14ac:dyDescent="0.2">
      <c r="A9" s="20" t="s">
        <v>55</v>
      </c>
      <c r="B9" s="21" t="s">
        <v>2320</v>
      </c>
      <c r="C9" s="29">
        <f>SUM(C10:C16)</f>
        <v>7305858.5388209512</v>
      </c>
      <c r="D9" s="171"/>
      <c r="E9" s="9"/>
      <c r="F9" s="9"/>
      <c r="G9" s="9"/>
      <c r="H9" s="9"/>
      <c r="I9" s="9"/>
      <c r="J9" s="9"/>
      <c r="K9" s="9"/>
      <c r="L9" s="9"/>
      <c r="M9" s="9"/>
      <c r="N9" s="9"/>
      <c r="O9" s="9"/>
      <c r="P9" s="9"/>
      <c r="Q9" s="9"/>
      <c r="R9" s="9"/>
      <c r="S9" s="9"/>
      <c r="T9" s="9"/>
      <c r="U9" s="9"/>
      <c r="V9" s="9"/>
      <c r="W9" s="9"/>
      <c r="X9" s="9"/>
      <c r="Y9" s="9"/>
      <c r="Z9" s="9"/>
      <c r="AA9" s="9"/>
    </row>
    <row r="10" spans="1:27" s="24" customFormat="1" x14ac:dyDescent="0.2">
      <c r="A10" s="22" t="s">
        <v>56</v>
      </c>
      <c r="B10" s="25" t="s">
        <v>1</v>
      </c>
      <c r="C10" s="30">
        <f>'3. C1 - Mejora de Barrios PIMB'!M4</f>
        <v>821252.25</v>
      </c>
      <c r="D10" s="170"/>
      <c r="E10" s="23"/>
      <c r="F10" s="26"/>
      <c r="G10" s="23"/>
      <c r="H10" s="23"/>
      <c r="I10" s="23"/>
      <c r="J10" s="23"/>
      <c r="K10" s="23"/>
      <c r="L10" s="23"/>
      <c r="M10" s="23"/>
      <c r="N10" s="23"/>
      <c r="O10" s="23"/>
      <c r="P10" s="23"/>
      <c r="Q10" s="23"/>
      <c r="R10" s="23"/>
      <c r="S10" s="23"/>
      <c r="T10" s="23"/>
      <c r="U10" s="23"/>
      <c r="V10" s="23"/>
      <c r="W10" s="23"/>
      <c r="X10" s="23"/>
      <c r="Y10" s="23"/>
      <c r="Z10" s="23"/>
      <c r="AA10" s="23"/>
    </row>
    <row r="11" spans="1:27" s="24" customFormat="1" x14ac:dyDescent="0.2">
      <c r="A11" s="22" t="s">
        <v>57</v>
      </c>
      <c r="B11" s="27" t="s">
        <v>2</v>
      </c>
      <c r="C11" s="30">
        <f>'3. C1 - Mejora de Barrios PIMB'!M5</f>
        <v>1590907.5</v>
      </c>
      <c r="D11" s="170"/>
      <c r="E11" s="23"/>
      <c r="F11" s="23"/>
      <c r="G11" s="23"/>
      <c r="H11" s="23"/>
      <c r="I11" s="23"/>
      <c r="J11" s="23"/>
      <c r="K11" s="23"/>
      <c r="L11" s="23"/>
      <c r="M11" s="23"/>
      <c r="N11" s="23"/>
      <c r="O11" s="23"/>
      <c r="P11" s="23"/>
      <c r="Q11" s="23"/>
      <c r="R11" s="23"/>
      <c r="S11" s="23"/>
      <c r="T11" s="23"/>
      <c r="U11" s="23"/>
      <c r="V11" s="23"/>
      <c r="W11" s="23"/>
      <c r="X11" s="23"/>
      <c r="Y11" s="23"/>
      <c r="Z11" s="23"/>
      <c r="AA11" s="23"/>
    </row>
    <row r="12" spans="1:27" s="24" customFormat="1" x14ac:dyDescent="0.2">
      <c r="A12" s="22" t="s">
        <v>58</v>
      </c>
      <c r="B12" s="25" t="s">
        <v>3</v>
      </c>
      <c r="C12" s="30">
        <f>'3. C1 - Mejora de Barrios PIMB'!M6</f>
        <v>799753.5</v>
      </c>
      <c r="D12" s="170"/>
      <c r="E12" s="23"/>
      <c r="F12" s="23"/>
      <c r="G12" s="23"/>
      <c r="H12" s="23"/>
      <c r="I12" s="23"/>
      <c r="J12" s="23"/>
      <c r="K12" s="23"/>
      <c r="L12" s="23"/>
      <c r="M12" s="23"/>
      <c r="N12" s="23"/>
      <c r="O12" s="23"/>
      <c r="P12" s="23"/>
      <c r="Q12" s="23"/>
      <c r="R12" s="23"/>
      <c r="S12" s="23"/>
      <c r="T12" s="23"/>
      <c r="U12" s="23"/>
      <c r="V12" s="23"/>
      <c r="W12" s="23"/>
      <c r="X12" s="23"/>
      <c r="Y12" s="23"/>
      <c r="Z12" s="23"/>
      <c r="AA12" s="23"/>
    </row>
    <row r="13" spans="1:27" s="24" customFormat="1" x14ac:dyDescent="0.2">
      <c r="A13" s="22" t="s">
        <v>59</v>
      </c>
      <c r="B13" s="25" t="s">
        <v>4</v>
      </c>
      <c r="C13" s="30">
        <f>'3. C1 - Mejora de Barrios PIMB'!M7</f>
        <v>1526411.25</v>
      </c>
      <c r="D13" s="170"/>
      <c r="E13" s="23"/>
      <c r="F13" s="23"/>
      <c r="G13" s="23"/>
      <c r="H13" s="23"/>
      <c r="I13" s="23"/>
      <c r="J13" s="23"/>
      <c r="K13" s="23"/>
      <c r="L13" s="23"/>
      <c r="M13" s="23"/>
      <c r="N13" s="23"/>
      <c r="O13" s="23"/>
      <c r="P13" s="23"/>
      <c r="Q13" s="23"/>
      <c r="R13" s="23"/>
      <c r="S13" s="23"/>
      <c r="T13" s="23"/>
      <c r="U13" s="23"/>
      <c r="V13" s="23"/>
      <c r="W13" s="23"/>
      <c r="X13" s="23"/>
      <c r="Y13" s="23"/>
      <c r="Z13" s="23"/>
      <c r="AA13" s="23"/>
    </row>
    <row r="14" spans="1:27" s="24" customFormat="1" x14ac:dyDescent="0.2">
      <c r="A14" s="22" t="s">
        <v>60</v>
      </c>
      <c r="B14" s="25" t="s">
        <v>5</v>
      </c>
      <c r="C14" s="30">
        <f>'3. C1 - Mejora de Barrios PIMB'!M8</f>
        <v>1023340.5</v>
      </c>
      <c r="D14" s="170"/>
      <c r="E14" s="23"/>
      <c r="F14" s="23"/>
      <c r="G14" s="23"/>
      <c r="H14" s="23"/>
      <c r="I14" s="23"/>
      <c r="J14" s="23"/>
      <c r="K14" s="23"/>
      <c r="L14" s="23"/>
      <c r="M14" s="23"/>
      <c r="N14" s="23"/>
      <c r="O14" s="23"/>
      <c r="P14" s="23"/>
      <c r="Q14" s="23"/>
      <c r="R14" s="23"/>
      <c r="S14" s="23"/>
      <c r="T14" s="23"/>
      <c r="U14" s="23"/>
      <c r="V14" s="23"/>
      <c r="W14" s="23"/>
      <c r="X14" s="23"/>
      <c r="Y14" s="23"/>
      <c r="Z14" s="23"/>
      <c r="AA14" s="23"/>
    </row>
    <row r="15" spans="1:27" s="24" customFormat="1" x14ac:dyDescent="0.2">
      <c r="A15" s="22" t="s">
        <v>61</v>
      </c>
      <c r="B15" s="25" t="s">
        <v>6</v>
      </c>
      <c r="C15" s="30">
        <f>'3. C1 - Mejora de Barrios PIMB'!M10</f>
        <v>361391.0322839421</v>
      </c>
      <c r="D15" s="170"/>
      <c r="E15" s="23"/>
      <c r="F15" s="23"/>
      <c r="G15" s="23"/>
      <c r="H15" s="23"/>
      <c r="I15" s="23"/>
      <c r="J15" s="23"/>
      <c r="K15" s="23"/>
      <c r="L15" s="23"/>
      <c r="M15" s="23"/>
      <c r="N15" s="23"/>
      <c r="O15" s="23"/>
      <c r="P15" s="23"/>
      <c r="Q15" s="23"/>
      <c r="R15" s="23"/>
      <c r="S15" s="23"/>
      <c r="T15" s="23"/>
      <c r="U15" s="23"/>
      <c r="V15" s="23"/>
      <c r="W15" s="23"/>
      <c r="X15" s="23"/>
      <c r="Y15" s="23"/>
      <c r="Z15" s="23"/>
      <c r="AA15" s="23"/>
    </row>
    <row r="16" spans="1:27" s="24" customFormat="1" x14ac:dyDescent="0.2">
      <c r="A16" s="22" t="s">
        <v>62</v>
      </c>
      <c r="B16" s="25" t="s">
        <v>7</v>
      </c>
      <c r="C16" s="30">
        <f>'3. C1 - Mejora de Barrios PIMB'!M11</f>
        <v>1182802.506537009</v>
      </c>
      <c r="D16" s="170"/>
      <c r="E16" s="23"/>
      <c r="F16" s="23"/>
      <c r="G16" s="23"/>
      <c r="H16" s="23"/>
      <c r="I16" s="23"/>
      <c r="J16" s="23"/>
      <c r="K16" s="23"/>
      <c r="L16" s="23"/>
      <c r="M16" s="23"/>
      <c r="N16" s="23"/>
      <c r="O16" s="23"/>
      <c r="P16" s="23"/>
      <c r="Q16" s="23"/>
      <c r="R16" s="23"/>
      <c r="S16" s="23"/>
      <c r="T16" s="23"/>
      <c r="U16" s="23"/>
      <c r="V16" s="23"/>
      <c r="W16" s="23"/>
      <c r="X16" s="23"/>
      <c r="Y16" s="23"/>
      <c r="Z16" s="23"/>
      <c r="AA16" s="23"/>
    </row>
    <row r="17" spans="1:27" x14ac:dyDescent="0.2">
      <c r="A17" s="20" t="s">
        <v>63</v>
      </c>
      <c r="B17" s="21" t="s">
        <v>2313</v>
      </c>
      <c r="C17" s="29">
        <f>SUM(C18:C27)</f>
        <v>9740000</v>
      </c>
      <c r="D17" s="170"/>
      <c r="E17" s="9"/>
      <c r="F17" s="9"/>
      <c r="G17" s="9"/>
      <c r="H17" s="9"/>
      <c r="I17" s="9"/>
      <c r="J17" s="9"/>
      <c r="K17" s="9"/>
      <c r="L17" s="9"/>
      <c r="M17" s="9"/>
      <c r="N17" s="9"/>
      <c r="O17" s="9"/>
      <c r="P17" s="9"/>
      <c r="Q17" s="9"/>
      <c r="R17" s="9"/>
      <c r="S17" s="9"/>
      <c r="T17" s="9"/>
      <c r="U17" s="9"/>
      <c r="V17" s="9"/>
      <c r="W17" s="9"/>
      <c r="X17" s="9"/>
      <c r="Y17" s="9"/>
      <c r="Z17" s="9"/>
      <c r="AA17" s="9"/>
    </row>
    <row r="18" spans="1:27" s="24" customFormat="1" x14ac:dyDescent="0.2">
      <c r="A18" s="22" t="s">
        <v>64</v>
      </c>
      <c r="B18" s="25" t="s">
        <v>2318</v>
      </c>
      <c r="C18" s="30">
        <f>'Equipamiento Social '!E2</f>
        <v>1400000</v>
      </c>
      <c r="D18" s="170"/>
      <c r="E18" s="23"/>
      <c r="F18" s="23"/>
      <c r="G18" s="23"/>
      <c r="H18" s="23"/>
      <c r="I18" s="23"/>
      <c r="J18" s="23"/>
      <c r="K18" s="23"/>
      <c r="L18" s="23"/>
      <c r="M18" s="23"/>
      <c r="N18" s="23"/>
      <c r="O18" s="23"/>
      <c r="P18" s="23"/>
      <c r="Q18" s="23"/>
      <c r="R18" s="23"/>
      <c r="S18" s="23"/>
      <c r="T18" s="23"/>
      <c r="U18" s="23"/>
      <c r="V18" s="23"/>
      <c r="W18" s="23"/>
      <c r="X18" s="23"/>
      <c r="Y18" s="23"/>
      <c r="Z18" s="23"/>
      <c r="AA18" s="23"/>
    </row>
    <row r="19" spans="1:27" s="24" customFormat="1" x14ac:dyDescent="0.2">
      <c r="A19" s="22" t="s">
        <v>65</v>
      </c>
      <c r="B19" s="25" t="s">
        <v>2319</v>
      </c>
      <c r="C19" s="30">
        <f>'Equipamiento Social '!E3</f>
        <v>500000</v>
      </c>
      <c r="D19" s="170"/>
      <c r="E19" s="23"/>
      <c r="F19" s="23"/>
      <c r="G19" s="23"/>
      <c r="H19" s="23"/>
      <c r="I19" s="23"/>
      <c r="J19" s="23"/>
      <c r="K19" s="23"/>
      <c r="L19" s="23"/>
      <c r="M19" s="23"/>
      <c r="N19" s="23"/>
      <c r="O19" s="23"/>
      <c r="P19" s="23"/>
      <c r="Q19" s="23"/>
      <c r="R19" s="23"/>
      <c r="S19" s="23"/>
      <c r="T19" s="23"/>
      <c r="U19" s="23"/>
      <c r="V19" s="23"/>
      <c r="W19" s="23"/>
      <c r="X19" s="23"/>
      <c r="Y19" s="23"/>
      <c r="Z19" s="23"/>
      <c r="AA19" s="23"/>
    </row>
    <row r="20" spans="1:27" s="24" customFormat="1" x14ac:dyDescent="0.2">
      <c r="A20" s="22" t="s">
        <v>66</v>
      </c>
      <c r="B20" s="25" t="s">
        <v>2314</v>
      </c>
      <c r="C20" s="30">
        <f>'Equipamiento Social '!E4</f>
        <v>800000</v>
      </c>
      <c r="D20" s="170"/>
      <c r="E20" s="23"/>
      <c r="F20" s="23"/>
      <c r="G20" s="23"/>
      <c r="H20" s="23"/>
      <c r="I20" s="23"/>
      <c r="J20" s="23"/>
      <c r="K20" s="23"/>
      <c r="L20" s="23"/>
      <c r="M20" s="23"/>
      <c r="N20" s="23"/>
      <c r="O20" s="23"/>
      <c r="P20" s="23"/>
      <c r="Q20" s="23"/>
      <c r="R20" s="23"/>
      <c r="S20" s="23"/>
      <c r="T20" s="23"/>
      <c r="U20" s="23"/>
      <c r="V20" s="23"/>
      <c r="W20" s="23"/>
      <c r="X20" s="23"/>
      <c r="Y20" s="23"/>
      <c r="Z20" s="23"/>
      <c r="AA20" s="23"/>
    </row>
    <row r="21" spans="1:27" s="24" customFormat="1" x14ac:dyDescent="0.2">
      <c r="A21" s="22" t="s">
        <v>67</v>
      </c>
      <c r="B21" s="25" t="s">
        <v>21</v>
      </c>
      <c r="C21" s="30">
        <f>'Equipamiento Social '!E5</f>
        <v>600000</v>
      </c>
      <c r="D21" s="170"/>
      <c r="E21" s="23"/>
      <c r="F21" s="23"/>
      <c r="G21" s="23"/>
      <c r="H21" s="23"/>
      <c r="I21" s="23"/>
      <c r="J21" s="23"/>
      <c r="K21" s="23"/>
      <c r="L21" s="23"/>
      <c r="M21" s="23"/>
      <c r="N21" s="23"/>
      <c r="O21" s="23"/>
      <c r="P21" s="23"/>
      <c r="Q21" s="23"/>
      <c r="R21" s="23"/>
      <c r="S21" s="23"/>
      <c r="T21" s="23"/>
      <c r="U21" s="23"/>
      <c r="V21" s="23"/>
      <c r="W21" s="23"/>
      <c r="X21" s="23"/>
      <c r="Y21" s="23"/>
      <c r="Z21" s="23"/>
      <c r="AA21" s="23"/>
    </row>
    <row r="22" spans="1:27" s="24" customFormat="1" ht="13.5" customHeight="1" x14ac:dyDescent="0.2">
      <c r="A22" s="22" t="s">
        <v>68</v>
      </c>
      <c r="B22" s="25" t="s">
        <v>2289</v>
      </c>
      <c r="C22" s="30">
        <f>'Equipamiento Social '!E6</f>
        <v>200000</v>
      </c>
      <c r="D22" s="170"/>
      <c r="E22" s="23"/>
      <c r="F22" s="23"/>
      <c r="G22" s="23"/>
      <c r="H22" s="23"/>
      <c r="I22" s="23"/>
      <c r="J22" s="23"/>
      <c r="K22" s="23"/>
      <c r="L22" s="23"/>
      <c r="M22" s="23"/>
      <c r="N22" s="23"/>
      <c r="O22" s="23"/>
      <c r="P22" s="23"/>
      <c r="Q22" s="23"/>
      <c r="R22" s="23"/>
      <c r="S22" s="23"/>
      <c r="T22" s="23"/>
      <c r="U22" s="23"/>
      <c r="V22" s="23"/>
      <c r="W22" s="23"/>
      <c r="X22" s="23"/>
      <c r="Y22" s="23"/>
      <c r="Z22" s="23"/>
      <c r="AA22" s="23"/>
    </row>
    <row r="23" spans="1:27" s="24" customFormat="1" x14ac:dyDescent="0.2">
      <c r="A23" s="22" t="s">
        <v>69</v>
      </c>
      <c r="B23" s="25" t="s">
        <v>23</v>
      </c>
      <c r="C23" s="30">
        <f>'Equipamiento Social '!E7</f>
        <v>40000</v>
      </c>
      <c r="D23" s="170"/>
      <c r="E23" s="23"/>
      <c r="F23" s="23"/>
      <c r="G23" s="23"/>
      <c r="H23" s="23"/>
      <c r="I23" s="23"/>
      <c r="J23" s="23"/>
      <c r="K23" s="23"/>
      <c r="L23" s="23"/>
      <c r="M23" s="23"/>
      <c r="N23" s="23"/>
      <c r="O23" s="23"/>
      <c r="P23" s="23"/>
      <c r="Q23" s="23"/>
      <c r="R23" s="23"/>
      <c r="S23" s="23"/>
      <c r="T23" s="23"/>
      <c r="U23" s="23"/>
      <c r="V23" s="23"/>
      <c r="W23" s="23"/>
      <c r="X23" s="23"/>
      <c r="Y23" s="23"/>
      <c r="Z23" s="23"/>
      <c r="AA23" s="23"/>
    </row>
    <row r="24" spans="1:27" s="24" customFormat="1" x14ac:dyDescent="0.2">
      <c r="A24" s="22" t="s">
        <v>70</v>
      </c>
      <c r="B24" s="25" t="s">
        <v>24</v>
      </c>
      <c r="C24" s="30">
        <f>'Equipamiento Social '!E8</f>
        <v>2000000</v>
      </c>
      <c r="D24" s="170"/>
      <c r="E24" s="23"/>
      <c r="F24" s="23"/>
      <c r="G24" s="23"/>
      <c r="H24" s="23"/>
      <c r="I24" s="23"/>
      <c r="J24" s="23"/>
      <c r="K24" s="23"/>
      <c r="L24" s="23"/>
      <c r="M24" s="23"/>
      <c r="N24" s="23"/>
      <c r="O24" s="23"/>
      <c r="P24" s="23"/>
      <c r="Q24" s="23"/>
      <c r="R24" s="23"/>
      <c r="S24" s="23"/>
      <c r="T24" s="23"/>
      <c r="U24" s="23"/>
      <c r="V24" s="23"/>
      <c r="W24" s="23"/>
      <c r="X24" s="23"/>
      <c r="Y24" s="23"/>
      <c r="Z24" s="23"/>
      <c r="AA24" s="23"/>
    </row>
    <row r="25" spans="1:27" s="24" customFormat="1" x14ac:dyDescent="0.2">
      <c r="A25" s="22" t="s">
        <v>71</v>
      </c>
      <c r="B25" s="25" t="s">
        <v>2315</v>
      </c>
      <c r="C25" s="30">
        <f>'Equipamiento Social '!E9</f>
        <v>2400000</v>
      </c>
      <c r="D25" s="170"/>
      <c r="E25" s="23"/>
      <c r="F25" s="23"/>
      <c r="G25" s="23"/>
      <c r="H25" s="23"/>
      <c r="I25" s="23"/>
      <c r="J25" s="23"/>
      <c r="K25" s="23"/>
      <c r="L25" s="23"/>
      <c r="M25" s="23"/>
      <c r="N25" s="23"/>
      <c r="O25" s="23"/>
      <c r="P25" s="23"/>
      <c r="Q25" s="23"/>
      <c r="R25" s="23"/>
      <c r="S25" s="23"/>
      <c r="T25" s="23"/>
      <c r="U25" s="23"/>
      <c r="V25" s="23"/>
      <c r="W25" s="23"/>
      <c r="X25" s="23"/>
      <c r="Y25" s="23"/>
      <c r="Z25" s="23"/>
      <c r="AA25" s="23"/>
    </row>
    <row r="26" spans="1:27" s="24" customFormat="1" x14ac:dyDescent="0.2">
      <c r="A26" s="22" t="s">
        <v>72</v>
      </c>
      <c r="B26" s="25" t="s">
        <v>2316</v>
      </c>
      <c r="C26" s="30">
        <f>'Equipamiento Social '!E10</f>
        <v>1000000</v>
      </c>
      <c r="D26" s="170"/>
      <c r="E26" s="23"/>
      <c r="F26" s="23"/>
      <c r="G26" s="23"/>
      <c r="H26" s="23"/>
      <c r="I26" s="23"/>
      <c r="J26" s="23"/>
      <c r="K26" s="23"/>
      <c r="L26" s="23"/>
      <c r="M26" s="23"/>
      <c r="N26" s="23"/>
      <c r="O26" s="23"/>
      <c r="P26" s="23"/>
      <c r="Q26" s="23"/>
      <c r="R26" s="23"/>
      <c r="S26" s="23"/>
      <c r="T26" s="23"/>
      <c r="U26" s="23"/>
      <c r="V26" s="23"/>
      <c r="W26" s="23"/>
      <c r="X26" s="23"/>
      <c r="Y26" s="23"/>
      <c r="Z26" s="23"/>
      <c r="AA26" s="23"/>
    </row>
    <row r="27" spans="1:27" s="24" customFormat="1" x14ac:dyDescent="0.2">
      <c r="A27" s="22" t="s">
        <v>73</v>
      </c>
      <c r="B27" s="25" t="s">
        <v>2317</v>
      </c>
      <c r="C27" s="30">
        <f>'Equipamiento Social '!E11</f>
        <v>800000</v>
      </c>
      <c r="D27" s="170"/>
      <c r="E27" s="23"/>
      <c r="F27" s="23"/>
      <c r="G27" s="41"/>
      <c r="H27" s="23"/>
      <c r="I27" s="23"/>
      <c r="J27" s="23"/>
      <c r="K27" s="23"/>
      <c r="L27" s="23"/>
      <c r="M27" s="23"/>
      <c r="N27" s="23"/>
      <c r="O27" s="23"/>
      <c r="P27" s="23"/>
      <c r="Q27" s="23"/>
      <c r="R27" s="23"/>
      <c r="S27" s="23"/>
      <c r="T27" s="23"/>
      <c r="U27" s="23"/>
      <c r="V27" s="23"/>
      <c r="W27" s="23"/>
      <c r="X27" s="23"/>
      <c r="Y27" s="23"/>
      <c r="Z27" s="23"/>
      <c r="AA27" s="23"/>
    </row>
    <row r="28" spans="1:27" s="12" customFormat="1" ht="22.5" customHeight="1" x14ac:dyDescent="0.2">
      <c r="A28" s="19"/>
      <c r="B28" s="14" t="s">
        <v>2312</v>
      </c>
      <c r="C28" s="39">
        <f>SUM(C29:C33,C40,C45:C48)</f>
        <v>4135000</v>
      </c>
      <c r="D28" s="11">
        <f>C28/$C$62</f>
        <v>0.17781230503282389</v>
      </c>
    </row>
    <row r="29" spans="1:27" x14ac:dyDescent="0.2">
      <c r="A29" s="18" t="s">
        <v>77</v>
      </c>
      <c r="B29" s="13" t="s">
        <v>74</v>
      </c>
      <c r="C29" s="32">
        <v>900000</v>
      </c>
      <c r="D29" s="171"/>
      <c r="E29" s="9"/>
      <c r="F29" s="9"/>
      <c r="G29" s="9"/>
      <c r="H29" s="9"/>
      <c r="I29" s="9"/>
      <c r="J29" s="9"/>
      <c r="K29" s="9"/>
      <c r="L29" s="9"/>
      <c r="M29" s="9"/>
      <c r="N29" s="9"/>
      <c r="O29" s="9"/>
      <c r="P29" s="9"/>
      <c r="Q29" s="9"/>
      <c r="R29" s="9"/>
      <c r="S29" s="9"/>
      <c r="T29" s="9"/>
      <c r="U29" s="9"/>
      <c r="V29" s="9"/>
      <c r="W29" s="9"/>
      <c r="X29" s="9"/>
      <c r="Y29" s="9"/>
      <c r="Z29" s="9"/>
      <c r="AA29" s="9"/>
    </row>
    <row r="30" spans="1:27" x14ac:dyDescent="0.2">
      <c r="A30" s="56" t="s">
        <v>78</v>
      </c>
      <c r="B30" s="57" t="s">
        <v>75</v>
      </c>
      <c r="C30" s="58">
        <v>50000</v>
      </c>
      <c r="D30" s="170"/>
      <c r="E30" s="9"/>
      <c r="F30" s="9"/>
      <c r="G30" s="9"/>
      <c r="H30" s="9"/>
      <c r="I30" s="9"/>
      <c r="J30" s="9"/>
      <c r="K30" s="9"/>
      <c r="L30" s="9"/>
      <c r="M30" s="9"/>
      <c r="N30" s="9"/>
      <c r="O30" s="9"/>
      <c r="P30" s="9"/>
      <c r="Q30" s="9"/>
      <c r="R30" s="9"/>
      <c r="S30" s="9"/>
      <c r="T30" s="9"/>
      <c r="U30" s="9"/>
      <c r="V30" s="9"/>
      <c r="W30" s="9"/>
      <c r="X30" s="9"/>
      <c r="Y30" s="9"/>
      <c r="Z30" s="9"/>
      <c r="AA30" s="9"/>
    </row>
    <row r="31" spans="1:27" x14ac:dyDescent="0.2">
      <c r="A31" s="18" t="s">
        <v>79</v>
      </c>
      <c r="B31" s="13" t="s">
        <v>76</v>
      </c>
      <c r="C31" s="32">
        <v>50000</v>
      </c>
      <c r="D31" s="170"/>
      <c r="E31" s="9"/>
      <c r="F31" s="9"/>
      <c r="G31" s="9"/>
      <c r="H31" s="9"/>
      <c r="I31" s="9"/>
      <c r="J31" s="9"/>
      <c r="K31" s="9"/>
      <c r="L31" s="9"/>
      <c r="M31" s="9"/>
      <c r="N31" s="9"/>
      <c r="O31" s="9"/>
      <c r="P31" s="9"/>
      <c r="Q31" s="9"/>
      <c r="R31" s="9"/>
      <c r="S31" s="9"/>
      <c r="T31" s="9"/>
      <c r="U31" s="9"/>
      <c r="V31" s="9"/>
      <c r="W31" s="9"/>
      <c r="X31" s="9"/>
      <c r="Y31" s="9"/>
      <c r="Z31" s="9"/>
      <c r="AA31" s="9"/>
    </row>
    <row r="32" spans="1:27" x14ac:dyDescent="0.2">
      <c r="A32" s="18" t="s">
        <v>80</v>
      </c>
      <c r="B32" s="13" t="s">
        <v>86</v>
      </c>
      <c r="C32" s="32">
        <v>100000</v>
      </c>
      <c r="D32" s="170"/>
      <c r="E32" s="9"/>
      <c r="F32" s="9"/>
      <c r="G32" s="9"/>
      <c r="H32" s="9"/>
      <c r="I32" s="9"/>
      <c r="J32" s="9"/>
      <c r="K32" s="9"/>
      <c r="L32" s="9"/>
      <c r="M32" s="9"/>
      <c r="N32" s="9"/>
      <c r="O32" s="9"/>
      <c r="P32" s="9"/>
      <c r="Q32" s="9"/>
      <c r="R32" s="9"/>
      <c r="S32" s="9"/>
      <c r="T32" s="9"/>
      <c r="U32" s="9"/>
      <c r="V32" s="9"/>
      <c r="W32" s="9"/>
      <c r="X32" s="9"/>
      <c r="Y32" s="9"/>
      <c r="Z32" s="9"/>
      <c r="AA32" s="9"/>
    </row>
    <row r="33" spans="1:27" ht="14.25" customHeight="1" x14ac:dyDescent="0.2">
      <c r="A33" s="20" t="s">
        <v>81</v>
      </c>
      <c r="B33" s="21" t="s">
        <v>2284</v>
      </c>
      <c r="C33" s="29">
        <f>SUM(C34:C39)</f>
        <v>928000</v>
      </c>
      <c r="D33" s="170"/>
      <c r="E33" s="9"/>
      <c r="F33" s="9"/>
      <c r="G33" s="9"/>
      <c r="H33" s="9"/>
      <c r="I33" s="9"/>
      <c r="J33" s="9"/>
      <c r="K33" s="9"/>
      <c r="L33" s="9"/>
      <c r="M33" s="9"/>
      <c r="N33" s="9"/>
      <c r="O33" s="9"/>
      <c r="P33" s="9"/>
      <c r="Q33" s="9"/>
      <c r="R33" s="9"/>
      <c r="S33" s="9"/>
      <c r="T33" s="9"/>
      <c r="U33" s="9"/>
      <c r="V33" s="9"/>
      <c r="W33" s="9"/>
      <c r="X33" s="9"/>
      <c r="Y33" s="9"/>
      <c r="Z33" s="9"/>
      <c r="AA33" s="9"/>
    </row>
    <row r="34" spans="1:27" s="24" customFormat="1" x14ac:dyDescent="0.2">
      <c r="A34" s="22" t="s">
        <v>82</v>
      </c>
      <c r="B34" s="25" t="s">
        <v>41</v>
      </c>
      <c r="C34" s="30">
        <f>Convivencia!F3</f>
        <v>102000</v>
      </c>
      <c r="D34" s="170"/>
      <c r="E34" s="23"/>
      <c r="F34" s="23"/>
      <c r="G34" s="23"/>
      <c r="H34" s="23"/>
      <c r="I34" s="23"/>
      <c r="J34" s="23"/>
      <c r="K34" s="23"/>
      <c r="L34" s="23"/>
      <c r="M34" s="23"/>
      <c r="N34" s="23"/>
      <c r="O34" s="23"/>
      <c r="P34" s="23"/>
      <c r="Q34" s="23"/>
      <c r="R34" s="23"/>
      <c r="S34" s="23"/>
      <c r="T34" s="23"/>
      <c r="U34" s="23"/>
      <c r="V34" s="23"/>
      <c r="W34" s="23"/>
      <c r="X34" s="23"/>
      <c r="Y34" s="23"/>
      <c r="Z34" s="23"/>
      <c r="AA34" s="23"/>
    </row>
    <row r="35" spans="1:27" s="24" customFormat="1" x14ac:dyDescent="0.2">
      <c r="A35" s="22" t="s">
        <v>83</v>
      </c>
      <c r="B35" s="25" t="s">
        <v>42</v>
      </c>
      <c r="C35" s="30">
        <f>Convivencia!F4</f>
        <v>396000</v>
      </c>
      <c r="D35" s="170"/>
      <c r="E35" s="23"/>
      <c r="F35" s="23"/>
      <c r="G35" s="23"/>
      <c r="H35" s="23"/>
      <c r="I35" s="23"/>
      <c r="J35" s="23"/>
      <c r="K35" s="23"/>
      <c r="L35" s="23"/>
      <c r="M35" s="23"/>
      <c r="N35" s="23"/>
      <c r="O35" s="23"/>
      <c r="P35" s="23"/>
      <c r="Q35" s="23"/>
      <c r="R35" s="23"/>
      <c r="S35" s="23"/>
      <c r="T35" s="23"/>
      <c r="U35" s="23"/>
      <c r="V35" s="23"/>
      <c r="W35" s="23"/>
      <c r="X35" s="23"/>
      <c r="Y35" s="23"/>
      <c r="Z35" s="23"/>
      <c r="AA35" s="23"/>
    </row>
    <row r="36" spans="1:27" s="24" customFormat="1" x14ac:dyDescent="0.2">
      <c r="A36" s="22" t="s">
        <v>84</v>
      </c>
      <c r="B36" s="25" t="s">
        <v>43</v>
      </c>
      <c r="C36" s="30">
        <f>Convivencia!F5</f>
        <v>100000</v>
      </c>
      <c r="D36" s="170"/>
      <c r="E36" s="23"/>
      <c r="F36" s="23"/>
      <c r="G36" s="23"/>
      <c r="H36" s="23"/>
      <c r="I36" s="23"/>
      <c r="J36" s="23"/>
      <c r="K36" s="23"/>
      <c r="L36" s="23"/>
      <c r="M36" s="23"/>
      <c r="N36" s="23"/>
      <c r="O36" s="23"/>
      <c r="P36" s="23"/>
      <c r="Q36" s="23"/>
      <c r="R36" s="23"/>
      <c r="S36" s="23"/>
      <c r="T36" s="23"/>
      <c r="U36" s="23"/>
      <c r="V36" s="23"/>
      <c r="W36" s="23"/>
      <c r="X36" s="23"/>
      <c r="Y36" s="23"/>
      <c r="Z36" s="23"/>
      <c r="AA36" s="23"/>
    </row>
    <row r="37" spans="1:27" s="24" customFormat="1" x14ac:dyDescent="0.2">
      <c r="A37" s="22" t="s">
        <v>85</v>
      </c>
      <c r="B37" s="25" t="s">
        <v>45</v>
      </c>
      <c r="C37" s="30">
        <f>Convivencia!F6</f>
        <v>60000</v>
      </c>
      <c r="D37" s="170"/>
      <c r="E37" s="23"/>
      <c r="F37" s="23"/>
      <c r="G37" s="23"/>
      <c r="H37" s="23"/>
      <c r="I37" s="23"/>
      <c r="J37" s="23"/>
      <c r="K37" s="23"/>
      <c r="L37" s="23"/>
      <c r="M37" s="23"/>
      <c r="N37" s="23"/>
      <c r="O37" s="23"/>
      <c r="P37" s="23"/>
      <c r="Q37" s="23"/>
      <c r="R37" s="23"/>
      <c r="S37" s="23"/>
      <c r="T37" s="23"/>
      <c r="U37" s="23"/>
      <c r="V37" s="23"/>
      <c r="W37" s="23"/>
      <c r="X37" s="23"/>
      <c r="Y37" s="23"/>
      <c r="Z37" s="23"/>
      <c r="AA37" s="23"/>
    </row>
    <row r="38" spans="1:27" s="24" customFormat="1" x14ac:dyDescent="0.2">
      <c r="A38" s="22" t="s">
        <v>87</v>
      </c>
      <c r="B38" s="25" t="s">
        <v>46</v>
      </c>
      <c r="C38" s="30">
        <f>Convivencia!F7</f>
        <v>180000</v>
      </c>
      <c r="D38" s="170"/>
      <c r="E38" s="23"/>
      <c r="F38" s="23"/>
      <c r="G38" s="23"/>
      <c r="H38" s="23"/>
      <c r="I38" s="23"/>
      <c r="J38" s="23"/>
      <c r="K38" s="23"/>
      <c r="L38" s="23"/>
      <c r="M38" s="23"/>
      <c r="N38" s="23"/>
      <c r="O38" s="23"/>
      <c r="P38" s="23"/>
      <c r="Q38" s="23"/>
      <c r="R38" s="23"/>
      <c r="S38" s="23"/>
      <c r="T38" s="23"/>
      <c r="U38" s="23"/>
      <c r="V38" s="23"/>
      <c r="W38" s="23"/>
      <c r="X38" s="23"/>
      <c r="Y38" s="23"/>
      <c r="Z38" s="23"/>
      <c r="AA38" s="23"/>
    </row>
    <row r="39" spans="1:27" s="24" customFormat="1" x14ac:dyDescent="0.2">
      <c r="A39" s="22" t="s">
        <v>88</v>
      </c>
      <c r="B39" s="25" t="s">
        <v>47</v>
      </c>
      <c r="C39" s="30">
        <f>Convivencia!F8</f>
        <v>90000</v>
      </c>
      <c r="D39" s="170"/>
      <c r="E39" s="23"/>
      <c r="F39" s="23"/>
      <c r="G39" s="23"/>
      <c r="H39" s="23"/>
      <c r="I39" s="23"/>
      <c r="J39" s="23"/>
      <c r="K39" s="23"/>
      <c r="L39" s="23"/>
      <c r="M39" s="23"/>
      <c r="N39" s="23"/>
      <c r="O39" s="23"/>
      <c r="P39" s="23"/>
      <c r="Q39" s="23"/>
      <c r="R39" s="23"/>
      <c r="S39" s="23"/>
      <c r="T39" s="23"/>
      <c r="U39" s="23"/>
      <c r="V39" s="23"/>
      <c r="W39" s="23"/>
      <c r="X39" s="23"/>
      <c r="Y39" s="23"/>
      <c r="Z39" s="23"/>
      <c r="AA39" s="23"/>
    </row>
    <row r="40" spans="1:27" x14ac:dyDescent="0.2">
      <c r="A40" s="20" t="s">
        <v>89</v>
      </c>
      <c r="B40" s="21" t="s">
        <v>90</v>
      </c>
      <c r="C40" s="29">
        <f>SUM(C41:C44)</f>
        <v>343000</v>
      </c>
      <c r="D40" s="170"/>
      <c r="E40" s="9"/>
      <c r="F40" s="9"/>
      <c r="G40" s="9"/>
      <c r="H40" s="9"/>
      <c r="I40" s="9"/>
      <c r="J40" s="9"/>
      <c r="K40" s="9"/>
      <c r="L40" s="9"/>
      <c r="M40" s="9"/>
      <c r="N40" s="9"/>
      <c r="O40" s="9"/>
      <c r="P40" s="9"/>
      <c r="Q40" s="9"/>
      <c r="R40" s="9"/>
      <c r="S40" s="9"/>
      <c r="T40" s="9"/>
      <c r="U40" s="9"/>
      <c r="V40" s="9"/>
      <c r="W40" s="9"/>
      <c r="X40" s="9"/>
      <c r="Y40" s="9"/>
      <c r="Z40" s="9"/>
      <c r="AA40" s="9"/>
    </row>
    <row r="41" spans="1:27" s="24" customFormat="1" x14ac:dyDescent="0.2">
      <c r="A41" s="22" t="s">
        <v>91</v>
      </c>
      <c r="B41" s="25" t="s">
        <v>49</v>
      </c>
      <c r="C41" s="30">
        <f>Convivencia!F10</f>
        <v>90000</v>
      </c>
      <c r="D41" s="170"/>
      <c r="E41" s="23"/>
      <c r="F41" s="23"/>
      <c r="G41" s="23"/>
      <c r="H41" s="23"/>
      <c r="I41" s="23"/>
      <c r="J41" s="23"/>
      <c r="K41" s="23"/>
      <c r="L41" s="23"/>
      <c r="M41" s="23"/>
      <c r="N41" s="23"/>
      <c r="O41" s="23"/>
      <c r="P41" s="23"/>
      <c r="Q41" s="23"/>
      <c r="R41" s="23"/>
      <c r="S41" s="23"/>
      <c r="T41" s="23"/>
      <c r="U41" s="23"/>
      <c r="V41" s="23"/>
      <c r="W41" s="23"/>
      <c r="X41" s="23"/>
      <c r="Y41" s="23"/>
      <c r="Z41" s="23"/>
      <c r="AA41" s="23"/>
    </row>
    <row r="42" spans="1:27" s="24" customFormat="1" x14ac:dyDescent="0.2">
      <c r="A42" s="22" t="s">
        <v>92</v>
      </c>
      <c r="B42" s="25" t="s">
        <v>50</v>
      </c>
      <c r="C42" s="30">
        <f>Convivencia!F11</f>
        <v>20000</v>
      </c>
      <c r="D42" s="170"/>
      <c r="E42" s="23"/>
      <c r="F42" s="23"/>
      <c r="G42" s="23"/>
      <c r="H42" s="23"/>
      <c r="I42" s="23"/>
      <c r="J42" s="23"/>
      <c r="K42" s="23"/>
      <c r="L42" s="23"/>
      <c r="M42" s="23"/>
      <c r="N42" s="23"/>
      <c r="O42" s="23"/>
      <c r="P42" s="23"/>
      <c r="Q42" s="23"/>
      <c r="R42" s="23"/>
      <c r="S42" s="23"/>
      <c r="T42" s="23"/>
      <c r="U42" s="23"/>
      <c r="V42" s="23"/>
      <c r="W42" s="23"/>
      <c r="X42" s="23"/>
      <c r="Y42" s="23"/>
      <c r="Z42" s="23"/>
      <c r="AA42" s="23"/>
    </row>
    <row r="43" spans="1:27" s="24" customFormat="1" x14ac:dyDescent="0.2">
      <c r="A43" s="22" t="s">
        <v>93</v>
      </c>
      <c r="B43" s="25" t="s">
        <v>51</v>
      </c>
      <c r="C43" s="30">
        <f>Convivencia!F12</f>
        <v>25000</v>
      </c>
      <c r="D43" s="170"/>
      <c r="E43" s="23"/>
      <c r="F43" s="23"/>
      <c r="G43" s="23"/>
      <c r="H43" s="23"/>
      <c r="I43" s="23"/>
      <c r="J43" s="23"/>
      <c r="K43" s="23"/>
      <c r="L43" s="23"/>
      <c r="M43" s="23"/>
      <c r="N43" s="23"/>
      <c r="O43" s="23"/>
      <c r="P43" s="23"/>
      <c r="Q43" s="23"/>
      <c r="R43" s="23"/>
      <c r="S43" s="23"/>
      <c r="T43" s="23"/>
      <c r="U43" s="23"/>
      <c r="V43" s="23"/>
      <c r="W43" s="23"/>
      <c r="X43" s="23"/>
      <c r="Y43" s="23"/>
      <c r="Z43" s="23"/>
      <c r="AA43" s="23"/>
    </row>
    <row r="44" spans="1:27" s="24" customFormat="1" x14ac:dyDescent="0.2">
      <c r="A44" s="22" t="s">
        <v>94</v>
      </c>
      <c r="B44" s="25" t="s">
        <v>52</v>
      </c>
      <c r="C44" s="30">
        <f>Convivencia!F13</f>
        <v>208000</v>
      </c>
      <c r="D44" s="170"/>
      <c r="E44" s="23"/>
      <c r="F44" s="23"/>
      <c r="G44" s="23"/>
      <c r="H44" s="23"/>
      <c r="I44" s="23"/>
      <c r="J44" s="23"/>
      <c r="K44" s="23"/>
      <c r="L44" s="23"/>
      <c r="M44" s="23"/>
      <c r="N44" s="23"/>
      <c r="O44" s="23"/>
      <c r="P44" s="23"/>
      <c r="Q44" s="23"/>
      <c r="R44" s="23"/>
      <c r="S44" s="23"/>
      <c r="T44" s="23"/>
      <c r="U44" s="23"/>
      <c r="V44" s="23"/>
      <c r="W44" s="23"/>
      <c r="X44" s="23"/>
      <c r="Y44" s="23"/>
      <c r="Z44" s="23"/>
      <c r="AA44" s="23"/>
    </row>
    <row r="45" spans="1:27" x14ac:dyDescent="0.2">
      <c r="A45" s="20" t="s">
        <v>95</v>
      </c>
      <c r="B45" s="21" t="s">
        <v>2287</v>
      </c>
      <c r="C45" s="29">
        <v>300000</v>
      </c>
      <c r="D45" s="170"/>
      <c r="E45" s="9"/>
      <c r="F45" s="9"/>
      <c r="G45" s="9"/>
      <c r="H45" s="9"/>
      <c r="I45" s="9"/>
      <c r="J45" s="9"/>
      <c r="K45" s="9"/>
      <c r="L45" s="9"/>
      <c r="M45" s="9"/>
      <c r="N45" s="9"/>
      <c r="O45" s="9"/>
      <c r="P45" s="9"/>
      <c r="Q45" s="9"/>
      <c r="R45" s="9"/>
      <c r="S45" s="9"/>
      <c r="T45" s="9"/>
      <c r="U45" s="9"/>
      <c r="V45" s="9"/>
      <c r="W45" s="9"/>
      <c r="X45" s="9"/>
      <c r="Y45" s="9"/>
      <c r="Z45" s="9"/>
      <c r="AA45" s="9"/>
    </row>
    <row r="46" spans="1:27" x14ac:dyDescent="0.2">
      <c r="A46" s="18" t="s">
        <v>2286</v>
      </c>
      <c r="B46" s="13" t="s">
        <v>96</v>
      </c>
      <c r="C46" s="32">
        <f>'desarrollo economico'!F8</f>
        <v>302000</v>
      </c>
      <c r="D46" s="170"/>
      <c r="E46" s="9"/>
      <c r="F46" s="9"/>
      <c r="G46" s="9"/>
      <c r="H46" s="9"/>
      <c r="I46" s="9"/>
      <c r="J46" s="9"/>
      <c r="K46" s="9"/>
      <c r="L46" s="9"/>
      <c r="M46" s="9"/>
      <c r="N46" s="9"/>
      <c r="O46" s="9"/>
      <c r="P46" s="9"/>
      <c r="Q46" s="9"/>
      <c r="R46" s="9"/>
      <c r="S46" s="9"/>
      <c r="T46" s="9"/>
      <c r="U46" s="9"/>
      <c r="V46" s="9"/>
      <c r="W46" s="9"/>
      <c r="X46" s="9"/>
      <c r="Y46" s="9"/>
      <c r="Z46" s="9"/>
      <c r="AA46" s="9"/>
    </row>
    <row r="47" spans="1:27" x14ac:dyDescent="0.2">
      <c r="A47" s="18" t="s">
        <v>2288</v>
      </c>
      <c r="B47" s="13" t="s">
        <v>2291</v>
      </c>
      <c r="C47" s="32">
        <f>'desarrollo economico'!F14</f>
        <v>298000</v>
      </c>
      <c r="D47" s="170"/>
      <c r="E47" s="9"/>
      <c r="F47" s="9"/>
      <c r="G47" s="9"/>
      <c r="H47" s="9"/>
      <c r="I47" s="9"/>
      <c r="J47" s="9"/>
      <c r="K47" s="9"/>
      <c r="L47" s="9"/>
      <c r="M47" s="9"/>
      <c r="N47" s="9"/>
      <c r="O47" s="9"/>
      <c r="P47" s="9"/>
      <c r="Q47" s="9"/>
      <c r="R47" s="9"/>
      <c r="S47" s="9"/>
      <c r="T47" s="9"/>
      <c r="U47" s="9"/>
      <c r="V47" s="9"/>
      <c r="W47" s="9"/>
      <c r="X47" s="9"/>
      <c r="Y47" s="9"/>
      <c r="Z47" s="9"/>
      <c r="AA47" s="9"/>
    </row>
    <row r="48" spans="1:27" ht="13.5" customHeight="1" x14ac:dyDescent="0.2">
      <c r="A48" s="20" t="s">
        <v>97</v>
      </c>
      <c r="B48" s="21" t="s">
        <v>98</v>
      </c>
      <c r="C48" s="29">
        <f>concursos!F5</f>
        <v>864000</v>
      </c>
      <c r="D48" s="170"/>
      <c r="E48" s="9"/>
      <c r="F48" s="9"/>
      <c r="G48" s="9"/>
      <c r="H48" s="9"/>
      <c r="I48" s="9"/>
      <c r="J48" s="9"/>
      <c r="K48" s="9"/>
      <c r="L48" s="9"/>
      <c r="M48" s="9"/>
      <c r="N48" s="9"/>
      <c r="O48" s="9"/>
      <c r="P48" s="9"/>
      <c r="Q48" s="9"/>
      <c r="R48" s="9"/>
      <c r="S48" s="9"/>
      <c r="T48" s="9"/>
      <c r="U48" s="9"/>
      <c r="V48" s="9"/>
      <c r="W48" s="9"/>
      <c r="X48" s="9"/>
      <c r="Y48" s="9"/>
      <c r="Z48" s="9"/>
      <c r="AA48" s="9"/>
    </row>
    <row r="49" spans="1:27" x14ac:dyDescent="0.2">
      <c r="A49" s="19">
        <v>3</v>
      </c>
      <c r="B49" s="14" t="s">
        <v>99</v>
      </c>
      <c r="C49" s="39">
        <f>SUM(C50:C53,C59:C61)</f>
        <v>2074000</v>
      </c>
      <c r="D49" s="11">
        <f>C49/$C$62</f>
        <v>8.918566399953487E-2</v>
      </c>
      <c r="E49" s="9"/>
      <c r="F49" s="9"/>
      <c r="G49" s="9"/>
      <c r="H49" s="9"/>
      <c r="I49" s="9"/>
      <c r="J49" s="9"/>
      <c r="K49" s="9"/>
      <c r="L49" s="9"/>
      <c r="M49" s="9"/>
      <c r="N49" s="9"/>
      <c r="O49" s="9"/>
      <c r="P49" s="9"/>
      <c r="Q49" s="9"/>
      <c r="R49" s="9"/>
      <c r="S49" s="9"/>
      <c r="T49" s="9"/>
      <c r="U49" s="9"/>
      <c r="V49" s="9"/>
      <c r="W49" s="9"/>
      <c r="X49" s="9"/>
      <c r="Y49" s="9"/>
      <c r="Z49" s="9"/>
      <c r="AA49" s="9"/>
    </row>
    <row r="50" spans="1:27" x14ac:dyDescent="0.2">
      <c r="A50" s="18" t="s">
        <v>102</v>
      </c>
      <c r="B50" s="13" t="s">
        <v>33</v>
      </c>
      <c r="C50" s="33">
        <v>100000</v>
      </c>
      <c r="D50" s="172"/>
    </row>
    <row r="51" spans="1:27" x14ac:dyDescent="0.2">
      <c r="A51" s="18" t="s">
        <v>103</v>
      </c>
      <c r="B51" s="13" t="s">
        <v>34</v>
      </c>
      <c r="C51" s="33">
        <v>40000</v>
      </c>
      <c r="D51" s="173"/>
    </row>
    <row r="52" spans="1:27" x14ac:dyDescent="0.2">
      <c r="A52" s="18" t="s">
        <v>104</v>
      </c>
      <c r="B52" s="13" t="s">
        <v>100</v>
      </c>
      <c r="C52" s="33">
        <v>160000</v>
      </c>
      <c r="D52" s="173"/>
    </row>
    <row r="53" spans="1:27" x14ac:dyDescent="0.2">
      <c r="A53" s="20" t="s">
        <v>105</v>
      </c>
      <c r="B53" s="21" t="s">
        <v>101</v>
      </c>
      <c r="C53" s="40">
        <f>SUM(C54:C58)</f>
        <v>1494000</v>
      </c>
      <c r="D53" s="173"/>
    </row>
    <row r="54" spans="1:27" s="36" customFormat="1" x14ac:dyDescent="0.2">
      <c r="A54" s="22" t="s">
        <v>111</v>
      </c>
      <c r="B54" s="25" t="s">
        <v>106</v>
      </c>
      <c r="C54" s="31">
        <f>3500*12*5</f>
        <v>210000</v>
      </c>
      <c r="D54" s="173"/>
    </row>
    <row r="55" spans="1:27" s="36" customFormat="1" x14ac:dyDescent="0.2">
      <c r="A55" s="22" t="s">
        <v>112</v>
      </c>
      <c r="B55" s="25" t="s">
        <v>108</v>
      </c>
      <c r="C55" s="31">
        <f>2700*2*12*5</f>
        <v>324000</v>
      </c>
      <c r="D55" s="173"/>
    </row>
    <row r="56" spans="1:27" s="36" customFormat="1" x14ac:dyDescent="0.2">
      <c r="A56" s="22" t="s">
        <v>113</v>
      </c>
      <c r="B56" s="25" t="s">
        <v>107</v>
      </c>
      <c r="C56" s="31">
        <f>2900*2*12*5</f>
        <v>348000</v>
      </c>
      <c r="D56" s="173"/>
    </row>
    <row r="57" spans="1:27" s="36" customFormat="1" x14ac:dyDescent="0.2">
      <c r="A57" s="22" t="s">
        <v>114</v>
      </c>
      <c r="B57" s="25" t="s">
        <v>109</v>
      </c>
      <c r="C57" s="31">
        <f>2700*60*2</f>
        <v>324000</v>
      </c>
      <c r="D57" s="173"/>
    </row>
    <row r="58" spans="1:27" s="36" customFormat="1" x14ac:dyDescent="0.2">
      <c r="A58" s="22" t="s">
        <v>115</v>
      </c>
      <c r="B58" s="25" t="s">
        <v>110</v>
      </c>
      <c r="C58" s="31">
        <f>2400*60*2</f>
        <v>288000</v>
      </c>
      <c r="D58" s="173"/>
    </row>
    <row r="59" spans="1:27" x14ac:dyDescent="0.2">
      <c r="A59" s="18" t="s">
        <v>117</v>
      </c>
      <c r="B59" s="13" t="s">
        <v>116</v>
      </c>
      <c r="C59" s="33">
        <v>80000</v>
      </c>
      <c r="D59" s="173"/>
    </row>
    <row r="60" spans="1:27" x14ac:dyDescent="0.2">
      <c r="A60" s="18" t="s">
        <v>118</v>
      </c>
      <c r="B60" s="13" t="s">
        <v>119</v>
      </c>
      <c r="C60" s="33">
        <v>150000</v>
      </c>
      <c r="D60" s="173"/>
    </row>
    <row r="61" spans="1:27" x14ac:dyDescent="0.2">
      <c r="A61" s="18" t="s">
        <v>120</v>
      </c>
      <c r="B61" s="13" t="s">
        <v>121</v>
      </c>
      <c r="C61" s="33">
        <v>50000</v>
      </c>
      <c r="D61" s="35"/>
    </row>
    <row r="62" spans="1:27" x14ac:dyDescent="0.2">
      <c r="A62" s="19"/>
      <c r="B62" s="14" t="s">
        <v>35</v>
      </c>
      <c r="C62" s="34">
        <f>C8+C28+C49</f>
        <v>23254858.538820952</v>
      </c>
      <c r="D62" s="11">
        <f>C62/$C$62</f>
        <v>1</v>
      </c>
    </row>
    <row r="63" spans="1:27" x14ac:dyDescent="0.2">
      <c r="G63" s="28"/>
    </row>
  </sheetData>
  <mergeCells count="4">
    <mergeCell ref="D50:D60"/>
    <mergeCell ref="B4:B5"/>
    <mergeCell ref="D9:D27"/>
    <mergeCell ref="D29:D4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F450B-883B-4193-86AF-239C379C1360}">
  <dimension ref="A1:BB293"/>
  <sheetViews>
    <sheetView workbookViewId="0">
      <selection activeCell="B244" sqref="B244"/>
    </sheetView>
  </sheetViews>
  <sheetFormatPr defaultRowHeight="15" x14ac:dyDescent="0.25"/>
  <cols>
    <col min="1" max="1" width="14.140625" style="159" customWidth="1"/>
    <col min="2" max="2" width="115.42578125" customWidth="1"/>
    <col min="3" max="3" width="16" bestFit="1" customWidth="1"/>
    <col min="4" max="54" width="9.140625" style="168"/>
  </cols>
  <sheetData>
    <row r="1" spans="1:54" s="165" customFormat="1" ht="15.75" x14ac:dyDescent="0.25">
      <c r="A1" s="166">
        <v>0</v>
      </c>
      <c r="B1" s="163" t="s">
        <v>2534</v>
      </c>
      <c r="C1" s="164">
        <v>60000000</v>
      </c>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row>
    <row r="2" spans="1:54" x14ac:dyDescent="0.25">
      <c r="A2" s="154">
        <v>1</v>
      </c>
      <c r="B2" s="144" t="s">
        <v>2535</v>
      </c>
      <c r="C2" s="145">
        <v>18219000</v>
      </c>
    </row>
    <row r="3" spans="1:54" ht="30" x14ac:dyDescent="0.25">
      <c r="A3" s="157">
        <v>1.1000000000000001</v>
      </c>
      <c r="B3" s="150" t="s">
        <v>2729</v>
      </c>
      <c r="C3" s="151">
        <v>14433000</v>
      </c>
    </row>
    <row r="4" spans="1:54" ht="45" x14ac:dyDescent="0.25">
      <c r="A4" s="155" t="s">
        <v>2536</v>
      </c>
      <c r="B4" s="146" t="s">
        <v>2730</v>
      </c>
      <c r="C4" s="147">
        <v>14433000</v>
      </c>
    </row>
    <row r="5" spans="1:54" x14ac:dyDescent="0.25">
      <c r="A5" s="155" t="s">
        <v>2537</v>
      </c>
      <c r="B5" s="146" t="s">
        <v>3013</v>
      </c>
      <c r="C5" s="147">
        <v>5761666</v>
      </c>
    </row>
    <row r="6" spans="1:54" x14ac:dyDescent="0.25">
      <c r="A6" s="155" t="s">
        <v>2731</v>
      </c>
      <c r="B6" s="146" t="s">
        <v>2732</v>
      </c>
      <c r="C6" s="147">
        <v>246225</v>
      </c>
    </row>
    <row r="7" spans="1:54" x14ac:dyDescent="0.25">
      <c r="A7" s="155" t="s">
        <v>2733</v>
      </c>
      <c r="B7" s="146" t="s">
        <v>2734</v>
      </c>
      <c r="C7" s="147">
        <v>246225</v>
      </c>
    </row>
    <row r="8" spans="1:54" x14ac:dyDescent="0.25">
      <c r="A8" s="155" t="s">
        <v>2538</v>
      </c>
      <c r="B8" s="146" t="s">
        <v>2735</v>
      </c>
      <c r="C8" s="147">
        <v>4924501</v>
      </c>
    </row>
    <row r="9" spans="1:54" x14ac:dyDescent="0.25">
      <c r="A9" s="155" t="s">
        <v>2736</v>
      </c>
      <c r="B9" s="146" t="s">
        <v>2737</v>
      </c>
      <c r="C9" s="147">
        <v>4924501</v>
      </c>
    </row>
    <row r="10" spans="1:54" x14ac:dyDescent="0.25">
      <c r="A10" s="155" t="s">
        <v>2738</v>
      </c>
      <c r="B10" s="146" t="s">
        <v>2739</v>
      </c>
      <c r="C10" s="147">
        <v>590940</v>
      </c>
    </row>
    <row r="11" spans="1:54" x14ac:dyDescent="0.25">
      <c r="A11" s="155" t="s">
        <v>2740</v>
      </c>
      <c r="B11" s="146" t="s">
        <v>2741</v>
      </c>
      <c r="C11" s="147">
        <v>590940</v>
      </c>
    </row>
    <row r="12" spans="1:54" x14ac:dyDescent="0.25">
      <c r="A12" s="155" t="s">
        <v>2539</v>
      </c>
      <c r="B12" s="146" t="s">
        <v>2743</v>
      </c>
      <c r="C12" s="147">
        <v>8671334</v>
      </c>
    </row>
    <row r="13" spans="1:54" x14ac:dyDescent="0.25">
      <c r="A13" s="155" t="s">
        <v>2744</v>
      </c>
      <c r="B13" s="146" t="s">
        <v>2732</v>
      </c>
      <c r="C13" s="147">
        <v>370447.35999999999</v>
      </c>
    </row>
    <row r="14" spans="1:54" x14ac:dyDescent="0.25">
      <c r="A14" s="155" t="s">
        <v>2745</v>
      </c>
      <c r="B14" s="146" t="s">
        <v>2734</v>
      </c>
      <c r="C14" s="147">
        <v>370447.35999999999</v>
      </c>
    </row>
    <row r="15" spans="1:54" x14ac:dyDescent="0.25">
      <c r="A15" s="155" t="s">
        <v>2540</v>
      </c>
      <c r="B15" s="146" t="s">
        <v>2735</v>
      </c>
      <c r="C15" s="147">
        <v>7408945.9400000004</v>
      </c>
    </row>
    <row r="16" spans="1:54" x14ac:dyDescent="0.25">
      <c r="A16" s="155" t="s">
        <v>2746</v>
      </c>
      <c r="B16" s="146" t="s">
        <v>2737</v>
      </c>
      <c r="C16" s="147">
        <v>7408945.9400000004</v>
      </c>
    </row>
    <row r="17" spans="1:3" x14ac:dyDescent="0.25">
      <c r="A17" s="155" t="s">
        <v>2747</v>
      </c>
      <c r="B17" s="146" t="s">
        <v>2739</v>
      </c>
      <c r="C17" s="147">
        <v>891940.7</v>
      </c>
    </row>
    <row r="18" spans="1:3" x14ac:dyDescent="0.25">
      <c r="A18" s="155" t="s">
        <v>2748</v>
      </c>
      <c r="B18" s="146" t="s">
        <v>2741</v>
      </c>
      <c r="C18" s="147">
        <v>891940.7</v>
      </c>
    </row>
    <row r="19" spans="1:3" x14ac:dyDescent="0.25">
      <c r="A19" s="156" t="s">
        <v>2749</v>
      </c>
      <c r="B19" s="148" t="s">
        <v>2742</v>
      </c>
      <c r="C19" s="149">
        <v>44597.03</v>
      </c>
    </row>
    <row r="20" spans="1:3" x14ac:dyDescent="0.25">
      <c r="A20" s="157">
        <v>1.2</v>
      </c>
      <c r="B20" s="150" t="s">
        <v>2750</v>
      </c>
      <c r="C20" s="151">
        <v>3173000</v>
      </c>
    </row>
    <row r="21" spans="1:3" ht="30" x14ac:dyDescent="0.25">
      <c r="A21" s="155" t="s">
        <v>2541</v>
      </c>
      <c r="B21" s="146" t="s">
        <v>2751</v>
      </c>
      <c r="C21" s="147">
        <v>3173000</v>
      </c>
    </row>
    <row r="22" spans="1:3" x14ac:dyDescent="0.25">
      <c r="A22" s="155" t="s">
        <v>2752</v>
      </c>
      <c r="B22" s="146" t="s">
        <v>2753</v>
      </c>
      <c r="C22" s="147">
        <v>1445000</v>
      </c>
    </row>
    <row r="23" spans="1:3" x14ac:dyDescent="0.25">
      <c r="A23" s="155" t="s">
        <v>2754</v>
      </c>
      <c r="B23" s="146" t="s">
        <v>2755</v>
      </c>
      <c r="C23" s="147">
        <v>1445000</v>
      </c>
    </row>
    <row r="24" spans="1:3" x14ac:dyDescent="0.25">
      <c r="A24" s="155" t="s">
        <v>2542</v>
      </c>
      <c r="B24" s="146" t="s">
        <v>2756</v>
      </c>
      <c r="C24" s="147">
        <v>100000</v>
      </c>
    </row>
    <row r="25" spans="1:3" x14ac:dyDescent="0.25">
      <c r="A25" s="155" t="s">
        <v>2757</v>
      </c>
      <c r="B25" s="146" t="s">
        <v>2543</v>
      </c>
      <c r="C25" s="147">
        <v>100000</v>
      </c>
    </row>
    <row r="26" spans="1:3" x14ac:dyDescent="0.25">
      <c r="A26" s="155" t="s">
        <v>2758</v>
      </c>
      <c r="B26" s="146" t="s">
        <v>2759</v>
      </c>
      <c r="C26" s="147">
        <v>100000</v>
      </c>
    </row>
    <row r="27" spans="1:3" x14ac:dyDescent="0.25">
      <c r="A27" s="155" t="s">
        <v>2760</v>
      </c>
      <c r="B27" s="146" t="s">
        <v>2543</v>
      </c>
      <c r="C27" s="147">
        <v>100000</v>
      </c>
    </row>
    <row r="28" spans="1:3" x14ac:dyDescent="0.25">
      <c r="A28" s="155" t="s">
        <v>2761</v>
      </c>
      <c r="B28" s="146" t="s">
        <v>2762</v>
      </c>
      <c r="C28" s="147">
        <v>928000</v>
      </c>
    </row>
    <row r="29" spans="1:3" x14ac:dyDescent="0.25">
      <c r="A29" s="155" t="s">
        <v>2763</v>
      </c>
      <c r="B29" s="146" t="s">
        <v>3014</v>
      </c>
      <c r="C29" s="147">
        <v>102000</v>
      </c>
    </row>
    <row r="30" spans="1:3" x14ac:dyDescent="0.25">
      <c r="A30" s="155" t="s">
        <v>2764</v>
      </c>
      <c r="B30" s="146" t="s">
        <v>2765</v>
      </c>
      <c r="C30" s="147">
        <v>102000</v>
      </c>
    </row>
    <row r="31" spans="1:3" x14ac:dyDescent="0.25">
      <c r="A31" s="155" t="s">
        <v>2766</v>
      </c>
      <c r="B31" s="146" t="s">
        <v>3015</v>
      </c>
      <c r="C31" s="147">
        <v>396000</v>
      </c>
    </row>
    <row r="32" spans="1:3" x14ac:dyDescent="0.25">
      <c r="A32" s="155" t="s">
        <v>2767</v>
      </c>
      <c r="B32" s="146" t="s">
        <v>2765</v>
      </c>
      <c r="C32" s="147">
        <v>396000</v>
      </c>
    </row>
    <row r="33" spans="1:3" x14ac:dyDescent="0.25">
      <c r="A33" s="155" t="s">
        <v>2768</v>
      </c>
      <c r="B33" s="146" t="s">
        <v>3016</v>
      </c>
      <c r="C33" s="147">
        <v>100000</v>
      </c>
    </row>
    <row r="34" spans="1:3" x14ac:dyDescent="0.25">
      <c r="A34" s="155" t="s">
        <v>2769</v>
      </c>
      <c r="B34" s="146" t="s">
        <v>2770</v>
      </c>
      <c r="C34" s="147">
        <v>50000</v>
      </c>
    </row>
    <row r="35" spans="1:3" x14ac:dyDescent="0.25">
      <c r="A35" s="155" t="s">
        <v>2771</v>
      </c>
      <c r="B35" s="146" t="s">
        <v>2772</v>
      </c>
      <c r="C35" s="147">
        <v>50000</v>
      </c>
    </row>
    <row r="36" spans="1:3" x14ac:dyDescent="0.25">
      <c r="A36" s="155" t="s">
        <v>2773</v>
      </c>
      <c r="B36" s="146" t="s">
        <v>2774</v>
      </c>
      <c r="C36" s="147">
        <v>50000</v>
      </c>
    </row>
    <row r="37" spans="1:3" x14ac:dyDescent="0.25">
      <c r="A37" s="155" t="s">
        <v>2775</v>
      </c>
      <c r="B37" s="146" t="s">
        <v>2776</v>
      </c>
      <c r="C37" s="147">
        <v>50000</v>
      </c>
    </row>
    <row r="38" spans="1:3" x14ac:dyDescent="0.25">
      <c r="A38" s="155" t="s">
        <v>2777</v>
      </c>
      <c r="B38" s="146" t="s">
        <v>3017</v>
      </c>
      <c r="C38" s="147">
        <v>60000</v>
      </c>
    </row>
    <row r="39" spans="1:3" x14ac:dyDescent="0.25">
      <c r="A39" s="155" t="s">
        <v>2778</v>
      </c>
      <c r="B39" s="146" t="s">
        <v>2779</v>
      </c>
      <c r="C39" s="147">
        <v>60000</v>
      </c>
    </row>
    <row r="40" spans="1:3" x14ac:dyDescent="0.25">
      <c r="A40" s="155" t="s">
        <v>2780</v>
      </c>
      <c r="B40" s="146" t="s">
        <v>3018</v>
      </c>
      <c r="C40" s="147">
        <v>180000</v>
      </c>
    </row>
    <row r="41" spans="1:3" x14ac:dyDescent="0.25">
      <c r="A41" s="155" t="s">
        <v>2781</v>
      </c>
      <c r="B41" s="146" t="s">
        <v>2779</v>
      </c>
      <c r="C41" s="147">
        <v>180000</v>
      </c>
    </row>
    <row r="42" spans="1:3" x14ac:dyDescent="0.25">
      <c r="A42" s="155" t="s">
        <v>2782</v>
      </c>
      <c r="B42" s="146" t="s">
        <v>3019</v>
      </c>
      <c r="C42" s="147">
        <v>90000</v>
      </c>
    </row>
    <row r="43" spans="1:3" x14ac:dyDescent="0.25">
      <c r="A43" s="155" t="s">
        <v>2783</v>
      </c>
      <c r="B43" s="146" t="s">
        <v>2779</v>
      </c>
      <c r="C43" s="147">
        <v>90000</v>
      </c>
    </row>
    <row r="44" spans="1:3" x14ac:dyDescent="0.25">
      <c r="A44" s="155" t="s">
        <v>2784</v>
      </c>
      <c r="B44" s="146" t="s">
        <v>2785</v>
      </c>
      <c r="C44" s="147">
        <v>600000</v>
      </c>
    </row>
    <row r="45" spans="1:3" x14ac:dyDescent="0.25">
      <c r="A45" s="155" t="s">
        <v>2786</v>
      </c>
      <c r="B45" s="146" t="s">
        <v>3020</v>
      </c>
      <c r="C45" s="147">
        <v>150000</v>
      </c>
    </row>
    <row r="46" spans="1:3" x14ac:dyDescent="0.25">
      <c r="A46" s="155" t="s">
        <v>2787</v>
      </c>
      <c r="B46" s="146" t="s">
        <v>2788</v>
      </c>
      <c r="C46" s="147">
        <v>150000</v>
      </c>
    </row>
    <row r="47" spans="1:3" x14ac:dyDescent="0.25">
      <c r="A47" s="155" t="s">
        <v>2789</v>
      </c>
      <c r="B47" s="146" t="s">
        <v>3021</v>
      </c>
      <c r="C47" s="147">
        <v>200000</v>
      </c>
    </row>
    <row r="48" spans="1:3" x14ac:dyDescent="0.25">
      <c r="A48" s="155" t="s">
        <v>2790</v>
      </c>
      <c r="B48" s="146" t="s">
        <v>2734</v>
      </c>
      <c r="C48" s="147">
        <v>200000</v>
      </c>
    </row>
    <row r="49" spans="1:3" x14ac:dyDescent="0.25">
      <c r="A49" s="156" t="s">
        <v>2791</v>
      </c>
      <c r="B49" s="148" t="s">
        <v>2792</v>
      </c>
      <c r="C49" s="149">
        <v>200000</v>
      </c>
    </row>
    <row r="50" spans="1:3" x14ac:dyDescent="0.25">
      <c r="A50" s="155" t="s">
        <v>2793</v>
      </c>
      <c r="B50" s="146" t="s">
        <v>3022</v>
      </c>
      <c r="C50" s="147">
        <v>250000</v>
      </c>
    </row>
    <row r="51" spans="1:3" x14ac:dyDescent="0.25">
      <c r="A51" s="155" t="s">
        <v>2794</v>
      </c>
      <c r="B51" s="146" t="s">
        <v>2795</v>
      </c>
      <c r="C51" s="147">
        <v>250000</v>
      </c>
    </row>
    <row r="52" spans="1:3" x14ac:dyDescent="0.25">
      <c r="A52" s="157">
        <v>1.3</v>
      </c>
      <c r="B52" s="150" t="s">
        <v>2796</v>
      </c>
      <c r="C52" s="151">
        <v>613000</v>
      </c>
    </row>
    <row r="53" spans="1:3" ht="30" x14ac:dyDescent="0.25">
      <c r="A53" s="155" t="s">
        <v>2544</v>
      </c>
      <c r="B53" s="146" t="s">
        <v>2797</v>
      </c>
      <c r="C53" s="147">
        <v>613000</v>
      </c>
    </row>
    <row r="54" spans="1:3" ht="30" x14ac:dyDescent="0.25">
      <c r="A54" s="155" t="s">
        <v>2798</v>
      </c>
      <c r="B54" s="146" t="s">
        <v>2799</v>
      </c>
      <c r="C54" s="147">
        <v>613000</v>
      </c>
    </row>
    <row r="55" spans="1:3" x14ac:dyDescent="0.25">
      <c r="A55" s="155" t="s">
        <v>2800</v>
      </c>
      <c r="B55" s="146" t="s">
        <v>2545</v>
      </c>
      <c r="C55" s="147">
        <v>613000</v>
      </c>
    </row>
    <row r="56" spans="1:3" x14ac:dyDescent="0.25">
      <c r="A56" s="154">
        <v>2</v>
      </c>
      <c r="B56" s="144" t="s">
        <v>2546</v>
      </c>
      <c r="C56" s="145">
        <v>22000000</v>
      </c>
    </row>
    <row r="57" spans="1:3" x14ac:dyDescent="0.25">
      <c r="A57" s="157">
        <v>2.1</v>
      </c>
      <c r="B57" s="150" t="s">
        <v>2801</v>
      </c>
      <c r="C57" s="151">
        <v>386000</v>
      </c>
    </row>
    <row r="58" spans="1:3" ht="30" x14ac:dyDescent="0.25">
      <c r="A58" s="155" t="s">
        <v>2547</v>
      </c>
      <c r="B58" s="146" t="s">
        <v>2802</v>
      </c>
      <c r="C58" s="147">
        <v>386000</v>
      </c>
    </row>
    <row r="59" spans="1:3" x14ac:dyDescent="0.25">
      <c r="A59" s="155" t="s">
        <v>2548</v>
      </c>
      <c r="B59" s="146" t="s">
        <v>2803</v>
      </c>
      <c r="C59" s="147">
        <v>68000</v>
      </c>
    </row>
    <row r="60" spans="1:3" x14ac:dyDescent="0.25">
      <c r="A60" s="158" t="s">
        <v>2804</v>
      </c>
      <c r="B60" s="152" t="s">
        <v>2805</v>
      </c>
      <c r="C60" s="153">
        <v>50000</v>
      </c>
    </row>
    <row r="61" spans="1:3" x14ac:dyDescent="0.25">
      <c r="A61" s="158" t="s">
        <v>2806</v>
      </c>
      <c r="B61" s="152" t="s">
        <v>2807</v>
      </c>
      <c r="C61" s="153">
        <v>18000</v>
      </c>
    </row>
    <row r="62" spans="1:3" x14ac:dyDescent="0.25">
      <c r="A62" s="155" t="s">
        <v>2549</v>
      </c>
      <c r="B62" s="146" t="s">
        <v>2808</v>
      </c>
      <c r="C62" s="147">
        <v>54000</v>
      </c>
    </row>
    <row r="63" spans="1:3" x14ac:dyDescent="0.25">
      <c r="A63" s="158" t="s">
        <v>2809</v>
      </c>
      <c r="B63" s="152" t="s">
        <v>2810</v>
      </c>
      <c r="C63" s="153">
        <v>54000</v>
      </c>
    </row>
    <row r="64" spans="1:3" x14ac:dyDescent="0.25">
      <c r="A64" s="155" t="s">
        <v>2811</v>
      </c>
      <c r="B64" s="146" t="s">
        <v>2812</v>
      </c>
      <c r="C64" s="147">
        <v>198000</v>
      </c>
    </row>
    <row r="65" spans="1:3" x14ac:dyDescent="0.25">
      <c r="A65" s="155" t="s">
        <v>2813</v>
      </c>
      <c r="B65" s="146" t="s">
        <v>2814</v>
      </c>
      <c r="C65" s="147">
        <v>54000</v>
      </c>
    </row>
    <row r="66" spans="1:3" x14ac:dyDescent="0.25">
      <c r="A66" s="155" t="s">
        <v>2815</v>
      </c>
      <c r="B66" s="146" t="s">
        <v>2816</v>
      </c>
      <c r="C66" s="147">
        <v>54000</v>
      </c>
    </row>
    <row r="67" spans="1:3" x14ac:dyDescent="0.25">
      <c r="A67" s="155" t="s">
        <v>2817</v>
      </c>
      <c r="B67" s="146" t="s">
        <v>2818</v>
      </c>
      <c r="C67" s="147">
        <v>54000</v>
      </c>
    </row>
    <row r="68" spans="1:3" x14ac:dyDescent="0.25">
      <c r="A68" s="155" t="s">
        <v>2819</v>
      </c>
      <c r="B68" s="146" t="s">
        <v>2820</v>
      </c>
      <c r="C68" s="147">
        <v>36000</v>
      </c>
    </row>
    <row r="69" spans="1:3" x14ac:dyDescent="0.25">
      <c r="A69" s="155" t="s">
        <v>2821</v>
      </c>
      <c r="B69" s="146" t="s">
        <v>2822</v>
      </c>
      <c r="C69" s="147">
        <v>66000</v>
      </c>
    </row>
    <row r="70" spans="1:3" x14ac:dyDescent="0.25">
      <c r="A70" s="155" t="s">
        <v>2823</v>
      </c>
      <c r="B70" s="146" t="s">
        <v>2814</v>
      </c>
      <c r="C70" s="147">
        <v>18000</v>
      </c>
    </row>
    <row r="71" spans="1:3" x14ac:dyDescent="0.25">
      <c r="A71" s="155" t="s">
        <v>2824</v>
      </c>
      <c r="B71" s="146" t="s">
        <v>2816</v>
      </c>
      <c r="C71" s="147">
        <v>18000</v>
      </c>
    </row>
    <row r="72" spans="1:3" x14ac:dyDescent="0.25">
      <c r="A72" s="155" t="s">
        <v>2825</v>
      </c>
      <c r="B72" s="146" t="s">
        <v>2818</v>
      </c>
      <c r="C72" s="147">
        <v>18000</v>
      </c>
    </row>
    <row r="73" spans="1:3" x14ac:dyDescent="0.25">
      <c r="A73" s="155" t="s">
        <v>2826</v>
      </c>
      <c r="B73" s="146" t="s">
        <v>2820</v>
      </c>
      <c r="C73" s="147">
        <v>12000</v>
      </c>
    </row>
    <row r="74" spans="1:3" ht="30" x14ac:dyDescent="0.25">
      <c r="A74" s="157">
        <v>2.2000000000000002</v>
      </c>
      <c r="B74" s="150" t="s">
        <v>2827</v>
      </c>
      <c r="C74" s="151">
        <v>125000</v>
      </c>
    </row>
    <row r="75" spans="1:3" ht="30" x14ac:dyDescent="0.25">
      <c r="A75" s="155" t="s">
        <v>2550</v>
      </c>
      <c r="B75" s="146" t="s">
        <v>2828</v>
      </c>
      <c r="C75" s="147">
        <v>125000</v>
      </c>
    </row>
    <row r="76" spans="1:3" x14ac:dyDescent="0.25">
      <c r="A76" s="155" t="s">
        <v>2551</v>
      </c>
      <c r="B76" s="146" t="s">
        <v>2552</v>
      </c>
      <c r="C76" s="147">
        <v>50000</v>
      </c>
    </row>
    <row r="77" spans="1:3" x14ac:dyDescent="0.25">
      <c r="A77" s="155" t="s">
        <v>2553</v>
      </c>
      <c r="B77" s="146" t="s">
        <v>2554</v>
      </c>
      <c r="C77" s="147">
        <v>75000</v>
      </c>
    </row>
    <row r="78" spans="1:3" x14ac:dyDescent="0.25">
      <c r="A78" s="157">
        <v>2.2999999999999998</v>
      </c>
      <c r="B78" s="150" t="s">
        <v>2829</v>
      </c>
      <c r="C78" s="151">
        <v>1685000</v>
      </c>
    </row>
    <row r="79" spans="1:3" x14ac:dyDescent="0.25">
      <c r="A79" s="155" t="s">
        <v>2555</v>
      </c>
      <c r="B79" s="146" t="s">
        <v>2830</v>
      </c>
      <c r="C79" s="147">
        <v>1685000</v>
      </c>
    </row>
    <row r="80" spans="1:3" ht="30" x14ac:dyDescent="0.25">
      <c r="A80" s="155" t="s">
        <v>2556</v>
      </c>
      <c r="B80" s="146" t="s">
        <v>2831</v>
      </c>
      <c r="C80" s="147">
        <v>570000</v>
      </c>
    </row>
    <row r="81" spans="1:3" x14ac:dyDescent="0.25">
      <c r="A81" s="155" t="s">
        <v>2832</v>
      </c>
      <c r="B81" s="146" t="s">
        <v>2833</v>
      </c>
      <c r="C81" s="147">
        <v>50000</v>
      </c>
    </row>
    <row r="82" spans="1:3" x14ac:dyDescent="0.25">
      <c r="A82" s="155" t="s">
        <v>2834</v>
      </c>
      <c r="B82" s="146" t="s">
        <v>2835</v>
      </c>
      <c r="C82" s="147">
        <v>475000</v>
      </c>
    </row>
    <row r="83" spans="1:3" x14ac:dyDescent="0.25">
      <c r="A83" s="155" t="s">
        <v>2836</v>
      </c>
      <c r="B83" s="146" t="s">
        <v>2837</v>
      </c>
      <c r="C83" s="147">
        <v>45000</v>
      </c>
    </row>
    <row r="84" spans="1:3" x14ac:dyDescent="0.25">
      <c r="A84" s="155" t="s">
        <v>2557</v>
      </c>
      <c r="B84" s="146" t="s">
        <v>2838</v>
      </c>
      <c r="C84" s="147">
        <v>65000</v>
      </c>
    </row>
    <row r="85" spans="1:3" x14ac:dyDescent="0.25">
      <c r="A85" s="155" t="s">
        <v>2839</v>
      </c>
      <c r="B85" s="146" t="s">
        <v>2840</v>
      </c>
      <c r="C85" s="147">
        <v>50000</v>
      </c>
    </row>
    <row r="86" spans="1:3" x14ac:dyDescent="0.25">
      <c r="A86" s="155" t="s">
        <v>2841</v>
      </c>
      <c r="B86" s="146" t="s">
        <v>2837</v>
      </c>
      <c r="C86" s="147">
        <v>15000</v>
      </c>
    </row>
    <row r="87" spans="1:3" x14ac:dyDescent="0.25">
      <c r="A87" s="155" t="s">
        <v>2558</v>
      </c>
      <c r="B87" s="146" t="s">
        <v>2842</v>
      </c>
      <c r="C87" s="147">
        <v>50000</v>
      </c>
    </row>
    <row r="88" spans="1:3" x14ac:dyDescent="0.25">
      <c r="A88" s="155" t="s">
        <v>2843</v>
      </c>
      <c r="B88" s="146" t="s">
        <v>2844</v>
      </c>
      <c r="C88" s="147">
        <v>50000</v>
      </c>
    </row>
    <row r="89" spans="1:3" x14ac:dyDescent="0.25">
      <c r="A89" s="155" t="s">
        <v>2845</v>
      </c>
      <c r="B89" s="146" t="s">
        <v>2846</v>
      </c>
      <c r="C89" s="147">
        <v>300000</v>
      </c>
    </row>
    <row r="90" spans="1:3" x14ac:dyDescent="0.25">
      <c r="A90" s="155" t="s">
        <v>2847</v>
      </c>
      <c r="B90" s="146" t="s">
        <v>2848</v>
      </c>
      <c r="C90" s="147">
        <v>300000</v>
      </c>
    </row>
    <row r="91" spans="1:3" x14ac:dyDescent="0.25">
      <c r="A91" s="155" t="s">
        <v>2849</v>
      </c>
      <c r="B91" s="146" t="s">
        <v>2850</v>
      </c>
      <c r="C91" s="147">
        <v>250000</v>
      </c>
    </row>
    <row r="92" spans="1:3" x14ac:dyDescent="0.25">
      <c r="A92" s="155" t="s">
        <v>2851</v>
      </c>
      <c r="B92" s="146" t="s">
        <v>2852</v>
      </c>
      <c r="C92" s="147">
        <v>250000</v>
      </c>
    </row>
    <row r="93" spans="1:3" x14ac:dyDescent="0.25">
      <c r="A93" s="155" t="s">
        <v>2853</v>
      </c>
      <c r="B93" s="146" t="s">
        <v>2854</v>
      </c>
      <c r="C93" s="147">
        <v>450000</v>
      </c>
    </row>
    <row r="94" spans="1:3" x14ac:dyDescent="0.25">
      <c r="A94" s="155" t="s">
        <v>2855</v>
      </c>
      <c r="B94" s="146" t="s">
        <v>2856</v>
      </c>
      <c r="C94" s="147">
        <v>450000</v>
      </c>
    </row>
    <row r="95" spans="1:3" x14ac:dyDescent="0.25">
      <c r="A95" s="157">
        <v>2.4</v>
      </c>
      <c r="B95" s="150" t="s">
        <v>2857</v>
      </c>
      <c r="C95" s="151">
        <v>15404000</v>
      </c>
    </row>
    <row r="96" spans="1:3" x14ac:dyDescent="0.25">
      <c r="A96" s="155" t="s">
        <v>2559</v>
      </c>
      <c r="B96" s="146" t="s">
        <v>2858</v>
      </c>
      <c r="C96" s="147">
        <v>15404000</v>
      </c>
    </row>
    <row r="97" spans="1:3" ht="30" x14ac:dyDescent="0.25">
      <c r="A97" s="155" t="s">
        <v>2560</v>
      </c>
      <c r="B97" s="146" t="s">
        <v>2859</v>
      </c>
      <c r="C97" s="147">
        <v>3851001</v>
      </c>
    </row>
    <row r="98" spans="1:3" x14ac:dyDescent="0.25">
      <c r="A98" s="155" t="s">
        <v>2561</v>
      </c>
      <c r="B98" s="146" t="s">
        <v>2860</v>
      </c>
      <c r="C98" s="147">
        <v>3586760</v>
      </c>
    </row>
    <row r="99" spans="1:3" x14ac:dyDescent="0.25">
      <c r="A99" s="155" t="s">
        <v>2861</v>
      </c>
      <c r="B99" s="146" t="s">
        <v>2862</v>
      </c>
      <c r="C99" s="147">
        <v>3238176</v>
      </c>
    </row>
    <row r="100" spans="1:3" x14ac:dyDescent="0.25">
      <c r="A100" s="155" t="s">
        <v>2863</v>
      </c>
      <c r="B100" s="146" t="s">
        <v>2864</v>
      </c>
      <c r="C100" s="147">
        <v>348584</v>
      </c>
    </row>
    <row r="101" spans="1:3" x14ac:dyDescent="0.25">
      <c r="A101" s="155" t="s">
        <v>2562</v>
      </c>
      <c r="B101" s="146" t="s">
        <v>2563</v>
      </c>
      <c r="C101" s="147">
        <v>264241</v>
      </c>
    </row>
    <row r="102" spans="1:3" ht="30" x14ac:dyDescent="0.25">
      <c r="A102" s="155" t="s">
        <v>2865</v>
      </c>
      <c r="B102" s="146" t="s">
        <v>2859</v>
      </c>
      <c r="C102" s="147">
        <v>11552999</v>
      </c>
    </row>
    <row r="103" spans="1:3" x14ac:dyDescent="0.25">
      <c r="A103" s="155" t="s">
        <v>2866</v>
      </c>
      <c r="B103" s="146" t="s">
        <v>2860</v>
      </c>
      <c r="C103" s="147">
        <v>10760279</v>
      </c>
    </row>
    <row r="104" spans="1:3" x14ac:dyDescent="0.25">
      <c r="A104" s="155" t="s">
        <v>2867</v>
      </c>
      <c r="B104" s="146" t="s">
        <v>2862</v>
      </c>
      <c r="C104" s="147">
        <v>9714528</v>
      </c>
    </row>
    <row r="105" spans="1:3" x14ac:dyDescent="0.25">
      <c r="A105" s="155" t="s">
        <v>2868</v>
      </c>
      <c r="B105" s="146" t="s">
        <v>2864</v>
      </c>
      <c r="C105" s="147">
        <v>1045751</v>
      </c>
    </row>
    <row r="106" spans="1:3" x14ac:dyDescent="0.25">
      <c r="A106" s="155" t="s">
        <v>2869</v>
      </c>
      <c r="B106" s="146" t="s">
        <v>2563</v>
      </c>
      <c r="C106" s="147">
        <v>792720</v>
      </c>
    </row>
    <row r="107" spans="1:3" x14ac:dyDescent="0.25">
      <c r="A107" s="157">
        <v>2.5</v>
      </c>
      <c r="B107" s="150" t="s">
        <v>2870</v>
      </c>
      <c r="C107" s="151">
        <v>430000</v>
      </c>
    </row>
    <row r="108" spans="1:3" x14ac:dyDescent="0.25">
      <c r="A108" s="155" t="s">
        <v>2564</v>
      </c>
      <c r="B108" s="146" t="s">
        <v>2871</v>
      </c>
      <c r="C108" s="147">
        <v>430000</v>
      </c>
    </row>
    <row r="109" spans="1:3" x14ac:dyDescent="0.25">
      <c r="A109" s="155" t="s">
        <v>2565</v>
      </c>
      <c r="B109" s="146" t="s">
        <v>2872</v>
      </c>
      <c r="C109" s="147">
        <v>225000</v>
      </c>
    </row>
    <row r="110" spans="1:3" x14ac:dyDescent="0.25">
      <c r="A110" s="155" t="s">
        <v>2873</v>
      </c>
      <c r="B110" s="146" t="s">
        <v>2874</v>
      </c>
      <c r="C110" s="147">
        <v>225000</v>
      </c>
    </row>
    <row r="111" spans="1:3" x14ac:dyDescent="0.25">
      <c r="A111" s="155" t="s">
        <v>2875</v>
      </c>
      <c r="B111" s="146" t="s">
        <v>2876</v>
      </c>
      <c r="C111" s="147">
        <v>80000</v>
      </c>
    </row>
    <row r="112" spans="1:3" x14ac:dyDescent="0.25">
      <c r="A112" s="155" t="s">
        <v>2877</v>
      </c>
      <c r="B112" s="146" t="s">
        <v>2878</v>
      </c>
      <c r="C112" s="147">
        <v>80000</v>
      </c>
    </row>
    <row r="113" spans="1:3" x14ac:dyDescent="0.25">
      <c r="A113" s="155" t="s">
        <v>2879</v>
      </c>
      <c r="B113" s="146" t="s">
        <v>2872</v>
      </c>
      <c r="C113" s="147">
        <v>125000</v>
      </c>
    </row>
    <row r="114" spans="1:3" ht="30" x14ac:dyDescent="0.25">
      <c r="A114" s="155" t="s">
        <v>2880</v>
      </c>
      <c r="B114" s="146" t="s">
        <v>2881</v>
      </c>
      <c r="C114" s="147">
        <v>125000</v>
      </c>
    </row>
    <row r="115" spans="1:3" ht="30" x14ac:dyDescent="0.25">
      <c r="A115" s="157">
        <v>2.6</v>
      </c>
      <c r="B115" s="150" t="s">
        <v>2882</v>
      </c>
      <c r="C115" s="151">
        <v>430000</v>
      </c>
    </row>
    <row r="116" spans="1:3" ht="30" x14ac:dyDescent="0.25">
      <c r="A116" s="155" t="s">
        <v>2566</v>
      </c>
      <c r="B116" s="146" t="s">
        <v>2883</v>
      </c>
      <c r="C116" s="147">
        <v>430000</v>
      </c>
    </row>
    <row r="117" spans="1:3" x14ac:dyDescent="0.25">
      <c r="A117" s="155" t="s">
        <v>2567</v>
      </c>
      <c r="B117" s="146" t="s">
        <v>2568</v>
      </c>
      <c r="C117" s="147">
        <v>320000</v>
      </c>
    </row>
    <row r="118" spans="1:3" ht="30" x14ac:dyDescent="0.25">
      <c r="A118" s="155" t="s">
        <v>2569</v>
      </c>
      <c r="B118" s="146" t="s">
        <v>2570</v>
      </c>
      <c r="C118" s="147">
        <v>120000</v>
      </c>
    </row>
    <row r="119" spans="1:3" x14ac:dyDescent="0.25">
      <c r="A119" s="155" t="s">
        <v>2571</v>
      </c>
      <c r="B119" s="146" t="s">
        <v>2572</v>
      </c>
      <c r="C119" s="147">
        <v>10000</v>
      </c>
    </row>
    <row r="120" spans="1:3" x14ac:dyDescent="0.25">
      <c r="A120" s="158" t="s">
        <v>2573</v>
      </c>
      <c r="B120" s="152" t="s">
        <v>2574</v>
      </c>
      <c r="C120" s="153">
        <v>200000</v>
      </c>
    </row>
    <row r="121" spans="1:3" x14ac:dyDescent="0.25">
      <c r="A121" s="155" t="s">
        <v>2575</v>
      </c>
      <c r="B121" s="146" t="s">
        <v>2576</v>
      </c>
      <c r="C121" s="147">
        <v>40000</v>
      </c>
    </row>
    <row r="122" spans="1:3" x14ac:dyDescent="0.25">
      <c r="A122" s="155" t="s">
        <v>2577</v>
      </c>
      <c r="B122" s="146" t="s">
        <v>2578</v>
      </c>
      <c r="C122" s="147">
        <v>40000</v>
      </c>
    </row>
    <row r="123" spans="1:3" x14ac:dyDescent="0.25">
      <c r="A123" s="155" t="s">
        <v>2579</v>
      </c>
      <c r="B123" s="146" t="s">
        <v>2580</v>
      </c>
      <c r="C123" s="147">
        <v>40000</v>
      </c>
    </row>
    <row r="124" spans="1:3" x14ac:dyDescent="0.25">
      <c r="A124" s="155" t="s">
        <v>2581</v>
      </c>
      <c r="B124" s="146" t="s">
        <v>2582</v>
      </c>
      <c r="C124" s="147">
        <v>40000</v>
      </c>
    </row>
    <row r="125" spans="1:3" x14ac:dyDescent="0.25">
      <c r="A125" s="155" t="s">
        <v>2583</v>
      </c>
      <c r="B125" s="146" t="s">
        <v>2584</v>
      </c>
      <c r="C125" s="147">
        <v>40000</v>
      </c>
    </row>
    <row r="126" spans="1:3" x14ac:dyDescent="0.25">
      <c r="A126" s="155" t="s">
        <v>2585</v>
      </c>
      <c r="B126" s="146" t="s">
        <v>2586</v>
      </c>
      <c r="C126" s="147">
        <v>50000</v>
      </c>
    </row>
    <row r="127" spans="1:3" x14ac:dyDescent="0.25">
      <c r="A127" s="155" t="s">
        <v>2587</v>
      </c>
      <c r="B127" s="146" t="s">
        <v>2588</v>
      </c>
      <c r="C127" s="147">
        <v>60000</v>
      </c>
    </row>
    <row r="128" spans="1:3" x14ac:dyDescent="0.25">
      <c r="A128" s="157">
        <v>2.7</v>
      </c>
      <c r="B128" s="150" t="s">
        <v>2884</v>
      </c>
      <c r="C128" s="151">
        <v>2820000</v>
      </c>
    </row>
    <row r="129" spans="1:3" x14ac:dyDescent="0.25">
      <c r="A129" s="155" t="s">
        <v>2589</v>
      </c>
      <c r="B129" s="146" t="s">
        <v>2885</v>
      </c>
      <c r="C129" s="147">
        <v>2820000</v>
      </c>
    </row>
    <row r="130" spans="1:3" x14ac:dyDescent="0.25">
      <c r="A130" s="155" t="s">
        <v>2590</v>
      </c>
      <c r="B130" s="146" t="s">
        <v>2886</v>
      </c>
      <c r="C130" s="147">
        <v>2670000</v>
      </c>
    </row>
    <row r="131" spans="1:3" ht="30" x14ac:dyDescent="0.25">
      <c r="A131" s="155" t="s">
        <v>2887</v>
      </c>
      <c r="B131" s="146" t="s">
        <v>2888</v>
      </c>
      <c r="C131" s="147">
        <v>200000</v>
      </c>
    </row>
    <row r="132" spans="1:3" ht="30" x14ac:dyDescent="0.25">
      <c r="A132" s="155" t="s">
        <v>2889</v>
      </c>
      <c r="B132" s="146" t="s">
        <v>2890</v>
      </c>
      <c r="C132" s="147">
        <v>142500</v>
      </c>
    </row>
    <row r="133" spans="1:3" ht="30" x14ac:dyDescent="0.25">
      <c r="A133" s="155" t="s">
        <v>2891</v>
      </c>
      <c r="B133" s="146" t="s">
        <v>2892</v>
      </c>
      <c r="C133" s="147">
        <v>105000</v>
      </c>
    </row>
    <row r="134" spans="1:3" ht="45" x14ac:dyDescent="0.25">
      <c r="A134" s="155" t="s">
        <v>2893</v>
      </c>
      <c r="B134" s="146" t="s">
        <v>2894</v>
      </c>
      <c r="C134" s="147">
        <v>80000</v>
      </c>
    </row>
    <row r="135" spans="1:3" x14ac:dyDescent="0.25">
      <c r="A135" s="155" t="s">
        <v>2895</v>
      </c>
      <c r="B135" s="146" t="s">
        <v>2896</v>
      </c>
      <c r="C135" s="147">
        <v>132500</v>
      </c>
    </row>
    <row r="136" spans="1:3" ht="30" x14ac:dyDescent="0.25">
      <c r="A136" s="155" t="s">
        <v>2897</v>
      </c>
      <c r="B136" s="146" t="s">
        <v>2898</v>
      </c>
      <c r="C136" s="147">
        <v>100000</v>
      </c>
    </row>
    <row r="137" spans="1:3" x14ac:dyDescent="0.25">
      <c r="A137" s="155" t="s">
        <v>2899</v>
      </c>
      <c r="B137" s="146" t="s">
        <v>2900</v>
      </c>
      <c r="C137" s="147">
        <v>500000</v>
      </c>
    </row>
    <row r="138" spans="1:3" ht="45" x14ac:dyDescent="0.25">
      <c r="A138" s="155" t="s">
        <v>2901</v>
      </c>
      <c r="B138" s="146" t="s">
        <v>2592</v>
      </c>
      <c r="C138" s="147">
        <v>810000</v>
      </c>
    </row>
    <row r="139" spans="1:3" x14ac:dyDescent="0.25">
      <c r="A139" s="155" t="s">
        <v>2902</v>
      </c>
      <c r="B139" s="146" t="s">
        <v>2593</v>
      </c>
      <c r="C139" s="147">
        <v>90000</v>
      </c>
    </row>
    <row r="140" spans="1:3" x14ac:dyDescent="0.25">
      <c r="A140" s="155" t="s">
        <v>2903</v>
      </c>
      <c r="B140" s="146" t="s">
        <v>2594</v>
      </c>
      <c r="C140" s="147">
        <v>90000</v>
      </c>
    </row>
    <row r="141" spans="1:3" x14ac:dyDescent="0.25">
      <c r="A141" s="155" t="s">
        <v>2904</v>
      </c>
      <c r="B141" s="146" t="s">
        <v>2595</v>
      </c>
      <c r="C141" s="147">
        <v>90000</v>
      </c>
    </row>
    <row r="142" spans="1:3" x14ac:dyDescent="0.25">
      <c r="A142" s="155" t="s">
        <v>2905</v>
      </c>
      <c r="B142" s="146" t="s">
        <v>2596</v>
      </c>
      <c r="C142" s="147">
        <v>90000</v>
      </c>
    </row>
    <row r="143" spans="1:3" x14ac:dyDescent="0.25">
      <c r="A143" s="155" t="s">
        <v>2906</v>
      </c>
      <c r="B143" s="146" t="s">
        <v>2597</v>
      </c>
      <c r="C143" s="147">
        <v>90000</v>
      </c>
    </row>
    <row r="144" spans="1:3" x14ac:dyDescent="0.25">
      <c r="A144" s="155" t="s">
        <v>2907</v>
      </c>
      <c r="B144" s="146" t="s">
        <v>2598</v>
      </c>
      <c r="C144" s="147">
        <v>90000</v>
      </c>
    </row>
    <row r="145" spans="1:3" x14ac:dyDescent="0.25">
      <c r="A145" s="155" t="s">
        <v>2908</v>
      </c>
      <c r="B145" s="146" t="s">
        <v>2599</v>
      </c>
      <c r="C145" s="147">
        <v>90000</v>
      </c>
    </row>
    <row r="146" spans="1:3" x14ac:dyDescent="0.25">
      <c r="A146" s="155" t="s">
        <v>2909</v>
      </c>
      <c r="B146" s="146" t="s">
        <v>2600</v>
      </c>
      <c r="C146" s="147">
        <v>90000</v>
      </c>
    </row>
    <row r="147" spans="1:3" x14ac:dyDescent="0.25">
      <c r="A147" s="155" t="s">
        <v>2910</v>
      </c>
      <c r="B147" s="146" t="s">
        <v>2601</v>
      </c>
      <c r="C147" s="147">
        <v>90000</v>
      </c>
    </row>
    <row r="148" spans="1:3" ht="30" x14ac:dyDescent="0.25">
      <c r="A148" s="155" t="s">
        <v>2911</v>
      </c>
      <c r="B148" s="146" t="s">
        <v>2602</v>
      </c>
      <c r="C148" s="147">
        <v>600000</v>
      </c>
    </row>
    <row r="149" spans="1:3" ht="30" x14ac:dyDescent="0.25">
      <c r="A149" s="155" t="s">
        <v>2591</v>
      </c>
      <c r="B149" s="146" t="s">
        <v>2912</v>
      </c>
      <c r="C149" s="147">
        <v>150000</v>
      </c>
    </row>
    <row r="150" spans="1:3" x14ac:dyDescent="0.25">
      <c r="A150" s="157">
        <v>2.8</v>
      </c>
      <c r="B150" s="150" t="s">
        <v>2913</v>
      </c>
      <c r="C150" s="151">
        <v>720000</v>
      </c>
    </row>
    <row r="151" spans="1:3" x14ac:dyDescent="0.25">
      <c r="A151" s="155" t="s">
        <v>2914</v>
      </c>
      <c r="B151" s="146" t="s">
        <v>2915</v>
      </c>
      <c r="C151" s="147">
        <v>720000</v>
      </c>
    </row>
    <row r="152" spans="1:3" x14ac:dyDescent="0.25">
      <c r="A152" s="154">
        <v>3</v>
      </c>
      <c r="B152" s="144" t="s">
        <v>2603</v>
      </c>
      <c r="C152" s="145">
        <v>16000000</v>
      </c>
    </row>
    <row r="153" spans="1:3" x14ac:dyDescent="0.25">
      <c r="A153" s="157">
        <v>3.1</v>
      </c>
      <c r="B153" s="150" t="s">
        <v>2916</v>
      </c>
      <c r="C153" s="151">
        <v>2950950</v>
      </c>
    </row>
    <row r="154" spans="1:3" x14ac:dyDescent="0.25">
      <c r="A154" s="158" t="s">
        <v>2604</v>
      </c>
      <c r="B154" s="152" t="s">
        <v>2917</v>
      </c>
      <c r="C154" s="153">
        <v>2950950</v>
      </c>
    </row>
    <row r="155" spans="1:3" x14ac:dyDescent="0.25">
      <c r="A155" s="155" t="s">
        <v>2605</v>
      </c>
      <c r="B155" s="146" t="s">
        <v>2918</v>
      </c>
      <c r="C155" s="147">
        <v>70600</v>
      </c>
    </row>
    <row r="156" spans="1:3" ht="30" x14ac:dyDescent="0.25">
      <c r="A156" s="158" t="s">
        <v>2919</v>
      </c>
      <c r="B156" s="152" t="s">
        <v>2920</v>
      </c>
      <c r="C156" s="153">
        <v>224500</v>
      </c>
    </row>
    <row r="157" spans="1:3" ht="30" x14ac:dyDescent="0.25">
      <c r="A157" s="155" t="s">
        <v>2921</v>
      </c>
      <c r="B157" s="146" t="s">
        <v>2922</v>
      </c>
      <c r="C157" s="147">
        <v>60000</v>
      </c>
    </row>
    <row r="158" spans="1:3" x14ac:dyDescent="0.25">
      <c r="A158" s="155" t="s">
        <v>2923</v>
      </c>
      <c r="B158" s="146" t="s">
        <v>2606</v>
      </c>
      <c r="C158" s="147">
        <v>164500</v>
      </c>
    </row>
    <row r="159" spans="1:3" x14ac:dyDescent="0.25">
      <c r="A159" s="158" t="s">
        <v>2924</v>
      </c>
      <c r="B159" s="152" t="s">
        <v>2925</v>
      </c>
      <c r="C159" s="153">
        <v>137850</v>
      </c>
    </row>
    <row r="160" spans="1:3" x14ac:dyDescent="0.25">
      <c r="A160" s="155" t="s">
        <v>2926</v>
      </c>
      <c r="B160" s="146" t="s">
        <v>2927</v>
      </c>
      <c r="C160" s="147">
        <v>102850</v>
      </c>
    </row>
    <row r="161" spans="1:3" x14ac:dyDescent="0.25">
      <c r="A161" s="155" t="s">
        <v>2928</v>
      </c>
      <c r="B161" s="146" t="s">
        <v>2929</v>
      </c>
      <c r="C161" s="147">
        <v>35000</v>
      </c>
    </row>
    <row r="162" spans="1:3" ht="30" x14ac:dyDescent="0.25">
      <c r="A162" s="158" t="s">
        <v>2930</v>
      </c>
      <c r="B162" s="152" t="s">
        <v>2931</v>
      </c>
      <c r="C162" s="153">
        <v>1018000</v>
      </c>
    </row>
    <row r="163" spans="1:3" x14ac:dyDescent="0.25">
      <c r="A163" s="158" t="s">
        <v>2932</v>
      </c>
      <c r="B163" s="152" t="s">
        <v>2933</v>
      </c>
      <c r="C163" s="153">
        <v>210000</v>
      </c>
    </row>
    <row r="164" spans="1:3" x14ac:dyDescent="0.25">
      <c r="A164" s="158" t="s">
        <v>2934</v>
      </c>
      <c r="B164" s="152" t="s">
        <v>2935</v>
      </c>
      <c r="C164" s="153">
        <v>108000</v>
      </c>
    </row>
    <row r="165" spans="1:3" x14ac:dyDescent="0.25">
      <c r="A165" s="155" t="s">
        <v>2936</v>
      </c>
      <c r="B165" s="146" t="s">
        <v>2937</v>
      </c>
      <c r="C165" s="147">
        <v>54000</v>
      </c>
    </row>
    <row r="166" spans="1:3" x14ac:dyDescent="0.25">
      <c r="A166" s="155" t="s">
        <v>2938</v>
      </c>
      <c r="B166" s="146" t="s">
        <v>2939</v>
      </c>
      <c r="C166" s="147">
        <v>54000</v>
      </c>
    </row>
    <row r="167" spans="1:3" x14ac:dyDescent="0.25">
      <c r="A167" s="158" t="s">
        <v>2940</v>
      </c>
      <c r="B167" s="152" t="s">
        <v>2941</v>
      </c>
      <c r="C167" s="153">
        <v>210000</v>
      </c>
    </row>
    <row r="168" spans="1:3" x14ac:dyDescent="0.25">
      <c r="A168" s="155" t="s">
        <v>2942</v>
      </c>
      <c r="B168" s="146" t="s">
        <v>2943</v>
      </c>
      <c r="C168" s="147">
        <v>490000</v>
      </c>
    </row>
    <row r="169" spans="1:3" x14ac:dyDescent="0.25">
      <c r="A169" s="156" t="s">
        <v>2944</v>
      </c>
      <c r="B169" s="148" t="s">
        <v>2945</v>
      </c>
      <c r="C169" s="149">
        <v>392000</v>
      </c>
    </row>
    <row r="170" spans="1:3" x14ac:dyDescent="0.25">
      <c r="A170" s="155" t="s">
        <v>2946</v>
      </c>
      <c r="B170" s="146" t="s">
        <v>2947</v>
      </c>
      <c r="C170" s="147">
        <v>1500000</v>
      </c>
    </row>
    <row r="171" spans="1:3" x14ac:dyDescent="0.25">
      <c r="A171" s="157">
        <v>3.2</v>
      </c>
      <c r="B171" s="150" t="s">
        <v>2948</v>
      </c>
      <c r="C171" s="151">
        <v>7500000</v>
      </c>
    </row>
    <row r="172" spans="1:3" x14ac:dyDescent="0.25">
      <c r="A172" s="158" t="s">
        <v>2607</v>
      </c>
      <c r="B172" s="152" t="s">
        <v>2949</v>
      </c>
      <c r="C172" s="153">
        <v>7500000</v>
      </c>
    </row>
    <row r="173" spans="1:3" ht="30" x14ac:dyDescent="0.25">
      <c r="A173" s="155" t="s">
        <v>2608</v>
      </c>
      <c r="B173" s="146" t="s">
        <v>2950</v>
      </c>
      <c r="C173" s="147">
        <v>7500000</v>
      </c>
    </row>
    <row r="174" spans="1:3" x14ac:dyDescent="0.25">
      <c r="A174" s="155" t="s">
        <v>2951</v>
      </c>
      <c r="B174" s="146" t="s">
        <v>2952</v>
      </c>
      <c r="C174" s="147">
        <v>375000</v>
      </c>
    </row>
    <row r="175" spans="1:3" x14ac:dyDescent="0.25">
      <c r="A175" s="155" t="s">
        <v>2953</v>
      </c>
      <c r="B175" s="146" t="s">
        <v>2954</v>
      </c>
      <c r="C175" s="147">
        <v>5625000</v>
      </c>
    </row>
    <row r="176" spans="1:3" x14ac:dyDescent="0.25">
      <c r="A176" s="155" t="s">
        <v>2955</v>
      </c>
      <c r="B176" s="146" t="s">
        <v>2956</v>
      </c>
      <c r="C176" s="147">
        <v>750000</v>
      </c>
    </row>
    <row r="177" spans="1:3" x14ac:dyDescent="0.25">
      <c r="A177" s="155" t="s">
        <v>2957</v>
      </c>
      <c r="B177" s="146" t="s">
        <v>2958</v>
      </c>
      <c r="C177" s="147">
        <v>450000</v>
      </c>
    </row>
    <row r="178" spans="1:3" x14ac:dyDescent="0.25">
      <c r="A178" s="156" t="s">
        <v>2959</v>
      </c>
      <c r="B178" s="148" t="s">
        <v>2945</v>
      </c>
      <c r="C178" s="149">
        <v>150000</v>
      </c>
    </row>
    <row r="179" spans="1:3" x14ac:dyDescent="0.25">
      <c r="A179" s="155" t="s">
        <v>2960</v>
      </c>
      <c r="B179" s="146" t="s">
        <v>2961</v>
      </c>
      <c r="C179" s="147">
        <v>300000</v>
      </c>
    </row>
    <row r="180" spans="1:3" x14ac:dyDescent="0.25">
      <c r="A180" s="156" t="s">
        <v>2962</v>
      </c>
      <c r="B180" s="148" t="s">
        <v>2945</v>
      </c>
      <c r="C180" s="149">
        <v>120000</v>
      </c>
    </row>
    <row r="181" spans="1:3" x14ac:dyDescent="0.25">
      <c r="A181" s="157">
        <v>3.3</v>
      </c>
      <c r="B181" s="150" t="s">
        <v>2963</v>
      </c>
      <c r="C181" s="151">
        <v>2627050</v>
      </c>
    </row>
    <row r="182" spans="1:3" x14ac:dyDescent="0.25">
      <c r="A182" s="155" t="s">
        <v>2609</v>
      </c>
      <c r="B182" s="146" t="s">
        <v>2610</v>
      </c>
      <c r="C182" s="147">
        <v>2627050</v>
      </c>
    </row>
    <row r="183" spans="1:3" ht="30" x14ac:dyDescent="0.25">
      <c r="A183" s="158" t="s">
        <v>2611</v>
      </c>
      <c r="B183" s="152" t="s">
        <v>2612</v>
      </c>
      <c r="C183" s="153">
        <v>21900</v>
      </c>
    </row>
    <row r="184" spans="1:3" x14ac:dyDescent="0.25">
      <c r="A184" s="158" t="s">
        <v>2613</v>
      </c>
      <c r="B184" s="152" t="s">
        <v>2614</v>
      </c>
      <c r="C184" s="153">
        <v>50000</v>
      </c>
    </row>
    <row r="185" spans="1:3" x14ac:dyDescent="0.25">
      <c r="A185" s="158" t="s">
        <v>2615</v>
      </c>
      <c r="B185" s="152" t="s">
        <v>2616</v>
      </c>
      <c r="C185" s="153">
        <v>90000</v>
      </c>
    </row>
    <row r="186" spans="1:3" x14ac:dyDescent="0.25">
      <c r="A186" s="155" t="s">
        <v>2617</v>
      </c>
      <c r="B186" s="146" t="s">
        <v>2618</v>
      </c>
      <c r="C186" s="147">
        <v>18000</v>
      </c>
    </row>
    <row r="187" spans="1:3" x14ac:dyDescent="0.25">
      <c r="A187" s="155" t="s">
        <v>2619</v>
      </c>
      <c r="B187" s="146" t="s">
        <v>2620</v>
      </c>
      <c r="C187" s="147">
        <v>18000</v>
      </c>
    </row>
    <row r="188" spans="1:3" x14ac:dyDescent="0.25">
      <c r="A188" s="155" t="s">
        <v>2621</v>
      </c>
      <c r="B188" s="146" t="s">
        <v>2622</v>
      </c>
      <c r="C188" s="147">
        <v>18000</v>
      </c>
    </row>
    <row r="189" spans="1:3" x14ac:dyDescent="0.25">
      <c r="A189" s="155" t="s">
        <v>2623</v>
      </c>
      <c r="B189" s="146" t="s">
        <v>2624</v>
      </c>
      <c r="C189" s="147">
        <v>18000</v>
      </c>
    </row>
    <row r="190" spans="1:3" x14ac:dyDescent="0.25">
      <c r="A190" s="155" t="s">
        <v>2625</v>
      </c>
      <c r="B190" s="146" t="s">
        <v>2626</v>
      </c>
      <c r="C190" s="147">
        <v>18000</v>
      </c>
    </row>
    <row r="191" spans="1:3" x14ac:dyDescent="0.25">
      <c r="A191" s="158" t="s">
        <v>2627</v>
      </c>
      <c r="B191" s="152" t="s">
        <v>2628</v>
      </c>
      <c r="C191" s="153">
        <v>54000</v>
      </c>
    </row>
    <row r="192" spans="1:3" x14ac:dyDescent="0.25">
      <c r="A192" s="155" t="s">
        <v>2629</v>
      </c>
      <c r="B192" s="146" t="s">
        <v>2630</v>
      </c>
      <c r="C192" s="147">
        <v>18000</v>
      </c>
    </row>
    <row r="193" spans="1:3" x14ac:dyDescent="0.25">
      <c r="A193" s="155" t="s">
        <v>2631</v>
      </c>
      <c r="B193" s="146" t="s">
        <v>2632</v>
      </c>
      <c r="C193" s="147">
        <v>18000</v>
      </c>
    </row>
    <row r="194" spans="1:3" x14ac:dyDescent="0.25">
      <c r="A194" s="155" t="s">
        <v>2633</v>
      </c>
      <c r="B194" s="146" t="s">
        <v>2634</v>
      </c>
      <c r="C194" s="147">
        <v>18000</v>
      </c>
    </row>
    <row r="195" spans="1:3" x14ac:dyDescent="0.25">
      <c r="A195" s="158" t="s">
        <v>2635</v>
      </c>
      <c r="B195" s="152" t="s">
        <v>2636</v>
      </c>
      <c r="C195" s="153">
        <v>36000</v>
      </c>
    </row>
    <row r="196" spans="1:3" x14ac:dyDescent="0.25">
      <c r="A196" s="155" t="s">
        <v>2637</v>
      </c>
      <c r="B196" s="146" t="s">
        <v>2638</v>
      </c>
      <c r="C196" s="147">
        <v>12000</v>
      </c>
    </row>
    <row r="197" spans="1:3" x14ac:dyDescent="0.25">
      <c r="A197" s="155" t="s">
        <v>2639</v>
      </c>
      <c r="B197" s="146" t="s">
        <v>2640</v>
      </c>
      <c r="C197" s="147">
        <v>12000</v>
      </c>
    </row>
    <row r="198" spans="1:3" x14ac:dyDescent="0.25">
      <c r="A198" s="155" t="s">
        <v>2641</v>
      </c>
      <c r="B198" s="146" t="s">
        <v>2642</v>
      </c>
      <c r="C198" s="147">
        <v>12000</v>
      </c>
    </row>
    <row r="199" spans="1:3" x14ac:dyDescent="0.25">
      <c r="A199" s="158" t="s">
        <v>2643</v>
      </c>
      <c r="B199" s="152" t="s">
        <v>2644</v>
      </c>
      <c r="C199" s="153">
        <v>36000</v>
      </c>
    </row>
    <row r="200" spans="1:3" x14ac:dyDescent="0.25">
      <c r="A200" s="155" t="s">
        <v>2645</v>
      </c>
      <c r="B200" s="146" t="s">
        <v>2646</v>
      </c>
      <c r="C200" s="147">
        <v>12000</v>
      </c>
    </row>
    <row r="201" spans="1:3" x14ac:dyDescent="0.25">
      <c r="A201" s="155" t="s">
        <v>2647</v>
      </c>
      <c r="B201" s="146" t="s">
        <v>2648</v>
      </c>
      <c r="C201" s="147">
        <v>12000</v>
      </c>
    </row>
    <row r="202" spans="1:3" x14ac:dyDescent="0.25">
      <c r="A202" s="155" t="s">
        <v>2649</v>
      </c>
      <c r="B202" s="146" t="s">
        <v>2650</v>
      </c>
      <c r="C202" s="147">
        <v>12000</v>
      </c>
    </row>
    <row r="203" spans="1:3" ht="30" x14ac:dyDescent="0.25">
      <c r="A203" s="158" t="s">
        <v>2651</v>
      </c>
      <c r="B203" s="152" t="s">
        <v>2652</v>
      </c>
      <c r="C203" s="153">
        <v>86000</v>
      </c>
    </row>
    <row r="204" spans="1:3" x14ac:dyDescent="0.25">
      <c r="A204" s="155" t="s">
        <v>2653</v>
      </c>
      <c r="B204" s="146" t="s">
        <v>2654</v>
      </c>
      <c r="C204" s="147">
        <v>50000</v>
      </c>
    </row>
    <row r="205" spans="1:3" x14ac:dyDescent="0.25">
      <c r="A205" s="155" t="s">
        <v>2655</v>
      </c>
      <c r="B205" s="146" t="s">
        <v>2656</v>
      </c>
      <c r="C205" s="147">
        <v>36000</v>
      </c>
    </row>
    <row r="206" spans="1:3" ht="30" x14ac:dyDescent="0.25">
      <c r="A206" s="158" t="s">
        <v>2657</v>
      </c>
      <c r="B206" s="152" t="s">
        <v>2658</v>
      </c>
      <c r="C206" s="153">
        <v>140000</v>
      </c>
    </row>
    <row r="207" spans="1:3" x14ac:dyDescent="0.25">
      <c r="A207" s="156" t="s">
        <v>2659</v>
      </c>
      <c r="B207" s="148" t="s">
        <v>2660</v>
      </c>
      <c r="C207" s="149">
        <v>28000</v>
      </c>
    </row>
    <row r="208" spans="1:3" x14ac:dyDescent="0.25">
      <c r="A208" s="158" t="s">
        <v>2661</v>
      </c>
      <c r="B208" s="152" t="s">
        <v>2662</v>
      </c>
      <c r="C208" s="153">
        <v>370000</v>
      </c>
    </row>
    <row r="209" spans="1:3" x14ac:dyDescent="0.25">
      <c r="A209" s="158" t="s">
        <v>2663</v>
      </c>
      <c r="B209" s="152" t="s">
        <v>2664</v>
      </c>
      <c r="C209" s="153">
        <v>450000</v>
      </c>
    </row>
    <row r="210" spans="1:3" x14ac:dyDescent="0.25">
      <c r="A210" s="155" t="s">
        <v>2665</v>
      </c>
      <c r="B210" s="146" t="s">
        <v>2666</v>
      </c>
      <c r="C210" s="147">
        <v>1293150</v>
      </c>
    </row>
    <row r="211" spans="1:3" ht="30" x14ac:dyDescent="0.25">
      <c r="A211" s="157">
        <v>3.4</v>
      </c>
      <c r="B211" s="150" t="s">
        <v>2964</v>
      </c>
      <c r="C211" s="151">
        <v>1122000</v>
      </c>
    </row>
    <row r="212" spans="1:3" x14ac:dyDescent="0.25">
      <c r="A212" s="155" t="s">
        <v>2667</v>
      </c>
      <c r="B212" s="146" t="s">
        <v>2965</v>
      </c>
      <c r="C212" s="147">
        <v>810000</v>
      </c>
    </row>
    <row r="213" spans="1:3" x14ac:dyDescent="0.25">
      <c r="A213" s="155" t="s">
        <v>2668</v>
      </c>
      <c r="B213" s="146" t="s">
        <v>2966</v>
      </c>
      <c r="C213" s="147">
        <v>810000</v>
      </c>
    </row>
    <row r="214" spans="1:3" x14ac:dyDescent="0.25">
      <c r="A214" s="155" t="s">
        <v>2967</v>
      </c>
      <c r="B214" s="146" t="s">
        <v>2968</v>
      </c>
      <c r="C214" s="147">
        <v>186000</v>
      </c>
    </row>
    <row r="215" spans="1:3" x14ac:dyDescent="0.25">
      <c r="A215" s="155" t="s">
        <v>2969</v>
      </c>
      <c r="B215" s="146" t="s">
        <v>2970</v>
      </c>
      <c r="C215" s="147">
        <v>60000</v>
      </c>
    </row>
    <row r="216" spans="1:3" x14ac:dyDescent="0.25">
      <c r="A216" s="155" t="s">
        <v>2971</v>
      </c>
      <c r="B216" s="146" t="s">
        <v>2972</v>
      </c>
      <c r="C216" s="147">
        <v>42000</v>
      </c>
    </row>
    <row r="217" spans="1:3" x14ac:dyDescent="0.25">
      <c r="A217" s="155" t="s">
        <v>2973</v>
      </c>
      <c r="B217" s="146" t="s">
        <v>2974</v>
      </c>
      <c r="C217" s="147">
        <v>42000</v>
      </c>
    </row>
    <row r="218" spans="1:3" x14ac:dyDescent="0.25">
      <c r="A218" s="155" t="s">
        <v>2975</v>
      </c>
      <c r="B218" s="146" t="s">
        <v>2976</v>
      </c>
      <c r="C218" s="147">
        <v>42000</v>
      </c>
    </row>
    <row r="219" spans="1:3" x14ac:dyDescent="0.25">
      <c r="A219" s="155" t="s">
        <v>2977</v>
      </c>
      <c r="B219" s="146" t="s">
        <v>2978</v>
      </c>
      <c r="C219" s="147">
        <v>126000</v>
      </c>
    </row>
    <row r="220" spans="1:3" x14ac:dyDescent="0.25">
      <c r="A220" s="155" t="s">
        <v>2979</v>
      </c>
      <c r="B220" s="146" t="s">
        <v>2980</v>
      </c>
      <c r="C220" s="147">
        <v>42000</v>
      </c>
    </row>
    <row r="221" spans="1:3" x14ac:dyDescent="0.25">
      <c r="A221" s="155" t="s">
        <v>2981</v>
      </c>
      <c r="B221" s="146" t="s">
        <v>2982</v>
      </c>
      <c r="C221" s="147">
        <v>36000</v>
      </c>
    </row>
    <row r="222" spans="1:3" x14ac:dyDescent="0.25">
      <c r="A222" s="155" t="s">
        <v>2983</v>
      </c>
      <c r="B222" s="146" t="s">
        <v>2984</v>
      </c>
      <c r="C222" s="147">
        <v>48000</v>
      </c>
    </row>
    <row r="223" spans="1:3" x14ac:dyDescent="0.25">
      <c r="A223" s="155" t="s">
        <v>2985</v>
      </c>
      <c r="B223" s="146" t="s">
        <v>2986</v>
      </c>
      <c r="C223" s="147">
        <v>24000</v>
      </c>
    </row>
    <row r="224" spans="1:3" x14ac:dyDescent="0.25">
      <c r="A224" s="155" t="s">
        <v>2987</v>
      </c>
      <c r="B224" s="146" t="s">
        <v>2988</v>
      </c>
      <c r="C224" s="147">
        <v>24000</v>
      </c>
    </row>
    <row r="225" spans="1:3" x14ac:dyDescent="0.25">
      <c r="A225" s="157">
        <v>3.5</v>
      </c>
      <c r="B225" s="150" t="s">
        <v>2989</v>
      </c>
      <c r="C225" s="151">
        <v>1550000</v>
      </c>
    </row>
    <row r="226" spans="1:3" x14ac:dyDescent="0.25">
      <c r="A226" s="155" t="s">
        <v>2990</v>
      </c>
      <c r="B226" s="146" t="s">
        <v>3023</v>
      </c>
      <c r="C226" s="147">
        <v>1300000</v>
      </c>
    </row>
    <row r="227" spans="1:3" x14ac:dyDescent="0.25">
      <c r="A227" s="156" t="s">
        <v>2991</v>
      </c>
      <c r="B227" s="148" t="s">
        <v>2992</v>
      </c>
      <c r="C227" s="149">
        <v>310000</v>
      </c>
    </row>
    <row r="228" spans="1:3" ht="30" x14ac:dyDescent="0.25">
      <c r="A228" s="155" t="s">
        <v>2993</v>
      </c>
      <c r="B228" s="146" t="s">
        <v>3024</v>
      </c>
      <c r="C228" s="147">
        <v>250000</v>
      </c>
    </row>
    <row r="229" spans="1:3" x14ac:dyDescent="0.25">
      <c r="A229" s="157">
        <v>3.6</v>
      </c>
      <c r="B229" s="150" t="s">
        <v>2994</v>
      </c>
      <c r="C229" s="151">
        <v>250000</v>
      </c>
    </row>
    <row r="230" spans="1:3" x14ac:dyDescent="0.25">
      <c r="A230" s="155" t="s">
        <v>2669</v>
      </c>
      <c r="B230" s="146" t="s">
        <v>2670</v>
      </c>
      <c r="C230" s="147">
        <v>250000</v>
      </c>
    </row>
    <row r="231" spans="1:3" x14ac:dyDescent="0.25">
      <c r="A231" s="154">
        <v>4</v>
      </c>
      <c r="B231" s="144" t="s">
        <v>2671</v>
      </c>
      <c r="C231" s="145">
        <v>1781000</v>
      </c>
    </row>
    <row r="232" spans="1:3" x14ac:dyDescent="0.25">
      <c r="A232" s="155">
        <v>4.0999999999999996</v>
      </c>
      <c r="B232" s="146" t="s">
        <v>3025</v>
      </c>
      <c r="C232" s="147">
        <v>50000</v>
      </c>
    </row>
    <row r="233" spans="1:3" x14ac:dyDescent="0.25">
      <c r="A233" s="155" t="s">
        <v>2672</v>
      </c>
      <c r="B233" s="146" t="s">
        <v>2479</v>
      </c>
      <c r="C233" s="147">
        <v>50000</v>
      </c>
    </row>
    <row r="234" spans="1:3" x14ac:dyDescent="0.25">
      <c r="A234" s="156" t="s">
        <v>2673</v>
      </c>
      <c r="B234" s="148" t="s">
        <v>2674</v>
      </c>
      <c r="C234" s="149">
        <v>5000</v>
      </c>
    </row>
    <row r="235" spans="1:3" x14ac:dyDescent="0.25">
      <c r="A235" s="156" t="s">
        <v>2675</v>
      </c>
      <c r="B235" s="148" t="s">
        <v>2676</v>
      </c>
      <c r="C235" s="149">
        <v>15000</v>
      </c>
    </row>
    <row r="236" spans="1:3" x14ac:dyDescent="0.25">
      <c r="A236" s="156" t="s">
        <v>2677</v>
      </c>
      <c r="B236" s="148" t="s">
        <v>2678</v>
      </c>
      <c r="C236" s="149">
        <v>15000</v>
      </c>
    </row>
    <row r="237" spans="1:3" x14ac:dyDescent="0.25">
      <c r="A237" s="155">
        <v>4.2</v>
      </c>
      <c r="B237" s="146" t="s">
        <v>3026</v>
      </c>
      <c r="C237" s="147">
        <v>30000</v>
      </c>
    </row>
    <row r="238" spans="1:3" x14ac:dyDescent="0.25">
      <c r="A238" s="155" t="s">
        <v>2679</v>
      </c>
      <c r="B238" s="146" t="s">
        <v>2479</v>
      </c>
      <c r="C238" s="147">
        <v>30000</v>
      </c>
    </row>
    <row r="239" spans="1:3" x14ac:dyDescent="0.25">
      <c r="A239" s="156" t="s">
        <v>2680</v>
      </c>
      <c r="B239" s="148" t="s">
        <v>2681</v>
      </c>
      <c r="C239" s="149">
        <v>3000</v>
      </c>
    </row>
    <row r="240" spans="1:3" x14ac:dyDescent="0.25">
      <c r="A240" s="156" t="s">
        <v>2682</v>
      </c>
      <c r="B240" s="148" t="s">
        <v>2683</v>
      </c>
      <c r="C240" s="149">
        <v>14000</v>
      </c>
    </row>
    <row r="241" spans="1:3" x14ac:dyDescent="0.25">
      <c r="A241" s="155">
        <v>4.3</v>
      </c>
      <c r="B241" s="146" t="s">
        <v>3027</v>
      </c>
      <c r="C241" s="147">
        <v>120000</v>
      </c>
    </row>
    <row r="242" spans="1:3" x14ac:dyDescent="0.25">
      <c r="A242" s="155" t="s">
        <v>2684</v>
      </c>
      <c r="B242" s="146" t="s">
        <v>2479</v>
      </c>
      <c r="C242" s="147">
        <v>120000</v>
      </c>
    </row>
    <row r="243" spans="1:3" x14ac:dyDescent="0.25">
      <c r="A243" s="155">
        <v>4.4000000000000004</v>
      </c>
      <c r="B243" s="146" t="s">
        <v>3048</v>
      </c>
      <c r="C243" s="147">
        <v>1371000</v>
      </c>
    </row>
    <row r="244" spans="1:3" x14ac:dyDescent="0.25">
      <c r="A244" s="155" t="s">
        <v>2685</v>
      </c>
      <c r="B244" s="146" t="s">
        <v>3047</v>
      </c>
      <c r="C244" s="147">
        <v>210000</v>
      </c>
    </row>
    <row r="245" spans="1:3" x14ac:dyDescent="0.25">
      <c r="A245" s="155" t="s">
        <v>2686</v>
      </c>
      <c r="B245" s="146" t="s">
        <v>2465</v>
      </c>
      <c r="C245" s="147">
        <v>210000</v>
      </c>
    </row>
    <row r="246" spans="1:3" x14ac:dyDescent="0.25">
      <c r="A246" s="155" t="s">
        <v>2687</v>
      </c>
      <c r="B246" s="146" t="s">
        <v>3046</v>
      </c>
      <c r="C246" s="147">
        <v>324000</v>
      </c>
    </row>
    <row r="247" spans="1:3" x14ac:dyDescent="0.25">
      <c r="A247" s="155" t="s">
        <v>2688</v>
      </c>
      <c r="B247" s="146" t="s">
        <v>2465</v>
      </c>
      <c r="C247" s="147">
        <v>324000</v>
      </c>
    </row>
    <row r="248" spans="1:3" x14ac:dyDescent="0.25">
      <c r="A248" s="155" t="s">
        <v>2689</v>
      </c>
      <c r="B248" s="146" t="s">
        <v>3045</v>
      </c>
      <c r="C248" s="147">
        <v>174000</v>
      </c>
    </row>
    <row r="249" spans="1:3" x14ac:dyDescent="0.25">
      <c r="A249" s="155" t="s">
        <v>2690</v>
      </c>
      <c r="B249" s="146" t="s">
        <v>2465</v>
      </c>
      <c r="C249" s="147">
        <v>174000</v>
      </c>
    </row>
    <row r="250" spans="1:3" x14ac:dyDescent="0.25">
      <c r="A250" s="155" t="s">
        <v>2691</v>
      </c>
      <c r="B250" s="146" t="s">
        <v>3044</v>
      </c>
      <c r="C250" s="147">
        <v>102000</v>
      </c>
    </row>
    <row r="251" spans="1:3" x14ac:dyDescent="0.25">
      <c r="A251" s="155" t="s">
        <v>2692</v>
      </c>
      <c r="B251" s="146" t="s">
        <v>2465</v>
      </c>
      <c r="C251" s="147">
        <v>102000</v>
      </c>
    </row>
    <row r="252" spans="1:3" x14ac:dyDescent="0.25">
      <c r="A252" s="155" t="s">
        <v>2693</v>
      </c>
      <c r="B252" s="146" t="s">
        <v>3043</v>
      </c>
      <c r="C252" s="147">
        <v>162000</v>
      </c>
    </row>
    <row r="253" spans="1:3" x14ac:dyDescent="0.25">
      <c r="A253" s="155" t="s">
        <v>2694</v>
      </c>
      <c r="B253" s="146" t="s">
        <v>2465</v>
      </c>
      <c r="C253" s="147">
        <v>162000</v>
      </c>
    </row>
    <row r="254" spans="1:3" x14ac:dyDescent="0.25">
      <c r="A254" s="155" t="s">
        <v>2695</v>
      </c>
      <c r="B254" s="146" t="s">
        <v>3042</v>
      </c>
      <c r="C254" s="147">
        <v>102000</v>
      </c>
    </row>
    <row r="255" spans="1:3" x14ac:dyDescent="0.25">
      <c r="A255" s="155" t="s">
        <v>2696</v>
      </c>
      <c r="B255" s="146" t="s">
        <v>2465</v>
      </c>
      <c r="C255" s="147">
        <v>102000</v>
      </c>
    </row>
    <row r="256" spans="1:3" x14ac:dyDescent="0.25">
      <c r="A256" s="155" t="s">
        <v>2697</v>
      </c>
      <c r="B256" s="146" t="s">
        <v>3041</v>
      </c>
      <c r="C256" s="147">
        <v>144000</v>
      </c>
    </row>
    <row r="257" spans="1:3" x14ac:dyDescent="0.25">
      <c r="A257" s="155" t="s">
        <v>2698</v>
      </c>
      <c r="B257" s="146" t="s">
        <v>2465</v>
      </c>
      <c r="C257" s="147">
        <v>144000</v>
      </c>
    </row>
    <row r="258" spans="1:3" x14ac:dyDescent="0.25">
      <c r="A258" s="155" t="s">
        <v>2699</v>
      </c>
      <c r="B258" s="146" t="s">
        <v>3040</v>
      </c>
      <c r="C258" s="147">
        <v>153000</v>
      </c>
    </row>
    <row r="259" spans="1:3" x14ac:dyDescent="0.25">
      <c r="A259" s="155" t="s">
        <v>2700</v>
      </c>
      <c r="B259" s="146" t="s">
        <v>2701</v>
      </c>
      <c r="C259" s="147">
        <v>76500</v>
      </c>
    </row>
    <row r="260" spans="1:3" x14ac:dyDescent="0.25">
      <c r="A260" s="155" t="s">
        <v>2702</v>
      </c>
      <c r="B260" s="146" t="s">
        <v>2505</v>
      </c>
      <c r="C260" s="147">
        <v>76500</v>
      </c>
    </row>
    <row r="261" spans="1:3" x14ac:dyDescent="0.25">
      <c r="A261" s="155" t="s">
        <v>2703</v>
      </c>
      <c r="B261" s="146" t="s">
        <v>2701</v>
      </c>
      <c r="C261" s="147">
        <v>76500</v>
      </c>
    </row>
    <row r="262" spans="1:3" x14ac:dyDescent="0.25">
      <c r="A262" s="155" t="s">
        <v>2704</v>
      </c>
      <c r="B262" s="146" t="s">
        <v>2505</v>
      </c>
      <c r="C262" s="147">
        <v>76500</v>
      </c>
    </row>
    <row r="263" spans="1:3" x14ac:dyDescent="0.25">
      <c r="A263" s="155">
        <v>4.5</v>
      </c>
      <c r="B263" s="146" t="s">
        <v>3039</v>
      </c>
      <c r="C263" s="147">
        <v>40000</v>
      </c>
    </row>
    <row r="264" spans="1:3" x14ac:dyDescent="0.25">
      <c r="A264" s="155" t="s">
        <v>2705</v>
      </c>
      <c r="B264" s="146" t="s">
        <v>2479</v>
      </c>
      <c r="C264" s="147">
        <v>40000</v>
      </c>
    </row>
    <row r="265" spans="1:3" x14ac:dyDescent="0.25">
      <c r="A265" s="155">
        <v>4.5999999999999996</v>
      </c>
      <c r="B265" s="146" t="s">
        <v>3038</v>
      </c>
      <c r="C265" s="147">
        <v>120000</v>
      </c>
    </row>
    <row r="266" spans="1:3" x14ac:dyDescent="0.25">
      <c r="A266" s="155" t="s">
        <v>2706</v>
      </c>
      <c r="B266" s="146" t="s">
        <v>2479</v>
      </c>
      <c r="C266" s="147">
        <v>120000</v>
      </c>
    </row>
    <row r="267" spans="1:3" x14ac:dyDescent="0.25">
      <c r="A267" s="155">
        <v>4.7</v>
      </c>
      <c r="B267" s="146" t="s">
        <v>3037</v>
      </c>
      <c r="C267" s="147">
        <v>50000</v>
      </c>
    </row>
    <row r="268" spans="1:3" x14ac:dyDescent="0.25">
      <c r="A268" s="155" t="s">
        <v>2707</v>
      </c>
      <c r="B268" s="146" t="s">
        <v>2479</v>
      </c>
      <c r="C268" s="147">
        <v>50000</v>
      </c>
    </row>
    <row r="269" spans="1:3" x14ac:dyDescent="0.25">
      <c r="A269" s="154">
        <v>5</v>
      </c>
      <c r="B269" s="144" t="s">
        <v>2708</v>
      </c>
      <c r="C269" s="145">
        <v>2000000</v>
      </c>
    </row>
    <row r="270" spans="1:3" x14ac:dyDescent="0.25">
      <c r="A270" s="157">
        <v>5.0999999999999996</v>
      </c>
      <c r="B270" s="150" t="s">
        <v>2709</v>
      </c>
      <c r="C270" s="151">
        <v>1070000</v>
      </c>
    </row>
    <row r="271" spans="1:3" x14ac:dyDescent="0.25">
      <c r="A271" s="155" t="s">
        <v>2710</v>
      </c>
      <c r="B271" s="146" t="s">
        <v>2711</v>
      </c>
      <c r="C271" s="147">
        <v>1070000</v>
      </c>
    </row>
    <row r="272" spans="1:3" x14ac:dyDescent="0.25">
      <c r="A272" s="155" t="s">
        <v>2995</v>
      </c>
      <c r="B272" s="146" t="s">
        <v>3028</v>
      </c>
      <c r="C272" s="147">
        <v>180000</v>
      </c>
    </row>
    <row r="273" spans="1:3" x14ac:dyDescent="0.25">
      <c r="A273" s="155" t="s">
        <v>2996</v>
      </c>
      <c r="B273" s="146" t="s">
        <v>2505</v>
      </c>
      <c r="C273" s="147">
        <v>180000</v>
      </c>
    </row>
    <row r="274" spans="1:3" x14ac:dyDescent="0.25">
      <c r="A274" s="155" t="s">
        <v>2997</v>
      </c>
      <c r="B274" s="146" t="s">
        <v>3029</v>
      </c>
      <c r="C274" s="147">
        <v>105000</v>
      </c>
    </row>
    <row r="275" spans="1:3" x14ac:dyDescent="0.25">
      <c r="A275" s="155" t="s">
        <v>2998</v>
      </c>
      <c r="B275" s="146" t="s">
        <v>2505</v>
      </c>
      <c r="C275" s="147">
        <v>105000</v>
      </c>
    </row>
    <row r="276" spans="1:3" x14ac:dyDescent="0.25">
      <c r="A276" s="155" t="s">
        <v>2999</v>
      </c>
      <c r="B276" s="146" t="s">
        <v>3030</v>
      </c>
      <c r="C276" s="147">
        <v>168000</v>
      </c>
    </row>
    <row r="277" spans="1:3" x14ac:dyDescent="0.25">
      <c r="A277" s="155" t="s">
        <v>3000</v>
      </c>
      <c r="B277" s="146" t="s">
        <v>2505</v>
      </c>
      <c r="C277" s="147">
        <v>168000</v>
      </c>
    </row>
    <row r="278" spans="1:3" x14ac:dyDescent="0.25">
      <c r="A278" s="155" t="s">
        <v>3001</v>
      </c>
      <c r="B278" s="146" t="s">
        <v>3031</v>
      </c>
      <c r="C278" s="147">
        <v>60000</v>
      </c>
    </row>
    <row r="279" spans="1:3" x14ac:dyDescent="0.25">
      <c r="A279" s="155" t="s">
        <v>3002</v>
      </c>
      <c r="B279" s="146" t="s">
        <v>2505</v>
      </c>
      <c r="C279" s="147">
        <v>60000</v>
      </c>
    </row>
    <row r="280" spans="1:3" x14ac:dyDescent="0.25">
      <c r="A280" s="155" t="s">
        <v>3003</v>
      </c>
      <c r="B280" s="146" t="s">
        <v>3032</v>
      </c>
      <c r="C280" s="147">
        <v>138000</v>
      </c>
    </row>
    <row r="281" spans="1:3" x14ac:dyDescent="0.25">
      <c r="A281" s="155" t="s">
        <v>3004</v>
      </c>
      <c r="B281" s="146" t="s">
        <v>2505</v>
      </c>
      <c r="C281" s="147">
        <v>138000</v>
      </c>
    </row>
    <row r="282" spans="1:3" x14ac:dyDescent="0.25">
      <c r="A282" s="155" t="s">
        <v>3005</v>
      </c>
      <c r="B282" s="146" t="s">
        <v>3033</v>
      </c>
      <c r="C282" s="147">
        <v>60000</v>
      </c>
    </row>
    <row r="283" spans="1:3" x14ac:dyDescent="0.25">
      <c r="A283" s="155" t="s">
        <v>3006</v>
      </c>
      <c r="B283" s="146" t="s">
        <v>2505</v>
      </c>
      <c r="C283" s="147">
        <v>60000</v>
      </c>
    </row>
    <row r="284" spans="1:3" x14ac:dyDescent="0.25">
      <c r="A284" s="155" t="s">
        <v>3007</v>
      </c>
      <c r="B284" s="146" t="s">
        <v>3034</v>
      </c>
      <c r="C284" s="147">
        <v>150000</v>
      </c>
    </row>
    <row r="285" spans="1:3" x14ac:dyDescent="0.25">
      <c r="A285" s="155" t="s">
        <v>3008</v>
      </c>
      <c r="B285" s="146" t="s">
        <v>2505</v>
      </c>
      <c r="C285" s="147">
        <v>150000</v>
      </c>
    </row>
    <row r="286" spans="1:3" x14ac:dyDescent="0.25">
      <c r="A286" s="155" t="s">
        <v>3009</v>
      </c>
      <c r="B286" s="146" t="s">
        <v>3035</v>
      </c>
      <c r="C286" s="147">
        <v>150000</v>
      </c>
    </row>
    <row r="287" spans="1:3" x14ac:dyDescent="0.25">
      <c r="A287" s="155" t="s">
        <v>3010</v>
      </c>
      <c r="B287" s="146" t="s">
        <v>2505</v>
      </c>
      <c r="C287" s="147">
        <v>150000</v>
      </c>
    </row>
    <row r="288" spans="1:3" x14ac:dyDescent="0.25">
      <c r="A288" s="155" t="s">
        <v>3011</v>
      </c>
      <c r="B288" s="146" t="s">
        <v>3036</v>
      </c>
      <c r="C288" s="147">
        <v>59000</v>
      </c>
    </row>
    <row r="289" spans="1:3" x14ac:dyDescent="0.25">
      <c r="A289" s="155" t="s">
        <v>3012</v>
      </c>
      <c r="B289" s="146" t="s">
        <v>2505</v>
      </c>
      <c r="C289" s="147">
        <v>59000</v>
      </c>
    </row>
    <row r="290" spans="1:3" x14ac:dyDescent="0.25">
      <c r="A290" s="157">
        <v>5.2</v>
      </c>
      <c r="B290" s="150" t="s">
        <v>2712</v>
      </c>
      <c r="C290" s="151">
        <v>780000</v>
      </c>
    </row>
    <row r="291" spans="1:3" x14ac:dyDescent="0.25">
      <c r="A291" s="155" t="s">
        <v>2713</v>
      </c>
      <c r="B291" s="146" t="s">
        <v>2714</v>
      </c>
      <c r="C291" s="147">
        <v>700000</v>
      </c>
    </row>
    <row r="292" spans="1:3" x14ac:dyDescent="0.25">
      <c r="A292" s="156" t="s">
        <v>2715</v>
      </c>
      <c r="B292" s="148" t="s">
        <v>2716</v>
      </c>
      <c r="C292" s="149">
        <v>50000</v>
      </c>
    </row>
    <row r="293" spans="1:3" x14ac:dyDescent="0.25">
      <c r="A293" s="157">
        <v>5.3</v>
      </c>
      <c r="B293" s="150" t="s">
        <v>2717</v>
      </c>
      <c r="C293" s="151">
        <v>150000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EACF5-68C7-4E30-AB14-D73C20E7C255}">
  <dimension ref="A1:E40"/>
  <sheetViews>
    <sheetView topLeftCell="A31" workbookViewId="0">
      <selection activeCell="B11" sqref="B11"/>
    </sheetView>
  </sheetViews>
  <sheetFormatPr defaultColWidth="9.140625" defaultRowHeight="15" x14ac:dyDescent="0.25"/>
  <cols>
    <col min="2" max="2" width="43.5703125" customWidth="1"/>
    <col min="3" max="3" width="27.5703125" customWidth="1"/>
    <col min="4" max="4" width="21.85546875" customWidth="1"/>
    <col min="5" max="5" width="22.5703125" customWidth="1"/>
  </cols>
  <sheetData>
    <row r="1" spans="1:5" x14ac:dyDescent="0.25">
      <c r="A1" s="127" t="s">
        <v>36</v>
      </c>
      <c r="B1" s="128" t="s">
        <v>2514</v>
      </c>
      <c r="C1" s="176" t="s">
        <v>2515</v>
      </c>
      <c r="D1" s="176" t="s">
        <v>2516</v>
      </c>
      <c r="E1" s="176" t="s">
        <v>2532</v>
      </c>
    </row>
    <row r="2" spans="1:5" x14ac:dyDescent="0.25">
      <c r="A2" s="127"/>
      <c r="B2" s="127"/>
      <c r="C2" s="177"/>
      <c r="D2" s="177"/>
      <c r="E2" s="177"/>
    </row>
    <row r="3" spans="1:5" x14ac:dyDescent="0.25">
      <c r="A3" s="174" t="s">
        <v>2524</v>
      </c>
      <c r="B3" s="175"/>
      <c r="C3" s="129"/>
      <c r="D3" s="129"/>
      <c r="E3" s="129"/>
    </row>
    <row r="4" spans="1:5" x14ac:dyDescent="0.25">
      <c r="A4" s="130">
        <v>1</v>
      </c>
      <c r="B4" s="131" t="s">
        <v>2522</v>
      </c>
      <c r="C4" s="132">
        <v>12926.59</v>
      </c>
      <c r="D4" s="133">
        <f t="shared" ref="D4:D35" si="0">C4/23.5029</f>
        <v>549.99978726029553</v>
      </c>
      <c r="E4" s="133">
        <f t="shared" ref="E4:E13" si="1">D4*10</f>
        <v>5499.9978726029549</v>
      </c>
    </row>
    <row r="5" spans="1:5" x14ac:dyDescent="0.25">
      <c r="A5" s="130">
        <v>2</v>
      </c>
      <c r="B5" s="131" t="s">
        <v>2522</v>
      </c>
      <c r="C5" s="132">
        <v>12926.59</v>
      </c>
      <c r="D5" s="133">
        <f t="shared" si="0"/>
        <v>549.99978726029553</v>
      </c>
      <c r="E5" s="133">
        <f t="shared" si="1"/>
        <v>5499.9978726029549</v>
      </c>
    </row>
    <row r="6" spans="1:5" x14ac:dyDescent="0.25">
      <c r="A6" s="130">
        <v>3</v>
      </c>
      <c r="B6" s="131" t="s">
        <v>2522</v>
      </c>
      <c r="C6" s="132">
        <v>12926.59</v>
      </c>
      <c r="D6" s="133">
        <f t="shared" si="0"/>
        <v>549.99978726029553</v>
      </c>
      <c r="E6" s="133">
        <f t="shared" si="1"/>
        <v>5499.9978726029549</v>
      </c>
    </row>
    <row r="7" spans="1:5" x14ac:dyDescent="0.25">
      <c r="A7" s="130">
        <v>4</v>
      </c>
      <c r="B7" s="131" t="s">
        <v>2522</v>
      </c>
      <c r="C7" s="132">
        <v>12926.59</v>
      </c>
      <c r="D7" s="133">
        <f t="shared" si="0"/>
        <v>549.99978726029553</v>
      </c>
      <c r="E7" s="133">
        <f t="shared" si="1"/>
        <v>5499.9978726029549</v>
      </c>
    </row>
    <row r="8" spans="1:5" x14ac:dyDescent="0.25">
      <c r="A8" s="130">
        <v>5</v>
      </c>
      <c r="B8" s="131" t="s">
        <v>2522</v>
      </c>
      <c r="C8" s="132">
        <v>12926.59</v>
      </c>
      <c r="D8" s="133">
        <f t="shared" si="0"/>
        <v>549.99978726029553</v>
      </c>
      <c r="E8" s="133">
        <f t="shared" si="1"/>
        <v>5499.9978726029549</v>
      </c>
    </row>
    <row r="9" spans="1:5" x14ac:dyDescent="0.25">
      <c r="A9" s="130">
        <v>6</v>
      </c>
      <c r="B9" s="131" t="s">
        <v>2522</v>
      </c>
      <c r="C9" s="132">
        <v>12926.59</v>
      </c>
      <c r="D9" s="133">
        <f t="shared" si="0"/>
        <v>549.99978726029553</v>
      </c>
      <c r="E9" s="133">
        <f t="shared" si="1"/>
        <v>5499.9978726029549</v>
      </c>
    </row>
    <row r="10" spans="1:5" x14ac:dyDescent="0.25">
      <c r="A10" s="130">
        <v>7</v>
      </c>
      <c r="B10" s="137" t="s">
        <v>2522</v>
      </c>
      <c r="C10" s="132">
        <v>12926.59</v>
      </c>
      <c r="D10" s="133">
        <f t="shared" si="0"/>
        <v>549.99978726029553</v>
      </c>
      <c r="E10" s="133">
        <f t="shared" si="1"/>
        <v>5499.9978726029549</v>
      </c>
    </row>
    <row r="11" spans="1:5" x14ac:dyDescent="0.25">
      <c r="A11" s="130">
        <v>8</v>
      </c>
      <c r="B11" s="131" t="s">
        <v>2522</v>
      </c>
      <c r="C11" s="132">
        <v>12926.59</v>
      </c>
      <c r="D11" s="133">
        <f t="shared" si="0"/>
        <v>549.99978726029553</v>
      </c>
      <c r="E11" s="133">
        <f t="shared" si="1"/>
        <v>5499.9978726029549</v>
      </c>
    </row>
    <row r="12" spans="1:5" x14ac:dyDescent="0.25">
      <c r="A12" s="130">
        <v>9</v>
      </c>
      <c r="B12" s="131" t="s">
        <v>2522</v>
      </c>
      <c r="C12" s="132">
        <v>12926.59</v>
      </c>
      <c r="D12" s="133">
        <f t="shared" si="0"/>
        <v>549.99978726029553</v>
      </c>
      <c r="E12" s="133">
        <f t="shared" si="1"/>
        <v>5499.9978726029549</v>
      </c>
    </row>
    <row r="13" spans="1:5" x14ac:dyDescent="0.25">
      <c r="A13" s="130">
        <v>10</v>
      </c>
      <c r="B13" s="137" t="s">
        <v>2523</v>
      </c>
      <c r="C13" s="132">
        <f>D13*23.5029</f>
        <v>44655.51</v>
      </c>
      <c r="D13" s="133">
        <v>1900</v>
      </c>
      <c r="E13" s="133">
        <f t="shared" si="1"/>
        <v>19000</v>
      </c>
    </row>
    <row r="14" spans="1:5" x14ac:dyDescent="0.25">
      <c r="A14" s="174" t="s">
        <v>2524</v>
      </c>
      <c r="B14" s="175"/>
      <c r="C14" s="135">
        <f>SUBTOTAL(9,C4:C13)</f>
        <v>160994.81999999998</v>
      </c>
      <c r="D14" s="136">
        <f>SUBTOTAL(9,D4:D13)</f>
        <v>6849.9980853426587</v>
      </c>
      <c r="E14" s="136">
        <f>SUBTOTAL(9,E4:E13)</f>
        <v>68499.98085342659</v>
      </c>
    </row>
    <row r="15" spans="1:5" x14ac:dyDescent="0.25">
      <c r="A15" s="174" t="s">
        <v>2527</v>
      </c>
      <c r="B15" s="175"/>
      <c r="C15" s="135"/>
      <c r="D15" s="136"/>
      <c r="E15" s="136"/>
    </row>
    <row r="16" spans="1:5" x14ac:dyDescent="0.25">
      <c r="A16" s="130">
        <v>11</v>
      </c>
      <c r="B16" s="131" t="s">
        <v>2525</v>
      </c>
      <c r="C16" s="132">
        <v>25500.65</v>
      </c>
      <c r="D16" s="133">
        <f t="shared" si="0"/>
        <v>1085.0001489177932</v>
      </c>
      <c r="E16" s="133">
        <f>D16*10</f>
        <v>10850.001489177932</v>
      </c>
    </row>
    <row r="17" spans="1:5" x14ac:dyDescent="0.25">
      <c r="A17" s="130">
        <v>12</v>
      </c>
      <c r="B17" s="131" t="s">
        <v>2525</v>
      </c>
      <c r="C17" s="132">
        <v>25500.65</v>
      </c>
      <c r="D17" s="133">
        <f t="shared" si="0"/>
        <v>1085.0001489177932</v>
      </c>
      <c r="E17" s="133">
        <f t="shared" ref="E17:E20" si="2">D17*10</f>
        <v>10850.001489177932</v>
      </c>
    </row>
    <row r="18" spans="1:5" x14ac:dyDescent="0.25">
      <c r="A18" s="130">
        <v>13</v>
      </c>
      <c r="B18" s="131" t="s">
        <v>2525</v>
      </c>
      <c r="C18" s="132">
        <v>25500.65</v>
      </c>
      <c r="D18" s="133">
        <f t="shared" si="0"/>
        <v>1085.0001489177932</v>
      </c>
      <c r="E18" s="133">
        <f t="shared" si="2"/>
        <v>10850.001489177932</v>
      </c>
    </row>
    <row r="19" spans="1:5" x14ac:dyDescent="0.25">
      <c r="A19" s="130">
        <v>14</v>
      </c>
      <c r="B19" s="131" t="s">
        <v>2359</v>
      </c>
      <c r="C19" s="132">
        <v>40424.99</v>
      </c>
      <c r="D19" s="133">
        <f t="shared" si="0"/>
        <v>1720.0000850958818</v>
      </c>
      <c r="E19" s="133">
        <f t="shared" si="2"/>
        <v>17200.000850958819</v>
      </c>
    </row>
    <row r="20" spans="1:5" x14ac:dyDescent="0.25">
      <c r="A20" s="130">
        <v>15</v>
      </c>
      <c r="B20" s="134" t="s">
        <v>2526</v>
      </c>
      <c r="C20" s="132">
        <v>54056.67</v>
      </c>
      <c r="D20" s="133">
        <f t="shared" si="0"/>
        <v>2300</v>
      </c>
      <c r="E20" s="133">
        <f t="shared" si="2"/>
        <v>23000</v>
      </c>
    </row>
    <row r="21" spans="1:5" x14ac:dyDescent="0.25">
      <c r="A21" s="174" t="s">
        <v>2527</v>
      </c>
      <c r="B21" s="175"/>
      <c r="C21" s="135">
        <f>SUBTOTAL(9,C16:C20)</f>
        <v>170983.61</v>
      </c>
      <c r="D21" s="136">
        <f t="shared" ref="D21:E21" si="3">SUBTOTAL(9,D16:D20)</f>
        <v>7275.0005318492622</v>
      </c>
      <c r="E21" s="136">
        <f t="shared" si="3"/>
        <v>72750.005318492622</v>
      </c>
    </row>
    <row r="22" spans="1:5" x14ac:dyDescent="0.25">
      <c r="A22" s="174" t="s">
        <v>2529</v>
      </c>
      <c r="B22" s="175"/>
      <c r="C22" s="135"/>
      <c r="D22" s="136"/>
      <c r="E22" s="136"/>
    </row>
    <row r="23" spans="1:5" x14ac:dyDescent="0.25">
      <c r="A23" s="130">
        <v>16</v>
      </c>
      <c r="B23" s="134" t="s">
        <v>2525</v>
      </c>
      <c r="C23" s="132">
        <v>25500.65</v>
      </c>
      <c r="D23" s="133">
        <f t="shared" si="0"/>
        <v>1085.0001489177932</v>
      </c>
      <c r="E23" s="133">
        <f>D23*10</f>
        <v>10850.001489177932</v>
      </c>
    </row>
    <row r="24" spans="1:5" x14ac:dyDescent="0.25">
      <c r="A24" s="130">
        <v>17</v>
      </c>
      <c r="B24" s="134" t="s">
        <v>2525</v>
      </c>
      <c r="C24" s="132">
        <v>25500.65</v>
      </c>
      <c r="D24" s="133">
        <f t="shared" si="0"/>
        <v>1085.0001489177932</v>
      </c>
      <c r="E24" s="133">
        <f t="shared" ref="E24:E28" si="4">D24*10</f>
        <v>10850.001489177932</v>
      </c>
    </row>
    <row r="25" spans="1:5" x14ac:dyDescent="0.25">
      <c r="A25" s="130">
        <v>18</v>
      </c>
      <c r="B25" s="131" t="s">
        <v>2359</v>
      </c>
      <c r="C25" s="132">
        <v>40424.99</v>
      </c>
      <c r="D25" s="133">
        <f t="shared" si="0"/>
        <v>1720.0000850958818</v>
      </c>
      <c r="E25" s="133">
        <f t="shared" si="4"/>
        <v>17200.000850958819</v>
      </c>
    </row>
    <row r="26" spans="1:5" x14ac:dyDescent="0.25">
      <c r="A26" s="130">
        <v>19</v>
      </c>
      <c r="B26" s="131" t="s">
        <v>2526</v>
      </c>
      <c r="C26" s="132">
        <v>56877.02</v>
      </c>
      <c r="D26" s="133">
        <f t="shared" si="0"/>
        <v>2420.0000850958818</v>
      </c>
      <c r="E26" s="133">
        <f t="shared" si="4"/>
        <v>24200.000850958819</v>
      </c>
    </row>
    <row r="27" spans="1:5" x14ac:dyDescent="0.25">
      <c r="A27" s="130">
        <v>20</v>
      </c>
      <c r="B27" s="131" t="s">
        <v>2528</v>
      </c>
      <c r="C27" s="132">
        <v>25500.65</v>
      </c>
      <c r="D27" s="133">
        <f t="shared" si="0"/>
        <v>1085.0001489177932</v>
      </c>
      <c r="E27" s="133">
        <f t="shared" si="4"/>
        <v>10850.001489177932</v>
      </c>
    </row>
    <row r="28" spans="1:5" x14ac:dyDescent="0.25">
      <c r="A28" s="130">
        <v>21</v>
      </c>
      <c r="B28" s="131" t="s">
        <v>2528</v>
      </c>
      <c r="C28" s="132">
        <v>25500.65</v>
      </c>
      <c r="D28" s="133">
        <f t="shared" si="0"/>
        <v>1085.0001489177932</v>
      </c>
      <c r="E28" s="133">
        <f t="shared" si="4"/>
        <v>10850.001489177932</v>
      </c>
    </row>
    <row r="29" spans="1:5" x14ac:dyDescent="0.25">
      <c r="A29" s="174" t="s">
        <v>2529</v>
      </c>
      <c r="B29" s="175"/>
      <c r="C29" s="135">
        <f>SUBTOTAL(9,C23:C28)</f>
        <v>199304.61</v>
      </c>
      <c r="D29" s="136">
        <f t="shared" ref="D29:E29" si="5">SUBTOTAL(9,D23:D28)</f>
        <v>8480.0007658629365</v>
      </c>
      <c r="E29" s="136">
        <f t="shared" si="5"/>
        <v>84800.007658629358</v>
      </c>
    </row>
    <row r="30" spans="1:5" x14ac:dyDescent="0.25">
      <c r="A30" s="174" t="s">
        <v>2530</v>
      </c>
      <c r="B30" s="175"/>
      <c r="C30" s="135"/>
      <c r="D30" s="136"/>
      <c r="E30" s="136"/>
    </row>
    <row r="31" spans="1:5" x14ac:dyDescent="0.25">
      <c r="A31" s="130">
        <v>22</v>
      </c>
      <c r="B31" s="131" t="s">
        <v>2525</v>
      </c>
      <c r="C31" s="132">
        <v>25500.65</v>
      </c>
      <c r="D31" s="133">
        <f t="shared" si="0"/>
        <v>1085.0001489177932</v>
      </c>
      <c r="E31" s="133">
        <f>D31*10</f>
        <v>10850.001489177932</v>
      </c>
    </row>
    <row r="32" spans="1:5" x14ac:dyDescent="0.25">
      <c r="A32" s="130">
        <v>23</v>
      </c>
      <c r="B32" s="131" t="s">
        <v>2525</v>
      </c>
      <c r="C32" s="132">
        <v>25500.65</v>
      </c>
      <c r="D32" s="133">
        <f t="shared" si="0"/>
        <v>1085.0001489177932</v>
      </c>
      <c r="E32" s="133">
        <f t="shared" ref="E32:E35" si="6">D32*10</f>
        <v>10850.001489177932</v>
      </c>
    </row>
    <row r="33" spans="1:5" x14ac:dyDescent="0.25">
      <c r="A33" s="130">
        <v>24</v>
      </c>
      <c r="B33" s="131" t="s">
        <v>2525</v>
      </c>
      <c r="C33" s="132">
        <v>25500.65</v>
      </c>
      <c r="D33" s="133">
        <f t="shared" si="0"/>
        <v>1085.0001489177932</v>
      </c>
      <c r="E33" s="133">
        <f t="shared" si="6"/>
        <v>10850.001489177932</v>
      </c>
    </row>
    <row r="34" spans="1:5" x14ac:dyDescent="0.25">
      <c r="A34" s="130">
        <v>25</v>
      </c>
      <c r="B34" s="131" t="s">
        <v>2526</v>
      </c>
      <c r="C34" s="132">
        <v>56877.02</v>
      </c>
      <c r="D34" s="133">
        <f t="shared" si="0"/>
        <v>2420.0000850958818</v>
      </c>
      <c r="E34" s="133">
        <f t="shared" si="6"/>
        <v>24200.000850958819</v>
      </c>
    </row>
    <row r="35" spans="1:5" x14ac:dyDescent="0.25">
      <c r="A35" s="130">
        <v>26</v>
      </c>
      <c r="B35" s="131" t="s">
        <v>2359</v>
      </c>
      <c r="C35" s="132">
        <v>40424.99</v>
      </c>
      <c r="D35" s="133">
        <f t="shared" si="0"/>
        <v>1720.0000850958818</v>
      </c>
      <c r="E35" s="133">
        <f t="shared" si="6"/>
        <v>17200.000850958819</v>
      </c>
    </row>
    <row r="36" spans="1:5" ht="18.75" customHeight="1" x14ac:dyDescent="0.25">
      <c r="A36" s="174" t="s">
        <v>2530</v>
      </c>
      <c r="B36" s="175"/>
      <c r="C36" s="135">
        <f>SUBTOTAL(9,C31:C35)</f>
        <v>173803.96</v>
      </c>
      <c r="D36" s="136">
        <f t="shared" ref="D36:E36" si="7">SUBTOTAL(9,D31:D35)</f>
        <v>7395.0006169451444</v>
      </c>
      <c r="E36" s="136">
        <f t="shared" si="7"/>
        <v>73950.00616945143</v>
      </c>
    </row>
    <row r="37" spans="1:5" ht="16.5" customHeight="1" x14ac:dyDescent="0.25">
      <c r="A37" s="138" t="s">
        <v>2533</v>
      </c>
      <c r="B37" s="139"/>
      <c r="C37" s="143">
        <f>C36+C29+C21+C14</f>
        <v>705086.99999999988</v>
      </c>
      <c r="D37" s="140">
        <f>D36+D29+D21+D14</f>
        <v>30000</v>
      </c>
      <c r="E37" s="140">
        <f>E36+E29+E21+E14</f>
        <v>300000</v>
      </c>
    </row>
    <row r="38" spans="1:5" x14ac:dyDescent="0.25">
      <c r="C38" s="141"/>
      <c r="D38" s="141"/>
      <c r="E38" s="141"/>
    </row>
    <row r="39" spans="1:5" x14ac:dyDescent="0.25">
      <c r="D39" s="141"/>
    </row>
    <row r="40" spans="1:5" x14ac:dyDescent="0.25">
      <c r="D40" s="142"/>
      <c r="E40" s="142"/>
    </row>
  </sheetData>
  <mergeCells count="11">
    <mergeCell ref="A21:B21"/>
    <mergeCell ref="A22:B22"/>
    <mergeCell ref="A29:B29"/>
    <mergeCell ref="A30:B30"/>
    <mergeCell ref="A36:B36"/>
    <mergeCell ref="A15:B15"/>
    <mergeCell ref="C1:C2"/>
    <mergeCell ref="D1:D2"/>
    <mergeCell ref="E1:E2"/>
    <mergeCell ref="A3:B3"/>
    <mergeCell ref="A14:B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68"/>
  <sheetViews>
    <sheetView topLeftCell="A10" zoomScale="90" zoomScaleNormal="90" workbookViewId="0">
      <selection activeCell="I2" sqref="F2:I2"/>
    </sheetView>
  </sheetViews>
  <sheetFormatPr defaultColWidth="9.140625" defaultRowHeight="15" x14ac:dyDescent="0.25"/>
  <cols>
    <col min="1" max="1" width="22.5703125" style="99" bestFit="1" customWidth="1"/>
    <col min="2" max="2" width="6.42578125" style="99" bestFit="1" customWidth="1"/>
    <col min="3" max="3" width="5.42578125" style="100" bestFit="1" customWidth="1"/>
    <col min="4" max="4" width="12.5703125" style="101" customWidth="1"/>
    <col min="5" max="5" width="12.5703125" style="101" bestFit="1" customWidth="1"/>
    <col min="6" max="6" width="10.85546875" style="99" bestFit="1" customWidth="1"/>
    <col min="7" max="7" width="9.28515625" style="99" bestFit="1" customWidth="1"/>
    <col min="8" max="8" width="13.85546875" style="99" customWidth="1"/>
    <col min="9" max="9" width="16.7109375" style="99" bestFit="1" customWidth="1"/>
    <col min="10" max="10" width="20.85546875" style="99" bestFit="1" customWidth="1"/>
    <col min="11" max="13" width="13.85546875" style="99" bestFit="1" customWidth="1"/>
    <col min="14" max="14" width="12.7109375" style="99" bestFit="1" customWidth="1"/>
    <col min="15" max="15" width="15" style="99" bestFit="1" customWidth="1"/>
    <col min="16" max="16384" width="9.140625" style="99"/>
  </cols>
  <sheetData>
    <row r="1" spans="1:16" x14ac:dyDescent="0.25">
      <c r="A1" s="99" t="s">
        <v>2285</v>
      </c>
      <c r="E1" s="101">
        <v>0.05</v>
      </c>
      <c r="F1" s="99">
        <v>250</v>
      </c>
      <c r="G1" s="99">
        <v>350</v>
      </c>
      <c r="H1" s="99">
        <v>650</v>
      </c>
      <c r="I1" s="99">
        <v>725</v>
      </c>
      <c r="J1" s="99">
        <v>1700</v>
      </c>
      <c r="L1" s="99">
        <v>0.12</v>
      </c>
      <c r="M1" s="99">
        <f>+SUM(E1:L1)</f>
        <v>3675.17</v>
      </c>
    </row>
    <row r="2" spans="1:16" s="105" customFormat="1" ht="45" x14ac:dyDescent="0.25">
      <c r="A2" s="102" t="s">
        <v>0</v>
      </c>
      <c r="B2" s="102" t="s">
        <v>2350</v>
      </c>
      <c r="C2" s="103" t="s">
        <v>2354</v>
      </c>
      <c r="D2" s="104" t="s">
        <v>8</v>
      </c>
      <c r="E2" s="104" t="s">
        <v>10</v>
      </c>
      <c r="F2" s="102" t="s">
        <v>11</v>
      </c>
      <c r="G2" s="102" t="s">
        <v>12</v>
      </c>
      <c r="H2" s="102" t="s">
        <v>13</v>
      </c>
      <c r="I2" s="102" t="s">
        <v>14</v>
      </c>
      <c r="J2" s="102" t="s">
        <v>15</v>
      </c>
      <c r="K2" s="102" t="s">
        <v>2355</v>
      </c>
      <c r="L2" s="102" t="s">
        <v>16</v>
      </c>
      <c r="M2" s="102" t="s">
        <v>9</v>
      </c>
    </row>
    <row r="3" spans="1:16" s="105" customFormat="1" x14ac:dyDescent="0.25">
      <c r="A3" s="106" t="s">
        <v>2352</v>
      </c>
      <c r="B3" s="106"/>
      <c r="C3" s="107"/>
      <c r="D3" s="108">
        <f>SUM(D4:D8)</f>
        <v>1340</v>
      </c>
      <c r="E3" s="108">
        <f t="shared" ref="E3:L3" si="0">SUM(E4:E8)</f>
        <v>246225</v>
      </c>
      <c r="F3" s="109">
        <f t="shared" si="0"/>
        <v>335000</v>
      </c>
      <c r="G3" s="109">
        <f t="shared" si="0"/>
        <v>469000</v>
      </c>
      <c r="H3" s="109">
        <f t="shared" si="0"/>
        <v>871000</v>
      </c>
      <c r="I3" s="109">
        <f t="shared" si="0"/>
        <v>971500</v>
      </c>
      <c r="J3" s="109">
        <f t="shared" si="0"/>
        <v>2278000</v>
      </c>
      <c r="K3" s="109"/>
      <c r="L3" s="109">
        <f t="shared" si="0"/>
        <v>590940</v>
      </c>
      <c r="M3" s="109">
        <f>SUM(M4:M8)</f>
        <v>5761665</v>
      </c>
    </row>
    <row r="4" spans="1:16" x14ac:dyDescent="0.25">
      <c r="A4" s="110" t="s">
        <v>5</v>
      </c>
      <c r="B4" s="110">
        <v>1</v>
      </c>
      <c r="C4" s="111"/>
      <c r="D4" s="112">
        <v>191</v>
      </c>
      <c r="E4" s="112">
        <f>SUM(F4:J4)*$E$1</f>
        <v>35096.25</v>
      </c>
      <c r="F4" s="113">
        <f>$F$1*D4</f>
        <v>47750</v>
      </c>
      <c r="G4" s="113">
        <f>$G$1*D4</f>
        <v>66850</v>
      </c>
      <c r="H4" s="113">
        <f>$H$1*D4</f>
        <v>124150</v>
      </c>
      <c r="I4" s="113">
        <f>$I$1*D4</f>
        <v>138475</v>
      </c>
      <c r="J4" s="113">
        <f>$J$1*D4</f>
        <v>324700</v>
      </c>
      <c r="K4" s="113"/>
      <c r="L4" s="113">
        <f>+$L$1*SUM(F4:J4)</f>
        <v>84231</v>
      </c>
      <c r="M4" s="113">
        <f>SUM(E4:L4)</f>
        <v>821252.25</v>
      </c>
    </row>
    <row r="5" spans="1:16" x14ac:dyDescent="0.25">
      <c r="A5" s="110" t="s">
        <v>4</v>
      </c>
      <c r="B5" s="110">
        <v>1</v>
      </c>
      <c r="C5" s="111"/>
      <c r="D5" s="112">
        <v>370</v>
      </c>
      <c r="E5" s="112">
        <f>SUM(F5:J5)*$E$1</f>
        <v>67987.5</v>
      </c>
      <c r="F5" s="113">
        <f>$F$1*D5</f>
        <v>92500</v>
      </c>
      <c r="G5" s="113">
        <f>$G$1*D5</f>
        <v>129500</v>
      </c>
      <c r="H5" s="113">
        <f>$H$1*D5</f>
        <v>240500</v>
      </c>
      <c r="I5" s="113">
        <f>$I$1*D5</f>
        <v>268250</v>
      </c>
      <c r="J5" s="113">
        <f>$J$1*D5</f>
        <v>629000</v>
      </c>
      <c r="K5" s="113"/>
      <c r="L5" s="113">
        <f>+$L$1*SUM(F5:J5)</f>
        <v>163170</v>
      </c>
      <c r="M5" s="113">
        <f>SUM(E5:L5)</f>
        <v>1590907.5</v>
      </c>
    </row>
    <row r="6" spans="1:16" x14ac:dyDescent="0.25">
      <c r="A6" s="110" t="s">
        <v>2351</v>
      </c>
      <c r="B6" s="110">
        <v>1</v>
      </c>
      <c r="C6" s="111"/>
      <c r="D6" s="112">
        <v>186</v>
      </c>
      <c r="E6" s="112">
        <f>SUM(F6:J6)*$E$1</f>
        <v>34177.5</v>
      </c>
      <c r="F6" s="113">
        <f>$F$1*D6</f>
        <v>46500</v>
      </c>
      <c r="G6" s="113">
        <f>$G$1*D6</f>
        <v>65100</v>
      </c>
      <c r="H6" s="113">
        <f>$H$1*D6</f>
        <v>120900</v>
      </c>
      <c r="I6" s="113">
        <f>$I$1*D6</f>
        <v>134850</v>
      </c>
      <c r="J6" s="113">
        <f>$J$1*D6</f>
        <v>316200</v>
      </c>
      <c r="K6" s="113"/>
      <c r="L6" s="113">
        <f>+$L$1*SUM(F6:J6)</f>
        <v>82026</v>
      </c>
      <c r="M6" s="113">
        <f>SUM(E6:L6)</f>
        <v>799753.5</v>
      </c>
    </row>
    <row r="7" spans="1:16" x14ac:dyDescent="0.25">
      <c r="A7" s="110" t="s">
        <v>6</v>
      </c>
      <c r="B7" s="110">
        <v>1</v>
      </c>
      <c r="C7" s="111"/>
      <c r="D7" s="112">
        <v>355</v>
      </c>
      <c r="E7" s="112">
        <f>SUM(F7:J7)*$E$1</f>
        <v>65231.25</v>
      </c>
      <c r="F7" s="113">
        <f>$F$1*D7</f>
        <v>88750</v>
      </c>
      <c r="G7" s="113">
        <f>$G$1*D7</f>
        <v>124250</v>
      </c>
      <c r="H7" s="113">
        <f>$H$1*D7</f>
        <v>230750</v>
      </c>
      <c r="I7" s="113">
        <f>$I$1*D7</f>
        <v>257375</v>
      </c>
      <c r="J7" s="113">
        <f>$J$1*D7</f>
        <v>603500</v>
      </c>
      <c r="K7" s="113"/>
      <c r="L7" s="113">
        <f>+$L$1*SUM(F7:J7)</f>
        <v>156555</v>
      </c>
      <c r="M7" s="113">
        <f>SUM(E7:L7)</f>
        <v>1526411.25</v>
      </c>
      <c r="P7" s="114"/>
    </row>
    <row r="8" spans="1:16" x14ac:dyDescent="0.25">
      <c r="A8" s="110" t="s">
        <v>7</v>
      </c>
      <c r="B8" s="110">
        <v>1</v>
      </c>
      <c r="C8" s="111"/>
      <c r="D8" s="112">
        <v>238</v>
      </c>
      <c r="E8" s="112">
        <f>SUM(F8:J8)*$E$1</f>
        <v>43732.5</v>
      </c>
      <c r="F8" s="113">
        <f>$F$1*D8</f>
        <v>59500</v>
      </c>
      <c r="G8" s="113">
        <f>$G$1*D8</f>
        <v>83300</v>
      </c>
      <c r="H8" s="113">
        <f>$H$1*D8</f>
        <v>154700</v>
      </c>
      <c r="I8" s="113">
        <f>$I$1*D8</f>
        <v>172550</v>
      </c>
      <c r="J8" s="113">
        <f>$J$1*D8</f>
        <v>404600</v>
      </c>
      <c r="K8" s="113"/>
      <c r="L8" s="113">
        <f>+$L$1*SUM(F8:J8)</f>
        <v>104958</v>
      </c>
      <c r="M8" s="113">
        <f>SUM(E8:L8)</f>
        <v>1023340.5</v>
      </c>
    </row>
    <row r="9" spans="1:16" x14ac:dyDescent="0.25">
      <c r="A9" s="115" t="s">
        <v>2353</v>
      </c>
      <c r="B9" s="115"/>
      <c r="C9" s="116"/>
      <c r="D9" s="117">
        <f>SUM(D10:D13)</f>
        <v>1451</v>
      </c>
      <c r="E9" s="117">
        <f t="shared" ref="E9:L9" si="1">SUM(E10:E13)</f>
        <v>370447.36100000003</v>
      </c>
      <c r="F9" s="118">
        <f t="shared" si="1"/>
        <v>362750</v>
      </c>
      <c r="G9" s="118">
        <f t="shared" si="1"/>
        <v>507850</v>
      </c>
      <c r="H9" s="118">
        <f t="shared" si="1"/>
        <v>943150</v>
      </c>
      <c r="I9" s="118">
        <f t="shared" si="1"/>
        <v>1051975</v>
      </c>
      <c r="J9" s="118">
        <f t="shared" si="1"/>
        <v>2466700</v>
      </c>
      <c r="K9" s="118">
        <f>SUM(K10:K13)</f>
        <v>2076522.2199999997</v>
      </c>
      <c r="L9" s="118">
        <f t="shared" si="1"/>
        <v>891940.66639999999</v>
      </c>
      <c r="M9" s="118">
        <f>SUM(M10:M13)</f>
        <v>8671335.2474000007</v>
      </c>
    </row>
    <row r="10" spans="1:16" x14ac:dyDescent="0.25">
      <c r="A10" s="110" t="s">
        <v>2349</v>
      </c>
      <c r="B10" s="110">
        <v>2</v>
      </c>
      <c r="C10" s="111">
        <f>D10/$D$9</f>
        <v>4.1350792556857342E-2</v>
      </c>
      <c r="D10" s="112">
        <v>60</v>
      </c>
      <c r="E10" s="112">
        <f>SUM(F10:K10)*$E$1</f>
        <v>15318.291977946246</v>
      </c>
      <c r="F10" s="113">
        <f>$F$1*D10</f>
        <v>15000</v>
      </c>
      <c r="G10" s="113">
        <f>$G$1*D10</f>
        <v>21000</v>
      </c>
      <c r="H10" s="113">
        <f>$H$1*D10</f>
        <v>39000</v>
      </c>
      <c r="I10" s="113">
        <f>$I$1*D10</f>
        <v>43500</v>
      </c>
      <c r="J10" s="113">
        <f>$J$1*D10</f>
        <v>102000</v>
      </c>
      <c r="K10" s="113">
        <v>85865.839558924883</v>
      </c>
      <c r="L10" s="113">
        <f>+$L$1*SUM(F10:K10)+2943</f>
        <v>39706.900747070984</v>
      </c>
      <c r="M10" s="113">
        <f>SUM(E10:L10)</f>
        <v>361391.0322839421</v>
      </c>
    </row>
    <row r="11" spans="1:16" x14ac:dyDescent="0.25">
      <c r="A11" s="110" t="s">
        <v>3</v>
      </c>
      <c r="B11" s="110">
        <v>2</v>
      </c>
      <c r="C11" s="111">
        <f t="shared" ref="C11:C13" si="2">D11/$D$9</f>
        <v>0.13645761543762921</v>
      </c>
      <c r="D11" s="112">
        <v>198</v>
      </c>
      <c r="E11" s="112">
        <f t="shared" ref="E11:E13" si="3">SUM(F11:K11)*$E$1</f>
        <v>50550.363527222609</v>
      </c>
      <c r="F11" s="113">
        <f>$F$1*D11</f>
        <v>49500</v>
      </c>
      <c r="G11" s="113">
        <f>$G$1*D11</f>
        <v>69300</v>
      </c>
      <c r="H11" s="113">
        <f>$H$1*D11</f>
        <v>128700</v>
      </c>
      <c r="I11" s="113">
        <f>$I$1*D11</f>
        <v>143550</v>
      </c>
      <c r="J11" s="113">
        <f>$J$1*D11</f>
        <v>336600</v>
      </c>
      <c r="K11" s="113">
        <v>283357.27054445207</v>
      </c>
      <c r="L11" s="113">
        <f>+$L$1*SUM(F11:K11)-76</f>
        <v>121244.87246533425</v>
      </c>
      <c r="M11" s="113">
        <f>SUM(E11:L11)</f>
        <v>1182802.506537009</v>
      </c>
    </row>
    <row r="12" spans="1:16" x14ac:dyDescent="0.25">
      <c r="A12" s="110" t="s">
        <v>1</v>
      </c>
      <c r="B12" s="110">
        <v>2</v>
      </c>
      <c r="C12" s="111">
        <f t="shared" si="2"/>
        <v>0.31288766368022053</v>
      </c>
      <c r="D12" s="112">
        <v>454</v>
      </c>
      <c r="E12" s="112">
        <f t="shared" si="3"/>
        <v>115908.40929979325</v>
      </c>
      <c r="F12" s="113">
        <f>$F$1*D12</f>
        <v>113500</v>
      </c>
      <c r="G12" s="113">
        <f>$G$1*D12</f>
        <v>158900</v>
      </c>
      <c r="H12" s="113">
        <f>$H$1*D12</f>
        <v>295100</v>
      </c>
      <c r="I12" s="113">
        <f>$I$1*D12</f>
        <v>329150</v>
      </c>
      <c r="J12" s="113">
        <f>$J$1*D12</f>
        <v>771800</v>
      </c>
      <c r="K12" s="113">
        <v>649718.1859958648</v>
      </c>
      <c r="L12" s="113">
        <f t="shared" ref="L12:L13" si="4">+$L$1*SUM(F12:K12)</f>
        <v>278180.18231950374</v>
      </c>
      <c r="M12" s="113">
        <f>SUM(E12:L12)</f>
        <v>2712256.7776151616</v>
      </c>
    </row>
    <row r="13" spans="1:16" x14ac:dyDescent="0.25">
      <c r="A13" s="110" t="s">
        <v>2</v>
      </c>
      <c r="B13" s="110">
        <v>2</v>
      </c>
      <c r="C13" s="111">
        <f t="shared" si="2"/>
        <v>0.50930392832529292</v>
      </c>
      <c r="D13" s="112">
        <v>739</v>
      </c>
      <c r="E13" s="112">
        <f t="shared" si="3"/>
        <v>188670.2961950379</v>
      </c>
      <c r="F13" s="113">
        <f>$F$1*D13</f>
        <v>184750</v>
      </c>
      <c r="G13" s="113">
        <f>$G$1*D13</f>
        <v>258650</v>
      </c>
      <c r="H13" s="113">
        <f>$H$1*D13</f>
        <v>480350</v>
      </c>
      <c r="I13" s="113">
        <f>$I$1*D13</f>
        <v>535775</v>
      </c>
      <c r="J13" s="113">
        <f>$J$1*D13</f>
        <v>1256300</v>
      </c>
      <c r="K13" s="113">
        <v>1057580.9239007579</v>
      </c>
      <c r="L13" s="113">
        <f t="shared" si="4"/>
        <v>452808.71086809092</v>
      </c>
      <c r="M13" s="113">
        <f>SUM(E13:L13)</f>
        <v>4414884.9309638869</v>
      </c>
    </row>
    <row r="14" spans="1:16" x14ac:dyDescent="0.25">
      <c r="A14" s="110" t="s">
        <v>9</v>
      </c>
      <c r="B14" s="110"/>
      <c r="C14" s="111"/>
      <c r="D14" s="112">
        <f>D3+D9</f>
        <v>2791</v>
      </c>
      <c r="E14" s="112"/>
      <c r="F14" s="113"/>
      <c r="G14" s="113"/>
      <c r="H14" s="113"/>
      <c r="I14" s="113"/>
      <c r="J14" s="113"/>
      <c r="K14" s="113"/>
      <c r="L14" s="113"/>
      <c r="M14" s="118">
        <f>M9+M3</f>
        <v>14433000.247400001</v>
      </c>
    </row>
    <row r="15" spans="1:16" x14ac:dyDescent="0.25">
      <c r="D15" s="101">
        <f>D9/D14</f>
        <v>0.51988534575420997</v>
      </c>
      <c r="L15" s="114"/>
    </row>
    <row r="17" spans="1:15" hidden="1" x14ac:dyDescent="0.25">
      <c r="H17" s="114">
        <f>2400000+101834</f>
        <v>2501834</v>
      </c>
      <c r="I17" s="99">
        <f>SUM(I18:I21)</f>
        <v>2076522.2199999997</v>
      </c>
      <c r="L17" s="114"/>
    </row>
    <row r="18" spans="1:15" hidden="1" x14ac:dyDescent="0.25">
      <c r="H18" s="99">
        <f>C10*$H$17</f>
        <v>103452.81874569264</v>
      </c>
      <c r="I18" s="99">
        <f>H18*0.83</f>
        <v>85865.839558924883</v>
      </c>
    </row>
    <row r="19" spans="1:15" hidden="1" x14ac:dyDescent="0.25">
      <c r="H19" s="99">
        <f t="shared" ref="H19:H21" si="5">C11*$H$17</f>
        <v>341394.30186078564</v>
      </c>
      <c r="I19" s="99">
        <f t="shared" ref="I19:I21" si="6">H19*0.83</f>
        <v>283357.27054445207</v>
      </c>
    </row>
    <row r="20" spans="1:15" hidden="1" x14ac:dyDescent="0.25">
      <c r="H20" s="99">
        <f t="shared" si="5"/>
        <v>782792.9951757408</v>
      </c>
      <c r="I20" s="99">
        <f t="shared" si="6"/>
        <v>649718.1859958648</v>
      </c>
    </row>
    <row r="21" spans="1:15" hidden="1" x14ac:dyDescent="0.25">
      <c r="H21" s="99">
        <f t="shared" si="5"/>
        <v>1274193.8842177808</v>
      </c>
      <c r="I21" s="99">
        <f t="shared" si="6"/>
        <v>1057580.9239007579</v>
      </c>
      <c r="M21" s="99">
        <v>14433000</v>
      </c>
    </row>
    <row r="22" spans="1:15" hidden="1" x14ac:dyDescent="0.25">
      <c r="M22" s="114">
        <f>M14-M21</f>
        <v>0.24740000069141388</v>
      </c>
    </row>
    <row r="23" spans="1:15" x14ac:dyDescent="0.25">
      <c r="I23" s="178"/>
      <c r="J23" s="110">
        <v>2018</v>
      </c>
      <c r="K23" s="110">
        <v>2019</v>
      </c>
      <c r="L23" s="110">
        <v>2020</v>
      </c>
      <c r="M23" s="110">
        <v>2021</v>
      </c>
      <c r="N23" s="110">
        <v>2022</v>
      </c>
      <c r="O23" s="110" t="s">
        <v>2512</v>
      </c>
    </row>
    <row r="24" spans="1:15" x14ac:dyDescent="0.25">
      <c r="D24" s="101" t="s">
        <v>2352</v>
      </c>
      <c r="E24" s="101" t="s">
        <v>2353</v>
      </c>
      <c r="I24" s="179"/>
      <c r="J24" s="113">
        <v>844331</v>
      </c>
      <c r="K24" s="113">
        <v>4221653</v>
      </c>
      <c r="L24" s="113">
        <v>4755674</v>
      </c>
      <c r="M24" s="113">
        <v>3716498</v>
      </c>
      <c r="N24" s="113">
        <v>894846</v>
      </c>
      <c r="O24" s="113">
        <v>14433000</v>
      </c>
    </row>
    <row r="25" spans="1:15" x14ac:dyDescent="0.25">
      <c r="A25" s="99" t="s">
        <v>2439</v>
      </c>
      <c r="D25" s="101">
        <f>E3</f>
        <v>246225</v>
      </c>
      <c r="E25" s="101">
        <f>E9</f>
        <v>370447.36100000003</v>
      </c>
      <c r="I25" s="110"/>
      <c r="J25" s="119">
        <f>+J24/$O$24</f>
        <v>5.8500034642832398E-2</v>
      </c>
      <c r="K25" s="119">
        <f t="shared" ref="K25:N25" si="7">+K24/$O$24</f>
        <v>0.29250003464283242</v>
      </c>
      <c r="L25" s="119">
        <f t="shared" si="7"/>
        <v>0.3295000346428324</v>
      </c>
      <c r="M25" s="119">
        <f t="shared" si="7"/>
        <v>0.25750003464283239</v>
      </c>
      <c r="N25" s="119">
        <f t="shared" si="7"/>
        <v>6.2E-2</v>
      </c>
      <c r="O25" s="110"/>
    </row>
    <row r="26" spans="1:15" x14ac:dyDescent="0.25">
      <c r="A26" s="99" t="s">
        <v>2422</v>
      </c>
      <c r="C26" s="100">
        <v>0.1</v>
      </c>
      <c r="D26" s="101">
        <f>$D$25*C26</f>
        <v>24622.5</v>
      </c>
      <c r="E26" s="101">
        <f>C26*$E$25</f>
        <v>37044.736100000002</v>
      </c>
      <c r="I26" s="124" t="str">
        <f>+G2</f>
        <v>Red Agua Potable</v>
      </c>
      <c r="J26" s="125">
        <f>+$O26*J$25</f>
        <v>57145.758840850831</v>
      </c>
      <c r="K26" s="125">
        <f>+$O26*K$25</f>
        <v>285728.65884085087</v>
      </c>
      <c r="L26" s="125">
        <f>+$O26*L$25</f>
        <v>321872.10884085082</v>
      </c>
      <c r="M26" s="125">
        <f>+$O26*M$25</f>
        <v>251538.90884085081</v>
      </c>
      <c r="N26" s="125">
        <f>+$O26*N$25</f>
        <v>60564.7</v>
      </c>
      <c r="O26" s="126">
        <f>+G3+G9</f>
        <v>976850</v>
      </c>
    </row>
    <row r="27" spans="1:15" x14ac:dyDescent="0.25">
      <c r="A27" s="99" t="s">
        <v>422</v>
      </c>
      <c r="C27" s="100">
        <v>0.4</v>
      </c>
      <c r="D27" s="101">
        <f t="shared" ref="D27:D29" si="8">$D$25*C27</f>
        <v>98490</v>
      </c>
      <c r="E27" s="101">
        <f t="shared" ref="E27:E29" si="9">C27*$E$25</f>
        <v>148178.94440000001</v>
      </c>
      <c r="I27" s="124" t="str">
        <f>+H2</f>
        <v xml:space="preserve">Alcantarillado </v>
      </c>
      <c r="J27" s="125">
        <f t="shared" ref="J27:N33" si="10">+$O27*J$25</f>
        <v>106127.83784729439</v>
      </c>
      <c r="K27" s="125">
        <f t="shared" si="10"/>
        <v>530638.93784729438</v>
      </c>
      <c r="L27" s="125">
        <f t="shared" si="10"/>
        <v>597762.48784729443</v>
      </c>
      <c r="M27" s="125">
        <f t="shared" si="10"/>
        <v>467143.68784729438</v>
      </c>
      <c r="N27" s="125">
        <f t="shared" si="10"/>
        <v>112477.3</v>
      </c>
      <c r="O27" s="126">
        <f>+H3+H9</f>
        <v>1814150</v>
      </c>
    </row>
    <row r="28" spans="1:15" x14ac:dyDescent="0.25">
      <c r="A28" s="99" t="s">
        <v>424</v>
      </c>
      <c r="C28" s="100">
        <v>0.4</v>
      </c>
      <c r="D28" s="101">
        <f t="shared" si="8"/>
        <v>98490</v>
      </c>
      <c r="E28" s="101">
        <f t="shared" si="9"/>
        <v>148178.94440000001</v>
      </c>
      <c r="I28" s="124" t="str">
        <f>+F2</f>
        <v xml:space="preserve">Alumbrado </v>
      </c>
      <c r="J28" s="125">
        <f t="shared" si="10"/>
        <v>40818.399172036305</v>
      </c>
      <c r="K28" s="125">
        <f t="shared" si="10"/>
        <v>204091.89917203633</v>
      </c>
      <c r="L28" s="125">
        <f t="shared" si="10"/>
        <v>229908.6491720363</v>
      </c>
      <c r="M28" s="125">
        <f t="shared" si="10"/>
        <v>179670.6491720363</v>
      </c>
      <c r="N28" s="125">
        <f t="shared" si="10"/>
        <v>43260.5</v>
      </c>
      <c r="O28" s="126">
        <f>+F3+F9</f>
        <v>697750</v>
      </c>
    </row>
    <row r="29" spans="1:15" x14ac:dyDescent="0.25">
      <c r="A29" s="99" t="s">
        <v>891</v>
      </c>
      <c r="C29" s="100">
        <v>0.1</v>
      </c>
      <c r="D29" s="101">
        <f t="shared" si="8"/>
        <v>24622.5</v>
      </c>
      <c r="E29" s="101">
        <f t="shared" si="9"/>
        <v>37044.736100000002</v>
      </c>
      <c r="I29" s="124" t="str">
        <f>+J2</f>
        <v xml:space="preserve">Vial </v>
      </c>
      <c r="J29" s="125">
        <f t="shared" si="10"/>
        <v>277565.11436984688</v>
      </c>
      <c r="K29" s="125">
        <f t="shared" si="10"/>
        <v>1387824.9143698469</v>
      </c>
      <c r="L29" s="125">
        <f t="shared" si="10"/>
        <v>1563378.8143698468</v>
      </c>
      <c r="M29" s="125">
        <f t="shared" si="10"/>
        <v>1221760.4143698469</v>
      </c>
      <c r="N29" s="125">
        <f t="shared" si="10"/>
        <v>294171.40000000002</v>
      </c>
      <c r="O29" s="126">
        <f>+J3+J9</f>
        <v>4744700</v>
      </c>
    </row>
    <row r="30" spans="1:15" x14ac:dyDescent="0.25">
      <c r="I30" s="110" t="str">
        <f>+I2</f>
        <v xml:space="preserve">Drenaje Pluvial </v>
      </c>
      <c r="J30" s="120">
        <f t="shared" si="10"/>
        <v>118373.35759890529</v>
      </c>
      <c r="K30" s="120">
        <f t="shared" si="10"/>
        <v>591866.50759890536</v>
      </c>
      <c r="L30" s="120">
        <f t="shared" si="10"/>
        <v>666735.08259890531</v>
      </c>
      <c r="M30" s="120">
        <f t="shared" si="10"/>
        <v>521044.88259890524</v>
      </c>
      <c r="N30" s="120">
        <f t="shared" si="10"/>
        <v>125455.45</v>
      </c>
      <c r="O30" s="113">
        <f>+I3+I9</f>
        <v>2023475</v>
      </c>
    </row>
    <row r="31" spans="1:15" x14ac:dyDescent="0.25">
      <c r="D31" s="101">
        <f>F3+G3+H3+I3+J3+K3</f>
        <v>4924500</v>
      </c>
      <c r="E31" s="101">
        <f>F9+G9+H9+I9+J9+K9</f>
        <v>7408947.2199999997</v>
      </c>
      <c r="I31" s="112" t="str">
        <f>+E2</f>
        <v>Diseños</v>
      </c>
      <c r="J31" s="120">
        <f t="shared" si="10"/>
        <v>36075.354481777249</v>
      </c>
      <c r="K31" s="120">
        <f t="shared" si="10"/>
        <v>180376.68695577726</v>
      </c>
      <c r="L31" s="120">
        <f t="shared" si="10"/>
        <v>203193.56431277725</v>
      </c>
      <c r="M31" s="120">
        <f t="shared" si="10"/>
        <v>158793.15432077725</v>
      </c>
      <c r="N31" s="120">
        <f t="shared" si="10"/>
        <v>38233.686382</v>
      </c>
      <c r="O31" s="112">
        <f>+E3+E9</f>
        <v>616672.36100000003</v>
      </c>
    </row>
    <row r="32" spans="1:15" x14ac:dyDescent="0.25">
      <c r="A32" s="99" t="s">
        <v>2422</v>
      </c>
      <c r="C32" s="100">
        <v>0.4</v>
      </c>
      <c r="D32" s="101">
        <f>C32*$D$31</f>
        <v>1969800</v>
      </c>
      <c r="E32" s="101">
        <f>C32*$E$31</f>
        <v>2963578.8880000003</v>
      </c>
      <c r="F32" s="101"/>
      <c r="I32" s="110" t="str">
        <f>+L2</f>
        <v>Supervision de Obras</v>
      </c>
      <c r="J32" s="120">
        <f t="shared" si="10"/>
        <v>86748.570355586387</v>
      </c>
      <c r="K32" s="120">
        <f t="shared" si="10"/>
        <v>433742.64629318641</v>
      </c>
      <c r="L32" s="120">
        <f t="shared" si="10"/>
        <v>488609.23094998638</v>
      </c>
      <c r="M32" s="120">
        <f t="shared" si="10"/>
        <v>381841.82296918635</v>
      </c>
      <c r="N32" s="120">
        <f t="shared" si="10"/>
        <v>91938.601316799992</v>
      </c>
      <c r="O32" s="113">
        <f>+L3+L9</f>
        <v>1482880.6664</v>
      </c>
    </row>
    <row r="33" spans="1:15" x14ac:dyDescent="0.25">
      <c r="A33" s="99" t="s">
        <v>1685</v>
      </c>
      <c r="C33" s="100">
        <v>0.04</v>
      </c>
      <c r="D33" s="101">
        <f t="shared" ref="D33:D47" si="11">C33*$D$31</f>
        <v>196980</v>
      </c>
      <c r="E33" s="101">
        <f t="shared" ref="E33:E47" si="12">C33*$E$31</f>
        <v>296357.88880000002</v>
      </c>
      <c r="I33" s="110" t="str">
        <f>+K2</f>
        <v>Obras de toma de Agua Potable</v>
      </c>
      <c r="J33" s="120">
        <f>+$O33*J$25</f>
        <v>121476.62180661122</v>
      </c>
      <c r="K33" s="120">
        <f t="shared" si="10"/>
        <v>607382.82128661126</v>
      </c>
      <c r="L33" s="120">
        <f t="shared" si="10"/>
        <v>684214.1434266112</v>
      </c>
      <c r="M33" s="120">
        <f t="shared" si="10"/>
        <v>534704.54358661117</v>
      </c>
      <c r="N33" s="120">
        <f t="shared" si="10"/>
        <v>128744.37763999998</v>
      </c>
      <c r="O33" s="113">
        <f>+K9</f>
        <v>2076522.2199999997</v>
      </c>
    </row>
    <row r="34" spans="1:15" x14ac:dyDescent="0.25">
      <c r="A34" s="99" t="s">
        <v>1686</v>
      </c>
      <c r="C34" s="100">
        <v>0.04</v>
      </c>
      <c r="D34" s="101">
        <f t="shared" si="11"/>
        <v>196980</v>
      </c>
      <c r="E34" s="101">
        <f t="shared" si="12"/>
        <v>296357.88880000002</v>
      </c>
      <c r="I34" s="110" t="s">
        <v>2512</v>
      </c>
      <c r="J34" s="120">
        <f>SUM(J26:J33)</f>
        <v>844331.01447290857</v>
      </c>
      <c r="K34" s="120">
        <f>SUM(K26:K33)</f>
        <v>4221653.0723645091</v>
      </c>
      <c r="L34" s="120">
        <f t="shared" ref="L34:N34" si="13">SUM(L26:L33)</f>
        <v>4755674.0815183092</v>
      </c>
      <c r="M34" s="120">
        <f t="shared" si="13"/>
        <v>3716498.0637055091</v>
      </c>
      <c r="N34" s="120">
        <f t="shared" si="13"/>
        <v>894846.01533879992</v>
      </c>
      <c r="O34" s="120">
        <f>SUM(O26:O33)</f>
        <v>14433000.247400001</v>
      </c>
    </row>
    <row r="35" spans="1:15" x14ac:dyDescent="0.25">
      <c r="A35" s="99" t="s">
        <v>1687</v>
      </c>
      <c r="C35" s="100">
        <v>0.04</v>
      </c>
      <c r="D35" s="101">
        <f t="shared" si="11"/>
        <v>196980</v>
      </c>
      <c r="E35" s="101">
        <f t="shared" si="12"/>
        <v>296357.88880000002</v>
      </c>
      <c r="I35" s="110" t="s">
        <v>2513</v>
      </c>
      <c r="J35" s="121">
        <f>+J34-J24</f>
        <v>1.4472908573225141E-2</v>
      </c>
      <c r="K35" s="121">
        <f>+K34-K24</f>
        <v>7.2364509105682373E-2</v>
      </c>
      <c r="L35" s="121">
        <f t="shared" ref="L35:N35" si="14">+L34-L24</f>
        <v>8.1518309190869331E-2</v>
      </c>
      <c r="M35" s="121">
        <f t="shared" si="14"/>
        <v>6.3705509062856436E-2</v>
      </c>
      <c r="N35" s="121">
        <f t="shared" si="14"/>
        <v>1.533879991620779E-2</v>
      </c>
      <c r="O35" s="110"/>
    </row>
    <row r="36" spans="1:15" x14ac:dyDescent="0.25">
      <c r="A36" s="99" t="s">
        <v>1688</v>
      </c>
      <c r="C36" s="100">
        <v>0.04</v>
      </c>
      <c r="D36" s="101">
        <f t="shared" si="11"/>
        <v>196980</v>
      </c>
      <c r="E36" s="101">
        <f t="shared" si="12"/>
        <v>296357.88880000002</v>
      </c>
    </row>
    <row r="37" spans="1:15" x14ac:dyDescent="0.25">
      <c r="A37" s="99" t="s">
        <v>2423</v>
      </c>
      <c r="C37" s="100">
        <v>0.04</v>
      </c>
      <c r="D37" s="101">
        <f t="shared" si="11"/>
        <v>196980</v>
      </c>
      <c r="E37" s="101">
        <f t="shared" si="12"/>
        <v>296357.88880000002</v>
      </c>
    </row>
    <row r="38" spans="1:15" x14ac:dyDescent="0.25">
      <c r="A38" s="99" t="s">
        <v>2424</v>
      </c>
      <c r="C38" s="100">
        <v>0.04</v>
      </c>
      <c r="D38" s="101">
        <f t="shared" si="11"/>
        <v>196980</v>
      </c>
      <c r="E38" s="101">
        <f t="shared" si="12"/>
        <v>296357.88880000002</v>
      </c>
    </row>
    <row r="39" spans="1:15" x14ac:dyDescent="0.25">
      <c r="A39" s="99" t="s">
        <v>2425</v>
      </c>
      <c r="C39" s="100">
        <v>0.04</v>
      </c>
      <c r="D39" s="101">
        <f t="shared" si="11"/>
        <v>196980</v>
      </c>
      <c r="E39" s="101">
        <f t="shared" si="12"/>
        <v>296357.88880000002</v>
      </c>
    </row>
    <row r="40" spans="1:15" x14ac:dyDescent="0.25">
      <c r="A40" s="99" t="s">
        <v>2426</v>
      </c>
      <c r="C40" s="100">
        <v>0.04</v>
      </c>
      <c r="D40" s="101">
        <f t="shared" si="11"/>
        <v>196980</v>
      </c>
      <c r="E40" s="101">
        <f t="shared" si="12"/>
        <v>296357.88880000002</v>
      </c>
    </row>
    <row r="41" spans="1:15" x14ac:dyDescent="0.25">
      <c r="A41" s="99" t="s">
        <v>2427</v>
      </c>
      <c r="C41" s="100">
        <v>0.04</v>
      </c>
      <c r="D41" s="101">
        <f t="shared" si="11"/>
        <v>196980</v>
      </c>
      <c r="E41" s="101">
        <f t="shared" si="12"/>
        <v>296357.88880000002</v>
      </c>
    </row>
    <row r="42" spans="1:15" x14ac:dyDescent="0.25">
      <c r="A42" s="99" t="s">
        <v>2428</v>
      </c>
      <c r="C42" s="100">
        <v>0.04</v>
      </c>
      <c r="D42" s="101">
        <f t="shared" si="11"/>
        <v>196980</v>
      </c>
      <c r="E42" s="101">
        <f t="shared" si="12"/>
        <v>296357.88880000002</v>
      </c>
    </row>
    <row r="43" spans="1:15" x14ac:dyDescent="0.25">
      <c r="A43" s="99" t="s">
        <v>2429</v>
      </c>
      <c r="C43" s="100">
        <v>0.04</v>
      </c>
      <c r="D43" s="101">
        <f t="shared" si="11"/>
        <v>196980</v>
      </c>
      <c r="E43" s="101">
        <f t="shared" si="12"/>
        <v>296357.88880000002</v>
      </c>
    </row>
    <row r="44" spans="1:15" x14ac:dyDescent="0.25">
      <c r="A44" s="99" t="s">
        <v>2430</v>
      </c>
      <c r="C44" s="100">
        <v>0.04</v>
      </c>
      <c r="D44" s="101">
        <f t="shared" si="11"/>
        <v>196980</v>
      </c>
      <c r="E44" s="101">
        <f t="shared" si="12"/>
        <v>296357.88880000002</v>
      </c>
    </row>
    <row r="45" spans="1:15" x14ac:dyDescent="0.25">
      <c r="A45" s="99" t="s">
        <v>2431</v>
      </c>
      <c r="C45" s="100">
        <v>0.04</v>
      </c>
      <c r="D45" s="101">
        <f t="shared" si="11"/>
        <v>196980</v>
      </c>
      <c r="E45" s="101">
        <f t="shared" si="12"/>
        <v>296357.88880000002</v>
      </c>
    </row>
    <row r="46" spans="1:15" x14ac:dyDescent="0.25">
      <c r="A46" s="99" t="s">
        <v>2432</v>
      </c>
      <c r="C46" s="100">
        <v>0.04</v>
      </c>
      <c r="D46" s="101">
        <f t="shared" si="11"/>
        <v>196980</v>
      </c>
      <c r="E46" s="101">
        <f t="shared" si="12"/>
        <v>296357.88880000002</v>
      </c>
    </row>
    <row r="47" spans="1:15" x14ac:dyDescent="0.25">
      <c r="A47" s="99" t="s">
        <v>2433</v>
      </c>
      <c r="C47" s="100">
        <v>0.04</v>
      </c>
      <c r="D47" s="101">
        <f t="shared" si="11"/>
        <v>196980</v>
      </c>
      <c r="E47" s="101">
        <f t="shared" si="12"/>
        <v>296357.88880000002</v>
      </c>
    </row>
    <row r="49" spans="1:5" x14ac:dyDescent="0.25">
      <c r="A49" s="99" t="s">
        <v>2438</v>
      </c>
      <c r="D49" s="101">
        <f>L3</f>
        <v>590940</v>
      </c>
      <c r="E49" s="101">
        <f>L9</f>
        <v>891940.66639999999</v>
      </c>
    </row>
    <row r="50" spans="1:5" x14ac:dyDescent="0.25">
      <c r="A50" s="122" t="s">
        <v>2434</v>
      </c>
      <c r="C50" s="100">
        <v>0.1</v>
      </c>
      <c r="D50" s="101">
        <f>C50*$D$49</f>
        <v>59094</v>
      </c>
      <c r="E50" s="101">
        <f>C50*$E$49</f>
        <v>89194.066640000005</v>
      </c>
    </row>
    <row r="51" spans="1:5" x14ac:dyDescent="0.25">
      <c r="A51" s="122" t="s">
        <v>2435</v>
      </c>
      <c r="C51" s="100">
        <v>0.1</v>
      </c>
      <c r="D51" s="101">
        <f t="shared" ref="D51:D68" si="15">C51*$D$49</f>
        <v>59094</v>
      </c>
      <c r="E51" s="101">
        <f t="shared" ref="E51:E68" si="16">C51*$E$49</f>
        <v>89194.066640000005</v>
      </c>
    </row>
    <row r="52" spans="1:5" x14ac:dyDescent="0.25">
      <c r="A52" s="123" t="s">
        <v>1685</v>
      </c>
      <c r="C52" s="100">
        <f>0.7/15</f>
        <v>4.6666666666666662E-2</v>
      </c>
      <c r="D52" s="101">
        <f t="shared" si="15"/>
        <v>27577.199999999997</v>
      </c>
      <c r="E52" s="101">
        <f t="shared" si="16"/>
        <v>41623.897765333328</v>
      </c>
    </row>
    <row r="53" spans="1:5" x14ac:dyDescent="0.25">
      <c r="A53" s="123" t="s">
        <v>1686</v>
      </c>
      <c r="C53" s="100">
        <f t="shared" ref="C53:C66" si="17">0.7/15</f>
        <v>4.6666666666666662E-2</v>
      </c>
      <c r="D53" s="101">
        <f t="shared" si="15"/>
        <v>27577.199999999997</v>
      </c>
      <c r="E53" s="101">
        <f t="shared" si="16"/>
        <v>41623.897765333328</v>
      </c>
    </row>
    <row r="54" spans="1:5" x14ac:dyDescent="0.25">
      <c r="A54" s="123" t="s">
        <v>1687</v>
      </c>
      <c r="C54" s="100">
        <f t="shared" si="17"/>
        <v>4.6666666666666662E-2</v>
      </c>
      <c r="D54" s="101">
        <f t="shared" si="15"/>
        <v>27577.199999999997</v>
      </c>
      <c r="E54" s="101">
        <f t="shared" si="16"/>
        <v>41623.897765333328</v>
      </c>
    </row>
    <row r="55" spans="1:5" x14ac:dyDescent="0.25">
      <c r="A55" s="123" t="s">
        <v>1688</v>
      </c>
      <c r="C55" s="100">
        <f t="shared" si="17"/>
        <v>4.6666666666666662E-2</v>
      </c>
      <c r="D55" s="101">
        <f t="shared" si="15"/>
        <v>27577.199999999997</v>
      </c>
      <c r="E55" s="101">
        <f t="shared" si="16"/>
        <v>41623.897765333328</v>
      </c>
    </row>
    <row r="56" spans="1:5" x14ac:dyDescent="0.25">
      <c r="A56" s="123" t="s">
        <v>2423</v>
      </c>
      <c r="C56" s="100">
        <f t="shared" si="17"/>
        <v>4.6666666666666662E-2</v>
      </c>
      <c r="D56" s="101">
        <f t="shared" si="15"/>
        <v>27577.199999999997</v>
      </c>
      <c r="E56" s="101">
        <f t="shared" si="16"/>
        <v>41623.897765333328</v>
      </c>
    </row>
    <row r="57" spans="1:5" x14ac:dyDescent="0.25">
      <c r="A57" s="123" t="s">
        <v>2424</v>
      </c>
      <c r="C57" s="100">
        <f t="shared" si="17"/>
        <v>4.6666666666666662E-2</v>
      </c>
      <c r="D57" s="101">
        <f t="shared" si="15"/>
        <v>27577.199999999997</v>
      </c>
      <c r="E57" s="101">
        <f t="shared" si="16"/>
        <v>41623.897765333328</v>
      </c>
    </row>
    <row r="58" spans="1:5" x14ac:dyDescent="0.25">
      <c r="A58" s="123" t="s">
        <v>2425</v>
      </c>
      <c r="C58" s="100">
        <f t="shared" si="17"/>
        <v>4.6666666666666662E-2</v>
      </c>
      <c r="D58" s="101">
        <f t="shared" si="15"/>
        <v>27577.199999999997</v>
      </c>
      <c r="E58" s="101">
        <f t="shared" si="16"/>
        <v>41623.897765333328</v>
      </c>
    </row>
    <row r="59" spans="1:5" x14ac:dyDescent="0.25">
      <c r="A59" s="123" t="s">
        <v>2426</v>
      </c>
      <c r="C59" s="100">
        <f t="shared" si="17"/>
        <v>4.6666666666666662E-2</v>
      </c>
      <c r="D59" s="101">
        <f t="shared" si="15"/>
        <v>27577.199999999997</v>
      </c>
      <c r="E59" s="101">
        <f t="shared" si="16"/>
        <v>41623.897765333328</v>
      </c>
    </row>
    <row r="60" spans="1:5" x14ac:dyDescent="0.25">
      <c r="A60" s="123" t="s">
        <v>2427</v>
      </c>
      <c r="C60" s="100">
        <f t="shared" si="17"/>
        <v>4.6666666666666662E-2</v>
      </c>
      <c r="D60" s="101">
        <f t="shared" si="15"/>
        <v>27577.199999999997</v>
      </c>
      <c r="E60" s="101">
        <f t="shared" si="16"/>
        <v>41623.897765333328</v>
      </c>
    </row>
    <row r="61" spans="1:5" x14ac:dyDescent="0.25">
      <c r="A61" s="123" t="s">
        <v>2428</v>
      </c>
      <c r="C61" s="100">
        <f t="shared" si="17"/>
        <v>4.6666666666666662E-2</v>
      </c>
      <c r="D61" s="101">
        <f t="shared" si="15"/>
        <v>27577.199999999997</v>
      </c>
      <c r="E61" s="101">
        <f t="shared" si="16"/>
        <v>41623.897765333328</v>
      </c>
    </row>
    <row r="62" spans="1:5" x14ac:dyDescent="0.25">
      <c r="A62" s="123" t="s">
        <v>2429</v>
      </c>
      <c r="C62" s="100">
        <f t="shared" si="17"/>
        <v>4.6666666666666662E-2</v>
      </c>
      <c r="D62" s="101">
        <f t="shared" si="15"/>
        <v>27577.199999999997</v>
      </c>
      <c r="E62" s="101">
        <f t="shared" si="16"/>
        <v>41623.897765333328</v>
      </c>
    </row>
    <row r="63" spans="1:5" x14ac:dyDescent="0.25">
      <c r="A63" s="123" t="s">
        <v>2430</v>
      </c>
      <c r="C63" s="100">
        <f t="shared" si="17"/>
        <v>4.6666666666666662E-2</v>
      </c>
      <c r="D63" s="101">
        <f t="shared" si="15"/>
        <v>27577.199999999997</v>
      </c>
      <c r="E63" s="101">
        <f t="shared" si="16"/>
        <v>41623.897765333328</v>
      </c>
    </row>
    <row r="64" spans="1:5" x14ac:dyDescent="0.25">
      <c r="A64" s="123" t="s">
        <v>2431</v>
      </c>
      <c r="C64" s="100">
        <f t="shared" si="17"/>
        <v>4.6666666666666662E-2</v>
      </c>
      <c r="D64" s="101">
        <f t="shared" si="15"/>
        <v>27577.199999999997</v>
      </c>
      <c r="E64" s="101">
        <f t="shared" si="16"/>
        <v>41623.897765333328</v>
      </c>
    </row>
    <row r="65" spans="1:5" x14ac:dyDescent="0.25">
      <c r="A65" s="123" t="s">
        <v>2432</v>
      </c>
      <c r="C65" s="100">
        <f t="shared" si="17"/>
        <v>4.6666666666666662E-2</v>
      </c>
      <c r="D65" s="101">
        <f t="shared" si="15"/>
        <v>27577.199999999997</v>
      </c>
      <c r="E65" s="101">
        <f t="shared" si="16"/>
        <v>41623.897765333328</v>
      </c>
    </row>
    <row r="66" spans="1:5" x14ac:dyDescent="0.25">
      <c r="A66" s="123" t="s">
        <v>2433</v>
      </c>
      <c r="C66" s="100">
        <f t="shared" si="17"/>
        <v>4.6666666666666662E-2</v>
      </c>
      <c r="D66" s="101">
        <f t="shared" si="15"/>
        <v>27577.199999999997</v>
      </c>
      <c r="E66" s="101">
        <f t="shared" si="16"/>
        <v>41623.897765333328</v>
      </c>
    </row>
    <row r="67" spans="1:5" x14ac:dyDescent="0.25">
      <c r="A67" s="122" t="s">
        <v>2436</v>
      </c>
      <c r="C67" s="100">
        <v>0.05</v>
      </c>
      <c r="D67" s="101">
        <f t="shared" si="15"/>
        <v>29547</v>
      </c>
      <c r="E67" s="101">
        <f t="shared" si="16"/>
        <v>44597.033320000002</v>
      </c>
    </row>
    <row r="68" spans="1:5" ht="25.5" x14ac:dyDescent="0.25">
      <c r="A68" s="122" t="s">
        <v>2437</v>
      </c>
      <c r="C68" s="100">
        <v>0.05</v>
      </c>
      <c r="D68" s="101">
        <f t="shared" si="15"/>
        <v>29547</v>
      </c>
      <c r="E68" s="101">
        <f t="shared" si="16"/>
        <v>44597.033320000002</v>
      </c>
    </row>
  </sheetData>
  <sortState ref="A3:K11">
    <sortCondition ref="B3:B11"/>
    <sortCondition ref="A3:A11"/>
  </sortState>
  <mergeCells count="1">
    <mergeCell ref="I23:I24"/>
  </mergeCells>
  <pageMargins left="0.7" right="0.7" top="0.75" bottom="0.75" header="0.3" footer="0.3"/>
  <pageSetup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B65C1-34B7-4324-A826-228069B215DD}">
  <dimension ref="A1:F57"/>
  <sheetViews>
    <sheetView topLeftCell="A49" workbookViewId="0">
      <selection activeCell="A52" sqref="A52:C52"/>
    </sheetView>
  </sheetViews>
  <sheetFormatPr defaultColWidth="9.140625" defaultRowHeight="15" x14ac:dyDescent="0.25"/>
  <cols>
    <col min="2" max="2" width="43.5703125" customWidth="1"/>
    <col min="3" max="3" width="21.85546875" customWidth="1"/>
    <col min="4" max="4" width="22.5703125" customWidth="1"/>
    <col min="6" max="6" width="12.7109375" bestFit="1" customWidth="1"/>
  </cols>
  <sheetData>
    <row r="1" spans="1:4" ht="15" customHeight="1" x14ac:dyDescent="0.25"/>
    <row r="2" spans="1:4" ht="15" customHeight="1" x14ac:dyDescent="0.25">
      <c r="A2" s="183" t="s">
        <v>36</v>
      </c>
      <c r="B2" s="181" t="s">
        <v>2514</v>
      </c>
      <c r="C2" s="180" t="s">
        <v>2516</v>
      </c>
      <c r="D2" s="180" t="s">
        <v>2517</v>
      </c>
    </row>
    <row r="3" spans="1:4" x14ac:dyDescent="0.25">
      <c r="A3" s="184"/>
      <c r="B3" s="182"/>
      <c r="C3" s="180"/>
      <c r="D3" s="180"/>
    </row>
    <row r="4" spans="1:4" x14ac:dyDescent="0.25">
      <c r="A4" s="185" t="s">
        <v>2725</v>
      </c>
      <c r="B4" s="186"/>
      <c r="C4" s="186"/>
      <c r="D4" s="187"/>
    </row>
    <row r="5" spans="1:4" x14ac:dyDescent="0.25">
      <c r="A5" s="198" t="s">
        <v>2718</v>
      </c>
      <c r="B5" s="198"/>
      <c r="C5" s="160">
        <f>SUBTOTAL(9,C6:C10)</f>
        <v>12700</v>
      </c>
      <c r="D5" s="160">
        <f>SUBTOTAL(9,D6:D10)</f>
        <v>101600</v>
      </c>
    </row>
    <row r="6" spans="1:4" x14ac:dyDescent="0.25">
      <c r="A6" s="130">
        <v>1</v>
      </c>
      <c r="B6" s="131" t="s">
        <v>2518</v>
      </c>
      <c r="C6" s="133">
        <v>2790</v>
      </c>
      <c r="D6" s="133">
        <f>C6*8</f>
        <v>22320</v>
      </c>
    </row>
    <row r="7" spans="1:4" x14ac:dyDescent="0.25">
      <c r="A7" s="130">
        <v>2</v>
      </c>
      <c r="B7" s="131" t="s">
        <v>2519</v>
      </c>
      <c r="C7" s="133">
        <v>2790</v>
      </c>
      <c r="D7" s="133">
        <f>C7*8</f>
        <v>22320</v>
      </c>
    </row>
    <row r="8" spans="1:4" x14ac:dyDescent="0.25">
      <c r="A8" s="130">
        <v>3</v>
      </c>
      <c r="B8" s="131" t="s">
        <v>2520</v>
      </c>
      <c r="C8" s="133">
        <v>2120</v>
      </c>
      <c r="D8" s="133">
        <f>C8*8</f>
        <v>16960</v>
      </c>
    </row>
    <row r="9" spans="1:4" x14ac:dyDescent="0.25">
      <c r="A9" s="130">
        <v>4</v>
      </c>
      <c r="B9" s="131" t="s">
        <v>2521</v>
      </c>
      <c r="C9" s="133">
        <v>2500</v>
      </c>
      <c r="D9" s="133">
        <f>C9*8</f>
        <v>20000</v>
      </c>
    </row>
    <row r="10" spans="1:4" x14ac:dyDescent="0.25">
      <c r="A10" s="130">
        <v>5</v>
      </c>
      <c r="B10" s="131" t="s">
        <v>2521</v>
      </c>
      <c r="C10" s="133">
        <v>2500</v>
      </c>
      <c r="D10" s="133">
        <f>C10*8</f>
        <v>20000</v>
      </c>
    </row>
    <row r="11" spans="1:4" x14ac:dyDescent="0.25">
      <c r="A11" s="198" t="s">
        <v>2524</v>
      </c>
      <c r="B11" s="198"/>
      <c r="C11" s="160">
        <f>SUBTOTAL(9,C12:C22)</f>
        <v>7770</v>
      </c>
      <c r="D11" s="160">
        <f>SUBTOTAL(9,D12:D22)</f>
        <v>62160</v>
      </c>
    </row>
    <row r="12" spans="1:4" x14ac:dyDescent="0.25">
      <c r="A12" s="130">
        <v>6</v>
      </c>
      <c r="B12" s="131" t="s">
        <v>2522</v>
      </c>
      <c r="C12" s="133">
        <v>1100</v>
      </c>
      <c r="D12" s="133">
        <f>C12*8</f>
        <v>8800</v>
      </c>
    </row>
    <row r="13" spans="1:4" x14ac:dyDescent="0.25">
      <c r="A13" s="130">
        <v>7</v>
      </c>
      <c r="B13" s="131" t="s">
        <v>2522</v>
      </c>
      <c r="C13" s="133">
        <v>550</v>
      </c>
      <c r="D13" s="133">
        <f t="shared" ref="D13:D41" si="0">C13*8</f>
        <v>4400</v>
      </c>
    </row>
    <row r="14" spans="1:4" x14ac:dyDescent="0.25">
      <c r="A14" s="130">
        <v>8</v>
      </c>
      <c r="B14" s="131" t="s">
        <v>2522</v>
      </c>
      <c r="C14" s="133">
        <v>550</v>
      </c>
      <c r="D14" s="133">
        <f t="shared" si="0"/>
        <v>4400</v>
      </c>
    </row>
    <row r="15" spans="1:4" x14ac:dyDescent="0.25">
      <c r="A15" s="130">
        <v>9</v>
      </c>
      <c r="B15" s="131" t="s">
        <v>2522</v>
      </c>
      <c r="C15" s="133">
        <v>550</v>
      </c>
      <c r="D15" s="133">
        <f t="shared" si="0"/>
        <v>4400</v>
      </c>
    </row>
    <row r="16" spans="1:4" x14ac:dyDescent="0.25">
      <c r="A16" s="130">
        <v>10</v>
      </c>
      <c r="B16" s="131" t="s">
        <v>2522</v>
      </c>
      <c r="C16" s="133">
        <v>550</v>
      </c>
      <c r="D16" s="133">
        <f t="shared" si="0"/>
        <v>4400</v>
      </c>
    </row>
    <row r="17" spans="1:4" x14ac:dyDescent="0.25">
      <c r="A17" s="130">
        <v>11</v>
      </c>
      <c r="B17" s="131" t="s">
        <v>2522</v>
      </c>
      <c r="C17" s="133">
        <v>550</v>
      </c>
      <c r="D17" s="133">
        <f t="shared" si="0"/>
        <v>4400</v>
      </c>
    </row>
    <row r="18" spans="1:4" x14ac:dyDescent="0.25">
      <c r="A18" s="130">
        <v>12</v>
      </c>
      <c r="B18" s="131" t="s">
        <v>2522</v>
      </c>
      <c r="C18" s="133">
        <v>550</v>
      </c>
      <c r="D18" s="133">
        <f t="shared" si="0"/>
        <v>4400</v>
      </c>
    </row>
    <row r="19" spans="1:4" x14ac:dyDescent="0.25">
      <c r="A19" s="130">
        <v>13</v>
      </c>
      <c r="B19" s="137" t="s">
        <v>2522</v>
      </c>
      <c r="C19" s="133">
        <v>550</v>
      </c>
      <c r="D19" s="133">
        <f t="shared" si="0"/>
        <v>4400</v>
      </c>
    </row>
    <row r="20" spans="1:4" x14ac:dyDescent="0.25">
      <c r="A20" s="130">
        <v>14</v>
      </c>
      <c r="B20" s="131" t="s">
        <v>2522</v>
      </c>
      <c r="C20" s="133">
        <v>550</v>
      </c>
      <c r="D20" s="133">
        <f t="shared" si="0"/>
        <v>4400</v>
      </c>
    </row>
    <row r="21" spans="1:4" x14ac:dyDescent="0.25">
      <c r="A21" s="130">
        <v>15</v>
      </c>
      <c r="B21" s="131" t="s">
        <v>2522</v>
      </c>
      <c r="C21" s="133">
        <v>550</v>
      </c>
      <c r="D21" s="133">
        <f t="shared" si="0"/>
        <v>4400</v>
      </c>
    </row>
    <row r="22" spans="1:4" x14ac:dyDescent="0.25">
      <c r="A22" s="130">
        <v>16</v>
      </c>
      <c r="B22" s="137" t="s">
        <v>2523</v>
      </c>
      <c r="C22" s="133">
        <v>1720</v>
      </c>
      <c r="D22" s="133">
        <f t="shared" si="0"/>
        <v>13760</v>
      </c>
    </row>
    <row r="23" spans="1:4" x14ac:dyDescent="0.25">
      <c r="A23" s="198" t="s">
        <v>2527</v>
      </c>
      <c r="B23" s="198"/>
      <c r="C23" s="160">
        <f>SUBTOTAL(9,C24:C28)</f>
        <v>7275</v>
      </c>
      <c r="D23" s="160">
        <f>SUBTOTAL(9,D24:D28)</f>
        <v>58200</v>
      </c>
    </row>
    <row r="24" spans="1:4" x14ac:dyDescent="0.25">
      <c r="A24" s="130">
        <v>17</v>
      </c>
      <c r="B24" s="131" t="s">
        <v>2525</v>
      </c>
      <c r="C24" s="133">
        <v>1085</v>
      </c>
      <c r="D24" s="133">
        <f t="shared" si="0"/>
        <v>8680</v>
      </c>
    </row>
    <row r="25" spans="1:4" x14ac:dyDescent="0.25">
      <c r="A25" s="130">
        <v>18</v>
      </c>
      <c r="B25" s="131" t="s">
        <v>2525</v>
      </c>
      <c r="C25" s="133">
        <v>1085</v>
      </c>
      <c r="D25" s="133">
        <f t="shared" si="0"/>
        <v>8680</v>
      </c>
    </row>
    <row r="26" spans="1:4" x14ac:dyDescent="0.25">
      <c r="A26" s="130">
        <v>19</v>
      </c>
      <c r="B26" s="131" t="s">
        <v>2525</v>
      </c>
      <c r="C26" s="133">
        <v>1085</v>
      </c>
      <c r="D26" s="133">
        <f t="shared" si="0"/>
        <v>8680</v>
      </c>
    </row>
    <row r="27" spans="1:4" x14ac:dyDescent="0.25">
      <c r="A27" s="130">
        <v>20</v>
      </c>
      <c r="B27" s="131" t="s">
        <v>2359</v>
      </c>
      <c r="C27" s="133">
        <v>1720</v>
      </c>
      <c r="D27" s="133">
        <f t="shared" si="0"/>
        <v>13760</v>
      </c>
    </row>
    <row r="28" spans="1:4" x14ac:dyDescent="0.25">
      <c r="A28" s="130">
        <v>21</v>
      </c>
      <c r="B28" s="131" t="s">
        <v>2526</v>
      </c>
      <c r="C28" s="133">
        <v>2300</v>
      </c>
      <c r="D28" s="133">
        <f t="shared" si="0"/>
        <v>18400</v>
      </c>
    </row>
    <row r="29" spans="1:4" x14ac:dyDescent="0.25">
      <c r="A29" s="198" t="s">
        <v>2529</v>
      </c>
      <c r="B29" s="198"/>
      <c r="C29" s="160">
        <f>SUBTOTAL(9,C30:C35)</f>
        <v>8480</v>
      </c>
      <c r="D29" s="160">
        <f>SUBTOTAL(9,D30:D35)</f>
        <v>67840</v>
      </c>
    </row>
    <row r="30" spans="1:4" x14ac:dyDescent="0.25">
      <c r="A30" s="130">
        <v>22</v>
      </c>
      <c r="B30" s="131" t="s">
        <v>2525</v>
      </c>
      <c r="C30" s="133">
        <v>1085</v>
      </c>
      <c r="D30" s="133">
        <f>C30*8</f>
        <v>8680</v>
      </c>
    </row>
    <row r="31" spans="1:4" x14ac:dyDescent="0.25">
      <c r="A31" s="130">
        <v>23</v>
      </c>
      <c r="B31" s="131" t="s">
        <v>2525</v>
      </c>
      <c r="C31" s="133">
        <v>1085</v>
      </c>
      <c r="D31" s="133">
        <f t="shared" si="0"/>
        <v>8680</v>
      </c>
    </row>
    <row r="32" spans="1:4" x14ac:dyDescent="0.25">
      <c r="A32" s="130">
        <v>24</v>
      </c>
      <c r="B32" s="131" t="s">
        <v>2359</v>
      </c>
      <c r="C32" s="133">
        <v>1720</v>
      </c>
      <c r="D32" s="133">
        <f t="shared" si="0"/>
        <v>13760</v>
      </c>
    </row>
    <row r="33" spans="1:6" x14ac:dyDescent="0.25">
      <c r="A33" s="130">
        <v>25</v>
      </c>
      <c r="B33" s="131" t="s">
        <v>2526</v>
      </c>
      <c r="C33" s="133">
        <v>2420</v>
      </c>
      <c r="D33" s="133">
        <f t="shared" si="0"/>
        <v>19360</v>
      </c>
    </row>
    <row r="34" spans="1:6" x14ac:dyDescent="0.25">
      <c r="A34" s="130">
        <v>26</v>
      </c>
      <c r="B34" s="131" t="s">
        <v>2528</v>
      </c>
      <c r="C34" s="133">
        <v>1085</v>
      </c>
      <c r="D34" s="133">
        <f t="shared" si="0"/>
        <v>8680</v>
      </c>
    </row>
    <row r="35" spans="1:6" x14ac:dyDescent="0.25">
      <c r="A35" s="130">
        <v>27</v>
      </c>
      <c r="B35" s="131" t="s">
        <v>2528</v>
      </c>
      <c r="C35" s="133">
        <v>1085</v>
      </c>
      <c r="D35" s="133">
        <f t="shared" si="0"/>
        <v>8680</v>
      </c>
    </row>
    <row r="36" spans="1:6" x14ac:dyDescent="0.25">
      <c r="A36" s="198" t="s">
        <v>2530</v>
      </c>
      <c r="B36" s="198"/>
      <c r="C36" s="160">
        <f>SUBTOTAL(9,C37:C41)</f>
        <v>7395</v>
      </c>
      <c r="D36" s="160">
        <f>SUBTOTAL(9,D37:D41)</f>
        <v>59160</v>
      </c>
    </row>
    <row r="37" spans="1:6" x14ac:dyDescent="0.25">
      <c r="A37" s="130">
        <v>28</v>
      </c>
      <c r="B37" s="131" t="s">
        <v>2525</v>
      </c>
      <c r="C37" s="133">
        <v>1085</v>
      </c>
      <c r="D37" s="133">
        <f>C37*8</f>
        <v>8680</v>
      </c>
    </row>
    <row r="38" spans="1:6" x14ac:dyDescent="0.25">
      <c r="A38" s="130">
        <v>29</v>
      </c>
      <c r="B38" s="131" t="s">
        <v>2525</v>
      </c>
      <c r="C38" s="133">
        <v>1085</v>
      </c>
      <c r="D38" s="133">
        <f t="shared" si="0"/>
        <v>8680</v>
      </c>
    </row>
    <row r="39" spans="1:6" x14ac:dyDescent="0.25">
      <c r="A39" s="130">
        <v>30</v>
      </c>
      <c r="B39" s="131" t="s">
        <v>2525</v>
      </c>
      <c r="C39" s="133">
        <v>1085</v>
      </c>
      <c r="D39" s="133">
        <f t="shared" si="0"/>
        <v>8680</v>
      </c>
    </row>
    <row r="40" spans="1:6" x14ac:dyDescent="0.25">
      <c r="A40" s="130">
        <v>31</v>
      </c>
      <c r="B40" s="131" t="s">
        <v>2526</v>
      </c>
      <c r="C40" s="133">
        <v>2420</v>
      </c>
      <c r="D40" s="133">
        <f t="shared" si="0"/>
        <v>19360</v>
      </c>
    </row>
    <row r="41" spans="1:6" x14ac:dyDescent="0.25">
      <c r="A41" s="130">
        <v>32</v>
      </c>
      <c r="B41" s="131" t="s">
        <v>2359</v>
      </c>
      <c r="C41" s="133">
        <v>1720</v>
      </c>
      <c r="D41" s="133">
        <f t="shared" si="0"/>
        <v>13760</v>
      </c>
    </row>
    <row r="42" spans="1:6" x14ac:dyDescent="0.25">
      <c r="A42" s="191" t="s">
        <v>2721</v>
      </c>
      <c r="B42" s="191"/>
      <c r="C42" s="191"/>
      <c r="D42" s="161">
        <v>246225</v>
      </c>
    </row>
    <row r="43" spans="1:6" x14ac:dyDescent="0.25">
      <c r="A43" s="199" t="s">
        <v>2726</v>
      </c>
      <c r="B43" s="200"/>
      <c r="C43" s="200"/>
      <c r="D43" s="201"/>
    </row>
    <row r="44" spans="1:6" ht="21.75" customHeight="1" x14ac:dyDescent="0.25">
      <c r="A44" s="198" t="s">
        <v>2722</v>
      </c>
      <c r="B44" s="198"/>
      <c r="C44" s="160">
        <f>SUBTOTAL(9,C45:C49)</f>
        <v>13100</v>
      </c>
      <c r="D44" s="160">
        <f>SUBTOTAL(9,D45:D49)</f>
        <v>104800</v>
      </c>
    </row>
    <row r="45" spans="1:6" x14ac:dyDescent="0.25">
      <c r="A45" s="130">
        <v>1</v>
      </c>
      <c r="B45" s="131" t="s">
        <v>2518</v>
      </c>
      <c r="C45" s="133">
        <v>3000</v>
      </c>
      <c r="D45" s="133">
        <f>C45*8</f>
        <v>24000</v>
      </c>
      <c r="F45" s="142"/>
    </row>
    <row r="46" spans="1:6" x14ac:dyDescent="0.25">
      <c r="A46" s="130">
        <v>2</v>
      </c>
      <c r="B46" s="131" t="s">
        <v>2519</v>
      </c>
      <c r="C46" s="133">
        <v>2800</v>
      </c>
      <c r="D46" s="133">
        <f>C46*8</f>
        <v>22400</v>
      </c>
      <c r="F46" s="142"/>
    </row>
    <row r="47" spans="1:6" x14ac:dyDescent="0.25">
      <c r="A47" s="130">
        <v>3</v>
      </c>
      <c r="B47" s="131" t="s">
        <v>2520</v>
      </c>
      <c r="C47" s="133">
        <v>2300</v>
      </c>
      <c r="D47" s="133">
        <f>C47*8</f>
        <v>18400</v>
      </c>
    </row>
    <row r="48" spans="1:6" x14ac:dyDescent="0.25">
      <c r="A48" s="130">
        <v>4</v>
      </c>
      <c r="B48" s="131" t="s">
        <v>2723</v>
      </c>
      <c r="C48" s="133">
        <v>2500</v>
      </c>
      <c r="D48" s="133">
        <f>C48*8</f>
        <v>20000</v>
      </c>
    </row>
    <row r="49" spans="1:4" x14ac:dyDescent="0.25">
      <c r="A49" s="130">
        <v>5</v>
      </c>
      <c r="B49" s="131" t="s">
        <v>2724</v>
      </c>
      <c r="C49" s="133">
        <v>2500</v>
      </c>
      <c r="D49" s="133">
        <f>C49*8</f>
        <v>20000</v>
      </c>
    </row>
    <row r="50" spans="1:4" x14ac:dyDescent="0.25">
      <c r="A50" s="195" t="s">
        <v>2719</v>
      </c>
      <c r="B50" s="196"/>
      <c r="C50" s="197"/>
      <c r="D50" s="161">
        <v>375015</v>
      </c>
    </row>
    <row r="51" spans="1:4" x14ac:dyDescent="0.25">
      <c r="A51" s="192" t="s">
        <v>2720</v>
      </c>
      <c r="B51" s="193"/>
      <c r="C51" s="194"/>
      <c r="D51" s="161">
        <v>175000</v>
      </c>
    </row>
    <row r="52" spans="1:4" ht="15" customHeight="1" x14ac:dyDescent="0.25">
      <c r="A52" s="192" t="s">
        <v>2728</v>
      </c>
      <c r="B52" s="193"/>
      <c r="C52" s="194"/>
      <c r="D52" s="161">
        <v>300000</v>
      </c>
    </row>
    <row r="53" spans="1:4" ht="15" customHeight="1" x14ac:dyDescent="0.25">
      <c r="A53" s="192" t="s">
        <v>2727</v>
      </c>
      <c r="B53" s="193"/>
      <c r="C53" s="194"/>
      <c r="D53" s="161">
        <v>250000</v>
      </c>
    </row>
    <row r="54" spans="1:4" x14ac:dyDescent="0.25">
      <c r="A54" s="188" t="s">
        <v>2531</v>
      </c>
      <c r="B54" s="189"/>
      <c r="C54" s="190"/>
      <c r="D54" s="161">
        <f>D11+D5+D23+D29+D36+D42+D50+D51+D44+D53+D52</f>
        <v>1800000</v>
      </c>
    </row>
    <row r="55" spans="1:4" x14ac:dyDescent="0.25">
      <c r="C55" s="141"/>
      <c r="D55" s="141"/>
    </row>
    <row r="57" spans="1:4" x14ac:dyDescent="0.25">
      <c r="D57" s="162"/>
    </row>
  </sheetData>
  <mergeCells count="18">
    <mergeCell ref="A54:C54"/>
    <mergeCell ref="A42:C42"/>
    <mergeCell ref="A51:C51"/>
    <mergeCell ref="A50:C50"/>
    <mergeCell ref="A5:B5"/>
    <mergeCell ref="A11:B11"/>
    <mergeCell ref="A23:B23"/>
    <mergeCell ref="A29:B29"/>
    <mergeCell ref="A44:B44"/>
    <mergeCell ref="A43:D43"/>
    <mergeCell ref="A53:C53"/>
    <mergeCell ref="A36:B36"/>
    <mergeCell ref="A52:C52"/>
    <mergeCell ref="C2:C3"/>
    <mergeCell ref="D2:D3"/>
    <mergeCell ref="B2:B3"/>
    <mergeCell ref="A2:A3"/>
    <mergeCell ref="A4:D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CAA19-29B5-4D5E-B89C-DB42FA00926A}">
  <dimension ref="A1:O54"/>
  <sheetViews>
    <sheetView tabSelected="1" view="pageBreakPreview" topLeftCell="A19" zoomScale="85" zoomScaleNormal="85" zoomScaleSheetLayoutView="85" workbookViewId="0">
      <selection activeCell="J48" sqref="J48"/>
    </sheetView>
  </sheetViews>
  <sheetFormatPr defaultRowHeight="15" x14ac:dyDescent="0.25"/>
  <cols>
    <col min="1" max="1" width="10.85546875" style="213" customWidth="1"/>
    <col min="2" max="2" width="10.28515625" style="213" customWidth="1"/>
    <col min="3" max="3" width="12.5703125" style="213" customWidth="1"/>
    <col min="4" max="4" width="11.42578125" style="213" customWidth="1"/>
    <col min="5" max="5" width="14.85546875" style="259" bestFit="1" customWidth="1"/>
    <col min="6" max="6" width="9" style="213" customWidth="1"/>
    <col min="7" max="7" width="44.28515625" style="213" customWidth="1"/>
    <col min="8" max="8" width="12" style="213" customWidth="1"/>
    <col min="9" max="9" width="11.7109375" style="213" customWidth="1"/>
    <col min="10" max="10" width="9.140625" style="213"/>
    <col min="11" max="11" width="11" style="213" customWidth="1"/>
    <col min="12" max="12" width="13.7109375" style="213" customWidth="1"/>
    <col min="13" max="13" width="11.42578125" style="213" customWidth="1"/>
    <col min="14" max="14" width="11.28515625" style="213" bestFit="1" customWidth="1"/>
    <col min="15" max="15" width="20.7109375" style="213" customWidth="1"/>
    <col min="16" max="16384" width="9.140625" style="213"/>
  </cols>
  <sheetData>
    <row r="1" spans="1:15" x14ac:dyDescent="0.25">
      <c r="A1" s="210" t="s">
        <v>3049</v>
      </c>
      <c r="B1" s="211"/>
      <c r="C1" s="211"/>
      <c r="D1" s="211"/>
      <c r="E1" s="211"/>
      <c r="F1" s="211"/>
      <c r="G1" s="211"/>
      <c r="H1" s="211"/>
      <c r="I1" s="211"/>
      <c r="J1" s="211"/>
      <c r="K1" s="211"/>
      <c r="L1" s="211"/>
      <c r="M1" s="211"/>
      <c r="N1" s="211"/>
      <c r="O1" s="212"/>
    </row>
    <row r="2" spans="1:15" x14ac:dyDescent="0.25">
      <c r="A2" s="214" t="s">
        <v>3050</v>
      </c>
      <c r="B2" s="214" t="s">
        <v>3051</v>
      </c>
      <c r="C2" s="214" t="s">
        <v>3052</v>
      </c>
      <c r="D2" s="214" t="s">
        <v>3053</v>
      </c>
      <c r="E2" s="214" t="s">
        <v>3054</v>
      </c>
      <c r="F2" s="214" t="s">
        <v>3055</v>
      </c>
      <c r="G2" s="214" t="s">
        <v>3056</v>
      </c>
      <c r="H2" s="214" t="s">
        <v>3057</v>
      </c>
      <c r="I2" s="215" t="s">
        <v>3058</v>
      </c>
      <c r="J2" s="216"/>
      <c r="K2" s="217"/>
      <c r="L2" s="214" t="s">
        <v>3059</v>
      </c>
      <c r="M2" s="218" t="s">
        <v>3060</v>
      </c>
      <c r="N2" s="219"/>
      <c r="O2" s="220" t="s">
        <v>3061</v>
      </c>
    </row>
    <row r="3" spans="1:15" ht="36" x14ac:dyDescent="0.25">
      <c r="A3" s="221"/>
      <c r="B3" s="221"/>
      <c r="C3" s="221"/>
      <c r="D3" s="221"/>
      <c r="E3" s="221"/>
      <c r="F3" s="221"/>
      <c r="G3" s="221"/>
      <c r="H3" s="221"/>
      <c r="I3" s="220" t="s">
        <v>3062</v>
      </c>
      <c r="J3" s="222" t="s">
        <v>3063</v>
      </c>
      <c r="K3" s="222" t="s">
        <v>3064</v>
      </c>
      <c r="L3" s="221"/>
      <c r="M3" s="223" t="s">
        <v>3065</v>
      </c>
      <c r="N3" s="223" t="s">
        <v>3066</v>
      </c>
      <c r="O3" s="220"/>
    </row>
    <row r="4" spans="1:15" ht="72" x14ac:dyDescent="0.25">
      <c r="A4" s="224"/>
      <c r="B4" s="225"/>
      <c r="C4" s="226" t="s">
        <v>2914</v>
      </c>
      <c r="D4" s="227">
        <v>2</v>
      </c>
      <c r="E4" s="228" t="s">
        <v>3067</v>
      </c>
      <c r="F4" s="227"/>
      <c r="G4" s="226" t="s">
        <v>3068</v>
      </c>
      <c r="H4" s="229" t="s">
        <v>3069</v>
      </c>
      <c r="I4" s="230">
        <v>720000</v>
      </c>
      <c r="J4" s="231">
        <v>100</v>
      </c>
      <c r="K4" s="231">
        <v>0</v>
      </c>
      <c r="L4" s="228" t="s">
        <v>3070</v>
      </c>
      <c r="M4" s="232">
        <v>43648</v>
      </c>
      <c r="N4" s="232">
        <v>43768</v>
      </c>
      <c r="O4" s="233" t="s">
        <v>3071</v>
      </c>
    </row>
    <row r="5" spans="1:15" x14ac:dyDescent="0.25">
      <c r="A5" s="234" t="s">
        <v>35</v>
      </c>
      <c r="B5" s="235"/>
      <c r="C5" s="235"/>
      <c r="D5" s="235"/>
      <c r="E5" s="235"/>
      <c r="F5" s="235"/>
      <c r="G5" s="235"/>
      <c r="H5" s="236"/>
      <c r="I5" s="237">
        <f>SUM(I4:I4)</f>
        <v>720000</v>
      </c>
      <c r="J5" s="238"/>
      <c r="K5" s="239"/>
      <c r="L5" s="239"/>
      <c r="M5" s="239"/>
      <c r="N5" s="239"/>
      <c r="O5" s="240"/>
    </row>
    <row r="7" spans="1:15" x14ac:dyDescent="0.25">
      <c r="A7" s="210" t="s">
        <v>3072</v>
      </c>
      <c r="B7" s="211"/>
      <c r="C7" s="211"/>
      <c r="D7" s="211"/>
      <c r="E7" s="211"/>
      <c r="F7" s="211"/>
      <c r="G7" s="211"/>
      <c r="H7" s="211"/>
      <c r="I7" s="211"/>
      <c r="J7" s="211"/>
      <c r="K7" s="211"/>
      <c r="L7" s="211"/>
      <c r="M7" s="211"/>
      <c r="N7" s="211"/>
      <c r="O7" s="212"/>
    </row>
    <row r="8" spans="1:15" x14ac:dyDescent="0.25">
      <c r="A8" s="214" t="s">
        <v>3050</v>
      </c>
      <c r="B8" s="214" t="s">
        <v>3051</v>
      </c>
      <c r="C8" s="214" t="s">
        <v>3052</v>
      </c>
      <c r="D8" s="214" t="s">
        <v>3053</v>
      </c>
      <c r="E8" s="241" t="s">
        <v>3054</v>
      </c>
      <c r="F8" s="214" t="s">
        <v>3055</v>
      </c>
      <c r="G8" s="214" t="s">
        <v>3056</v>
      </c>
      <c r="H8" s="214" t="s">
        <v>3057</v>
      </c>
      <c r="I8" s="215" t="s">
        <v>3058</v>
      </c>
      <c r="J8" s="216"/>
      <c r="K8" s="217"/>
      <c r="L8" s="214" t="s">
        <v>3059</v>
      </c>
      <c r="M8" s="218" t="s">
        <v>3060</v>
      </c>
      <c r="N8" s="219"/>
      <c r="O8" s="220" t="s">
        <v>3061</v>
      </c>
    </row>
    <row r="9" spans="1:15" ht="36" x14ac:dyDescent="0.25">
      <c r="A9" s="221"/>
      <c r="B9" s="221"/>
      <c r="C9" s="221"/>
      <c r="D9" s="221"/>
      <c r="E9" s="242"/>
      <c r="F9" s="221"/>
      <c r="G9" s="221"/>
      <c r="H9" s="221"/>
      <c r="I9" s="220" t="s">
        <v>3062</v>
      </c>
      <c r="J9" s="222" t="s">
        <v>3063</v>
      </c>
      <c r="K9" s="222" t="s">
        <v>3064</v>
      </c>
      <c r="L9" s="221"/>
      <c r="M9" s="223" t="s">
        <v>3073</v>
      </c>
      <c r="N9" s="223" t="s">
        <v>3066</v>
      </c>
      <c r="O9" s="220"/>
    </row>
    <row r="10" spans="1:15" ht="24" x14ac:dyDescent="0.25">
      <c r="A10" s="224"/>
      <c r="B10" s="224"/>
      <c r="C10" s="226" t="s">
        <v>2804</v>
      </c>
      <c r="D10" s="243">
        <v>2</v>
      </c>
      <c r="E10" s="228" t="s">
        <v>3067</v>
      </c>
      <c r="F10" s="243"/>
      <c r="G10" s="226" t="s">
        <v>3074</v>
      </c>
      <c r="H10" s="229" t="s">
        <v>3075</v>
      </c>
      <c r="I10" s="230">
        <v>50000</v>
      </c>
      <c r="J10" s="231">
        <v>100</v>
      </c>
      <c r="K10" s="231">
        <v>0</v>
      </c>
      <c r="L10" s="228" t="s">
        <v>3070</v>
      </c>
      <c r="M10" s="232">
        <v>43707</v>
      </c>
      <c r="N10" s="232">
        <v>43738</v>
      </c>
      <c r="O10" s="243"/>
    </row>
    <row r="11" spans="1:15" ht="24" x14ac:dyDescent="0.25">
      <c r="A11" s="224"/>
      <c r="B11" s="224"/>
      <c r="C11" s="226" t="s">
        <v>2806</v>
      </c>
      <c r="D11" s="243">
        <v>2</v>
      </c>
      <c r="E11" s="228" t="s">
        <v>3067</v>
      </c>
      <c r="F11" s="243"/>
      <c r="G11" s="226" t="s">
        <v>3076</v>
      </c>
      <c r="H11" s="229" t="s">
        <v>3075</v>
      </c>
      <c r="I11" s="230">
        <v>18000</v>
      </c>
      <c r="J11" s="231">
        <v>100</v>
      </c>
      <c r="K11" s="231">
        <v>0</v>
      </c>
      <c r="L11" s="228" t="s">
        <v>3070</v>
      </c>
      <c r="M11" s="232">
        <v>43707</v>
      </c>
      <c r="N11" s="232">
        <v>43738</v>
      </c>
      <c r="O11" s="243"/>
    </row>
    <row r="12" spans="1:15" ht="24" x14ac:dyDescent="0.25">
      <c r="A12" s="224"/>
      <c r="B12" s="224"/>
      <c r="C12" s="226" t="s">
        <v>2809</v>
      </c>
      <c r="D12" s="243">
        <v>2</v>
      </c>
      <c r="E12" s="228" t="s">
        <v>3067</v>
      </c>
      <c r="F12" s="243"/>
      <c r="G12" s="226" t="s">
        <v>3077</v>
      </c>
      <c r="H12" s="229" t="s">
        <v>3075</v>
      </c>
      <c r="I12" s="230">
        <v>54000</v>
      </c>
      <c r="J12" s="231">
        <v>100</v>
      </c>
      <c r="K12" s="231">
        <v>0</v>
      </c>
      <c r="L12" s="228" t="s">
        <v>3070</v>
      </c>
      <c r="M12" s="232">
        <v>43585</v>
      </c>
      <c r="N12" s="232">
        <v>43614</v>
      </c>
      <c r="O12" s="243" t="s">
        <v>3078</v>
      </c>
    </row>
    <row r="13" spans="1:15" ht="24" x14ac:dyDescent="0.25">
      <c r="A13" s="224"/>
      <c r="B13" s="224"/>
      <c r="C13" s="226" t="s">
        <v>2813</v>
      </c>
      <c r="D13" s="243">
        <v>2</v>
      </c>
      <c r="E13" s="228" t="s">
        <v>3067</v>
      </c>
      <c r="F13" s="243"/>
      <c r="G13" s="226" t="s">
        <v>3079</v>
      </c>
      <c r="H13" s="229" t="s">
        <v>3075</v>
      </c>
      <c r="I13" s="230">
        <v>54000</v>
      </c>
      <c r="J13" s="231">
        <v>100</v>
      </c>
      <c r="K13" s="231">
        <v>0</v>
      </c>
      <c r="L13" s="228" t="s">
        <v>3070</v>
      </c>
      <c r="M13" s="232">
        <v>43585</v>
      </c>
      <c r="N13" s="232">
        <v>43614</v>
      </c>
      <c r="O13" s="243"/>
    </row>
    <row r="14" spans="1:15" ht="24" x14ac:dyDescent="0.25">
      <c r="A14" s="224"/>
      <c r="B14" s="224"/>
      <c r="C14" s="226" t="s">
        <v>2815</v>
      </c>
      <c r="D14" s="243">
        <v>2</v>
      </c>
      <c r="E14" s="228" t="s">
        <v>3067</v>
      </c>
      <c r="F14" s="243"/>
      <c r="G14" s="226" t="s">
        <v>3080</v>
      </c>
      <c r="H14" s="229" t="s">
        <v>3075</v>
      </c>
      <c r="I14" s="230">
        <v>54000</v>
      </c>
      <c r="J14" s="231">
        <v>100</v>
      </c>
      <c r="K14" s="231">
        <v>0</v>
      </c>
      <c r="L14" s="228" t="s">
        <v>3070</v>
      </c>
      <c r="M14" s="232">
        <v>43585</v>
      </c>
      <c r="N14" s="232">
        <v>43614</v>
      </c>
      <c r="O14" s="243"/>
    </row>
    <row r="15" spans="1:15" ht="24" x14ac:dyDescent="0.25">
      <c r="A15" s="224"/>
      <c r="B15" s="224"/>
      <c r="C15" s="226" t="s">
        <v>2817</v>
      </c>
      <c r="D15" s="243">
        <v>2</v>
      </c>
      <c r="E15" s="228" t="s">
        <v>3067</v>
      </c>
      <c r="F15" s="243"/>
      <c r="G15" s="226" t="s">
        <v>3081</v>
      </c>
      <c r="H15" s="229" t="s">
        <v>3075</v>
      </c>
      <c r="I15" s="230">
        <v>54000</v>
      </c>
      <c r="J15" s="231">
        <v>100</v>
      </c>
      <c r="K15" s="231">
        <v>0</v>
      </c>
      <c r="L15" s="228" t="s">
        <v>3070</v>
      </c>
      <c r="M15" s="232">
        <v>43585</v>
      </c>
      <c r="N15" s="232">
        <v>43614</v>
      </c>
      <c r="O15" s="243"/>
    </row>
    <row r="16" spans="1:15" ht="24" x14ac:dyDescent="0.25">
      <c r="A16" s="224"/>
      <c r="B16" s="224"/>
      <c r="C16" s="226" t="s">
        <v>2819</v>
      </c>
      <c r="D16" s="243">
        <v>2</v>
      </c>
      <c r="E16" s="228" t="s">
        <v>3067</v>
      </c>
      <c r="F16" s="243"/>
      <c r="G16" s="226" t="s">
        <v>3082</v>
      </c>
      <c r="H16" s="229" t="s">
        <v>3075</v>
      </c>
      <c r="I16" s="230">
        <v>36000</v>
      </c>
      <c r="J16" s="231">
        <v>100</v>
      </c>
      <c r="K16" s="231">
        <v>0</v>
      </c>
      <c r="L16" s="228" t="s">
        <v>3070</v>
      </c>
      <c r="M16" s="232">
        <v>43585</v>
      </c>
      <c r="N16" s="232">
        <v>43614</v>
      </c>
      <c r="O16" s="243"/>
    </row>
    <row r="17" spans="1:15" ht="24" x14ac:dyDescent="0.25">
      <c r="A17" s="224"/>
      <c r="B17" s="224"/>
      <c r="C17" s="243" t="s">
        <v>2823</v>
      </c>
      <c r="D17" s="243">
        <v>2</v>
      </c>
      <c r="E17" s="228" t="s">
        <v>3067</v>
      </c>
      <c r="F17" s="243"/>
      <c r="G17" s="226" t="s">
        <v>3083</v>
      </c>
      <c r="H17" s="229" t="s">
        <v>3075</v>
      </c>
      <c r="I17" s="230">
        <v>18000</v>
      </c>
      <c r="J17" s="231">
        <v>100</v>
      </c>
      <c r="K17" s="231">
        <v>0</v>
      </c>
      <c r="L17" s="228" t="s">
        <v>3070</v>
      </c>
      <c r="M17" s="232">
        <v>43585</v>
      </c>
      <c r="N17" s="232">
        <v>43614</v>
      </c>
      <c r="O17" s="243"/>
    </row>
    <row r="18" spans="1:15" ht="24" x14ac:dyDescent="0.25">
      <c r="A18" s="224"/>
      <c r="B18" s="224"/>
      <c r="C18" s="243" t="s">
        <v>2824</v>
      </c>
      <c r="D18" s="243">
        <v>2</v>
      </c>
      <c r="E18" s="228" t="s">
        <v>3067</v>
      </c>
      <c r="F18" s="243"/>
      <c r="G18" s="226" t="s">
        <v>3084</v>
      </c>
      <c r="H18" s="229" t="s">
        <v>3075</v>
      </c>
      <c r="I18" s="230">
        <v>18000</v>
      </c>
      <c r="J18" s="231">
        <v>100</v>
      </c>
      <c r="K18" s="231">
        <v>0</v>
      </c>
      <c r="L18" s="228" t="s">
        <v>3070</v>
      </c>
      <c r="M18" s="232">
        <v>43585</v>
      </c>
      <c r="N18" s="232">
        <v>43614</v>
      </c>
      <c r="O18" s="243"/>
    </row>
    <row r="19" spans="1:15" ht="24" x14ac:dyDescent="0.25">
      <c r="A19" s="224"/>
      <c r="B19" s="224"/>
      <c r="C19" s="243" t="s">
        <v>2825</v>
      </c>
      <c r="D19" s="243">
        <v>2</v>
      </c>
      <c r="E19" s="228" t="s">
        <v>3067</v>
      </c>
      <c r="F19" s="243"/>
      <c r="G19" s="226" t="s">
        <v>3085</v>
      </c>
      <c r="H19" s="229" t="s">
        <v>3075</v>
      </c>
      <c r="I19" s="230">
        <v>18000</v>
      </c>
      <c r="J19" s="231">
        <v>100</v>
      </c>
      <c r="K19" s="231">
        <v>0</v>
      </c>
      <c r="L19" s="228" t="s">
        <v>3070</v>
      </c>
      <c r="M19" s="232">
        <v>43585</v>
      </c>
      <c r="N19" s="232">
        <v>43614</v>
      </c>
      <c r="O19" s="243"/>
    </row>
    <row r="20" spans="1:15" ht="24" x14ac:dyDescent="0.25">
      <c r="A20" s="224"/>
      <c r="B20" s="224"/>
      <c r="C20" s="243" t="s">
        <v>2826</v>
      </c>
      <c r="D20" s="243">
        <v>2</v>
      </c>
      <c r="E20" s="228" t="s">
        <v>3067</v>
      </c>
      <c r="F20" s="243"/>
      <c r="G20" s="226" t="s">
        <v>3086</v>
      </c>
      <c r="H20" s="229" t="s">
        <v>3075</v>
      </c>
      <c r="I20" s="230">
        <v>12000</v>
      </c>
      <c r="J20" s="231">
        <v>100</v>
      </c>
      <c r="K20" s="231">
        <v>0</v>
      </c>
      <c r="L20" s="228" t="s">
        <v>3070</v>
      </c>
      <c r="M20" s="232">
        <v>43585</v>
      </c>
      <c r="N20" s="232">
        <v>43614</v>
      </c>
      <c r="O20" s="243"/>
    </row>
    <row r="21" spans="1:15" ht="36" x14ac:dyDescent="0.25">
      <c r="A21" s="224"/>
      <c r="B21" s="224"/>
      <c r="C21" s="226" t="s">
        <v>2551</v>
      </c>
      <c r="D21" s="243">
        <v>2</v>
      </c>
      <c r="E21" s="228" t="s">
        <v>3067</v>
      </c>
      <c r="F21" s="243"/>
      <c r="G21" s="226" t="s">
        <v>3087</v>
      </c>
      <c r="H21" s="229" t="s">
        <v>3075</v>
      </c>
      <c r="I21" s="230">
        <v>50000</v>
      </c>
      <c r="J21" s="231">
        <v>100</v>
      </c>
      <c r="K21" s="231">
        <v>0</v>
      </c>
      <c r="L21" s="228" t="s">
        <v>3070</v>
      </c>
      <c r="M21" s="232">
        <v>43707</v>
      </c>
      <c r="N21" s="232">
        <v>43738</v>
      </c>
      <c r="O21" s="243"/>
    </row>
    <row r="22" spans="1:15" x14ac:dyDescent="0.25">
      <c r="A22" s="234" t="s">
        <v>35</v>
      </c>
      <c r="B22" s="235"/>
      <c r="C22" s="235"/>
      <c r="D22" s="235"/>
      <c r="E22" s="235"/>
      <c r="F22" s="235"/>
      <c r="G22" s="235"/>
      <c r="H22" s="236"/>
      <c r="I22" s="237">
        <f>SUM(I10:I21)</f>
        <v>436000</v>
      </c>
      <c r="J22" s="238"/>
      <c r="K22" s="239"/>
      <c r="L22" s="239"/>
      <c r="M22" s="239"/>
      <c r="N22" s="239"/>
      <c r="O22" s="240"/>
    </row>
    <row r="25" spans="1:15" x14ac:dyDescent="0.25">
      <c r="A25" s="210" t="s">
        <v>3088</v>
      </c>
      <c r="B25" s="211"/>
      <c r="C25" s="211"/>
      <c r="D25" s="211"/>
      <c r="E25" s="211"/>
      <c r="F25" s="211"/>
      <c r="G25" s="211"/>
      <c r="H25" s="211"/>
      <c r="I25" s="211"/>
      <c r="J25" s="211"/>
      <c r="K25" s="211"/>
      <c r="L25" s="211"/>
      <c r="M25" s="211"/>
      <c r="N25" s="211"/>
      <c r="O25" s="212"/>
    </row>
    <row r="26" spans="1:15" x14ac:dyDescent="0.25">
      <c r="A26" s="214" t="s">
        <v>3050</v>
      </c>
      <c r="B26" s="214" t="s">
        <v>3051</v>
      </c>
      <c r="C26" s="214" t="s">
        <v>3052</v>
      </c>
      <c r="D26" s="214" t="s">
        <v>3053</v>
      </c>
      <c r="E26" s="241" t="s">
        <v>3054</v>
      </c>
      <c r="F26" s="214" t="s">
        <v>3055</v>
      </c>
      <c r="G26" s="214" t="s">
        <v>3056</v>
      </c>
      <c r="H26" s="214" t="s">
        <v>3057</v>
      </c>
      <c r="I26" s="215" t="s">
        <v>3058</v>
      </c>
      <c r="J26" s="216"/>
      <c r="K26" s="217"/>
      <c r="L26" s="214" t="s">
        <v>3059</v>
      </c>
      <c r="M26" s="218" t="s">
        <v>3060</v>
      </c>
      <c r="N26" s="219"/>
      <c r="O26" s="220" t="s">
        <v>3061</v>
      </c>
    </row>
    <row r="27" spans="1:15" ht="48" x14ac:dyDescent="0.25">
      <c r="A27" s="221"/>
      <c r="B27" s="221"/>
      <c r="C27" s="221"/>
      <c r="D27" s="221"/>
      <c r="E27" s="242"/>
      <c r="F27" s="221"/>
      <c r="G27" s="221"/>
      <c r="H27" s="221"/>
      <c r="I27" s="220" t="s">
        <v>3062</v>
      </c>
      <c r="J27" s="222" t="s">
        <v>3063</v>
      </c>
      <c r="K27" s="222" t="s">
        <v>3064</v>
      </c>
      <c r="L27" s="221"/>
      <c r="M27" s="223" t="s">
        <v>3089</v>
      </c>
      <c r="N27" s="223" t="s">
        <v>3066</v>
      </c>
      <c r="O27" s="220"/>
    </row>
    <row r="28" spans="1:15" ht="36" x14ac:dyDescent="0.25">
      <c r="A28" s="244"/>
      <c r="B28" s="245"/>
      <c r="C28" s="246" t="s">
        <v>3090</v>
      </c>
      <c r="D28" s="247">
        <v>2</v>
      </c>
      <c r="E28" s="248" t="s">
        <v>3067</v>
      </c>
      <c r="F28" s="249"/>
      <c r="G28" s="250" t="s">
        <v>3091</v>
      </c>
      <c r="H28" s="251" t="s">
        <v>3092</v>
      </c>
      <c r="I28" s="252">
        <v>150000</v>
      </c>
      <c r="J28" s="253">
        <v>100</v>
      </c>
      <c r="K28" s="253">
        <v>0</v>
      </c>
      <c r="L28" s="254" t="s">
        <v>3070</v>
      </c>
      <c r="M28" s="255">
        <v>43348</v>
      </c>
      <c r="N28" s="255">
        <v>43446</v>
      </c>
      <c r="O28" s="256"/>
    </row>
    <row r="29" spans="1:15" ht="24" x14ac:dyDescent="0.25">
      <c r="A29" s="244"/>
      <c r="B29" s="245"/>
      <c r="C29" s="257" t="s">
        <v>3093</v>
      </c>
      <c r="D29" s="247">
        <v>2</v>
      </c>
      <c r="E29" s="248" t="s">
        <v>3067</v>
      </c>
      <c r="F29" s="249"/>
      <c r="G29" s="250" t="s">
        <v>3094</v>
      </c>
      <c r="H29" s="251" t="s">
        <v>3095</v>
      </c>
      <c r="I29" s="252">
        <v>450000</v>
      </c>
      <c r="J29" s="253">
        <v>100</v>
      </c>
      <c r="K29" s="253">
        <v>0</v>
      </c>
      <c r="L29" s="254" t="s">
        <v>3070</v>
      </c>
      <c r="M29" s="255">
        <v>44116</v>
      </c>
      <c r="N29" s="255">
        <v>44210</v>
      </c>
      <c r="O29" s="256" t="s">
        <v>3096</v>
      </c>
    </row>
    <row r="30" spans="1:15" ht="48" x14ac:dyDescent="0.25">
      <c r="A30" s="244"/>
      <c r="B30" s="249"/>
      <c r="C30" s="257" t="s">
        <v>2562</v>
      </c>
      <c r="D30" s="247">
        <v>2</v>
      </c>
      <c r="E30" s="248" t="s">
        <v>3067</v>
      </c>
      <c r="F30" s="249"/>
      <c r="G30" s="250" t="s">
        <v>3097</v>
      </c>
      <c r="H30" s="251" t="s">
        <v>3095</v>
      </c>
      <c r="I30" s="252">
        <f>264240.151440436*4.7805%</f>
        <v>12632.000439610045</v>
      </c>
      <c r="J30" s="253">
        <v>100</v>
      </c>
      <c r="K30" s="253">
        <v>0</v>
      </c>
      <c r="L30" s="254" t="s">
        <v>3070</v>
      </c>
      <c r="M30" s="255">
        <v>43656</v>
      </c>
      <c r="N30" s="255">
        <v>43752</v>
      </c>
      <c r="O30" s="256" t="s">
        <v>3098</v>
      </c>
    </row>
    <row r="31" spans="1:15" ht="60" x14ac:dyDescent="0.25">
      <c r="A31" s="244"/>
      <c r="B31" s="249"/>
      <c r="C31" s="257" t="s">
        <v>2869</v>
      </c>
      <c r="D31" s="247">
        <v>2</v>
      </c>
      <c r="E31" s="248" t="s">
        <v>3067</v>
      </c>
      <c r="F31" s="249"/>
      <c r="G31" s="250" t="s">
        <v>3097</v>
      </c>
      <c r="H31" s="251" t="s">
        <v>3095</v>
      </c>
      <c r="I31" s="252">
        <f>792720.454321308*4.7805%</f>
        <v>37896.001318830124</v>
      </c>
      <c r="J31" s="253">
        <v>100</v>
      </c>
      <c r="K31" s="253">
        <v>0</v>
      </c>
      <c r="L31" s="254" t="s">
        <v>3070</v>
      </c>
      <c r="M31" s="255">
        <v>43656</v>
      </c>
      <c r="N31" s="255">
        <v>43752</v>
      </c>
      <c r="O31" s="256" t="s">
        <v>3099</v>
      </c>
    </row>
    <row r="32" spans="1:15" ht="36" x14ac:dyDescent="0.25">
      <c r="A32" s="244"/>
      <c r="B32" s="245"/>
      <c r="C32" s="257" t="s">
        <v>2553</v>
      </c>
      <c r="D32" s="247">
        <v>2</v>
      </c>
      <c r="E32" s="248" t="s">
        <v>3067</v>
      </c>
      <c r="F32" s="249"/>
      <c r="G32" s="250" t="s">
        <v>3100</v>
      </c>
      <c r="H32" s="251" t="s">
        <v>3095</v>
      </c>
      <c r="I32" s="252">
        <v>75000</v>
      </c>
      <c r="J32" s="253">
        <v>100</v>
      </c>
      <c r="K32" s="253">
        <v>0</v>
      </c>
      <c r="L32" s="254" t="s">
        <v>3070</v>
      </c>
      <c r="M32" s="255">
        <v>43334</v>
      </c>
      <c r="N32" s="255">
        <v>43355</v>
      </c>
      <c r="O32" s="256"/>
    </row>
    <row r="33" spans="1:15" x14ac:dyDescent="0.25">
      <c r="A33" s="234" t="s">
        <v>35</v>
      </c>
      <c r="B33" s="235"/>
      <c r="C33" s="235"/>
      <c r="D33" s="235"/>
      <c r="E33" s="235"/>
      <c r="F33" s="235"/>
      <c r="G33" s="235"/>
      <c r="H33" s="236"/>
      <c r="I33" s="237">
        <f>SUM(I28:I32)</f>
        <v>725528.00175844016</v>
      </c>
      <c r="J33" s="238"/>
      <c r="K33" s="239"/>
      <c r="L33" s="239"/>
      <c r="M33" s="239"/>
      <c r="N33" s="239"/>
      <c r="O33" s="240"/>
    </row>
    <row r="35" spans="1:15" x14ac:dyDescent="0.25">
      <c r="A35" s="210" t="s">
        <v>3101</v>
      </c>
      <c r="B35" s="211"/>
      <c r="C35" s="211"/>
      <c r="D35" s="211"/>
      <c r="E35" s="211"/>
      <c r="F35" s="211"/>
      <c r="G35" s="211"/>
      <c r="H35" s="211"/>
      <c r="I35" s="211"/>
      <c r="J35" s="211"/>
      <c r="K35" s="211"/>
      <c r="L35" s="211"/>
      <c r="M35" s="211"/>
      <c r="N35" s="211"/>
      <c r="O35" s="212"/>
    </row>
    <row r="36" spans="1:15" ht="15" customHeight="1" x14ac:dyDescent="0.25">
      <c r="A36" s="214" t="s">
        <v>3050</v>
      </c>
      <c r="B36" s="214" t="s">
        <v>3051</v>
      </c>
      <c r="C36" s="214" t="s">
        <v>3052</v>
      </c>
      <c r="D36" s="214" t="s">
        <v>3053</v>
      </c>
      <c r="E36" s="241" t="s">
        <v>3054</v>
      </c>
      <c r="F36" s="214" t="s">
        <v>3055</v>
      </c>
      <c r="G36" s="214" t="s">
        <v>3056</v>
      </c>
      <c r="H36" s="214" t="s">
        <v>3057</v>
      </c>
      <c r="I36" s="215" t="s">
        <v>3058</v>
      </c>
      <c r="J36" s="216"/>
      <c r="K36" s="217"/>
      <c r="L36" s="214" t="s">
        <v>3059</v>
      </c>
      <c r="M36" s="218" t="s">
        <v>3060</v>
      </c>
      <c r="N36" s="219"/>
      <c r="O36" s="220" t="s">
        <v>3061</v>
      </c>
    </row>
    <row r="37" spans="1:15" ht="48" x14ac:dyDescent="0.25">
      <c r="A37" s="221"/>
      <c r="B37" s="221"/>
      <c r="C37" s="221"/>
      <c r="D37" s="221"/>
      <c r="E37" s="242"/>
      <c r="F37" s="221"/>
      <c r="G37" s="221"/>
      <c r="H37" s="221"/>
      <c r="I37" s="220" t="s">
        <v>3062</v>
      </c>
      <c r="J37" s="222" t="s">
        <v>3063</v>
      </c>
      <c r="K37" s="222" t="s">
        <v>3064</v>
      </c>
      <c r="L37" s="221"/>
      <c r="M37" s="223" t="s">
        <v>3089</v>
      </c>
      <c r="N37" s="223" t="s">
        <v>3066</v>
      </c>
      <c r="O37" s="220"/>
    </row>
    <row r="38" spans="1:15" x14ac:dyDescent="0.25">
      <c r="A38" s="243"/>
      <c r="B38" s="249"/>
      <c r="C38" s="243" t="s">
        <v>2861</v>
      </c>
      <c r="D38" s="227">
        <v>2</v>
      </c>
      <c r="E38" s="248" t="s">
        <v>3067</v>
      </c>
      <c r="F38" s="249"/>
      <c r="G38" s="250" t="s">
        <v>3102</v>
      </c>
      <c r="H38" s="229" t="s">
        <v>3103</v>
      </c>
      <c r="I38" s="230">
        <f>3238176*4.7805%</f>
        <v>154801.00367999999</v>
      </c>
      <c r="J38" s="231">
        <v>100</v>
      </c>
      <c r="K38" s="231">
        <v>0</v>
      </c>
      <c r="L38" s="228" t="s">
        <v>3070</v>
      </c>
      <c r="M38" s="255">
        <v>43434</v>
      </c>
      <c r="N38" s="255">
        <v>43532</v>
      </c>
      <c r="O38" s="256"/>
    </row>
    <row r="39" spans="1:15" x14ac:dyDescent="0.25">
      <c r="A39" s="243"/>
      <c r="B39" s="249"/>
      <c r="C39" s="243" t="s">
        <v>2867</v>
      </c>
      <c r="D39" s="227">
        <v>2</v>
      </c>
      <c r="E39" s="248" t="s">
        <v>3067</v>
      </c>
      <c r="F39" s="249"/>
      <c r="G39" s="250" t="s">
        <v>3104</v>
      </c>
      <c r="H39" s="229" t="s">
        <v>3103</v>
      </c>
      <c r="I39" s="230">
        <f>9714528*4.7805%</f>
        <v>464403.01104000001</v>
      </c>
      <c r="J39" s="231">
        <v>100</v>
      </c>
      <c r="K39" s="231">
        <v>0</v>
      </c>
      <c r="L39" s="228" t="s">
        <v>3070</v>
      </c>
      <c r="M39" s="255">
        <v>43434</v>
      </c>
      <c r="N39" s="255">
        <v>43532</v>
      </c>
      <c r="O39" s="256" t="s">
        <v>3078</v>
      </c>
    </row>
    <row r="40" spans="1:15" x14ac:dyDescent="0.25">
      <c r="A40" s="234" t="s">
        <v>35</v>
      </c>
      <c r="B40" s="235"/>
      <c r="C40" s="235"/>
      <c r="D40" s="235"/>
      <c r="E40" s="235"/>
      <c r="F40" s="235"/>
      <c r="G40" s="235"/>
      <c r="H40" s="236"/>
      <c r="I40" s="237">
        <f>SUM(I38:I39)</f>
        <v>619204.01471999998</v>
      </c>
      <c r="J40" s="238"/>
      <c r="K40" s="239"/>
      <c r="L40" s="239"/>
      <c r="M40" s="239"/>
      <c r="N40" s="239"/>
      <c r="O40" s="240"/>
    </row>
    <row r="42" spans="1:15" x14ac:dyDescent="0.25">
      <c r="A42" s="234" t="s">
        <v>35</v>
      </c>
      <c r="B42" s="235"/>
      <c r="C42" s="235"/>
      <c r="D42" s="235"/>
      <c r="E42" s="235"/>
      <c r="F42" s="235"/>
      <c r="G42" s="235"/>
      <c r="H42" s="236"/>
      <c r="I42" s="237">
        <f>+I40+I33+I22+I5</f>
        <v>2500732.0164784403</v>
      </c>
      <c r="J42" s="238"/>
      <c r="K42" s="239"/>
      <c r="L42" s="239"/>
      <c r="M42" s="239"/>
      <c r="N42" s="239"/>
      <c r="O42" s="240"/>
    </row>
    <row r="43" spans="1:15" x14ac:dyDescent="0.25">
      <c r="A43" s="234" t="s">
        <v>3105</v>
      </c>
      <c r="B43" s="235"/>
      <c r="C43" s="235"/>
      <c r="D43" s="235"/>
      <c r="E43" s="235"/>
      <c r="F43" s="235"/>
      <c r="G43" s="235"/>
      <c r="H43" s="236"/>
      <c r="I43" s="258">
        <f>+I42/60000000</f>
        <v>4.167886694130734E-2</v>
      </c>
      <c r="J43" s="238"/>
      <c r="K43" s="239"/>
      <c r="L43" s="239"/>
      <c r="M43" s="239"/>
      <c r="N43" s="239"/>
      <c r="O43" s="240"/>
    </row>
    <row r="45" spans="1:15" x14ac:dyDescent="0.25">
      <c r="I45" s="260"/>
    </row>
    <row r="47" spans="1:15" x14ac:dyDescent="0.25">
      <c r="I47" s="260"/>
    </row>
    <row r="54" spans="9:9" x14ac:dyDescent="0.25">
      <c r="I54" s="260"/>
    </row>
  </sheetData>
  <mergeCells count="60">
    <mergeCell ref="A43:H43"/>
    <mergeCell ref="J43:O43"/>
    <mergeCell ref="L36:L37"/>
    <mergeCell ref="M36:N36"/>
    <mergeCell ref="A40:H40"/>
    <mergeCell ref="J40:O40"/>
    <mergeCell ref="A42:H42"/>
    <mergeCell ref="J42:O42"/>
    <mergeCell ref="A35:O35"/>
    <mergeCell ref="A36:A37"/>
    <mergeCell ref="B36:B37"/>
    <mergeCell ref="C36:C37"/>
    <mergeCell ref="D36:D37"/>
    <mergeCell ref="E36:E37"/>
    <mergeCell ref="F36:F37"/>
    <mergeCell ref="G36:G37"/>
    <mergeCell ref="H36:H37"/>
    <mergeCell ref="I36:K36"/>
    <mergeCell ref="H26:H27"/>
    <mergeCell ref="I26:K26"/>
    <mergeCell ref="L26:L27"/>
    <mergeCell ref="M26:N26"/>
    <mergeCell ref="A33:H33"/>
    <mergeCell ref="J33:O33"/>
    <mergeCell ref="A22:H22"/>
    <mergeCell ref="J22:O22"/>
    <mergeCell ref="A25:O25"/>
    <mergeCell ref="A26:A27"/>
    <mergeCell ref="B26:B27"/>
    <mergeCell ref="C26:C27"/>
    <mergeCell ref="D26:D27"/>
    <mergeCell ref="E26:E27"/>
    <mergeCell ref="F26:F27"/>
    <mergeCell ref="G26:G27"/>
    <mergeCell ref="F8:F9"/>
    <mergeCell ref="G8:G9"/>
    <mergeCell ref="H8:H9"/>
    <mergeCell ref="I8:K8"/>
    <mergeCell ref="L8:L9"/>
    <mergeCell ref="M8:N8"/>
    <mergeCell ref="L2:L3"/>
    <mergeCell ref="M2:N2"/>
    <mergeCell ref="A5:H5"/>
    <mergeCell ref="J5:O5"/>
    <mergeCell ref="A7:O7"/>
    <mergeCell ref="A8:A9"/>
    <mergeCell ref="B8:B9"/>
    <mergeCell ref="C8:C9"/>
    <mergeCell ref="D8:D9"/>
    <mergeCell ref="E8:E9"/>
    <mergeCell ref="A1:O1"/>
    <mergeCell ref="A2:A3"/>
    <mergeCell ref="B2:B3"/>
    <mergeCell ref="C2:C3"/>
    <mergeCell ref="D2:D3"/>
    <mergeCell ref="E2:E3"/>
    <mergeCell ref="F2:F3"/>
    <mergeCell ref="G2:G3"/>
    <mergeCell ref="H2:H3"/>
    <mergeCell ref="I2:K2"/>
  </mergeCells>
  <printOptions horizontalCentered="1" verticalCentered="1"/>
  <pageMargins left="0.7" right="0.7" top="0.75" bottom="0.75" header="0.3" footer="0.3"/>
  <pageSetup scale="57" fitToHeight="4" orientation="landscape" r:id="rId1"/>
  <rowBreaks count="3" manualBreakCount="3">
    <brk id="6" max="14" man="1"/>
    <brk id="22" max="14" man="1"/>
    <brk id="33"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3"/>
  <sheetViews>
    <sheetView workbookViewId="0">
      <selection activeCell="D10" sqref="D10"/>
    </sheetView>
  </sheetViews>
  <sheetFormatPr defaultColWidth="9.140625" defaultRowHeight="15" x14ac:dyDescent="0.25"/>
  <cols>
    <col min="2" max="2" width="41.85546875" customWidth="1"/>
    <col min="3" max="3" width="8.28515625" bestFit="1" customWidth="1"/>
    <col min="4" max="4" width="17.42578125" bestFit="1" customWidth="1"/>
    <col min="5" max="5" width="21.28515625" customWidth="1"/>
    <col min="6" max="6" width="25" customWidth="1"/>
  </cols>
  <sheetData>
    <row r="1" spans="1:6" x14ac:dyDescent="0.25">
      <c r="B1" s="2" t="s">
        <v>17</v>
      </c>
      <c r="C1" s="3" t="s">
        <v>18</v>
      </c>
      <c r="D1" t="s">
        <v>19</v>
      </c>
      <c r="E1" t="s">
        <v>20</v>
      </c>
    </row>
    <row r="2" spans="1:6" ht="21.75" customHeight="1" x14ac:dyDescent="0.25">
      <c r="A2">
        <v>1</v>
      </c>
      <c r="B2" t="s">
        <v>2293</v>
      </c>
      <c r="C2" s="3">
        <v>4</v>
      </c>
      <c r="D2" s="4">
        <v>350000</v>
      </c>
      <c r="E2" s="5">
        <f>D2*C2</f>
        <v>1400000</v>
      </c>
      <c r="F2" t="str">
        <f>CONCATENATE(B2, "(",C2,")")</f>
        <v>Mejoramiento de Escuelas (K-12) y/o (CICCD)(4)</v>
      </c>
    </row>
    <row r="3" spans="1:6" ht="21.75" customHeight="1" x14ac:dyDescent="0.25">
      <c r="A3">
        <v>2</v>
      </c>
      <c r="B3" t="s">
        <v>2294</v>
      </c>
      <c r="C3" s="3">
        <v>4</v>
      </c>
      <c r="D3" s="4">
        <v>125000</v>
      </c>
      <c r="E3" s="5">
        <f t="shared" ref="E3:E11" si="0">D3*C3</f>
        <v>500000</v>
      </c>
      <c r="F3" t="str">
        <f t="shared" ref="F3:F11" si="1">CONCATENATE(B3, "(",C3,")")</f>
        <v>Centros de Salud y Autoayuda(4)</v>
      </c>
    </row>
    <row r="4" spans="1:6" ht="21.75" customHeight="1" x14ac:dyDescent="0.25">
      <c r="A4">
        <v>3</v>
      </c>
      <c r="B4" t="s">
        <v>2292</v>
      </c>
      <c r="C4" s="3">
        <v>4</v>
      </c>
      <c r="D4" s="4">
        <v>200000</v>
      </c>
      <c r="E4" s="5">
        <f t="shared" si="0"/>
        <v>800000</v>
      </c>
      <c r="F4" t="str">
        <f t="shared" si="1"/>
        <v>Centros Comunitarios Multiuso y/o (CICCD)(4)</v>
      </c>
    </row>
    <row r="5" spans="1:6" ht="21.75" customHeight="1" x14ac:dyDescent="0.25">
      <c r="A5">
        <v>4</v>
      </c>
      <c r="B5" t="s">
        <v>21</v>
      </c>
      <c r="C5" s="3">
        <v>8</v>
      </c>
      <c r="D5" s="4">
        <v>75000</v>
      </c>
      <c r="E5" s="5">
        <f t="shared" si="0"/>
        <v>600000</v>
      </c>
      <c r="F5" t="str">
        <f t="shared" si="1"/>
        <v>Instalaciones Deportivas y Recreativas(8)</v>
      </c>
    </row>
    <row r="6" spans="1:6" ht="27" customHeight="1" x14ac:dyDescent="0.25">
      <c r="A6">
        <v>5</v>
      </c>
      <c r="B6" s="1" t="s">
        <v>22</v>
      </c>
      <c r="C6" s="3">
        <v>2</v>
      </c>
      <c r="D6" s="4">
        <v>100000</v>
      </c>
      <c r="E6" s="5">
        <f t="shared" si="0"/>
        <v>200000</v>
      </c>
      <c r="F6" t="str">
        <f t="shared" si="1"/>
        <v>Centros de acopio, clasificacion y uso de desechos solidos(2)</v>
      </c>
    </row>
    <row r="7" spans="1:6" ht="21.75" customHeight="1" x14ac:dyDescent="0.25">
      <c r="A7">
        <v>6</v>
      </c>
      <c r="B7" t="s">
        <v>23</v>
      </c>
      <c r="C7" s="3">
        <v>8</v>
      </c>
      <c r="D7" s="4">
        <v>5000</v>
      </c>
      <c r="E7" s="5">
        <f t="shared" si="0"/>
        <v>40000</v>
      </c>
      <c r="F7" t="str">
        <f t="shared" si="1"/>
        <v>Reforestacion(8)</v>
      </c>
    </row>
    <row r="8" spans="1:6" ht="21.75" customHeight="1" x14ac:dyDescent="0.25">
      <c r="A8">
        <v>7</v>
      </c>
      <c r="B8" t="s">
        <v>24</v>
      </c>
      <c r="C8" s="3">
        <v>1</v>
      </c>
      <c r="D8" s="4">
        <v>2000000</v>
      </c>
      <c r="E8" s="5">
        <f t="shared" si="0"/>
        <v>2000000</v>
      </c>
      <c r="F8" t="str">
        <f t="shared" si="1"/>
        <v>Planta de Tratamiento de Aguas Residuales(1)</v>
      </c>
    </row>
    <row r="9" spans="1:6" ht="21.75" customHeight="1" x14ac:dyDescent="0.25">
      <c r="A9">
        <v>8</v>
      </c>
      <c r="B9" t="s">
        <v>25</v>
      </c>
      <c r="C9" s="3">
        <v>1</v>
      </c>
      <c r="D9" s="4">
        <v>2400000</v>
      </c>
      <c r="E9" s="5">
        <f t="shared" si="0"/>
        <v>2400000</v>
      </c>
      <c r="F9" t="str">
        <f t="shared" si="1"/>
        <v>Toma de Agua Potable(1)</v>
      </c>
    </row>
    <row r="10" spans="1:6" ht="21.75" customHeight="1" x14ac:dyDescent="0.25">
      <c r="A10">
        <v>9</v>
      </c>
      <c r="B10" t="s">
        <v>26</v>
      </c>
      <c r="C10" s="3">
        <v>8</v>
      </c>
      <c r="D10" s="4">
        <v>125000</v>
      </c>
      <c r="E10" s="5">
        <f t="shared" si="0"/>
        <v>1000000</v>
      </c>
      <c r="F10" t="str">
        <f t="shared" si="1"/>
        <v>Obras de Mitigacion(8)</v>
      </c>
    </row>
    <row r="11" spans="1:6" ht="21.75" customHeight="1" x14ac:dyDescent="0.25">
      <c r="A11">
        <v>10</v>
      </c>
      <c r="B11" t="s">
        <v>27</v>
      </c>
      <c r="C11" s="3">
        <v>8</v>
      </c>
      <c r="D11" s="4">
        <v>100000</v>
      </c>
      <c r="E11" s="5">
        <f t="shared" si="0"/>
        <v>800000</v>
      </c>
      <c r="F11" t="str">
        <f t="shared" si="1"/>
        <v>Imagen Urbana(8)</v>
      </c>
    </row>
    <row r="12" spans="1:6" x14ac:dyDescent="0.25">
      <c r="B12" t="s">
        <v>28</v>
      </c>
      <c r="C12" s="3"/>
      <c r="E12" s="5">
        <f>SUM(E2:E11)</f>
        <v>9740000</v>
      </c>
    </row>
    <row r="13" spans="1:6" x14ac:dyDescent="0.25">
      <c r="C13"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5"/>
  <sheetViews>
    <sheetView workbookViewId="0">
      <selection activeCell="E4" sqref="E4"/>
    </sheetView>
  </sheetViews>
  <sheetFormatPr defaultColWidth="9.140625" defaultRowHeight="15" x14ac:dyDescent="0.25"/>
  <cols>
    <col min="2" max="2" width="25.42578125" customWidth="1"/>
    <col min="3" max="3" width="13.42578125" customWidth="1"/>
    <col min="4" max="4" width="15.85546875" customWidth="1"/>
    <col min="5" max="5" width="20.7109375" customWidth="1"/>
    <col min="6" max="6" width="16.140625" customWidth="1"/>
  </cols>
  <sheetData>
    <row r="1" spans="1:6" ht="33.75" customHeight="1" x14ac:dyDescent="0.25">
      <c r="A1" s="202" t="s">
        <v>98</v>
      </c>
      <c r="B1" s="203"/>
      <c r="C1" s="203"/>
      <c r="D1" s="203"/>
      <c r="E1" s="203"/>
    </row>
    <row r="2" spans="1:6" ht="33.75" customHeight="1" x14ac:dyDescent="0.25">
      <c r="A2" s="53"/>
      <c r="B2" s="53" t="s">
        <v>2307</v>
      </c>
      <c r="C2" s="53" t="s">
        <v>2306</v>
      </c>
      <c r="D2" s="53" t="s">
        <v>2308</v>
      </c>
      <c r="E2" s="53" t="s">
        <v>2309</v>
      </c>
      <c r="F2" s="53" t="s">
        <v>2310</v>
      </c>
    </row>
    <row r="3" spans="1:6" x14ac:dyDescent="0.25">
      <c r="A3" s="48">
        <v>1</v>
      </c>
      <c r="B3" s="48" t="s">
        <v>2305</v>
      </c>
      <c r="C3" s="48">
        <v>3</v>
      </c>
      <c r="D3" s="48">
        <v>24</v>
      </c>
      <c r="E3" s="54">
        <v>2000</v>
      </c>
      <c r="F3" s="55">
        <f>E3*D3*C3</f>
        <v>144000</v>
      </c>
    </row>
    <row r="4" spans="1:6" x14ac:dyDescent="0.25">
      <c r="A4" s="48">
        <v>2</v>
      </c>
      <c r="B4" s="48" t="s">
        <v>2304</v>
      </c>
      <c r="C4" s="48">
        <v>3</v>
      </c>
      <c r="D4" s="48">
        <v>24</v>
      </c>
      <c r="E4" s="54">
        <v>10000</v>
      </c>
      <c r="F4" s="55">
        <f>E4*D4*C4</f>
        <v>720000</v>
      </c>
    </row>
    <row r="5" spans="1:6" x14ac:dyDescent="0.25">
      <c r="A5" s="48"/>
      <c r="B5" s="48"/>
      <c r="C5" s="48"/>
      <c r="D5" s="48"/>
      <c r="E5" s="48"/>
      <c r="F5" s="55">
        <f>SUM(F3:F4)</f>
        <v>864000</v>
      </c>
    </row>
  </sheetData>
  <mergeCells count="1">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Presupuesto Vigente</vt:lpstr>
      <vt:lpstr>Presupuesto 31 mm </vt:lpstr>
      <vt:lpstr>1. Presupuesto Detallado </vt:lpstr>
      <vt:lpstr>2. Desembolso Especial</vt:lpstr>
      <vt:lpstr>3. C1 - Mejora de Barrios PIMB</vt:lpstr>
      <vt:lpstr>4. Retroactivo</vt:lpstr>
      <vt:lpstr>5. Género</vt:lpstr>
      <vt:lpstr>Equipamiento Social </vt:lpstr>
      <vt:lpstr>concursos</vt:lpstr>
      <vt:lpstr>Convivencia</vt:lpstr>
      <vt:lpstr>desarrollo economico</vt:lpstr>
      <vt:lpstr>historico gasto operativo</vt:lpstr>
      <vt:lpstr>Hoja1</vt:lpstr>
      <vt:lpstr>Presupuesto Adicional </vt:lpstr>
      <vt:lpstr>Hoja3</vt:lpstr>
      <vt:lpstr>Hoja2</vt:lpstr>
      <vt:lpstr>'5. Género'!Print_Area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lastModifiedBy>Munguia Aburto, Pavel Roberto</cp:lastModifiedBy>
  <cp:lastPrinted>2017-10-09T20:33:45Z</cp:lastPrinted>
  <dcterms:created xsi:type="dcterms:W3CDTF">2017-03-01T23:12:01Z</dcterms:created>
  <dcterms:modified xsi:type="dcterms:W3CDTF">2018-03-06T15:28:27Z</dcterms:modified>
</cp:coreProperties>
</file>