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/>
  <mc:AlternateContent xmlns:mc="http://schemas.openxmlformats.org/markup-compatibility/2006">
    <mc:Choice Requires="x15">
      <x15ac:absPath xmlns:x15ac="http://schemas.microsoft.com/office/spreadsheetml/2010/11/ac" url="C:\Users\ceciliabe\Desktop\AR-T1213 OS de AR-L1280 Maria\TC Documentt a QRR\"/>
    </mc:Choice>
  </mc:AlternateContent>
  <bookViews>
    <workbookView xWindow="0" yWindow="0" windowWidth="10815" windowHeight="6225"/>
  </bookViews>
  <sheets>
    <sheet name="Sheet1" sheetId="1" r:id="rId1"/>
  </sheets>
  <externalReferences>
    <externalReference r:id="rId2"/>
  </externalReferences>
  <definedNames>
    <definedName name="_xlnm.Print_Area" localSheetId="0">Sheet1!$A$4:$O$34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1" l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K26" i="1" l="1"/>
  <c r="H26" i="1"/>
  <c r="K25" i="1"/>
  <c r="H25" i="1"/>
  <c r="H14" i="1"/>
  <c r="H15" i="1"/>
  <c r="H16" i="1"/>
  <c r="H17" i="1"/>
  <c r="H18" i="1"/>
  <c r="H19" i="1"/>
  <c r="H20" i="1"/>
  <c r="H21" i="1"/>
  <c r="H22" i="1"/>
  <c r="H23" i="1"/>
  <c r="H24" i="1"/>
  <c r="H27" i="1"/>
  <c r="H13" i="1"/>
  <c r="K14" i="1"/>
  <c r="K21" i="1"/>
  <c r="J28" i="1"/>
  <c r="I28" i="1"/>
  <c r="E28" i="1"/>
  <c r="H7" i="1" s="1"/>
  <c r="K24" i="1"/>
  <c r="K23" i="1"/>
  <c r="K22" i="1"/>
  <c r="K20" i="1"/>
  <c r="K19" i="1"/>
  <c r="K18" i="1"/>
  <c r="K17" i="1"/>
  <c r="K16" i="1"/>
  <c r="K15" i="1"/>
  <c r="K13" i="1"/>
  <c r="K28" i="1"/>
  <c r="H28" i="1" l="1"/>
</calcChain>
</file>

<file path=xl/sharedStrings.xml><?xml version="1.0" encoding="utf-8"?>
<sst xmlns="http://schemas.openxmlformats.org/spreadsheetml/2006/main" count="204" uniqueCount="100">
  <si>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</si>
  <si>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</si>
  <si>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</si>
  <si>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</si>
  <si>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</si>
  <si>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</si>
  <si>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</si>
  <si>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</si>
  <si>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</si>
  <si>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</si>
  <si>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</si>
  <si>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</si>
  <si>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</si>
  <si>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</si>
  <si>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</si>
  <si>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</si>
  <si>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</si>
  <si>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</si>
  <si>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</si>
  <si>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</si>
  <si>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</si>
  <si>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</si>
  <si>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</si>
  <si>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C. Non consulting services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</si>
  <si>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</si>
  <si>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</si>
  <si>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</si>
  <si>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</si>
  <si>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</si>
  <si>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</si>
  <si>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</si>
  <si>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</si>
  <si>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</si>
  <si>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</si>
  <si>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Table for Data Validation</t>
  </si>
  <si>
    <t>description</t>
  </si>
  <si>
    <t>amount</t>
  </si>
  <si>
    <t>Component 1</t>
  </si>
  <si>
    <t>Individual Consultant (AM-650)</t>
  </si>
  <si>
    <t>SSS</t>
  </si>
  <si>
    <t>Lump Sum</t>
  </si>
  <si>
    <t>Component 2</t>
  </si>
  <si>
    <t>B. Goods (2)(iii)</t>
  </si>
  <si>
    <t>IICQ</t>
  </si>
  <si>
    <t>Component 3</t>
  </si>
  <si>
    <t>SCS</t>
  </si>
  <si>
    <t>Component 4</t>
  </si>
  <si>
    <t>FCS</t>
  </si>
  <si>
    <t>Component 5</t>
  </si>
  <si>
    <t>TO</t>
  </si>
  <si>
    <t>Executing Agency:  IDB</t>
  </si>
  <si>
    <t>Select Comp:</t>
  </si>
  <si>
    <t>A. Consulting services</t>
  </si>
  <si>
    <t>Select Procurement Type:</t>
  </si>
  <si>
    <t>Goods included in Cons. Firm RFP</t>
  </si>
  <si>
    <t>Type of Contract</t>
  </si>
  <si>
    <t>Source of Financing
and Percentage</t>
  </si>
  <si>
    <t>Corporate Procurement (GN-2303)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</si>
  <si>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</si>
  <si>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t>Framework Agreement</t>
  </si>
  <si>
    <t>Select Service Type:</t>
  </si>
  <si>
    <t>Consulting Firm                (GN-2765)</t>
  </si>
  <si>
    <t>Select Method:</t>
  </si>
  <si>
    <t>Select Cont. Type:</t>
  </si>
  <si>
    <r>
      <t>PROCUREMENT PLAN FOR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BANK EXECUTED OPERATIONS</t>
    </r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</si>
  <si>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Individual consultants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ICQ: Individual Consultant Selection Based on Qualifications; SSS: Single Source Selection. Selection process to be done in accordance with AM-650.</t>
    </r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</si>
  <si>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</si>
  <si>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</si>
  <si>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Country: Argentina</t>
  </si>
  <si>
    <t>Consultant 1 Market Assessments</t>
  </si>
  <si>
    <t>Consultant 2 Development of a standard performance contract for risk sharing between SMEs investing and ESTPs</t>
  </si>
  <si>
    <t>Development of a procedure to participate in the renovAR program</t>
  </si>
  <si>
    <t>Develop standards and validation methodologies for project level accounting and project proposal design validation</t>
  </si>
  <si>
    <t>Development of financing structuring and risk mitigation instruments (ESI for EE) and project incentive strategy</t>
  </si>
  <si>
    <t>Development and implementation of a promotion and execution plan</t>
  </si>
  <si>
    <t>Development of a Project Pipeline</t>
  </si>
  <si>
    <t>Strengthen regulatory framework (lessons learned, good practices and discussing with public authorities on barriers and potential solutions to the current regulation)</t>
  </si>
  <si>
    <t>Training of project developers/technology solution providers/LFIs/Validators/SMEs (at least 20% women) about Program mechanisms</t>
  </si>
  <si>
    <t>Establishment at BICE of a business unit dedicated to SE financing</t>
  </si>
  <si>
    <t>Establishment of electronic registry system for monitoring and evaluation of projects and program’s results</t>
  </si>
  <si>
    <t>Seed incentives for projects (initial project design costs, project validation cost)</t>
  </si>
  <si>
    <t>Monitoring of the Project</t>
  </si>
  <si>
    <t>Development of six (6) products/publications, knowledge sharing events, country market reports published, and webinars</t>
  </si>
  <si>
    <t>Contingencies</t>
  </si>
  <si>
    <t>Q2 2018</t>
  </si>
  <si>
    <t>Q3 2018</t>
  </si>
  <si>
    <t>Q4 2018</t>
  </si>
  <si>
    <t>Q1 2019</t>
  </si>
  <si>
    <t>Q2 2019</t>
  </si>
  <si>
    <t>Q1 2020</t>
  </si>
  <si>
    <t xml:space="preserve">12 Months </t>
  </si>
  <si>
    <t xml:space="preserve">8 Months </t>
  </si>
  <si>
    <t xml:space="preserve">6 Motnhs </t>
  </si>
  <si>
    <t>10 Months</t>
  </si>
  <si>
    <t xml:space="preserve">6 Months </t>
  </si>
  <si>
    <t>18 Months</t>
  </si>
  <si>
    <t>Title of Project: Support for promoting risk mitigation instruments and finance for renewable energy and energy efficiency investments for SMEs in Argentina with BICE</t>
  </si>
  <si>
    <t>UDR: HQ</t>
  </si>
  <si>
    <t>Project number: AR-T</t>
  </si>
  <si>
    <r>
      <t xml:space="preserve">Period covered by the Plan:  </t>
    </r>
    <r>
      <rPr>
        <sz val="11"/>
        <color theme="1"/>
        <rFont val="Calibri"/>
        <family val="2"/>
        <scheme val="minor"/>
      </rPr>
      <t>[48 months]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</si>
</sst>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  <numFmt numFmtId="167" formatCode="&quot;$&quot;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24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2" borderId="1" xfId="0" applyFont="1" applyFill="1" applyBorder="1" applyAlignment="1">
      <alignment horizontal="centerContinuous" vertical="center"/>
    </xf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8" fillId="0" borderId="7" xfId="0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0" fontId="9" fillId="2" borderId="5" xfId="0" applyFont="1" applyFill="1" applyBorder="1" applyAlignment="1">
      <alignment horizontal="center" vertical="center" wrapText="1"/>
    </xf>
    <xf numFmtId="164" fontId="9" fillId="2" borderId="5" xfId="2" applyNumberFormat="1" applyFont="1" applyFill="1" applyBorder="1" applyAlignment="1">
      <alignment horizontal="center" vertical="center" wrapText="1"/>
    </xf>
    <xf numFmtId="9" fontId="9" fillId="2" borderId="5" xfId="2" applyFont="1" applyFill="1" applyBorder="1" applyAlignment="1">
      <alignment horizontal="center" vertical="center" wrapText="1"/>
    </xf>
    <xf numFmtId="0" fontId="10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10" fillId="0" borderId="21" xfId="3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9" xfId="0" applyFont="1" applyBorder="1"/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0" borderId="0" xfId="0" applyFont="1" applyAlignment="1">
      <alignment vertical="center"/>
    </xf>
    <xf numFmtId="0" fontId="9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wrapText="1"/>
    </xf>
    <xf numFmtId="0" fontId="11" fillId="0" borderId="0" xfId="0" applyFont="1" applyBorder="1" applyAlignment="1">
      <alignment horizontal="left"/>
    </xf>
    <xf numFmtId="164" fontId="11" fillId="0" borderId="0" xfId="2" applyNumberFormat="1" applyFont="1" applyBorder="1" applyAlignment="1">
      <alignment horizontal="left"/>
    </xf>
    <xf numFmtId="9" fontId="11" fillId="0" borderId="0" xfId="2" applyFont="1" applyBorder="1" applyAlignment="1">
      <alignment horizontal="left"/>
    </xf>
    <xf numFmtId="0" fontId="7" fillId="4" borderId="0" xfId="0" applyFont="1" applyFill="1"/>
    <xf numFmtId="0" fontId="5" fillId="4" borderId="0" xfId="0" applyFont="1" applyFill="1"/>
    <xf numFmtId="0" fontId="5" fillId="4" borderId="5" xfId="0" applyFont="1" applyFill="1" applyBorder="1"/>
    <xf numFmtId="0" fontId="5" fillId="4" borderId="6" xfId="0" applyFont="1" applyFill="1" applyBorder="1"/>
    <xf numFmtId="0" fontId="5" fillId="4" borderId="16" xfId="0" applyFont="1" applyFill="1" applyBorder="1"/>
    <xf numFmtId="0" fontId="0" fillId="0" borderId="5" xfId="0" applyFont="1" applyBorder="1" applyAlignment="1">
      <alignment vertical="center" wrapText="1"/>
    </xf>
    <xf numFmtId="167" fontId="5" fillId="0" borderId="0" xfId="0" applyNumberFormat="1" applyFont="1"/>
    <xf numFmtId="167" fontId="6" fillId="2" borderId="2" xfId="0" applyNumberFormat="1" applyFont="1" applyFill="1" applyBorder="1" applyAlignment="1">
      <alignment horizontal="centerContinuous" vertical="center"/>
    </xf>
    <xf numFmtId="167" fontId="5" fillId="0" borderId="0" xfId="0" applyNumberFormat="1" applyFont="1" applyBorder="1"/>
    <xf numFmtId="167" fontId="5" fillId="0" borderId="5" xfId="0" applyNumberFormat="1" applyFont="1" applyBorder="1"/>
    <xf numFmtId="167" fontId="5" fillId="0" borderId="5" xfId="1" applyNumberFormat="1" applyFont="1" applyBorder="1" applyAlignment="1">
      <alignment vertical="center"/>
    </xf>
    <xf numFmtId="167" fontId="11" fillId="0" borderId="0" xfId="0" applyNumberFormat="1" applyFont="1" applyBorder="1" applyAlignment="1">
      <alignment horizontal="left"/>
    </xf>
    <xf numFmtId="167" fontId="5" fillId="4" borderId="5" xfId="0" applyNumberFormat="1" applyFont="1" applyFill="1" applyBorder="1"/>
    <xf numFmtId="167" fontId="5" fillId="4" borderId="0" xfId="0" applyNumberFormat="1" applyFont="1" applyFill="1"/>
    <xf numFmtId="167" fontId="5" fillId="0" borderId="27" xfId="1" applyNumberFormat="1" applyFont="1" applyBorder="1" applyAlignment="1">
      <alignment horizontal="left"/>
    </xf>
    <xf numFmtId="167" fontId="9" fillId="2" borderId="5" xfId="0" applyNumberFormat="1" applyFont="1" applyFill="1" applyBorder="1" applyAlignment="1">
      <alignment horizontal="center" vertical="center" wrapText="1"/>
    </xf>
    <xf numFmtId="0" fontId="0" fillId="0" borderId="9" xfId="0" applyFont="1" applyBorder="1" applyAlignment="1">
      <alignment vertical="center" wrapText="1"/>
    </xf>
    <xf numFmtId="0" fontId="5" fillId="0" borderId="17" xfId="0" applyFont="1" applyBorder="1" applyAlignment="1">
      <alignment vertical="center"/>
    </xf>
    <xf numFmtId="0" fontId="0" fillId="0" borderId="9" xfId="0" applyFont="1" applyBorder="1"/>
    <xf numFmtId="0" fontId="0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9" fillId="2" borderId="6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/>
    </xf>
    <xf numFmtId="0" fontId="5" fillId="0" borderId="27" xfId="0" applyFont="1" applyBorder="1" applyAlignment="1">
      <alignment horizontal="left"/>
    </xf>
    <xf numFmtId="0" fontId="9" fillId="2" borderId="8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9" fillId="2" borderId="19" xfId="0" applyFont="1" applyFill="1" applyBorder="1" applyAlignment="1">
      <alignment horizontal="center" vertical="center" wrapText="1"/>
    </xf>
    <xf numFmtId="167" fontId="9" fillId="2" borderId="9" xfId="0" applyNumberFormat="1" applyFont="1" applyFill="1" applyBorder="1" applyAlignment="1">
      <alignment horizontal="center" vertical="center" wrapText="1"/>
    </xf>
    <xf numFmtId="167" fontId="9" fillId="2" borderId="16" xfId="0" applyNumberFormat="1" applyFont="1" applyFill="1" applyBorder="1" applyAlignment="1">
      <alignment horizontal="center" vertical="center" wrapText="1"/>
    </xf>
    <xf numFmtId="167" fontId="9" fillId="2" borderId="19" xfId="0" applyNumberFormat="1" applyFont="1" applyFill="1" applyBorder="1" applyAlignment="1">
      <alignment horizontal="center" vertical="center" wrapText="1"/>
    </xf>
    <xf numFmtId="0" fontId="11" fillId="0" borderId="33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5" xfId="0" applyFont="1" applyBorder="1" applyAlignment="1">
      <alignment horizontal="left" vertical="top"/>
    </xf>
    <xf numFmtId="0" fontId="11" fillId="0" borderId="36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left" vertical="top" wrapText="1"/>
    </xf>
    <xf numFmtId="0" fontId="11" fillId="0" borderId="38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2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5" fillId="0" borderId="27" xfId="2" applyNumberFormat="1" applyFont="1" applyBorder="1" applyAlignment="1">
      <alignment horizontal="center"/>
    </xf>
    <xf numFmtId="164" fontId="5" fillId="0" borderId="29" xfId="2" applyNumberFormat="1" applyFont="1" applyBorder="1" applyAlignment="1">
      <alignment horizontal="center"/>
    </xf>
    <xf numFmtId="0" fontId="9" fillId="2" borderId="25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35" xfId="0" applyFont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14" xfId="0" applyFont="1" applyBorder="1" applyAlignment="1">
      <alignment horizontal="left" vertical="top" wrapText="1"/>
    </xf>
    <xf numFmtId="167" fontId="7" fillId="0" borderId="9" xfId="1" applyNumberFormat="1" applyFont="1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166" fontId="0" fillId="0" borderId="5" xfId="0" applyNumberFormat="1" applyFont="1" applyBorder="1" applyAlignment="1">
      <alignment horizontal="center" vertical="center"/>
    </xf>
    <xf numFmtId="166" fontId="0" fillId="0" borderId="31" xfId="0" applyNumberFormat="1" applyFont="1" applyBorder="1" applyAlignment="1">
      <alignment horizontal="center" vertical="center"/>
    </xf>
    <xf numFmtId="166" fontId="0" fillId="0" borderId="6" xfId="0" applyNumberFormat="1" applyFont="1" applyBorder="1" applyAlignment="1">
      <alignment horizontal="center" vertical="center"/>
    </xf>
    <xf numFmtId="166" fontId="0" fillId="0" borderId="10" xfId="0" applyNumberFormat="1" applyFont="1" applyBorder="1" applyAlignment="1">
      <alignment horizontal="center" vertical="center"/>
    </xf>
    <xf numFmtId="166" fontId="0" fillId="0" borderId="9" xfId="0" applyNumberFormat="1" applyFont="1" applyBorder="1" applyAlignment="1">
      <alignment horizontal="center" vertical="center"/>
    </xf>
  </cellXfs>
  <cellStyles count="4">
    <cellStyle name="Currency" xfId="1" builtinId="4"/>
    <cellStyle name="Normal" xfId="0" builtinId="0"/>
    <cellStyle name="Normal 3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8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Revised%20johan%20%20AR-TXXXX%20BICE%20Results%20Matrix%20for%20review%20and%20than%20to%20Gloria%20Lug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Budget by Year (2)"/>
      <sheetName val="TCM Period 2017"/>
    </sheetNames>
    <sheetDataSet>
      <sheetData sheetId="0">
        <row r="5">
          <cell r="E5">
            <v>166250</v>
          </cell>
        </row>
        <row r="6">
          <cell r="E6">
            <v>94050</v>
          </cell>
        </row>
        <row r="7">
          <cell r="E7">
            <v>9500</v>
          </cell>
        </row>
        <row r="8">
          <cell r="E8">
            <v>150100</v>
          </cell>
        </row>
        <row r="9">
          <cell r="E9">
            <v>73150</v>
          </cell>
        </row>
        <row r="10">
          <cell r="E10">
            <v>171000</v>
          </cell>
        </row>
        <row r="11">
          <cell r="E11">
            <v>190700</v>
          </cell>
        </row>
        <row r="12">
          <cell r="E12">
            <v>200000</v>
          </cell>
        </row>
        <row r="13">
          <cell r="E13">
            <v>222300</v>
          </cell>
        </row>
        <row r="14">
          <cell r="E14">
            <v>384750</v>
          </cell>
        </row>
        <row r="15">
          <cell r="E15">
            <v>80000</v>
          </cell>
        </row>
        <row r="16">
          <cell r="E16">
            <v>1019200</v>
          </cell>
        </row>
        <row r="17">
          <cell r="E17">
            <v>42750</v>
          </cell>
        </row>
        <row r="18">
          <cell r="E18">
            <v>71250</v>
          </cell>
        </row>
        <row r="19">
          <cell r="E19">
            <v>125000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9"/>
  <sheetViews>
    <sheetView tabSelected="1" view="pageLayout" topLeftCell="B3" zoomScaleNormal="70" workbookViewId="0">
      <selection activeCell="A33" sqref="A33:O33"/>
    </sheetView>
  </sheetViews>
  <sheetFormatPr defaultColWidth="8.85546875" defaultRowHeight="15" outlineLevelRow="1" x14ac:dyDescent="0.25"/>
  <cols>
    <col min="1" max="1" width="14.140625" style="1" customWidth="1"/>
    <col min="2" max="2" width="23.5703125" style="1" customWidth="1"/>
    <col min="3" max="3" width="20.42578125" style="1" customWidth="1"/>
    <col min="4" max="4" width="45.85546875" style="1" customWidth="1"/>
    <col min="5" max="5" width="19.7109375" style="59" bestFit="1" customWidth="1"/>
    <col min="6" max="6" width="13.28515625" style="1" customWidth="1"/>
    <col min="7" max="7" width="15.85546875" style="1" customWidth="1"/>
    <col min="8" max="8" width="19.5703125" style="59" customWidth="1"/>
    <col min="9" max="9" width="9.28515625" style="2" customWidth="1"/>
    <col min="10" max="10" width="13.140625" style="1" customWidth="1"/>
    <col min="11" max="11" width="6" style="3" customWidth="1"/>
    <col min="12" max="14" width="13.7109375" style="1" customWidth="1"/>
    <col min="15" max="15" width="30.85546875" style="1" customWidth="1"/>
    <col min="16" max="17" width="8.85546875" style="1"/>
    <col min="18" max="18" width="9" style="1" customWidth="1"/>
    <col min="19" max="19" width="0.42578125" style="1" hidden="1" customWidth="1"/>
    <col min="20" max="16384" width="8.85546875" style="1"/>
  </cols>
  <sheetData>
    <row r="1" spans="1:21" ht="14.45" customHeight="1" x14ac:dyDescent="0.25">
      <c r="O1" s="72"/>
    </row>
    <row r="2" spans="1:21" ht="14.45" customHeight="1" x14ac:dyDescent="0.25">
      <c r="O2" s="73"/>
    </row>
    <row r="3" spans="1:21" ht="9" customHeight="1" thickBot="1" x14ac:dyDescent="0.3"/>
    <row r="4" spans="1:21" ht="24.75" customHeight="1" x14ac:dyDescent="0.25">
      <c r="A4" s="4" t="s">
        <v>64</v>
      </c>
      <c r="B4" s="5"/>
      <c r="C4" s="5"/>
      <c r="D4" s="5"/>
      <c r="E4" s="60"/>
      <c r="F4" s="5"/>
      <c r="G4" s="5"/>
      <c r="H4" s="60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45" customHeight="1" x14ac:dyDescent="0.25">
      <c r="A5" s="93" t="s">
        <v>68</v>
      </c>
      <c r="B5" s="94"/>
      <c r="C5" s="94"/>
      <c r="D5" s="94"/>
      <c r="E5" s="94"/>
      <c r="F5" s="95"/>
      <c r="G5" s="94" t="s">
        <v>50</v>
      </c>
      <c r="H5" s="94"/>
      <c r="I5" s="94"/>
      <c r="J5" s="94"/>
      <c r="K5" s="94"/>
      <c r="L5" s="94"/>
      <c r="M5" s="94"/>
      <c r="N5" s="95"/>
      <c r="O5" s="10" t="s">
        <v>97</v>
      </c>
    </row>
    <row r="6" spans="1:21" ht="15" customHeight="1" x14ac:dyDescent="0.25">
      <c r="A6" s="93" t="s">
        <v>98</v>
      </c>
      <c r="B6" s="94"/>
      <c r="C6" s="94"/>
      <c r="D6" s="94"/>
      <c r="E6" s="95"/>
      <c r="F6" s="96" t="s">
        <v>96</v>
      </c>
      <c r="G6" s="97"/>
      <c r="H6" s="97"/>
      <c r="I6" s="97"/>
      <c r="J6" s="97"/>
      <c r="K6" s="97"/>
      <c r="L6" s="97"/>
      <c r="M6" s="97"/>
      <c r="N6" s="97"/>
      <c r="O6" s="98"/>
    </row>
    <row r="7" spans="1:21" ht="20.25" customHeight="1" thickBot="1" x14ac:dyDescent="0.3">
      <c r="A7" s="99" t="s">
        <v>99</v>
      </c>
      <c r="B7" s="100"/>
      <c r="C7" s="100"/>
      <c r="D7" s="100"/>
      <c r="E7" s="101"/>
      <c r="F7" s="76" t="s">
        <v>0</v>
      </c>
      <c r="G7" s="77"/>
      <c r="H7" s="67">
        <f>+E28</f>
        <v>3000000</v>
      </c>
      <c r="I7" s="102"/>
      <c r="J7" s="102"/>
      <c r="K7" s="102"/>
      <c r="L7" s="102"/>
      <c r="M7" s="102"/>
      <c r="N7" s="102"/>
      <c r="O7" s="103"/>
    </row>
    <row r="8" spans="1:21" ht="4.7" customHeight="1" x14ac:dyDescent="0.25">
      <c r="A8" s="11"/>
      <c r="B8" s="12"/>
      <c r="C8" s="12"/>
      <c r="D8" s="12"/>
      <c r="E8" s="61"/>
      <c r="F8" s="12"/>
      <c r="G8" s="12"/>
      <c r="H8" s="61"/>
      <c r="I8" s="13"/>
      <c r="J8" s="12"/>
      <c r="K8" s="14"/>
      <c r="L8" s="12"/>
      <c r="M8" s="12"/>
      <c r="N8" s="12"/>
      <c r="O8" s="15"/>
    </row>
    <row r="9" spans="1:21" ht="39" customHeight="1" x14ac:dyDescent="0.25">
      <c r="A9" s="78" t="s">
        <v>1</v>
      </c>
      <c r="B9" s="81" t="s">
        <v>2</v>
      </c>
      <c r="C9" s="81" t="s">
        <v>3</v>
      </c>
      <c r="D9" s="81" t="s">
        <v>4</v>
      </c>
      <c r="E9" s="84" t="s">
        <v>5</v>
      </c>
      <c r="F9" s="81" t="s">
        <v>6</v>
      </c>
      <c r="G9" s="81" t="s">
        <v>55</v>
      </c>
      <c r="H9" s="74" t="s">
        <v>56</v>
      </c>
      <c r="I9" s="104"/>
      <c r="J9" s="104"/>
      <c r="K9" s="75"/>
      <c r="L9" s="81" t="s">
        <v>7</v>
      </c>
      <c r="M9" s="81" t="s">
        <v>8</v>
      </c>
      <c r="N9" s="81" t="s">
        <v>9</v>
      </c>
      <c r="O9" s="106" t="s">
        <v>10</v>
      </c>
    </row>
    <row r="10" spans="1:21" ht="28.5" customHeight="1" thickBot="1" x14ac:dyDescent="0.3">
      <c r="A10" s="79"/>
      <c r="B10" s="82"/>
      <c r="C10" s="82"/>
      <c r="D10" s="82"/>
      <c r="E10" s="85"/>
      <c r="F10" s="82"/>
      <c r="G10" s="82"/>
      <c r="H10" s="74" t="s">
        <v>11</v>
      </c>
      <c r="I10" s="75"/>
      <c r="J10" s="74" t="s">
        <v>12</v>
      </c>
      <c r="K10" s="75"/>
      <c r="L10" s="82"/>
      <c r="M10" s="82"/>
      <c r="N10" s="105"/>
      <c r="O10" s="107"/>
    </row>
    <row r="11" spans="1:21" ht="28.5" customHeight="1" x14ac:dyDescent="0.25">
      <c r="A11" s="80"/>
      <c r="B11" s="83"/>
      <c r="C11" s="83"/>
      <c r="D11" s="83"/>
      <c r="E11" s="86"/>
      <c r="F11" s="83"/>
      <c r="G11" s="83"/>
      <c r="H11" s="68" t="s">
        <v>13</v>
      </c>
      <c r="I11" s="17" t="s">
        <v>14</v>
      </c>
      <c r="J11" s="16" t="s">
        <v>13</v>
      </c>
      <c r="K11" s="18" t="s">
        <v>14</v>
      </c>
      <c r="L11" s="82"/>
      <c r="M11" s="82"/>
      <c r="N11" s="105"/>
      <c r="O11" s="107"/>
      <c r="S11" s="19" t="s">
        <v>15</v>
      </c>
    </row>
    <row r="12" spans="1:21" ht="0.95" customHeight="1" thickBot="1" x14ac:dyDescent="0.3">
      <c r="A12" s="20" t="s">
        <v>16</v>
      </c>
      <c r="B12" s="20" t="s">
        <v>17</v>
      </c>
      <c r="C12" s="21" t="s">
        <v>18</v>
      </c>
      <c r="D12" s="22" t="s">
        <v>19</v>
      </c>
      <c r="E12" s="62"/>
      <c r="F12" s="23" t="s">
        <v>20</v>
      </c>
      <c r="G12" s="23" t="s">
        <v>21</v>
      </c>
      <c r="H12" s="62"/>
      <c r="I12" s="24"/>
      <c r="J12" s="23"/>
      <c r="K12" s="25"/>
      <c r="L12" s="26">
        <v>42430</v>
      </c>
      <c r="M12" s="26"/>
      <c r="N12" s="105"/>
      <c r="O12" s="27"/>
      <c r="S12" s="28" t="s">
        <v>22</v>
      </c>
    </row>
    <row r="13" spans="1:21" s="35" customFormat="1" ht="24.4" customHeight="1" x14ac:dyDescent="0.25">
      <c r="A13" s="29" t="s">
        <v>37</v>
      </c>
      <c r="B13" s="30" t="s">
        <v>52</v>
      </c>
      <c r="C13" s="31" t="s">
        <v>38</v>
      </c>
      <c r="D13" s="58" t="s">
        <v>69</v>
      </c>
      <c r="E13" s="63">
        <f>'[1]New Budget by Year (2)'!E5</f>
        <v>166250</v>
      </c>
      <c r="F13" s="117" t="s">
        <v>43</v>
      </c>
      <c r="G13" s="118" t="s">
        <v>40</v>
      </c>
      <c r="H13" s="63">
        <f>+E13</f>
        <v>166250</v>
      </c>
      <c r="I13" s="33">
        <v>1</v>
      </c>
      <c r="J13" s="32">
        <v>0</v>
      </c>
      <c r="K13" s="33">
        <f>IF(I13&gt;0,1-I13,0)</f>
        <v>0</v>
      </c>
      <c r="L13" s="119" t="s">
        <v>84</v>
      </c>
      <c r="M13" s="119" t="s">
        <v>84</v>
      </c>
      <c r="N13" s="120" t="s">
        <v>90</v>
      </c>
      <c r="O13" s="34"/>
      <c r="S13" s="28" t="s">
        <v>24</v>
      </c>
    </row>
    <row r="14" spans="1:21" s="35" customFormat="1" ht="44.45" customHeight="1" thickBot="1" x14ac:dyDescent="0.3">
      <c r="A14" s="29" t="s">
        <v>37</v>
      </c>
      <c r="B14" s="30" t="s">
        <v>52</v>
      </c>
      <c r="C14" s="31" t="s">
        <v>38</v>
      </c>
      <c r="D14" s="58" t="s">
        <v>70</v>
      </c>
      <c r="E14" s="63">
        <f>'[1]New Budget by Year (2)'!E6</f>
        <v>94050</v>
      </c>
      <c r="F14" s="117" t="s">
        <v>43</v>
      </c>
      <c r="G14" s="118" t="s">
        <v>40</v>
      </c>
      <c r="H14" s="63">
        <f t="shared" ref="H14:H27" si="0">+E14</f>
        <v>94050</v>
      </c>
      <c r="I14" s="33">
        <v>1</v>
      </c>
      <c r="J14" s="32"/>
      <c r="K14" s="33">
        <f t="shared" ref="K14:K24" si="1">IF(I14&gt;0,1-I14,0)</f>
        <v>0</v>
      </c>
      <c r="L14" s="119" t="s">
        <v>84</v>
      </c>
      <c r="M14" s="119" t="s">
        <v>84</v>
      </c>
      <c r="N14" s="121" t="s">
        <v>91</v>
      </c>
      <c r="O14" s="34"/>
      <c r="S14" s="28" t="s">
        <v>25</v>
      </c>
    </row>
    <row r="15" spans="1:21" s="35" customFormat="1" ht="31.15" customHeight="1" x14ac:dyDescent="0.25">
      <c r="A15" s="29" t="s">
        <v>37</v>
      </c>
      <c r="B15" s="30" t="s">
        <v>52</v>
      </c>
      <c r="C15" s="31" t="s">
        <v>38</v>
      </c>
      <c r="D15" s="58" t="s">
        <v>71</v>
      </c>
      <c r="E15" s="63">
        <f>'[1]New Budget by Year (2)'!E7</f>
        <v>9500</v>
      </c>
      <c r="F15" s="117" t="s">
        <v>43</v>
      </c>
      <c r="G15" s="118" t="s">
        <v>40</v>
      </c>
      <c r="H15" s="63">
        <f t="shared" si="0"/>
        <v>9500</v>
      </c>
      <c r="I15" s="33">
        <v>1</v>
      </c>
      <c r="J15" s="32"/>
      <c r="K15" s="33">
        <f t="shared" si="1"/>
        <v>0</v>
      </c>
      <c r="L15" s="119" t="s">
        <v>84</v>
      </c>
      <c r="M15" s="119" t="s">
        <v>84</v>
      </c>
      <c r="N15" s="121" t="s">
        <v>92</v>
      </c>
      <c r="O15" s="34"/>
      <c r="S15" s="19" t="s">
        <v>26</v>
      </c>
    </row>
    <row r="16" spans="1:21" s="35" customFormat="1" ht="48.6" customHeight="1" x14ac:dyDescent="0.25">
      <c r="A16" s="29" t="s">
        <v>37</v>
      </c>
      <c r="B16" s="30" t="s">
        <v>52</v>
      </c>
      <c r="C16" s="31" t="s">
        <v>38</v>
      </c>
      <c r="D16" s="58" t="s">
        <v>72</v>
      </c>
      <c r="E16" s="63">
        <f>'[1]New Budget by Year (2)'!E8</f>
        <v>150100</v>
      </c>
      <c r="F16" s="117" t="s">
        <v>43</v>
      </c>
      <c r="G16" s="118" t="s">
        <v>40</v>
      </c>
      <c r="H16" s="63">
        <f t="shared" si="0"/>
        <v>150100</v>
      </c>
      <c r="I16" s="33">
        <v>1</v>
      </c>
      <c r="J16" s="32"/>
      <c r="K16" s="33">
        <f t="shared" si="1"/>
        <v>0</v>
      </c>
      <c r="L16" s="119" t="s">
        <v>85</v>
      </c>
      <c r="M16" s="119" t="s">
        <v>85</v>
      </c>
      <c r="N16" s="121" t="s">
        <v>93</v>
      </c>
      <c r="O16" s="34"/>
      <c r="S16" s="28" t="s">
        <v>27</v>
      </c>
    </row>
    <row r="17" spans="1:19" s="35" customFormat="1" ht="45" customHeight="1" x14ac:dyDescent="0.25">
      <c r="A17" s="29" t="s">
        <v>37</v>
      </c>
      <c r="B17" s="30" t="s">
        <v>52</v>
      </c>
      <c r="C17" s="31" t="s">
        <v>38</v>
      </c>
      <c r="D17" s="58" t="s">
        <v>73</v>
      </c>
      <c r="E17" s="63">
        <f>'[1]New Budget by Year (2)'!E9</f>
        <v>73150</v>
      </c>
      <c r="F17" s="117" t="s">
        <v>43</v>
      </c>
      <c r="G17" s="118" t="s">
        <v>40</v>
      </c>
      <c r="H17" s="63">
        <f t="shared" si="0"/>
        <v>73150</v>
      </c>
      <c r="I17" s="33">
        <v>1</v>
      </c>
      <c r="J17" s="32"/>
      <c r="K17" s="33">
        <f t="shared" si="1"/>
        <v>0</v>
      </c>
      <c r="L17" s="119" t="s">
        <v>85</v>
      </c>
      <c r="M17" s="119" t="s">
        <v>85</v>
      </c>
      <c r="N17" s="121" t="s">
        <v>90</v>
      </c>
      <c r="O17" s="34"/>
      <c r="S17" s="28" t="s">
        <v>28</v>
      </c>
    </row>
    <row r="18" spans="1:19" s="35" customFormat="1" ht="33" customHeight="1" x14ac:dyDescent="0.25">
      <c r="A18" s="29" t="s">
        <v>37</v>
      </c>
      <c r="B18" s="30" t="s">
        <v>52</v>
      </c>
      <c r="C18" s="31" t="s">
        <v>38</v>
      </c>
      <c r="D18" s="58" t="s">
        <v>74</v>
      </c>
      <c r="E18" s="63">
        <f>'[1]New Budget by Year (2)'!E10</f>
        <v>171000</v>
      </c>
      <c r="F18" s="117" t="s">
        <v>43</v>
      </c>
      <c r="G18" s="118" t="s">
        <v>40</v>
      </c>
      <c r="H18" s="63">
        <f t="shared" si="0"/>
        <v>171000</v>
      </c>
      <c r="I18" s="33">
        <v>1</v>
      </c>
      <c r="J18" s="32"/>
      <c r="K18" s="33">
        <f t="shared" si="1"/>
        <v>0</v>
      </c>
      <c r="L18" s="119" t="s">
        <v>85</v>
      </c>
      <c r="M18" s="119" t="s">
        <v>85</v>
      </c>
      <c r="N18" s="121" t="s">
        <v>94</v>
      </c>
      <c r="O18" s="34"/>
      <c r="S18" s="28" t="s">
        <v>29</v>
      </c>
    </row>
    <row r="19" spans="1:19" s="35" customFormat="1" ht="24.4" customHeight="1" x14ac:dyDescent="0.25">
      <c r="A19" s="29" t="s">
        <v>37</v>
      </c>
      <c r="B19" s="30" t="s">
        <v>52</v>
      </c>
      <c r="C19" s="31" t="s">
        <v>38</v>
      </c>
      <c r="D19" s="58" t="s">
        <v>75</v>
      </c>
      <c r="E19" s="63">
        <f>'[1]New Budget by Year (2)'!E11</f>
        <v>190700</v>
      </c>
      <c r="F19" s="117" t="s">
        <v>43</v>
      </c>
      <c r="G19" s="118" t="s">
        <v>40</v>
      </c>
      <c r="H19" s="63">
        <f t="shared" si="0"/>
        <v>190700</v>
      </c>
      <c r="I19" s="33">
        <v>1</v>
      </c>
      <c r="J19" s="32"/>
      <c r="K19" s="33">
        <f t="shared" si="1"/>
        <v>0</v>
      </c>
      <c r="L19" s="119" t="s">
        <v>86</v>
      </c>
      <c r="M19" s="119" t="s">
        <v>86</v>
      </c>
      <c r="N19" s="121" t="s">
        <v>90</v>
      </c>
      <c r="O19" s="34"/>
      <c r="S19" s="28" t="s">
        <v>30</v>
      </c>
    </row>
    <row r="20" spans="1:19" s="35" customFormat="1" ht="66.599999999999994" customHeight="1" x14ac:dyDescent="0.25">
      <c r="A20" s="29" t="s">
        <v>37</v>
      </c>
      <c r="B20" s="30" t="s">
        <v>52</v>
      </c>
      <c r="C20" s="31" t="s">
        <v>38</v>
      </c>
      <c r="D20" s="58" t="s">
        <v>76</v>
      </c>
      <c r="E20" s="63">
        <f>'[1]New Budget by Year (2)'!E12</f>
        <v>200000</v>
      </c>
      <c r="F20" s="117" t="s">
        <v>43</v>
      </c>
      <c r="G20" s="118" t="s">
        <v>40</v>
      </c>
      <c r="H20" s="63">
        <f t="shared" si="0"/>
        <v>200000</v>
      </c>
      <c r="I20" s="33">
        <v>1</v>
      </c>
      <c r="J20" s="32"/>
      <c r="K20" s="33">
        <f t="shared" si="1"/>
        <v>0</v>
      </c>
      <c r="L20" s="119" t="s">
        <v>86</v>
      </c>
      <c r="M20" s="119" t="s">
        <v>86</v>
      </c>
      <c r="N20" s="121" t="s">
        <v>93</v>
      </c>
      <c r="O20" s="34"/>
      <c r="S20" s="28" t="s">
        <v>31</v>
      </c>
    </row>
    <row r="21" spans="1:19" s="35" customFormat="1" ht="49.15" customHeight="1" x14ac:dyDescent="0.25">
      <c r="A21" s="29" t="s">
        <v>37</v>
      </c>
      <c r="B21" s="30" t="s">
        <v>52</v>
      </c>
      <c r="C21" s="31" t="s">
        <v>38</v>
      </c>
      <c r="D21" s="58" t="s">
        <v>77</v>
      </c>
      <c r="E21" s="63">
        <f>'[1]New Budget by Year (2)'!E13</f>
        <v>222300</v>
      </c>
      <c r="F21" s="117" t="s">
        <v>43</v>
      </c>
      <c r="G21" s="118" t="s">
        <v>40</v>
      </c>
      <c r="H21" s="63">
        <f t="shared" si="0"/>
        <v>222300</v>
      </c>
      <c r="I21" s="33">
        <v>1</v>
      </c>
      <c r="J21" s="32"/>
      <c r="K21" s="33">
        <f t="shared" si="1"/>
        <v>0</v>
      </c>
      <c r="L21" s="119" t="s">
        <v>86</v>
      </c>
      <c r="M21" s="119" t="s">
        <v>86</v>
      </c>
      <c r="N21" s="121" t="s">
        <v>90</v>
      </c>
      <c r="O21" s="34"/>
    </row>
    <row r="22" spans="1:19" s="35" customFormat="1" ht="37.15" customHeight="1" x14ac:dyDescent="0.25">
      <c r="A22" s="29" t="s">
        <v>37</v>
      </c>
      <c r="B22" s="30" t="s">
        <v>52</v>
      </c>
      <c r="C22" s="31" t="s">
        <v>38</v>
      </c>
      <c r="D22" s="58" t="s">
        <v>78</v>
      </c>
      <c r="E22" s="63">
        <f>'[1]New Budget by Year (2)'!E14</f>
        <v>384750</v>
      </c>
      <c r="F22" s="117" t="s">
        <v>43</v>
      </c>
      <c r="G22" s="118" t="s">
        <v>40</v>
      </c>
      <c r="H22" s="63">
        <f t="shared" si="0"/>
        <v>384750</v>
      </c>
      <c r="I22" s="33">
        <v>1</v>
      </c>
      <c r="J22" s="32"/>
      <c r="K22" s="33">
        <f t="shared" si="1"/>
        <v>0</v>
      </c>
      <c r="L22" s="119" t="s">
        <v>87</v>
      </c>
      <c r="M22" s="119" t="s">
        <v>87</v>
      </c>
      <c r="N22" s="121" t="s">
        <v>90</v>
      </c>
      <c r="O22" s="34"/>
    </row>
    <row r="23" spans="1:19" s="35" customFormat="1" ht="46.9" customHeight="1" x14ac:dyDescent="0.25">
      <c r="A23" s="29" t="s">
        <v>37</v>
      </c>
      <c r="B23" s="30" t="s">
        <v>52</v>
      </c>
      <c r="C23" s="31" t="s">
        <v>61</v>
      </c>
      <c r="D23" s="58" t="s">
        <v>79</v>
      </c>
      <c r="E23" s="63">
        <f>'[1]New Budget by Year (2)'!E15</f>
        <v>80000</v>
      </c>
      <c r="F23" s="117" t="s">
        <v>39</v>
      </c>
      <c r="G23" s="118" t="s">
        <v>40</v>
      </c>
      <c r="H23" s="63">
        <f t="shared" si="0"/>
        <v>80000</v>
      </c>
      <c r="I23" s="33">
        <v>1</v>
      </c>
      <c r="J23" s="32"/>
      <c r="K23" s="33">
        <f t="shared" si="1"/>
        <v>0</v>
      </c>
      <c r="L23" s="119" t="s">
        <v>87</v>
      </c>
      <c r="M23" s="119" t="s">
        <v>87</v>
      </c>
      <c r="N23" s="121" t="s">
        <v>93</v>
      </c>
      <c r="O23" s="34"/>
    </row>
    <row r="24" spans="1:19" s="35" customFormat="1" ht="33" customHeight="1" x14ac:dyDescent="0.25">
      <c r="A24" s="29" t="s">
        <v>37</v>
      </c>
      <c r="B24" s="30" t="s">
        <v>52</v>
      </c>
      <c r="C24" s="31" t="s">
        <v>38</v>
      </c>
      <c r="D24" s="58" t="s">
        <v>80</v>
      </c>
      <c r="E24" s="63">
        <f>'[1]New Budget by Year (2)'!E16</f>
        <v>1019200</v>
      </c>
      <c r="F24" s="117" t="s">
        <v>43</v>
      </c>
      <c r="G24" s="118" t="s">
        <v>40</v>
      </c>
      <c r="H24" s="63">
        <f t="shared" si="0"/>
        <v>1019200</v>
      </c>
      <c r="I24" s="33">
        <v>1</v>
      </c>
      <c r="J24" s="32"/>
      <c r="K24" s="33">
        <f t="shared" si="1"/>
        <v>0</v>
      </c>
      <c r="L24" s="119" t="s">
        <v>88</v>
      </c>
      <c r="M24" s="119" t="s">
        <v>88</v>
      </c>
      <c r="N24" s="121" t="s">
        <v>94</v>
      </c>
      <c r="O24" s="34"/>
    </row>
    <row r="25" spans="1:19" s="35" customFormat="1" ht="33" customHeight="1" x14ac:dyDescent="0.25">
      <c r="A25" s="29" t="s">
        <v>37</v>
      </c>
      <c r="B25" s="30" t="s">
        <v>52</v>
      </c>
      <c r="C25" s="31" t="s">
        <v>38</v>
      </c>
      <c r="D25" s="69" t="s">
        <v>81</v>
      </c>
      <c r="E25" s="63">
        <f>'[1]New Budget by Year (2)'!E17</f>
        <v>42750</v>
      </c>
      <c r="F25" s="117" t="s">
        <v>43</v>
      </c>
      <c r="G25" s="118" t="s">
        <v>40</v>
      </c>
      <c r="H25" s="63">
        <f t="shared" ref="H25:H26" si="2">+E25</f>
        <v>42750</v>
      </c>
      <c r="I25" s="33">
        <v>1</v>
      </c>
      <c r="J25" s="32"/>
      <c r="K25" s="33">
        <f t="shared" ref="K25:K26" si="3">IF(I25&gt;0,1-I25,0)</f>
        <v>0</v>
      </c>
      <c r="L25" s="119" t="s">
        <v>88</v>
      </c>
      <c r="M25" s="119" t="s">
        <v>88</v>
      </c>
      <c r="N25" s="122" t="s">
        <v>90</v>
      </c>
      <c r="O25" s="70"/>
    </row>
    <row r="26" spans="1:19" s="35" customFormat="1" ht="52.15" customHeight="1" x14ac:dyDescent="0.25">
      <c r="A26" s="29" t="s">
        <v>37</v>
      </c>
      <c r="B26" s="30" t="s">
        <v>52</v>
      </c>
      <c r="C26" s="31" t="s">
        <v>38</v>
      </c>
      <c r="D26" s="69" t="s">
        <v>82</v>
      </c>
      <c r="E26" s="63">
        <f>'[1]New Budget by Year (2)'!E18</f>
        <v>71250</v>
      </c>
      <c r="F26" s="117" t="s">
        <v>43</v>
      </c>
      <c r="G26" s="118" t="s">
        <v>40</v>
      </c>
      <c r="H26" s="63">
        <f t="shared" si="2"/>
        <v>71250</v>
      </c>
      <c r="I26" s="33">
        <v>1</v>
      </c>
      <c r="J26" s="32"/>
      <c r="K26" s="33">
        <f t="shared" si="3"/>
        <v>0</v>
      </c>
      <c r="L26" s="123" t="s">
        <v>89</v>
      </c>
      <c r="M26" s="123" t="s">
        <v>89</v>
      </c>
      <c r="N26" s="122" t="s">
        <v>95</v>
      </c>
      <c r="O26" s="70"/>
    </row>
    <row r="27" spans="1:19" ht="27.6" customHeight="1" x14ac:dyDescent="0.25">
      <c r="A27" s="29" t="s">
        <v>37</v>
      </c>
      <c r="B27" s="30" t="s">
        <v>23</v>
      </c>
      <c r="C27" s="36"/>
      <c r="D27" s="71" t="s">
        <v>83</v>
      </c>
      <c r="E27" s="63">
        <f>'[1]New Budget by Year (2)'!E19</f>
        <v>125000</v>
      </c>
      <c r="F27" s="36"/>
      <c r="G27" s="36"/>
      <c r="H27" s="63">
        <f t="shared" si="0"/>
        <v>125000</v>
      </c>
      <c r="I27" s="33">
        <v>1</v>
      </c>
      <c r="J27" s="36"/>
      <c r="K27" s="37"/>
      <c r="L27" s="38"/>
      <c r="M27" s="38"/>
      <c r="N27" s="39"/>
      <c r="O27" s="40"/>
    </row>
    <row r="28" spans="1:19" s="46" customFormat="1" ht="35.25" customHeight="1" thickBot="1" x14ac:dyDescent="0.3">
      <c r="A28" s="41" t="s">
        <v>32</v>
      </c>
      <c r="B28" s="108"/>
      <c r="C28" s="109"/>
      <c r="D28" s="42" t="s">
        <v>33</v>
      </c>
      <c r="E28" s="116">
        <f>SUM(E13:E27)</f>
        <v>3000000</v>
      </c>
      <c r="F28" s="44"/>
      <c r="G28" s="44"/>
      <c r="H28" s="116">
        <f>IF(SUM(H13:H27)&lt;&gt;H7,"Ttl shd equal project amount",SUM(H13:H27))</f>
        <v>3000000</v>
      </c>
      <c r="I28" s="45">
        <f>AVERAGE(I13:I27)</f>
        <v>1</v>
      </c>
      <c r="J28" s="43">
        <f>SUM(J13:J27)</f>
        <v>0</v>
      </c>
      <c r="K28" s="45">
        <f>AVERAGE(K13:K27)</f>
        <v>0</v>
      </c>
      <c r="L28" s="44"/>
      <c r="M28" s="44"/>
      <c r="N28" s="44"/>
      <c r="O28" s="44"/>
      <c r="S28" s="47"/>
    </row>
    <row r="29" spans="1:19" ht="14.25" customHeight="1" x14ac:dyDescent="0.25">
      <c r="A29" s="110" t="s">
        <v>58</v>
      </c>
      <c r="B29" s="111"/>
      <c r="C29" s="111"/>
      <c r="D29" s="111"/>
      <c r="E29" s="111"/>
      <c r="F29" s="111"/>
      <c r="G29" s="111"/>
      <c r="H29" s="111"/>
      <c r="I29" s="111"/>
      <c r="J29" s="111"/>
      <c r="K29" s="111"/>
      <c r="L29" s="111"/>
      <c r="M29" s="111"/>
      <c r="N29" s="111"/>
      <c r="O29" s="112"/>
    </row>
    <row r="30" spans="1:19" x14ac:dyDescent="0.25">
      <c r="A30" s="113"/>
      <c r="B30" s="114"/>
      <c r="C30" s="114"/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4"/>
      <c r="O30" s="115"/>
    </row>
    <row r="31" spans="1:19" ht="14.1" customHeight="1" thickBot="1" x14ac:dyDescent="0.3">
      <c r="A31" s="113"/>
      <c r="B31" s="114"/>
      <c r="C31" s="114"/>
      <c r="D31" s="114"/>
      <c r="E31" s="114"/>
      <c r="F31" s="114"/>
      <c r="G31" s="114"/>
      <c r="H31" s="114"/>
      <c r="I31" s="114"/>
      <c r="J31" s="114"/>
      <c r="K31" s="114"/>
      <c r="L31" s="114"/>
      <c r="M31" s="114"/>
      <c r="N31" s="114"/>
      <c r="O31" s="115"/>
    </row>
    <row r="32" spans="1:19" s="48" customFormat="1" ht="21.75" customHeight="1" thickBot="1" x14ac:dyDescent="0.3">
      <c r="A32" s="87" t="s">
        <v>65</v>
      </c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  <c r="O32" s="89"/>
    </row>
    <row r="33" spans="1:15" s="12" customFormat="1" ht="27.75" customHeight="1" thickBot="1" x14ac:dyDescent="0.3">
      <c r="A33" s="90" t="s">
        <v>67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2"/>
    </row>
    <row r="34" spans="1:15" s="49" customFormat="1" ht="29.1" customHeight="1" thickBot="1" x14ac:dyDescent="0.3">
      <c r="A34" s="90" t="s">
        <v>66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2"/>
    </row>
    <row r="35" spans="1:15" x14ac:dyDescent="0.25">
      <c r="A35" s="50"/>
      <c r="B35" s="50"/>
      <c r="C35" s="50"/>
      <c r="D35" s="50"/>
      <c r="E35" s="64"/>
      <c r="F35" s="50"/>
      <c r="G35" s="50"/>
      <c r="H35" s="64"/>
      <c r="I35" s="51"/>
      <c r="J35" s="50"/>
      <c r="K35" s="52"/>
      <c r="L35" s="50"/>
      <c r="M35" s="50"/>
      <c r="N35" s="50"/>
      <c r="O35" s="50"/>
    </row>
    <row r="36" spans="1:15" x14ac:dyDescent="0.25">
      <c r="A36" s="50"/>
      <c r="B36" s="50"/>
      <c r="C36" s="50"/>
      <c r="D36" s="50"/>
      <c r="E36" s="64"/>
      <c r="F36" s="50"/>
      <c r="G36" s="50"/>
      <c r="H36" s="64"/>
      <c r="I36" s="51"/>
      <c r="J36" s="50"/>
      <c r="K36" s="52"/>
      <c r="L36" s="50"/>
      <c r="M36" s="50"/>
      <c r="N36" s="50"/>
      <c r="O36" s="50"/>
    </row>
    <row r="37" spans="1:15" x14ac:dyDescent="0.25">
      <c r="A37" s="50"/>
      <c r="B37" s="50"/>
      <c r="C37" s="50"/>
      <c r="D37" s="50"/>
      <c r="E37" s="64"/>
      <c r="F37" s="50"/>
      <c r="G37" s="50"/>
      <c r="H37" s="64"/>
      <c r="I37" s="51"/>
      <c r="J37" s="50"/>
      <c r="K37" s="52"/>
      <c r="L37" s="50"/>
      <c r="M37" s="50"/>
      <c r="N37" s="50"/>
      <c r="O37" s="50"/>
    </row>
    <row r="38" spans="1:15" x14ac:dyDescent="0.25">
      <c r="A38" s="50"/>
      <c r="B38" s="50"/>
      <c r="C38" s="50"/>
      <c r="D38" s="50"/>
      <c r="E38" s="64"/>
      <c r="F38" s="50"/>
      <c r="G38" s="50"/>
      <c r="H38" s="64"/>
      <c r="I38" s="51"/>
      <c r="J38" s="50"/>
      <c r="K38" s="52"/>
      <c r="L38" s="50"/>
      <c r="M38" s="50"/>
      <c r="N38" s="50"/>
      <c r="O38" s="50"/>
    </row>
    <row r="39" spans="1:15" x14ac:dyDescent="0.25">
      <c r="A39" s="50"/>
      <c r="B39" s="50"/>
      <c r="C39" s="50"/>
      <c r="D39" s="50"/>
      <c r="E39" s="64"/>
      <c r="F39" s="50"/>
      <c r="G39" s="50"/>
      <c r="H39" s="64"/>
      <c r="I39" s="51"/>
      <c r="J39" s="50"/>
      <c r="K39" s="52"/>
      <c r="L39" s="50"/>
      <c r="M39" s="50"/>
      <c r="N39" s="50"/>
      <c r="O39" s="50"/>
    </row>
    <row r="40" spans="1:15" x14ac:dyDescent="0.25">
      <c r="A40" s="50"/>
      <c r="B40" s="50"/>
      <c r="C40" s="50"/>
      <c r="D40" s="50"/>
      <c r="E40" s="64"/>
      <c r="F40" s="50"/>
      <c r="G40" s="50"/>
      <c r="H40" s="64"/>
      <c r="I40" s="51"/>
      <c r="J40" s="50"/>
      <c r="K40" s="52"/>
      <c r="L40" s="50"/>
      <c r="M40" s="50"/>
      <c r="N40" s="50"/>
      <c r="O40" s="50"/>
    </row>
    <row r="41" spans="1:15" hidden="1" outlineLevel="1" x14ac:dyDescent="0.25">
      <c r="A41" s="53" t="s">
        <v>34</v>
      </c>
      <c r="B41" s="54"/>
    </row>
    <row r="42" spans="1:15" ht="15" hidden="1" customHeight="1" outlineLevel="1" x14ac:dyDescent="0.25">
      <c r="A42" s="55" t="s">
        <v>51</v>
      </c>
      <c r="B42" s="55" t="s">
        <v>53</v>
      </c>
      <c r="C42" s="55" t="s">
        <v>60</v>
      </c>
      <c r="D42" s="55" t="s">
        <v>35</v>
      </c>
      <c r="E42" s="65" t="s">
        <v>36</v>
      </c>
      <c r="F42" s="55" t="s">
        <v>62</v>
      </c>
      <c r="G42" s="55" t="s">
        <v>63</v>
      </c>
      <c r="H42" s="65"/>
    </row>
    <row r="43" spans="1:15" hidden="1" outlineLevel="1" x14ac:dyDescent="0.25">
      <c r="A43" s="55" t="s">
        <v>37</v>
      </c>
      <c r="B43" s="55" t="s">
        <v>52</v>
      </c>
      <c r="C43" s="55" t="s">
        <v>38</v>
      </c>
      <c r="D43" s="55"/>
      <c r="E43" s="65"/>
      <c r="F43" s="55" t="s">
        <v>39</v>
      </c>
      <c r="G43" s="55" t="s">
        <v>40</v>
      </c>
      <c r="H43" s="65"/>
    </row>
    <row r="44" spans="1:15" hidden="1" outlineLevel="1" x14ac:dyDescent="0.25">
      <c r="A44" s="55" t="s">
        <v>41</v>
      </c>
      <c r="B44" s="55" t="s">
        <v>42</v>
      </c>
      <c r="C44" s="56" t="s">
        <v>61</v>
      </c>
      <c r="D44" s="55"/>
      <c r="E44" s="65"/>
      <c r="F44" s="57" t="s">
        <v>43</v>
      </c>
      <c r="G44" s="55" t="s">
        <v>59</v>
      </c>
      <c r="H44" s="65"/>
    </row>
    <row r="45" spans="1:15" hidden="1" outlineLevel="1" x14ac:dyDescent="0.25">
      <c r="A45" s="55" t="s">
        <v>44</v>
      </c>
      <c r="B45" s="55" t="s">
        <v>23</v>
      </c>
      <c r="C45" s="55" t="s">
        <v>54</v>
      </c>
      <c r="D45" s="55"/>
      <c r="E45" s="65"/>
      <c r="F45" s="55" t="s">
        <v>45</v>
      </c>
      <c r="G45" s="55"/>
      <c r="H45" s="65"/>
    </row>
    <row r="46" spans="1:15" hidden="1" outlineLevel="1" x14ac:dyDescent="0.25">
      <c r="A46" s="55" t="s">
        <v>46</v>
      </c>
      <c r="B46" s="55"/>
      <c r="C46" s="55" t="s">
        <v>57</v>
      </c>
      <c r="D46" s="55"/>
      <c r="E46" s="65"/>
      <c r="F46" s="55" t="s">
        <v>47</v>
      </c>
      <c r="G46" s="55"/>
      <c r="H46" s="65"/>
    </row>
    <row r="47" spans="1:15" hidden="1" outlineLevel="1" x14ac:dyDescent="0.25">
      <c r="A47" s="55" t="s">
        <v>48</v>
      </c>
      <c r="B47" s="55"/>
      <c r="C47" s="55"/>
      <c r="D47" s="55"/>
      <c r="E47" s="65"/>
      <c r="F47" s="55" t="s">
        <v>49</v>
      </c>
      <c r="G47" s="55"/>
      <c r="H47" s="65"/>
    </row>
    <row r="48" spans="1:15" hidden="1" outlineLevel="1" x14ac:dyDescent="0.25">
      <c r="A48" s="54"/>
      <c r="B48" s="54"/>
      <c r="C48" s="54"/>
      <c r="D48" s="54"/>
      <c r="E48" s="66"/>
      <c r="F48" s="55"/>
      <c r="G48" s="54"/>
      <c r="H48" s="66"/>
    </row>
    <row r="49" collapsed="1" x14ac:dyDescent="0.25"/>
  </sheetData>
  <mergeCells count="26">
    <mergeCell ref="A32:O32"/>
    <mergeCell ref="A33:O33"/>
    <mergeCell ref="A34:O34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8:C28"/>
    <mergeCell ref="A29:O31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6">
    <dataValidation type="list" allowBlank="1" showInputMessage="1" showErrorMessage="1" sqref="F12:F27">
      <formula1>$F$42:$F$48</formula1>
    </dataValidation>
    <dataValidation type="list" allowBlank="1" showInputMessage="1" showErrorMessage="1" sqref="G27">
      <formula1>$G$43:$G$44</formula1>
    </dataValidation>
    <dataValidation type="list" allowBlank="1" showInputMessage="1" showErrorMessage="1" sqref="G12:G26">
      <formula1>$G$42:$G$44</formula1>
    </dataValidation>
    <dataValidation type="list" allowBlank="1" showInputMessage="1" showErrorMessage="1" sqref="C12:C26">
      <formula1>$C$42:$C$47</formula1>
    </dataValidation>
    <dataValidation type="list" allowBlank="1" showInputMessage="1" showErrorMessage="1" sqref="B12:B27">
      <formula1>$B$42:$B$47</formula1>
    </dataValidation>
    <dataValidation type="list" allowBlank="1" showInputMessage="1" showErrorMessage="1" sqref="A12:A27">
      <formula1>$A$42:$A$47</formula1>
    </dataValidation>
  </dataValidations>
  <printOptions horizontalCentered="1" verticalCentered="1"/>
  <pageMargins left="1" right="1" top="1" bottom="1" header="0.5" footer="0.5"/>
  <pageSetup paperSize="5" scale="50" orientation="landscape" r:id="rId1"/>
  <headerFooter>
    <oddHeader>&amp;RAnnex III - AR-T1213
Page &amp;P of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4BD51B842DF2E4B810A9604A46A32BC" ma:contentTypeVersion="291" ma:contentTypeDescription="A content type to manage public (operations) IDB documents" ma:contentTypeScope="" ma:versionID="954ac7354b64fabe98bdd23fb883c8d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a37b171cf23cbea957ee00ef607fee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AR-T121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IDBDocs_x0020_Number xmlns="cdc7663a-08f0-4737-9e8c-148ce897a09c" xsi:nil="true"/>
    <Division_x0020_or_x0020_Unit xmlns="cdc7663a-08f0-4737-9e8c-148ce897a09c">IFD/CMF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Bernedo, Cecilia</Document_x0020_Author>
    <Document_x0020_Language_x0020_IDB xmlns="cdc7663a-08f0-4737-9e8c-148ce897a09c">English</Document_x0020_Language_x0020_IDB>
    <TaxCatchAll xmlns="cdc7663a-08f0-4737-9e8c-148ce897a09c">
      <Value>67</Value>
      <Value>28</Value>
      <Value>2</Value>
      <Value>274</Value>
      <Value>232</Value>
    </TaxCatchAll>
    <Identifier xmlns="cdc7663a-08f0-4737-9e8c-148ce897a09c" xsi:nil="true"/>
    <_dlc_DocId xmlns="cdc7663a-08f0-4737-9e8c-148ce897a09c">EZSHARE-2068568303-8</_dlc_DocId>
    <_dlc_DocIdUrl xmlns="cdc7663a-08f0-4737-9e8c-148ce897a09c">
      <Url>https://idbg.sharepoint.com/teams/EZ-AR-TCP/AR-T1213/_layouts/15/DocIdRedir.aspx?ID=EZSHARE-2068568303-8</Url>
      <Description>EZSHARE-2068568303-8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ATN/GN-16815-AR;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FINANCING FOR ENVIRONMENTAL SUSTAINABILITY</TermName>
          <TermId xmlns="http://schemas.microsoft.com/office/infopath/2007/PartnerControls">dcc8718d-dd7c-4b5d-bcc4-86a6a708df42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GRN</TermName>
          <TermId xmlns="http://schemas.microsoft.com/office/infopath/2007/PartnerControls">d0f1dc7f-e162-4a9c-9421-b7d8c382a710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AR-T1213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Record_x0020_Number xmlns="cdc7663a-08f0-4737-9e8c-148ce897a09c">R0002207018</Record_x0020_Number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Banking and Financial Services;Finance;Financial and Capital Markets;Financial Regulation and Oversight;Financial Risk Management;Financial Sector Development;</Webtopic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F11E61DE-D0D2-4868-BB49-6DAA50AA0449}"/>
</file>

<file path=customXml/itemProps2.xml><?xml version="1.0" encoding="utf-8"?>
<ds:datastoreItem xmlns:ds="http://schemas.openxmlformats.org/officeDocument/2006/customXml" ds:itemID="{6C20D657-FF9F-4B1F-A9BF-CEC0D9F99972}"/>
</file>

<file path=customXml/itemProps3.xml><?xml version="1.0" encoding="utf-8"?>
<ds:datastoreItem xmlns:ds="http://schemas.openxmlformats.org/officeDocument/2006/customXml" ds:itemID="{757F4FF8-A52E-4C2C-8FDD-1E776B2FB655}">
  <ds:schemaRefs>
    <ds:schemaRef ds:uri="http://purl.org/dc/dcmitype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cdc7663a-08f0-4737-9e8c-148ce897a09c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256A9CFA-5EEA-4948-9B97-CEE076E74E82}"/>
</file>

<file path=customXml/itemProps7.xml><?xml version="1.0" encoding="utf-8"?>
<ds:datastoreItem xmlns:ds="http://schemas.openxmlformats.org/officeDocument/2006/customXml" ds:itemID="{021CA630-A096-4ACF-BB8D-2E8F235E8049}"/>
</file>

<file path=customXml/itemProps8.xml><?xml version="1.0" encoding="utf-8"?>
<ds:datastoreItem xmlns:ds="http://schemas.openxmlformats.org/officeDocument/2006/customXml" ds:itemID="{579E6436-D56A-4489-A86D-28FA6AF393D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Molina, Silvana</dc:creator>
  <cp:keywords/>
  <cp:lastModifiedBy>Bernedo, Cecilia</cp:lastModifiedBy>
  <cp:lastPrinted>2018-04-10T15:14:02Z</cp:lastPrinted>
  <dcterms:created xsi:type="dcterms:W3CDTF">2017-06-07T20:53:19Z</dcterms:created>
  <dcterms:modified xsi:type="dcterms:W3CDTF">2018-04-12T20:59:51Z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28;#Argentina|eb1b705c-195f-4c3b-9661-b201f2fee3c5</vt:lpwstr>
  </property>
  <property fmtid="{D5CDD505-2E9C-101B-9397-08002B2CF9AE}" pid="7" name="_dlc_DocIdItemGuid">
    <vt:lpwstr>03d93dea-4183-413f-a801-9fa6f4f07922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eries Operations IDB">
    <vt:lpwstr/>
  </property>
  <property fmtid="{D5CDD505-2E9C-101B-9397-08002B2CF9AE}" pid="13" name="Sub-Sector">
    <vt:lpwstr>232;#FINANCING FOR ENVIRONMENTAL SUSTAINABILITY|dcc8718d-dd7c-4b5d-bcc4-86a6a708df42</vt:lpwstr>
  </property>
  <property fmtid="{D5CDD505-2E9C-101B-9397-08002B2CF9AE}" pid="14" name="Fund IDB">
    <vt:lpwstr>274;#GRN|d0f1dc7f-e162-4a9c-9421-b7d8c382a710</vt:lpwstr>
  </property>
  <property fmtid="{D5CDD505-2E9C-101B-9397-08002B2CF9AE}" pid="15" name="Sector IDB">
    <vt:lpwstr>67;#FINANCIAL MARKETS|75500f29-2419-473a-bcd8-84901ddc2aa7</vt:lpwstr>
  </property>
  <property fmtid="{D5CDD505-2E9C-101B-9397-08002B2CF9AE}" pid="16" name="Function Operations IDB">
    <vt:lpwstr>2;#Project Preparation, Planning and Design|29ca0c72-1fc4-435f-a09c-28585cb5eac9</vt:lpwstr>
  </property>
  <property fmtid="{D5CDD505-2E9C-101B-9397-08002B2CF9AE}" pid="18" name="RecordStorageActiveId">
    <vt:lpwstr>401617d8-6ded-4cff-b446-f77b40afffda</vt:lpwstr>
  </property>
  <property fmtid="{D5CDD505-2E9C-101B-9397-08002B2CF9AE}" pid="19" name="Disclosure Activity">
    <vt:lpwstr>Approved TC document</vt:lpwstr>
  </property>
  <property fmtid="{D5CDD505-2E9C-101B-9397-08002B2CF9AE}" pid="20" name="ContentTypeId">
    <vt:lpwstr>0x0101001A458A224826124E8B45B1D613300CFC0054BD51B842DF2E4B810A9604A46A32BC</vt:lpwstr>
  </property>
</Properties>
</file>