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sites/BR-T1390-WSAEMBASA/Shared Documents/"/>
    </mc:Choice>
  </mc:AlternateContent>
  <xr:revisionPtr revIDLastSave="127" documentId="8_{7295CCEB-C2DE-43B9-81BF-49B3E391903E}" xr6:coauthVersionLast="45" xr6:coauthVersionMax="46" xr10:uidLastSave="{2CD47048-E8C9-4C9E-9DB4-622A84308756}"/>
  <bookViews>
    <workbookView xWindow="15" yWindow="0" windowWidth="19185" windowHeight="10200" xr2:uid="{00000000-000D-0000-FFFF-FFFF00000000}"/>
  </bookViews>
  <sheets>
    <sheet name="Componente 1" sheetId="5" r:id="rId1"/>
    <sheet name="Componente 2" sheetId="3" r:id="rId2"/>
    <sheet name="valores" sheetId="2" state="hidden" r:id="rId3"/>
  </sheets>
  <definedNames>
    <definedName name="_xlnm.Print_Area" localSheetId="0">'Componente 1'!$A$4:$L$25</definedName>
    <definedName name="_xlnm.Print_Area" localSheetId="1">'Componente 2'!$A$1:$O$28</definedName>
    <definedName name="_xlnm.Print_Titles" localSheetId="0">'Componente 1'!$10:$11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3" l="1"/>
  <c r="H15" i="3" s="1"/>
  <c r="E14" i="3"/>
  <c r="E19" i="5"/>
  <c r="H14" i="3" l="1"/>
  <c r="H16" i="3"/>
  <c r="H17" i="3"/>
  <c r="H18" i="3"/>
  <c r="H19" i="3"/>
  <c r="H13" i="3"/>
  <c r="E21" i="3"/>
  <c r="H21" i="3" s="1"/>
  <c r="E20" i="3"/>
  <c r="H20" i="3" s="1"/>
  <c r="E22" i="3" l="1"/>
  <c r="H22" i="3"/>
  <c r="I22" i="3"/>
  <c r="J22" i="3"/>
  <c r="K22" i="3"/>
  <c r="D12" i="2" l="1"/>
  <c r="C12" i="2"/>
  <c r="D3" i="2"/>
  <c r="D4" i="2"/>
  <c r="D5" i="2"/>
  <c r="D6" i="2"/>
  <c r="D7" i="2"/>
  <c r="D8" i="2"/>
  <c r="D9" i="2"/>
  <c r="D10" i="2"/>
  <c r="D11" i="2"/>
  <c r="D2" i="2"/>
</calcChain>
</file>

<file path=xl/sharedStrings.xml><?xml version="1.0" encoding="utf-8"?>
<sst xmlns="http://schemas.openxmlformats.org/spreadsheetml/2006/main" count="214" uniqueCount="143">
  <si>
    <t>Banco Interamericano de Desarrollo</t>
  </si>
  <si>
    <t>PLAN DE ADQUISICIONES PARA OPERACIONES EJECUTADAS POR EL BID</t>
  </si>
  <si>
    <t>País: Brasil</t>
  </si>
  <si>
    <t>Agencia Ejecutora:  BID</t>
  </si>
  <si>
    <t>UDR: CBR</t>
  </si>
  <si>
    <t>Número de Proyecto: BR-T1390</t>
  </si>
  <si>
    <t>Nombre del Proyecto: Apoyo a la Preparación del Programa de Saneamiento Ambiental de las Fuentes de Abastecimiento de Agua de la Región Metropolitana de Salvador y de Mejoramiento Operacional de la EMBASA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</si>
  <si>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</si>
  <si>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</si>
  <si>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</si>
  <si>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</si>
  <si>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</si>
  <si>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</si>
  <si>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</si>
  <si>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</si>
  <si>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</si>
  <si>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</si>
  <si>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</si>
  <si>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</si>
  <si>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</si>
  <si>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</si>
  <si>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</si>
  <si>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</si>
  <si>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</si>
  <si>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</si>
  <si>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</si>
  <si>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</si>
  <si>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</si>
  <si>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</si>
  <si>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</si>
  <si>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</si>
  <si>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</si>
  <si>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2</t>
  </si>
  <si>
    <t>A. Servicio de Consultoría</t>
  </si>
  <si>
    <t>Consultor Individual     (AM-650)</t>
  </si>
  <si>
    <t>Estudio de innovación tecnológica</t>
  </si>
  <si>
    <t>CCI</t>
  </si>
  <si>
    <t>Suma Alzada</t>
  </si>
  <si>
    <t>3 meses</t>
  </si>
  <si>
    <t>National Competitive Bidding</t>
  </si>
  <si>
    <t>Estudio Aquarating</t>
  </si>
  <si>
    <t>4 meses</t>
  </si>
  <si>
    <t>Firma Consultora           (GN-2765)</t>
  </si>
  <si>
    <t>Estudios ambientales EAE, MGAS, PGAS</t>
  </si>
  <si>
    <t>SCI</t>
  </si>
  <si>
    <t>6 meses</t>
  </si>
  <si>
    <t>Análisis financiero EMBASA</t>
  </si>
  <si>
    <t>Evaluación económica de la muestra</t>
  </si>
  <si>
    <t>ROP y estructura de ejecució</t>
  </si>
  <si>
    <t>Instrumentos de Planificación</t>
  </si>
  <si>
    <t>2 meses</t>
  </si>
  <si>
    <t>Padronização dos projetos de engenharia com o objetivo de reduzir os prazos e custos para elaboração dos projetos e melhorar a qualidade dos projetos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</si>
  <si>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</si>
  <si>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</si>
  <si>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</si>
  <si>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</si>
  <si>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</si>
  <si>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</si>
  <si>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</si>
  <si>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</si>
  <si>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</si>
  <si>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</si>
  <si>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</si>
  <si>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</si>
  <si>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</si>
  <si>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Componente 1</t>
  </si>
  <si>
    <t>SD</t>
  </si>
  <si>
    <t>B. Bienes (2)(iii)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</si>
  <si>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</si>
  <si>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</si>
  <si>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</si>
  <si>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</si>
  <si>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</si>
  <si>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</si>
  <si>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</si>
  <si>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Componente 5</t>
  </si>
  <si>
    <t xml:space="preserve">TO </t>
  </si>
  <si>
    <t>Componente 6</t>
  </si>
  <si>
    <t>Componente 7</t>
  </si>
  <si>
    <t>Componente 8</t>
  </si>
  <si>
    <t>Otros</t>
  </si>
  <si>
    <t>USD</t>
  </si>
  <si>
    <t>BRL</t>
  </si>
  <si>
    <t>Termo de Referencia 1</t>
  </si>
  <si>
    <t>Termo de referencia 2</t>
  </si>
  <si>
    <t>Termo de Referencia 3</t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</si>
  <si>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</si>
  <si>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</si>
  <si>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</si>
  <si>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</si>
  <si>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</si>
  <si>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</si>
  <si>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</si>
  <si>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t>Total</t>
  </si>
  <si>
    <t>SN</t>
  </si>
  <si>
    <t xml:space="preserve"> </t>
  </si>
  <si>
    <t>Servicios de Consultores Individuales</t>
  </si>
  <si>
    <t xml:space="preserve">Servicios de Consultoría  </t>
  </si>
  <si>
    <t xml:space="preserve">Servicios diferentes a consultoría  </t>
  </si>
  <si>
    <t>SBMC</t>
  </si>
  <si>
    <t>SBCC</t>
  </si>
  <si>
    <t>Local / Otro %</t>
  </si>
  <si>
    <t>BID/MIF %</t>
  </si>
  <si>
    <t>SCC</t>
  </si>
  <si>
    <t>Revisión técnica del JEP
(4)</t>
  </si>
  <si>
    <t xml:space="preserve">Fecha estimada del Anuncio de Adquisición o
 del Inicio de la contratación </t>
  </si>
  <si>
    <t>Fuente de Financiamiento y porcentaje</t>
  </si>
  <si>
    <t>Revisión  de adquisiciones 
 (3)</t>
  </si>
  <si>
    <t>Método de Adquisición
(2)</t>
  </si>
  <si>
    <t>Costo estimado del Contrato</t>
  </si>
  <si>
    <t>Descripción de las adquisiciones 
(1)</t>
  </si>
  <si>
    <t>Ref. POA</t>
  </si>
  <si>
    <t>Nº Item</t>
  </si>
  <si>
    <t>CD</t>
  </si>
  <si>
    <t>CP</t>
  </si>
  <si>
    <t>Consultorias (monto en U$S):_________</t>
  </si>
  <si>
    <t>Bienes y servicios (monto en U$S):_______</t>
  </si>
  <si>
    <t>Monto límite para revisión ex post de adquisiciones:</t>
  </si>
  <si>
    <t>LP</t>
  </si>
  <si>
    <t>PLAN DE ADQUISICIONES  DE COOPERACIONES TECNICAS NO REEMBOLSABLES</t>
  </si>
  <si>
    <t>VPC/FMP</t>
  </si>
  <si>
    <t xml:space="preserve">Banco Interamericano de Desarrollo </t>
  </si>
  <si>
    <t>Número del Proyecto: BR-T1390</t>
  </si>
  <si>
    <t>Período del Plan: 24 meses</t>
  </si>
  <si>
    <t>Agencia Ejecutora (AE): EMBASA</t>
  </si>
  <si>
    <t>Nombre del Proyecto: Apoyo a la Preparación del Programa de Saneamiento Ambiental de las Fuentes de Abastecimiento de Agua de la Región Metropolitana de</t>
  </si>
  <si>
    <t>Sector Público</t>
  </si>
  <si>
    <t>Programa de Fortalecimento da Gestão da Infraestrutura financiada pelo programa</t>
  </si>
  <si>
    <t>Diagnóstico e atualização de Projetos</t>
  </si>
  <si>
    <t>Auditoria e Relatório Final da Cooperação Técnica</t>
  </si>
  <si>
    <t>CCIN</t>
  </si>
  <si>
    <t>EX-POST</t>
  </si>
  <si>
    <t>EX-ANTE</t>
  </si>
  <si>
    <t>-</t>
  </si>
  <si>
    <t>Si</t>
  </si>
  <si>
    <t>Fecha:28/10/2020</t>
  </si>
  <si>
    <t>Estudo de concepção e definição de critérios para alternativas tecnologicas apropriadas do serviço público de esgotamento sanitário individuais ou coletivas</t>
  </si>
  <si>
    <t>ROP y estructura de ejecución</t>
  </si>
  <si>
    <t>7 meses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</si>
  <si>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 xml:space="preserve"> meses</t>
    </r>
  </si>
  <si>
    <t>Gustavo Méndez</t>
  </si>
  <si>
    <t>Estudios ambientales EAE, MGAS</t>
  </si>
  <si>
    <t>Estudios sociales AAS, PGAS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</si>
</sst>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[$-409]mmm\-yy;@"/>
    <numFmt numFmtId="168" formatCode="_(&quot;$&quot;* #,##0.0_);_(&quot;$&quot;* \(#,##0.0\);_(&quot;$&quot;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</cellStyleXfs>
  <cellXfs count="217">
    <xf numFmtId="0" fontId="0" fillId="0" borderId="0" xfId="0"/>
    <xf numFmtId="0" fontId="0" fillId="0" borderId="0" xfId="0" applyAlignment="1">
      <alignment vertical="center"/>
    </xf>
    <xf numFmtId="0" fontId="4" fillId="0" borderId="6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5" fontId="0" fillId="0" borderId="0" xfId="0" applyNumberFormat="1"/>
    <xf numFmtId="44" fontId="0" fillId="0" borderId="0" xfId="0" applyNumberFormat="1"/>
    <xf numFmtId="4" fontId="4" fillId="0" borderId="5" xfId="1" applyNumberFormat="1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0" xfId="3"/>
    <xf numFmtId="9" fontId="1" fillId="0" borderId="0" xfId="4" applyFont="1"/>
    <xf numFmtId="164" fontId="1" fillId="0" borderId="0" xfId="4" applyNumberFormat="1" applyFont="1"/>
    <xf numFmtId="0" fontId="1" fillId="4" borderId="5" xfId="3" applyFill="1" applyBorder="1"/>
    <xf numFmtId="0" fontId="1" fillId="4" borderId="0" xfId="3" applyFill="1"/>
    <xf numFmtId="0" fontId="8" fillId="4" borderId="5" xfId="3" applyFont="1" applyFill="1" applyBorder="1"/>
    <xf numFmtId="0" fontId="1" fillId="4" borderId="16" xfId="3" applyFill="1" applyBorder="1"/>
    <xf numFmtId="0" fontId="8" fillId="4" borderId="6" xfId="3" applyFont="1" applyFill="1" applyBorder="1"/>
    <xf numFmtId="0" fontId="2" fillId="4" borderId="0" xfId="3" applyFont="1" applyFill="1"/>
    <xf numFmtId="0" fontId="4" fillId="0" borderId="0" xfId="3" applyFont="1" applyAlignment="1">
      <alignment horizontal="left"/>
    </xf>
    <xf numFmtId="9" fontId="4" fillId="0" borderId="0" xfId="4" applyFont="1" applyBorder="1" applyAlignment="1">
      <alignment horizontal="left"/>
    </xf>
    <xf numFmtId="164" fontId="4" fillId="0" borderId="0" xfId="4" applyNumberFormat="1" applyFont="1" applyBorder="1" applyAlignment="1">
      <alignment horizontal="left"/>
    </xf>
    <xf numFmtId="0" fontId="1" fillId="0" borderId="0" xfId="3" applyAlignment="1">
      <alignment wrapText="1"/>
    </xf>
    <xf numFmtId="0" fontId="1" fillId="0" borderId="0" xfId="3" applyAlignment="1">
      <alignment vertical="center"/>
    </xf>
    <xf numFmtId="0" fontId="2" fillId="0" borderId="0" xfId="3" applyFont="1" applyAlignment="1">
      <alignment vertical="center"/>
    </xf>
    <xf numFmtId="0" fontId="5" fillId="0" borderId="23" xfId="2" applyFont="1" applyBorder="1" applyAlignment="1">
      <alignment vertical="center" wrapText="1"/>
    </xf>
    <xf numFmtId="0" fontId="4" fillId="0" borderId="7" xfId="3" applyFont="1" applyBorder="1" applyAlignment="1">
      <alignment vertical="center"/>
    </xf>
    <xf numFmtId="166" fontId="4" fillId="0" borderId="6" xfId="3" applyNumberFormat="1" applyFont="1" applyBorder="1" applyAlignment="1">
      <alignment vertical="center"/>
    </xf>
    <xf numFmtId="166" fontId="4" fillId="0" borderId="5" xfId="3" applyNumberFormat="1" applyFont="1" applyBorder="1" applyAlignment="1">
      <alignment vertical="center"/>
    </xf>
    <xf numFmtId="9" fontId="4" fillId="0" borderId="5" xfId="4" applyFont="1" applyBorder="1" applyAlignment="1">
      <alignment vertical="center"/>
    </xf>
    <xf numFmtId="165" fontId="4" fillId="0" borderId="5" xfId="5" applyNumberFormat="1" applyFont="1" applyBorder="1" applyAlignment="1">
      <alignment vertical="center"/>
    </xf>
    <xf numFmtId="0" fontId="4" fillId="0" borderId="5" xfId="3" applyFont="1" applyBorder="1" applyAlignment="1">
      <alignment vertical="center"/>
    </xf>
    <xf numFmtId="0" fontId="4" fillId="0" borderId="5" xfId="3" applyFont="1" applyBorder="1" applyAlignment="1">
      <alignment vertical="center" wrapText="1"/>
    </xf>
    <xf numFmtId="0" fontId="4" fillId="0" borderId="4" xfId="3" applyFont="1" applyBorder="1" applyAlignment="1">
      <alignment vertical="center"/>
    </xf>
    <xf numFmtId="0" fontId="7" fillId="0" borderId="21" xfId="2" applyFont="1" applyBorder="1" applyAlignment="1">
      <alignment vertical="center" wrapText="1"/>
    </xf>
    <xf numFmtId="167" fontId="4" fillId="0" borderId="5" xfId="3" applyNumberFormat="1" applyFont="1" applyBorder="1" applyAlignment="1">
      <alignment horizontal="center" vertical="center"/>
    </xf>
    <xf numFmtId="0" fontId="7" fillId="0" borderId="20" xfId="2" applyFont="1" applyBorder="1" applyAlignment="1">
      <alignment vertical="center" wrapText="1"/>
    </xf>
    <xf numFmtId="0" fontId="4" fillId="0" borderId="7" xfId="3" applyFont="1" applyBorder="1"/>
    <xf numFmtId="166" fontId="4" fillId="0" borderId="5" xfId="3" applyNumberFormat="1" applyFont="1" applyBorder="1"/>
    <xf numFmtId="9" fontId="4" fillId="0" borderId="5" xfId="4" applyFont="1" applyBorder="1"/>
    <xf numFmtId="0" fontId="4" fillId="0" borderId="5" xfId="3" applyFont="1" applyBorder="1"/>
    <xf numFmtId="164" fontId="4" fillId="0" borderId="5" xfId="4" applyNumberFormat="1" applyFont="1" applyBorder="1"/>
    <xf numFmtId="0" fontId="4" fillId="0" borderId="5" xfId="3" applyFont="1" applyBorder="1" applyAlignment="1">
      <alignment wrapText="1"/>
    </xf>
    <xf numFmtId="0" fontId="4" fillId="0" borderId="4" xfId="3" applyFont="1" applyBorder="1" applyAlignment="1">
      <alignment wrapText="1"/>
    </xf>
    <xf numFmtId="0" fontId="4" fillId="0" borderId="4" xfId="3" applyFont="1" applyBorder="1"/>
    <xf numFmtId="9" fontId="5" fillId="2" borderId="5" xfId="4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164" fontId="5" fillId="2" borderId="5" xfId="4" applyNumberFormat="1" applyFont="1" applyFill="1" applyBorder="1" applyAlignment="1">
      <alignment horizontal="center" vertical="center" wrapText="1"/>
    </xf>
    <xf numFmtId="0" fontId="4" fillId="0" borderId="14" xfId="3" applyFont="1" applyBorder="1"/>
    <xf numFmtId="0" fontId="4" fillId="0" borderId="0" xfId="3" applyFont="1"/>
    <xf numFmtId="9" fontId="4" fillId="0" borderId="0" xfId="4" applyFont="1" applyBorder="1"/>
    <xf numFmtId="164" fontId="4" fillId="0" borderId="0" xfId="4" applyNumberFormat="1" applyFont="1" applyBorder="1"/>
    <xf numFmtId="0" fontId="4" fillId="0" borderId="13" xfId="3" applyFont="1" applyBorder="1"/>
    <xf numFmtId="0" fontId="4" fillId="0" borderId="26" xfId="3" applyFont="1" applyBorder="1" applyAlignment="1">
      <alignment horizontal="left"/>
    </xf>
    <xf numFmtId="0" fontId="4" fillId="0" borderId="28" xfId="3" applyFont="1" applyBorder="1" applyAlignment="1">
      <alignment horizontal="left"/>
    </xf>
    <xf numFmtId="9" fontId="4" fillId="0" borderId="28" xfId="4" applyFont="1" applyBorder="1" applyAlignment="1">
      <alignment horizontal="left"/>
    </xf>
    <xf numFmtId="164" fontId="4" fillId="0" borderId="28" xfId="4" applyNumberFormat="1" applyFont="1" applyBorder="1" applyAlignment="1">
      <alignment horizontal="left"/>
    </xf>
    <xf numFmtId="165" fontId="4" fillId="0" borderId="28" xfId="5" applyNumberFormat="1" applyFont="1" applyBorder="1" applyAlignment="1">
      <alignment horizontal="left"/>
    </xf>
    <xf numFmtId="0" fontId="6" fillId="0" borderId="17" xfId="3" applyFont="1" applyBorder="1" applyAlignment="1">
      <alignment horizontal="left"/>
    </xf>
    <xf numFmtId="0" fontId="1" fillId="0" borderId="0" xfId="3" applyAlignment="1">
      <alignment horizontal="center"/>
    </xf>
    <xf numFmtId="0" fontId="5" fillId="2" borderId="3" xfId="3" applyFont="1" applyFill="1" applyBorder="1" applyAlignment="1">
      <alignment horizontal="centerContinuous" vertical="center"/>
    </xf>
    <xf numFmtId="0" fontId="5" fillId="2" borderId="2" xfId="3" applyFont="1" applyFill="1" applyBorder="1" applyAlignment="1">
      <alignment horizontal="centerContinuous" vertical="center"/>
    </xf>
    <xf numFmtId="9" fontId="5" fillId="2" borderId="2" xfId="4" applyFont="1" applyFill="1" applyBorder="1" applyAlignment="1">
      <alignment horizontal="centerContinuous" vertical="center"/>
    </xf>
    <xf numFmtId="164" fontId="5" fillId="2" borderId="2" xfId="4" applyNumberFormat="1" applyFont="1" applyFill="1" applyBorder="1" applyAlignment="1">
      <alignment horizontal="centerContinuous" vertical="center"/>
    </xf>
    <xf numFmtId="0" fontId="9" fillId="2" borderId="1" xfId="3" applyFont="1" applyFill="1" applyBorder="1" applyAlignment="1">
      <alignment horizontal="centerContinuous" vertical="center"/>
    </xf>
    <xf numFmtId="9" fontId="4" fillId="0" borderId="0" xfId="4" applyFont="1"/>
    <xf numFmtId="164" fontId="4" fillId="0" borderId="0" xfId="4" applyNumberFormat="1" applyFont="1"/>
    <xf numFmtId="0" fontId="4" fillId="0" borderId="8" xfId="3" applyFont="1" applyBorder="1" applyAlignment="1">
      <alignment vertical="center"/>
    </xf>
    <xf numFmtId="0" fontId="4" fillId="0" borderId="9" xfId="3" applyFont="1" applyBorder="1" applyAlignment="1">
      <alignment vertical="center"/>
    </xf>
    <xf numFmtId="166" fontId="4" fillId="0" borderId="10" xfId="3" applyNumberFormat="1" applyFont="1" applyBorder="1" applyAlignment="1">
      <alignment vertical="center"/>
    </xf>
    <xf numFmtId="0" fontId="4" fillId="0" borderId="17" xfId="3" applyFont="1" applyBorder="1" applyAlignment="1">
      <alignment vertical="center"/>
    </xf>
    <xf numFmtId="0" fontId="5" fillId="2" borderId="9" xfId="3" applyFont="1" applyFill="1" applyBorder="1" applyAlignment="1">
      <alignment horizontal="center" vertical="center" wrapText="1"/>
    </xf>
    <xf numFmtId="0" fontId="12" fillId="0" borderId="0" xfId="6"/>
    <xf numFmtId="0" fontId="13" fillId="0" borderId="0" xfId="6" applyFont="1"/>
    <xf numFmtId="0" fontId="14" fillId="0" borderId="0" xfId="6" applyFont="1"/>
    <xf numFmtId="0" fontId="18" fillId="0" borderId="34" xfId="6" applyFont="1" applyBorder="1"/>
    <xf numFmtId="0" fontId="18" fillId="0" borderId="7" xfId="6" applyFont="1" applyBorder="1"/>
    <xf numFmtId="0" fontId="9" fillId="0" borderId="5" xfId="6" applyFont="1" applyBorder="1"/>
    <xf numFmtId="0" fontId="18" fillId="0" borderId="22" xfId="6" applyFont="1" applyBorder="1"/>
    <xf numFmtId="0" fontId="18" fillId="0" borderId="4" xfId="6" applyFont="1" applyBorder="1"/>
    <xf numFmtId="0" fontId="9" fillId="0" borderId="22" xfId="6" applyFont="1" applyBorder="1"/>
    <xf numFmtId="0" fontId="9" fillId="0" borderId="4" xfId="6" applyFont="1" applyBorder="1"/>
    <xf numFmtId="0" fontId="18" fillId="0" borderId="5" xfId="6" applyFont="1" applyBorder="1" applyAlignment="1">
      <alignment vertical="top" wrapText="1"/>
    </xf>
    <xf numFmtId="0" fontId="12" fillId="0" borderId="0" xfId="6" applyAlignment="1">
      <alignment vertical="top" wrapText="1"/>
    </xf>
    <xf numFmtId="0" fontId="12" fillId="0" borderId="0" xfId="6" applyAlignment="1">
      <alignment horizontal="center"/>
    </xf>
    <xf numFmtId="0" fontId="12" fillId="0" borderId="0" xfId="6" applyAlignment="1">
      <alignment horizontal="center" vertical="top" wrapText="1"/>
    </xf>
    <xf numFmtId="0" fontId="13" fillId="0" borderId="0" xfId="6" applyFont="1" applyAlignment="1">
      <alignment horizontal="center"/>
    </xf>
    <xf numFmtId="0" fontId="18" fillId="6" borderId="41" xfId="6" applyFont="1" applyFill="1" applyBorder="1"/>
    <xf numFmtId="0" fontId="18" fillId="6" borderId="42" xfId="6" applyFont="1" applyFill="1" applyBorder="1"/>
    <xf numFmtId="0" fontId="18" fillId="6" borderId="43" xfId="6" applyFont="1" applyFill="1" applyBorder="1"/>
    <xf numFmtId="0" fontId="18" fillId="6" borderId="14" xfId="6" applyFont="1" applyFill="1" applyBorder="1"/>
    <xf numFmtId="0" fontId="18" fillId="6" borderId="0" xfId="6" applyFont="1" applyFill="1"/>
    <xf numFmtId="0" fontId="9" fillId="6" borderId="0" xfId="6" applyFont="1" applyFill="1"/>
    <xf numFmtId="0" fontId="9" fillId="6" borderId="0" xfId="6" applyFont="1" applyFill="1" applyAlignment="1">
      <alignment horizontal="left"/>
    </xf>
    <xf numFmtId="0" fontId="9" fillId="6" borderId="13" xfId="6" applyFont="1" applyFill="1" applyBorder="1" applyAlignment="1">
      <alignment horizontal="left"/>
    </xf>
    <xf numFmtId="0" fontId="3" fillId="0" borderId="0" xfId="6" applyFont="1"/>
    <xf numFmtId="0" fontId="7" fillId="0" borderId="0" xfId="6" applyFont="1"/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12" fillId="0" borderId="0" xfId="6" applyAlignment="1">
      <alignment horizontal="center" vertical="center"/>
    </xf>
    <xf numFmtId="4" fontId="18" fillId="0" borderId="37" xfId="6" applyNumberFormat="1" applyFont="1" applyBorder="1"/>
    <xf numFmtId="0" fontId="18" fillId="0" borderId="5" xfId="6" applyFont="1" applyBorder="1" applyAlignment="1">
      <alignment horizontal="center" vertical="center"/>
    </xf>
    <xf numFmtId="4" fontId="18" fillId="0" borderId="5" xfId="6" applyNumberFormat="1" applyFont="1" applyBorder="1" applyAlignment="1">
      <alignment horizontal="center" vertical="center"/>
    </xf>
    <xf numFmtId="17" fontId="18" fillId="0" borderId="5" xfId="6" applyNumberFormat="1" applyFont="1" applyBorder="1" applyAlignment="1">
      <alignment horizontal="center" vertical="center"/>
    </xf>
    <xf numFmtId="0" fontId="22" fillId="0" borderId="0" xfId="3" applyFont="1" applyBorder="1" applyAlignment="1">
      <alignment vertical="center"/>
    </xf>
    <xf numFmtId="0" fontId="4" fillId="0" borderId="0" xfId="3" applyFont="1" applyBorder="1"/>
    <xf numFmtId="0" fontId="6" fillId="0" borderId="47" xfId="3" applyFont="1" applyBorder="1" applyAlignment="1">
      <alignment horizontal="right" vertical="center"/>
    </xf>
    <xf numFmtId="0" fontId="6" fillId="0" borderId="50" xfId="3" applyFont="1" applyBorder="1" applyAlignment="1">
      <alignment horizontal="center" vertical="center"/>
    </xf>
    <xf numFmtId="165" fontId="6" fillId="0" borderId="50" xfId="5" applyNumberFormat="1" applyFont="1" applyBorder="1" applyAlignment="1">
      <alignment horizontal="left" vertical="center"/>
    </xf>
    <xf numFmtId="0" fontId="6" fillId="3" borderId="50" xfId="3" applyFont="1" applyFill="1" applyBorder="1" applyAlignment="1">
      <alignment horizontal="left" vertical="center"/>
    </xf>
    <xf numFmtId="9" fontId="6" fillId="0" borderId="50" xfId="4" applyFont="1" applyBorder="1" applyAlignment="1">
      <alignment vertical="center"/>
    </xf>
    <xf numFmtId="0" fontId="6" fillId="3" borderId="51" xfId="3" applyFont="1" applyFill="1" applyBorder="1" applyAlignment="1">
      <alignment horizontal="left" vertical="center"/>
    </xf>
    <xf numFmtId="166" fontId="4" fillId="0" borderId="19" xfId="3" applyNumberFormat="1" applyFont="1" applyBorder="1" applyAlignment="1">
      <alignment vertical="center"/>
    </xf>
    <xf numFmtId="0" fontId="22" fillId="0" borderId="0" xfId="3" applyFont="1" applyAlignment="1">
      <alignment vertical="center"/>
    </xf>
    <xf numFmtId="0" fontId="4" fillId="0" borderId="5" xfId="3" applyFont="1" applyFill="1" applyBorder="1" applyAlignment="1">
      <alignment vertical="center" wrapText="1"/>
    </xf>
    <xf numFmtId="0" fontId="7" fillId="0" borderId="5" xfId="3" applyFont="1" applyFill="1" applyBorder="1" applyAlignment="1">
      <alignment vertical="center" wrapText="1"/>
    </xf>
    <xf numFmtId="0" fontId="7" fillId="0" borderId="5" xfId="3" applyFont="1" applyFill="1" applyBorder="1" applyAlignment="1">
      <alignment vertical="center"/>
    </xf>
    <xf numFmtId="165" fontId="7" fillId="0" borderId="5" xfId="5" applyNumberFormat="1" applyFont="1" applyFill="1" applyBorder="1" applyAlignment="1">
      <alignment vertical="center"/>
    </xf>
    <xf numFmtId="9" fontId="7" fillId="0" borderId="5" xfId="4" applyFont="1" applyFill="1" applyBorder="1" applyAlignment="1">
      <alignment vertical="center"/>
    </xf>
    <xf numFmtId="167" fontId="7" fillId="0" borderId="5" xfId="3" applyNumberFormat="1" applyFont="1" applyFill="1" applyBorder="1" applyAlignment="1">
      <alignment horizontal="center" vertical="center"/>
    </xf>
    <xf numFmtId="166" fontId="7" fillId="0" borderId="6" xfId="3" applyNumberFormat="1" applyFont="1" applyFill="1" applyBorder="1" applyAlignment="1">
      <alignment vertical="center"/>
    </xf>
    <xf numFmtId="0" fontId="7" fillId="0" borderId="9" xfId="3" applyFont="1" applyFill="1" applyBorder="1" applyAlignment="1">
      <alignment vertical="center" wrapText="1"/>
    </xf>
    <xf numFmtId="165" fontId="7" fillId="0" borderId="9" xfId="5" applyNumberFormat="1" applyFont="1" applyFill="1" applyBorder="1" applyAlignment="1">
      <alignment vertical="center"/>
    </xf>
    <xf numFmtId="0" fontId="7" fillId="0" borderId="9" xfId="3" applyFont="1" applyFill="1" applyBorder="1" applyAlignment="1">
      <alignment vertical="center"/>
    </xf>
    <xf numFmtId="166" fontId="7" fillId="0" borderId="10" xfId="3" applyNumberFormat="1" applyFont="1" applyFill="1" applyBorder="1" applyAlignment="1">
      <alignment vertical="center"/>
    </xf>
    <xf numFmtId="165" fontId="11" fillId="0" borderId="0" xfId="5" applyNumberFormat="1" applyFont="1" applyFill="1" applyBorder="1" applyAlignment="1">
      <alignment vertical="center"/>
    </xf>
    <xf numFmtId="0" fontId="19" fillId="5" borderId="9" xfId="6" applyFont="1" applyFill="1" applyBorder="1" applyAlignment="1">
      <alignment horizontal="center" vertical="center" wrapText="1"/>
    </xf>
    <xf numFmtId="0" fontId="7" fillId="0" borderId="40" xfId="2" applyFont="1" applyBorder="1" applyAlignment="1">
      <alignment vertical="center" wrapText="1"/>
    </xf>
    <xf numFmtId="165" fontId="4" fillId="0" borderId="0" xfId="5" applyNumberFormat="1" applyFont="1" applyFill="1" applyBorder="1" applyAlignment="1">
      <alignment vertical="center"/>
    </xf>
    <xf numFmtId="165" fontId="1" fillId="0" borderId="0" xfId="3" applyNumberFormat="1" applyBorder="1" applyAlignment="1">
      <alignment vertical="center"/>
    </xf>
    <xf numFmtId="0" fontId="7" fillId="0" borderId="0" xfId="2" applyFont="1" applyBorder="1" applyAlignment="1">
      <alignment vertical="center" wrapText="1"/>
    </xf>
    <xf numFmtId="0" fontId="1" fillId="0" borderId="0" xfId="3" applyBorder="1" applyAlignment="1">
      <alignment vertical="center"/>
    </xf>
    <xf numFmtId="165" fontId="6" fillId="0" borderId="50" xfId="5" applyNumberFormat="1" applyFont="1" applyFill="1" applyBorder="1" applyAlignment="1">
      <alignment horizontal="left" vertical="center"/>
    </xf>
    <xf numFmtId="168" fontId="4" fillId="0" borderId="5" xfId="5" applyNumberFormat="1" applyFont="1" applyFill="1" applyBorder="1" applyAlignment="1">
      <alignment vertical="center"/>
    </xf>
    <xf numFmtId="168" fontId="7" fillId="0" borderId="5" xfId="5" applyNumberFormat="1" applyFont="1" applyFill="1" applyBorder="1" applyAlignment="1">
      <alignment vertical="center" wrapText="1"/>
    </xf>
    <xf numFmtId="168" fontId="7" fillId="0" borderId="9" xfId="5" applyNumberFormat="1" applyFont="1" applyFill="1" applyBorder="1" applyAlignment="1">
      <alignment vertical="center"/>
    </xf>
    <xf numFmtId="0" fontId="20" fillId="5" borderId="1" xfId="6" applyFont="1" applyFill="1" applyBorder="1" applyAlignment="1">
      <alignment horizontal="center"/>
    </xf>
    <xf numFmtId="0" fontId="20" fillId="5" borderId="2" xfId="6" applyFont="1" applyFill="1" applyBorder="1" applyAlignment="1">
      <alignment horizontal="center"/>
    </xf>
    <xf numFmtId="0" fontId="21" fillId="5" borderId="2" xfId="6" applyFont="1" applyFill="1" applyBorder="1" applyAlignment="1">
      <alignment horizontal="center"/>
    </xf>
    <xf numFmtId="0" fontId="20" fillId="5" borderId="3" xfId="6" applyFont="1" applyFill="1" applyBorder="1" applyAlignment="1">
      <alignment horizontal="center"/>
    </xf>
    <xf numFmtId="0" fontId="9" fillId="0" borderId="18" xfId="6" applyFont="1" applyBorder="1" applyAlignment="1">
      <alignment horizontal="left"/>
    </xf>
    <xf numFmtId="0" fontId="9" fillId="0" borderId="38" xfId="6" applyFont="1" applyBorder="1" applyAlignment="1">
      <alignment horizontal="left"/>
    </xf>
    <xf numFmtId="0" fontId="18" fillId="0" borderId="19" xfId="6" applyFont="1" applyBorder="1" applyAlignment="1">
      <alignment horizontal="left"/>
    </xf>
    <xf numFmtId="0" fontId="9" fillId="0" borderId="8" xfId="6" applyFont="1" applyBorder="1" applyAlignment="1">
      <alignment horizontal="left"/>
    </xf>
    <xf numFmtId="0" fontId="9" fillId="0" borderId="12" xfId="6" applyFont="1" applyBorder="1" applyAlignment="1">
      <alignment horizontal="left"/>
    </xf>
    <xf numFmtId="0" fontId="18" fillId="0" borderId="9" xfId="6" applyFont="1" applyBorder="1"/>
    <xf numFmtId="0" fontId="9" fillId="6" borderId="45" xfId="6" applyFont="1" applyFill="1" applyBorder="1"/>
    <xf numFmtId="0" fontId="9" fillId="6" borderId="11" xfId="6" applyFont="1" applyFill="1" applyBorder="1"/>
    <xf numFmtId="0" fontId="18" fillId="6" borderId="11" xfId="6" applyFont="1" applyFill="1" applyBorder="1"/>
    <xf numFmtId="0" fontId="18" fillId="6" borderId="44" xfId="6" applyFont="1" applyFill="1" applyBorder="1"/>
    <xf numFmtId="0" fontId="19" fillId="5" borderId="40" xfId="6" applyFont="1" applyFill="1" applyBorder="1" applyAlignment="1">
      <alignment horizontal="center" vertical="center" wrapText="1"/>
    </xf>
    <xf numFmtId="0" fontId="19" fillId="5" borderId="39" xfId="6" applyFont="1" applyFill="1" applyBorder="1" applyAlignment="1">
      <alignment horizontal="center" vertical="center" wrapText="1"/>
    </xf>
    <xf numFmtId="0" fontId="19" fillId="5" borderId="9" xfId="6" applyFont="1" applyFill="1" applyBorder="1" applyAlignment="1">
      <alignment horizontal="center" vertical="center" wrapText="1"/>
    </xf>
    <xf numFmtId="0" fontId="19" fillId="5" borderId="16" xfId="6" applyFont="1" applyFill="1" applyBorder="1" applyAlignment="1">
      <alignment horizontal="center" vertical="center" wrapText="1"/>
    </xf>
    <xf numFmtId="0" fontId="19" fillId="5" borderId="5" xfId="6" applyFont="1" applyFill="1" applyBorder="1" applyAlignment="1">
      <alignment horizontal="center" vertical="center" wrapText="1"/>
    </xf>
    <xf numFmtId="0" fontId="19" fillId="5" borderId="7" xfId="6" applyFont="1" applyFill="1" applyBorder="1" applyAlignment="1">
      <alignment horizontal="center" vertical="center" wrapText="1"/>
    </xf>
    <xf numFmtId="0" fontId="19" fillId="5" borderId="17" xfId="6" applyFont="1" applyFill="1" applyBorder="1" applyAlignment="1">
      <alignment horizontal="center" vertical="center" wrapText="1"/>
    </xf>
    <xf numFmtId="0" fontId="19" fillId="5" borderId="8" xfId="6" applyFont="1" applyFill="1" applyBorder="1" applyAlignment="1">
      <alignment horizontal="center" vertical="center" wrapText="1"/>
    </xf>
    <xf numFmtId="0" fontId="19" fillId="5" borderId="18" xfId="6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left" vertical="center" wrapText="1"/>
    </xf>
    <xf numFmtId="0" fontId="15" fillId="0" borderId="0" xfId="6" applyFont="1" applyAlignment="1">
      <alignment horizontal="left" vertical="center" wrapText="1"/>
    </xf>
    <xf numFmtId="0" fontId="7" fillId="0" borderId="0" xfId="6" applyFont="1" applyAlignment="1">
      <alignment horizontal="left" vertical="center" wrapText="1"/>
    </xf>
    <xf numFmtId="0" fontId="7" fillId="0" borderId="14" xfId="6" applyFont="1" applyBorder="1" applyAlignment="1">
      <alignment horizontal="left" vertical="center" wrapText="1"/>
    </xf>
    <xf numFmtId="0" fontId="15" fillId="0" borderId="31" xfId="6" applyFont="1" applyBorder="1" applyAlignment="1">
      <alignment horizontal="left" wrapText="1"/>
    </xf>
    <xf numFmtId="0" fontId="15" fillId="0" borderId="32" xfId="6" applyFont="1" applyBorder="1" applyAlignment="1">
      <alignment horizontal="left" wrapText="1"/>
    </xf>
    <xf numFmtId="0" fontId="7" fillId="0" borderId="32" xfId="6" applyFont="1" applyBorder="1" applyAlignment="1">
      <alignment horizontal="left" wrapText="1"/>
    </xf>
    <xf numFmtId="0" fontId="7" fillId="0" borderId="33" xfId="6" applyFont="1" applyBorder="1" applyAlignment="1">
      <alignment horizontal="left" wrapText="1"/>
    </xf>
    <xf numFmtId="0" fontId="9" fillId="0" borderId="10" xfId="6" applyFont="1" applyBorder="1" applyAlignment="1">
      <alignment horizontal="left" wrapText="1"/>
    </xf>
    <xf numFmtId="0" fontId="12" fillId="0" borderId="11" xfId="6" applyBorder="1" applyAlignment="1">
      <alignment wrapText="1"/>
    </xf>
    <xf numFmtId="0" fontId="9" fillId="0" borderId="11" xfId="6" applyFont="1" applyBorder="1" applyAlignment="1">
      <alignment wrapText="1"/>
    </xf>
    <xf numFmtId="0" fontId="9" fillId="0" borderId="44" xfId="6" applyFont="1" applyBorder="1" applyAlignment="1">
      <alignment wrapText="1"/>
    </xf>
    <xf numFmtId="0" fontId="9" fillId="0" borderId="19" xfId="6" applyFont="1" applyBorder="1" applyAlignment="1">
      <alignment horizontal="left"/>
    </xf>
    <xf numFmtId="0" fontId="18" fillId="0" borderId="46" xfId="6" applyFont="1" applyBorder="1" applyAlignment="1">
      <alignment horizontal="left"/>
    </xf>
    <xf numFmtId="0" fontId="16" fillId="0" borderId="31" xfId="6" applyFont="1" applyBorder="1" applyAlignment="1">
      <alignment horizontal="left" vertical="top" wrapText="1"/>
    </xf>
    <xf numFmtId="0" fontId="16" fillId="0" borderId="32" xfId="6" applyFont="1" applyBorder="1" applyAlignment="1">
      <alignment horizontal="left" vertical="top" wrapText="1"/>
    </xf>
    <xf numFmtId="0" fontId="7" fillId="0" borderId="32" xfId="6" applyFont="1" applyBorder="1" applyAlignment="1">
      <alignment horizontal="left" vertical="top" wrapText="1"/>
    </xf>
    <xf numFmtId="0" fontId="7" fillId="0" borderId="33" xfId="6" applyFont="1" applyBorder="1" applyAlignment="1">
      <alignment horizontal="left" vertical="top" wrapText="1"/>
    </xf>
    <xf numFmtId="0" fontId="15" fillId="0" borderId="31" xfId="6" applyFont="1" applyBorder="1" applyAlignment="1">
      <alignment horizontal="left" vertical="top" wrapText="1"/>
    </xf>
    <xf numFmtId="0" fontId="15" fillId="0" borderId="32" xfId="6" applyFont="1" applyBorder="1" applyAlignment="1">
      <alignment horizontal="left" vertical="top" wrapText="1"/>
    </xf>
    <xf numFmtId="0" fontId="15" fillId="0" borderId="13" xfId="6" applyFont="1" applyBorder="1" applyAlignment="1">
      <alignment horizontal="left" vertical="top" wrapText="1"/>
    </xf>
    <xf numFmtId="0" fontId="15" fillId="0" borderId="0" xfId="6" applyFont="1" applyAlignment="1">
      <alignment horizontal="left" vertical="top" wrapText="1"/>
    </xf>
    <xf numFmtId="0" fontId="15" fillId="0" borderId="14" xfId="6" applyFont="1" applyBorder="1" applyAlignment="1">
      <alignment horizontal="left" vertical="top" wrapText="1"/>
    </xf>
    <xf numFmtId="0" fontId="15" fillId="0" borderId="33" xfId="6" applyFont="1" applyBorder="1" applyAlignment="1">
      <alignment horizontal="left" vertical="top" wrapText="1"/>
    </xf>
    <xf numFmtId="0" fontId="9" fillId="0" borderId="31" xfId="6" applyFont="1" applyBorder="1" applyAlignment="1">
      <alignment horizontal="center"/>
    </xf>
    <xf numFmtId="0" fontId="9" fillId="0" borderId="32" xfId="6" applyFont="1" applyBorder="1" applyAlignment="1">
      <alignment horizontal="center"/>
    </xf>
    <xf numFmtId="0" fontId="18" fillId="0" borderId="35" xfId="6" applyFont="1" applyBorder="1" applyAlignment="1">
      <alignment horizontal="center"/>
    </xf>
    <xf numFmtId="0" fontId="9" fillId="0" borderId="36" xfId="6" applyFont="1" applyBorder="1"/>
    <xf numFmtId="0" fontId="18" fillId="0" borderId="32" xfId="6" applyFont="1" applyBorder="1"/>
    <xf numFmtId="0" fontId="18" fillId="0" borderId="35" xfId="6" applyFont="1" applyBorder="1"/>
    <xf numFmtId="0" fontId="5" fillId="2" borderId="9" xfId="3" applyFont="1" applyFill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6" fillId="0" borderId="24" xfId="3" applyFont="1" applyBorder="1" applyAlignment="1">
      <alignment horizontal="left"/>
    </xf>
    <xf numFmtId="0" fontId="6" fillId="0" borderId="25" xfId="3" applyFont="1" applyBorder="1" applyAlignment="1">
      <alignment horizontal="left"/>
    </xf>
    <xf numFmtId="0" fontId="6" fillId="0" borderId="22" xfId="3" applyFont="1" applyBorder="1" applyAlignment="1">
      <alignment horizontal="left"/>
    </xf>
    <xf numFmtId="0" fontId="6" fillId="0" borderId="6" xfId="3" applyFont="1" applyBorder="1" applyAlignment="1">
      <alignment horizontal="left"/>
    </xf>
    <xf numFmtId="0" fontId="6" fillId="0" borderId="29" xfId="3" applyFont="1" applyBorder="1" applyAlignment="1">
      <alignment horizontal="left"/>
    </xf>
    <xf numFmtId="0" fontId="6" fillId="0" borderId="11" xfId="3" applyFont="1" applyBorder="1" applyAlignment="1">
      <alignment horizontal="left"/>
    </xf>
    <xf numFmtId="0" fontId="6" fillId="0" borderId="12" xfId="3" applyFont="1" applyBorder="1" applyAlignment="1">
      <alignment horizontal="left"/>
    </xf>
    <xf numFmtId="0" fontId="5" fillId="2" borderId="19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2" borderId="17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25" xfId="3" applyFont="1" applyFill="1" applyBorder="1" applyAlignment="1">
      <alignment horizontal="center" vertical="center" wrapText="1"/>
    </xf>
    <xf numFmtId="0" fontId="5" fillId="2" borderId="22" xfId="3" applyFont="1" applyFill="1" applyBorder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18" xfId="3" applyFont="1" applyFill="1" applyBorder="1" applyAlignment="1">
      <alignment horizontal="center" vertical="center" wrapText="1"/>
    </xf>
    <xf numFmtId="0" fontId="6" fillId="0" borderId="27" xfId="3" applyFont="1" applyBorder="1" applyAlignment="1">
      <alignment horizontal="left"/>
    </xf>
    <xf numFmtId="0" fontId="6" fillId="0" borderId="28" xfId="3" applyFont="1" applyBorder="1" applyAlignment="1">
      <alignment horizontal="left"/>
    </xf>
    <xf numFmtId="0" fontId="6" fillId="0" borderId="30" xfId="3" applyFont="1" applyBorder="1" applyAlignment="1">
      <alignment horizontal="left"/>
    </xf>
    <xf numFmtId="0" fontId="6" fillId="0" borderId="48" xfId="3" applyFont="1" applyBorder="1" applyAlignment="1">
      <alignment horizontal="right" vertical="center"/>
    </xf>
    <xf numFmtId="0" fontId="6" fillId="0" borderId="49" xfId="3" applyFont="1" applyBorder="1" applyAlignment="1">
      <alignment horizontal="right" vertical="center"/>
    </xf>
    <xf numFmtId="0" fontId="22" fillId="0" borderId="13" xfId="3" applyFont="1" applyBorder="1" applyAlignment="1">
      <alignment horizontal="center" vertical="center"/>
    </xf>
    <xf numFmtId="0" fontId="4" fillId="0" borderId="31" xfId="3" applyFont="1" applyBorder="1" applyAlignment="1">
      <alignment horizontal="left" vertical="top" wrapText="1"/>
    </xf>
    <xf numFmtId="0" fontId="4" fillId="0" borderId="32" xfId="3" applyFont="1" applyBorder="1" applyAlignment="1">
      <alignment horizontal="left" vertical="top" wrapText="1"/>
    </xf>
    <xf numFmtId="0" fontId="4" fillId="0" borderId="33" xfId="3" applyFont="1" applyBorder="1" applyAlignment="1">
      <alignment horizontal="left" vertical="top" wrapText="1"/>
    </xf>
    <xf numFmtId="0" fontId="4" fillId="0" borderId="31" xfId="3" applyFont="1" applyBorder="1" applyAlignment="1">
      <alignment horizontal="left" vertical="top"/>
    </xf>
    <xf numFmtId="0" fontId="4" fillId="0" borderId="32" xfId="3" applyFont="1" applyBorder="1" applyAlignment="1">
      <alignment horizontal="left" vertical="top"/>
    </xf>
    <xf numFmtId="0" fontId="4" fillId="0" borderId="33" xfId="3" applyFont="1" applyBorder="1" applyAlignment="1">
      <alignment horizontal="left" vertical="top"/>
    </xf>
  </cellXfs>
  <cellStyles count="7">
    <cellStyle name="Moeda" xfId="1" builtinId="4"/>
    <cellStyle name="Moeda 2" xfId="5" xr:uid="{8E7A4B9A-1F01-4800-9A44-D9E56322AB02}"/>
    <cellStyle name="Normal" xfId="0" builtinId="0"/>
    <cellStyle name="Normal 2" xfId="3" xr:uid="{484E58A3-2D2D-401B-B3A3-6C6A991C9576}"/>
    <cellStyle name="Normal 3" xfId="2" xr:uid="{00000000-0005-0000-0000-000002000000}"/>
    <cellStyle name="Normal 4" xfId="6" xr:uid="{FEC10B39-37F7-4EC9-8CE3-B6DF23F5378B}"/>
    <cellStyle name="Porcentagem 2" xfId="4" xr:uid="{A9D09B60-46DE-46B3-8486-0F77EDC94D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81C87-1769-4AFB-81F0-5A72041543F6}">
  <dimension ref="A1:P81"/>
  <sheetViews>
    <sheetView tabSelected="1" zoomScale="90" zoomScaleNormal="90" workbookViewId="0">
      <selection activeCell="E19" sqref="E19"/>
    </sheetView>
  </sheetViews>
  <sheetFormatPr defaultColWidth="9.1328125" defaultRowHeight="12.75" x14ac:dyDescent="0.35"/>
  <cols>
    <col min="1" max="1" width="2.46484375" style="70" customWidth="1"/>
    <col min="2" max="2" width="4.86328125" style="70" customWidth="1"/>
    <col min="3" max="3" width="4.796875" style="70" customWidth="1"/>
    <col min="4" max="4" width="45.796875" style="70" customWidth="1"/>
    <col min="5" max="5" width="11.19921875" style="70" customWidth="1"/>
    <col min="6" max="6" width="11.86328125" style="70" customWidth="1"/>
    <col min="7" max="7" width="13.53125" style="70" customWidth="1"/>
    <col min="8" max="9" width="9.1328125" style="70" customWidth="1"/>
    <col min="10" max="10" width="16.796875" style="70" customWidth="1"/>
    <col min="11" max="11" width="11.53125" style="70" customWidth="1"/>
    <col min="12" max="12" width="26.86328125" style="70" customWidth="1"/>
    <col min="13" max="14" width="9.1328125" style="70"/>
    <col min="15" max="15" width="9.1328125" style="70" hidden="1" customWidth="1"/>
    <col min="16" max="16" width="0" style="70" hidden="1" customWidth="1"/>
    <col min="17" max="16384" width="9.1328125" style="70"/>
  </cols>
  <sheetData>
    <row r="1" spans="1:16" ht="20.25" customHeight="1" x14ac:dyDescent="0.4">
      <c r="B1" s="72"/>
      <c r="C1" s="72"/>
      <c r="D1" s="72"/>
      <c r="E1" s="72"/>
      <c r="F1" s="72"/>
      <c r="G1" s="72"/>
      <c r="H1" s="94"/>
      <c r="J1" s="94" t="s">
        <v>121</v>
      </c>
      <c r="K1" s="94"/>
      <c r="L1" s="94"/>
    </row>
    <row r="2" spans="1:16" ht="20.25" customHeight="1" x14ac:dyDescent="0.4">
      <c r="B2" s="72"/>
      <c r="C2" s="72"/>
      <c r="D2" s="72"/>
      <c r="E2" s="72"/>
      <c r="F2" s="72"/>
      <c r="G2" s="72"/>
      <c r="H2" s="94"/>
      <c r="I2" s="94"/>
      <c r="J2" s="94" t="s">
        <v>120</v>
      </c>
      <c r="K2" s="94"/>
      <c r="L2" s="94"/>
    </row>
    <row r="3" spans="1:16" ht="22.5" customHeight="1" thickBot="1" x14ac:dyDescent="0.4"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6" ht="21" customHeight="1" x14ac:dyDescent="0.5">
      <c r="B4" s="134" t="s">
        <v>119</v>
      </c>
      <c r="C4" s="135"/>
      <c r="D4" s="136"/>
      <c r="E4" s="135"/>
      <c r="F4" s="135"/>
      <c r="G4" s="135"/>
      <c r="H4" s="135"/>
      <c r="I4" s="135"/>
      <c r="J4" s="135"/>
      <c r="K4" s="135"/>
      <c r="L4" s="137"/>
    </row>
    <row r="5" spans="1:16" ht="27" customHeight="1" x14ac:dyDescent="0.45">
      <c r="B5" s="141" t="s">
        <v>2</v>
      </c>
      <c r="C5" s="142"/>
      <c r="D5" s="143"/>
      <c r="E5" s="143"/>
      <c r="F5" s="143"/>
      <c r="G5" s="165" t="s">
        <v>124</v>
      </c>
      <c r="H5" s="166"/>
      <c r="I5" s="166"/>
      <c r="J5" s="166"/>
      <c r="K5" s="167" t="s">
        <v>126</v>
      </c>
      <c r="L5" s="168"/>
    </row>
    <row r="6" spans="1:16" ht="16.5" customHeight="1" x14ac:dyDescent="0.45">
      <c r="B6" s="138" t="s">
        <v>122</v>
      </c>
      <c r="C6" s="139"/>
      <c r="D6" s="140"/>
      <c r="E6" s="140"/>
      <c r="F6" s="140"/>
      <c r="G6" s="169" t="s">
        <v>125</v>
      </c>
      <c r="H6" s="140"/>
      <c r="I6" s="140"/>
      <c r="J6" s="140"/>
      <c r="K6" s="140"/>
      <c r="L6" s="170"/>
    </row>
    <row r="7" spans="1:16" ht="21" customHeight="1" x14ac:dyDescent="0.45">
      <c r="B7" s="144" t="s">
        <v>123</v>
      </c>
      <c r="C7" s="145"/>
      <c r="D7" s="146"/>
      <c r="E7" s="146"/>
      <c r="F7" s="146"/>
      <c r="G7" s="146"/>
      <c r="H7" s="146"/>
      <c r="I7" s="146"/>
      <c r="J7" s="146"/>
      <c r="K7" s="146"/>
      <c r="L7" s="147"/>
      <c r="O7" s="95" t="s">
        <v>118</v>
      </c>
      <c r="P7" s="70" t="s">
        <v>131</v>
      </c>
    </row>
    <row r="8" spans="1:16" ht="22.5" customHeight="1" x14ac:dyDescent="0.45">
      <c r="A8" s="93" t="s">
        <v>95</v>
      </c>
      <c r="B8" s="92" t="s">
        <v>117</v>
      </c>
      <c r="C8" s="91"/>
      <c r="D8" s="90"/>
      <c r="E8" s="90" t="s">
        <v>116</v>
      </c>
      <c r="F8" s="89"/>
      <c r="G8" s="89"/>
      <c r="H8" s="89"/>
      <c r="I8" s="90" t="s">
        <v>115</v>
      </c>
      <c r="J8" s="89"/>
      <c r="K8" s="89"/>
      <c r="L8" s="88"/>
      <c r="O8" s="95" t="s">
        <v>114</v>
      </c>
      <c r="P8" s="70" t="s">
        <v>132</v>
      </c>
    </row>
    <row r="9" spans="1:16" ht="12" customHeight="1" x14ac:dyDescent="0.45">
      <c r="B9" s="87"/>
      <c r="C9" s="86"/>
      <c r="D9" s="86"/>
      <c r="E9" s="86"/>
      <c r="F9" s="86"/>
      <c r="G9" s="86"/>
      <c r="H9" s="86"/>
      <c r="I9" s="86"/>
      <c r="J9" s="86"/>
      <c r="K9" s="86"/>
      <c r="L9" s="85"/>
      <c r="O9" s="95" t="s">
        <v>113</v>
      </c>
    </row>
    <row r="10" spans="1:16" s="82" customFormat="1" ht="40.5" customHeight="1" x14ac:dyDescent="0.35">
      <c r="A10" s="84"/>
      <c r="B10" s="148" t="s">
        <v>112</v>
      </c>
      <c r="C10" s="155" t="s">
        <v>111</v>
      </c>
      <c r="D10" s="150" t="s">
        <v>110</v>
      </c>
      <c r="E10" s="152" t="s">
        <v>109</v>
      </c>
      <c r="F10" s="152" t="s">
        <v>108</v>
      </c>
      <c r="G10" s="152" t="s">
        <v>107</v>
      </c>
      <c r="H10" s="152" t="s">
        <v>106</v>
      </c>
      <c r="I10" s="152"/>
      <c r="J10" s="150" t="s">
        <v>105</v>
      </c>
      <c r="K10" s="152" t="s">
        <v>104</v>
      </c>
      <c r="L10" s="153" t="s">
        <v>19</v>
      </c>
      <c r="M10" s="83"/>
      <c r="N10" s="83"/>
      <c r="O10" s="96" t="s">
        <v>103</v>
      </c>
    </row>
    <row r="11" spans="1:16" ht="54" customHeight="1" x14ac:dyDescent="0.35">
      <c r="A11" s="71"/>
      <c r="B11" s="149"/>
      <c r="C11" s="156"/>
      <c r="D11" s="151"/>
      <c r="E11" s="150"/>
      <c r="F11" s="150"/>
      <c r="G11" s="150"/>
      <c r="H11" s="124" t="s">
        <v>102</v>
      </c>
      <c r="I11" s="124" t="s">
        <v>101</v>
      </c>
      <c r="J11" s="151"/>
      <c r="K11" s="150"/>
      <c r="L11" s="154"/>
      <c r="M11" s="81"/>
      <c r="N11" s="81"/>
      <c r="O11" s="96" t="s">
        <v>100</v>
      </c>
    </row>
    <row r="12" spans="1:16" ht="14.25" x14ac:dyDescent="0.45">
      <c r="A12" s="71"/>
      <c r="B12" s="79">
        <v>1</v>
      </c>
      <c r="C12" s="78"/>
      <c r="D12" s="75" t="s">
        <v>65</v>
      </c>
      <c r="E12" s="99"/>
      <c r="F12" s="99"/>
      <c r="G12" s="99"/>
      <c r="H12" s="99"/>
      <c r="I12" s="99"/>
      <c r="J12" s="99"/>
      <c r="K12" s="99"/>
      <c r="L12" s="74"/>
      <c r="O12" s="95" t="s">
        <v>99</v>
      </c>
    </row>
    <row r="13" spans="1:16" ht="14.25" x14ac:dyDescent="0.45">
      <c r="A13" s="71"/>
      <c r="B13" s="77"/>
      <c r="C13" s="76"/>
      <c r="D13" s="75" t="s">
        <v>98</v>
      </c>
      <c r="E13" s="99"/>
      <c r="F13" s="99"/>
      <c r="G13" s="99"/>
      <c r="H13" s="99"/>
      <c r="I13" s="99"/>
      <c r="J13" s="99"/>
      <c r="K13" s="99"/>
      <c r="L13" s="74"/>
      <c r="O13" s="95" t="s">
        <v>94</v>
      </c>
    </row>
    <row r="14" spans="1:16" ht="14.25" x14ac:dyDescent="0.45">
      <c r="A14" s="71"/>
      <c r="B14" s="77"/>
      <c r="C14" s="76"/>
      <c r="D14" s="80" t="s">
        <v>129</v>
      </c>
      <c r="E14" s="100">
        <v>10000</v>
      </c>
      <c r="F14" s="99" t="s">
        <v>100</v>
      </c>
      <c r="G14" s="99" t="s">
        <v>131</v>
      </c>
      <c r="H14" s="99">
        <v>100</v>
      </c>
      <c r="I14" s="99" t="s">
        <v>133</v>
      </c>
      <c r="J14" s="101">
        <v>44197</v>
      </c>
      <c r="K14" s="99" t="s">
        <v>134</v>
      </c>
      <c r="L14" s="74"/>
      <c r="O14" s="97" t="s">
        <v>130</v>
      </c>
    </row>
    <row r="15" spans="1:16" ht="14.25" x14ac:dyDescent="0.45">
      <c r="A15" s="71"/>
      <c r="B15" s="77"/>
      <c r="C15" s="76"/>
      <c r="D15" s="75" t="s">
        <v>97</v>
      </c>
      <c r="E15" s="100"/>
      <c r="F15" s="99"/>
      <c r="G15" s="99"/>
      <c r="H15" s="99"/>
      <c r="I15" s="99"/>
      <c r="J15" s="99"/>
      <c r="K15" s="99"/>
      <c r="L15" s="74"/>
      <c r="O15" s="97" t="s">
        <v>66</v>
      </c>
    </row>
    <row r="16" spans="1:16" ht="28.5" x14ac:dyDescent="0.45">
      <c r="A16" s="71"/>
      <c r="B16" s="77"/>
      <c r="C16" s="76"/>
      <c r="D16" s="80" t="s">
        <v>127</v>
      </c>
      <c r="E16" s="100">
        <v>30000</v>
      </c>
      <c r="F16" s="99" t="s">
        <v>100</v>
      </c>
      <c r="G16" s="99" t="s">
        <v>131</v>
      </c>
      <c r="H16" s="99">
        <v>100</v>
      </c>
      <c r="I16" s="99" t="s">
        <v>133</v>
      </c>
      <c r="J16" s="101">
        <v>44197</v>
      </c>
      <c r="K16" s="99" t="s">
        <v>134</v>
      </c>
      <c r="L16" s="74"/>
    </row>
    <row r="17" spans="1:12" ht="19.5" customHeight="1" x14ac:dyDescent="0.45">
      <c r="A17" s="71"/>
      <c r="B17" s="77"/>
      <c r="C17" s="76"/>
      <c r="D17" s="75" t="s">
        <v>96</v>
      </c>
      <c r="E17" s="100"/>
      <c r="F17" s="99"/>
      <c r="G17" s="99"/>
      <c r="H17" s="99"/>
      <c r="I17" s="99"/>
      <c r="J17" s="99"/>
      <c r="K17" s="99"/>
      <c r="L17" s="74"/>
    </row>
    <row r="18" spans="1:12" ht="14.65" thickBot="1" x14ac:dyDescent="0.5">
      <c r="A18" s="71"/>
      <c r="B18" s="77"/>
      <c r="C18" s="76"/>
      <c r="D18" s="80" t="s">
        <v>128</v>
      </c>
      <c r="E18" s="100">
        <v>120000</v>
      </c>
      <c r="F18" s="99" t="s">
        <v>66</v>
      </c>
      <c r="G18" s="99" t="s">
        <v>131</v>
      </c>
      <c r="H18" s="99">
        <v>100</v>
      </c>
      <c r="I18" s="99" t="s">
        <v>133</v>
      </c>
      <c r="J18" s="101">
        <v>44197</v>
      </c>
      <c r="K18" s="99" t="s">
        <v>134</v>
      </c>
      <c r="L18" s="74"/>
    </row>
    <row r="19" spans="1:12" ht="21.75" customHeight="1" thickBot="1" x14ac:dyDescent="0.5">
      <c r="A19" s="71"/>
      <c r="B19" s="181" t="s">
        <v>93</v>
      </c>
      <c r="C19" s="182"/>
      <c r="D19" s="183"/>
      <c r="E19" s="98">
        <f>E18+E16+E14</f>
        <v>160000</v>
      </c>
      <c r="F19" s="184" t="s">
        <v>52</v>
      </c>
      <c r="G19" s="185"/>
      <c r="H19" s="186"/>
      <c r="I19" s="184" t="s">
        <v>135</v>
      </c>
      <c r="J19" s="185"/>
      <c r="K19" s="186"/>
      <c r="L19" s="73"/>
    </row>
    <row r="20" spans="1:12" ht="39" customHeight="1" thickBot="1" x14ac:dyDescent="0.4">
      <c r="A20" s="71"/>
      <c r="B20" s="175" t="s">
        <v>92</v>
      </c>
      <c r="C20" s="176"/>
      <c r="D20" s="173"/>
      <c r="E20" s="173"/>
      <c r="F20" s="173"/>
      <c r="G20" s="173"/>
      <c r="H20" s="173"/>
      <c r="I20" s="173"/>
      <c r="J20" s="173"/>
      <c r="K20" s="173"/>
      <c r="L20" s="174"/>
    </row>
    <row r="21" spans="1:12" ht="26.25" customHeight="1" thickBot="1" x14ac:dyDescent="0.4">
      <c r="A21" s="71"/>
      <c r="B21" s="177" t="s">
        <v>91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9"/>
    </row>
    <row r="22" spans="1:12" ht="26.25" customHeight="1" thickBot="1" x14ac:dyDescent="0.4">
      <c r="A22" s="71"/>
      <c r="B22" s="175" t="s">
        <v>90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80"/>
    </row>
    <row r="23" spans="1:12" ht="29.25" customHeight="1" thickBot="1" x14ac:dyDescent="0.4">
      <c r="A23" s="71"/>
      <c r="B23" s="171" t="s">
        <v>89</v>
      </c>
      <c r="C23" s="172"/>
      <c r="D23" s="173"/>
      <c r="E23" s="173"/>
      <c r="F23" s="173"/>
      <c r="G23" s="173"/>
      <c r="H23" s="173"/>
      <c r="I23" s="173"/>
      <c r="J23" s="173"/>
      <c r="K23" s="173"/>
      <c r="L23" s="174"/>
    </row>
    <row r="24" spans="1:12" ht="30" customHeight="1" thickBot="1" x14ac:dyDescent="0.4">
      <c r="A24" s="71"/>
      <c r="B24" s="171" t="s">
        <v>88</v>
      </c>
      <c r="C24" s="172"/>
      <c r="D24" s="173"/>
      <c r="E24" s="173"/>
      <c r="F24" s="173"/>
      <c r="G24" s="173"/>
      <c r="H24" s="173"/>
      <c r="I24" s="173"/>
      <c r="J24" s="173"/>
      <c r="K24" s="173"/>
      <c r="L24" s="174"/>
    </row>
    <row r="25" spans="1:12" ht="15" thickBot="1" x14ac:dyDescent="0.4">
      <c r="A25" s="71"/>
      <c r="B25" s="157" t="s">
        <v>87</v>
      </c>
      <c r="C25" s="158"/>
      <c r="D25" s="159"/>
      <c r="E25" s="159"/>
      <c r="F25" s="159"/>
      <c r="G25" s="159"/>
      <c r="H25" s="159"/>
      <c r="I25" s="159"/>
      <c r="J25" s="159"/>
      <c r="K25" s="159"/>
      <c r="L25" s="160"/>
    </row>
    <row r="26" spans="1:12" ht="15" thickBot="1" x14ac:dyDescent="0.45">
      <c r="A26" s="71"/>
      <c r="B26" s="161" t="s">
        <v>86</v>
      </c>
      <c r="C26" s="162"/>
      <c r="D26" s="163"/>
      <c r="E26" s="163"/>
      <c r="F26" s="163"/>
      <c r="G26" s="163"/>
      <c r="H26" s="163"/>
      <c r="I26" s="163"/>
      <c r="J26" s="163"/>
      <c r="K26" s="163"/>
      <c r="L26" s="164"/>
    </row>
    <row r="27" spans="1:12" x14ac:dyDescent="0.3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</row>
    <row r="28" spans="1:12" x14ac:dyDescent="0.3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2" x14ac:dyDescent="0.3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2" x14ac:dyDescent="0.3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2" x14ac:dyDescent="0.3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2" x14ac:dyDescent="0.3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</row>
    <row r="33" spans="1:12" x14ac:dyDescent="0.3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</row>
    <row r="34" spans="1:12" x14ac:dyDescent="0.3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</row>
    <row r="35" spans="1:12" x14ac:dyDescent="0.3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</row>
    <row r="36" spans="1:12" x14ac:dyDescent="0.3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x14ac:dyDescent="0.3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12" x14ac:dyDescent="0.3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</row>
    <row r="39" spans="1:12" x14ac:dyDescent="0.3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</row>
    <row r="40" spans="1:12" x14ac:dyDescent="0.35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 x14ac:dyDescent="0.3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  <row r="42" spans="1:12" x14ac:dyDescent="0.3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</row>
    <row r="43" spans="1:12" x14ac:dyDescent="0.35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</row>
    <row r="44" spans="1:12" x14ac:dyDescent="0.35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</row>
    <row r="45" spans="1:12" x14ac:dyDescent="0.3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2" x14ac:dyDescent="0.35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12" x14ac:dyDescent="0.35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</row>
    <row r="48" spans="1:12" x14ac:dyDescent="0.35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</row>
    <row r="49" spans="1:12" x14ac:dyDescent="0.35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</row>
    <row r="50" spans="1:12" x14ac:dyDescent="0.35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  <row r="51" spans="1:12" x14ac:dyDescent="0.35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</row>
    <row r="52" spans="1:12" x14ac:dyDescent="0.35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</row>
    <row r="53" spans="1:12" x14ac:dyDescent="0.35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</row>
    <row r="54" spans="1:12" x14ac:dyDescent="0.35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35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</row>
    <row r="56" spans="1:12" x14ac:dyDescent="0.35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</row>
    <row r="57" spans="1:12" x14ac:dyDescent="0.35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</row>
    <row r="58" spans="1:12" x14ac:dyDescent="0.35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</row>
    <row r="59" spans="1:12" x14ac:dyDescent="0.35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</row>
    <row r="60" spans="1:12" x14ac:dyDescent="0.35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</row>
    <row r="61" spans="1:12" x14ac:dyDescent="0.35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</row>
    <row r="62" spans="1:12" x14ac:dyDescent="0.35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</row>
    <row r="63" spans="1:12" x14ac:dyDescent="0.35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</row>
    <row r="64" spans="1:12" x14ac:dyDescent="0.3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</row>
    <row r="65" spans="1:12" x14ac:dyDescent="0.3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</row>
    <row r="66" spans="1:12" x14ac:dyDescent="0.3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</row>
    <row r="67" spans="1:12" x14ac:dyDescent="0.3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</row>
    <row r="68" spans="1:12" x14ac:dyDescent="0.3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</row>
    <row r="69" spans="1:12" x14ac:dyDescent="0.3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</row>
    <row r="70" spans="1:12" x14ac:dyDescent="0.3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</row>
    <row r="71" spans="1:12" x14ac:dyDescent="0.3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</row>
    <row r="72" spans="1:12" x14ac:dyDescent="0.3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</row>
    <row r="73" spans="1:12" x14ac:dyDescent="0.3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</row>
    <row r="74" spans="1:12" x14ac:dyDescent="0.3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</row>
    <row r="75" spans="1:12" x14ac:dyDescent="0.3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</row>
    <row r="76" spans="1:12" x14ac:dyDescent="0.3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</row>
    <row r="77" spans="1:12" x14ac:dyDescent="0.3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</row>
    <row r="78" spans="1:12" x14ac:dyDescent="0.3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</row>
    <row r="79" spans="1:12" x14ac:dyDescent="0.3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</row>
    <row r="80" spans="1:12" x14ac:dyDescent="0.3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</row>
    <row r="81" spans="1:12" x14ac:dyDescent="0.3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</row>
  </sheetData>
  <mergeCells count="27">
    <mergeCell ref="B25:L25"/>
    <mergeCell ref="B26:L26"/>
    <mergeCell ref="G5:J5"/>
    <mergeCell ref="K5:L5"/>
    <mergeCell ref="G6:L6"/>
    <mergeCell ref="B24:L24"/>
    <mergeCell ref="B20:L20"/>
    <mergeCell ref="B21:L21"/>
    <mergeCell ref="B23:L23"/>
    <mergeCell ref="B22:L22"/>
    <mergeCell ref="B19:D19"/>
    <mergeCell ref="F19:H19"/>
    <mergeCell ref="I19:K19"/>
    <mergeCell ref="B4:L4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H10:I10"/>
    <mergeCell ref="K10:K11"/>
    <mergeCell ref="L10:L11"/>
    <mergeCell ref="C10:C11"/>
  </mergeCells>
  <dataValidations count="4">
    <dataValidation type="list" allowBlank="1" showInputMessage="1" showErrorMessage="1" sqref="F12:F13 F15 F17" xr:uid="{EF07F462-96E2-4C64-825F-7924256A053E}">
      <formula1>$O$7:$O$13</formula1>
    </dataValidation>
    <dataValidation type="list" allowBlank="1" showInputMessage="1" showErrorMessage="1" sqref="G12:G13 G15 G17" xr:uid="{F08960F3-01DF-4DFB-9B2F-DCC916214EA7}">
      <formula1>#REF!</formula1>
    </dataValidation>
    <dataValidation type="list" allowBlank="1" showInputMessage="1" showErrorMessage="1" sqref="F14 F16 F18" xr:uid="{71730D4A-5264-4D47-8848-9A37AFAA4224}">
      <formula1>$O$7:$O$15</formula1>
    </dataValidation>
    <dataValidation type="list" allowBlank="1" showInputMessage="1" showErrorMessage="1" sqref="G14 G18 G16" xr:uid="{D56D143E-1A17-40B8-8011-FDDC86A15F0A}">
      <formula1>$P$7:$P$8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45C56-9E13-4665-8B5B-EC99E9CAEEC9}">
  <dimension ref="A1:U45"/>
  <sheetViews>
    <sheetView zoomScale="60" zoomScaleNormal="60" workbookViewId="0">
      <selection activeCell="D9" sqref="D9:D11"/>
    </sheetView>
  </sheetViews>
  <sheetFormatPr defaultColWidth="8.86328125" defaultRowHeight="14.25" outlineLevelRow="1" x14ac:dyDescent="0.45"/>
  <cols>
    <col min="1" max="1" width="16.86328125" style="8" customWidth="1"/>
    <col min="2" max="2" width="23.53125" style="8" customWidth="1"/>
    <col min="3" max="3" width="20.46484375" style="8" customWidth="1"/>
    <col min="4" max="4" width="45.86328125" style="8" customWidth="1"/>
    <col min="5" max="5" width="12.796875" style="8" customWidth="1"/>
    <col min="6" max="6" width="13.19921875" style="8" customWidth="1"/>
    <col min="7" max="7" width="17.46484375" style="8" customWidth="1"/>
    <col min="8" max="8" width="13.1328125" style="8" customWidth="1"/>
    <col min="9" max="9" width="6.86328125" style="10" customWidth="1"/>
    <col min="10" max="10" width="13.1328125" style="8" customWidth="1"/>
    <col min="11" max="11" width="6" style="9" customWidth="1"/>
    <col min="12" max="14" width="13.796875" style="8" customWidth="1"/>
    <col min="15" max="15" width="30.86328125" style="8" customWidth="1"/>
    <col min="16" max="16" width="10.53125" style="8" bestFit="1" customWidth="1"/>
    <col min="17" max="17" width="9.6640625" style="8" bestFit="1" customWidth="1"/>
    <col min="18" max="18" width="13.53125" style="8" bestFit="1" customWidth="1"/>
    <col min="19" max="19" width="0.46484375" style="8" hidden="1" customWidth="1"/>
    <col min="20" max="16384" width="8.86328125" style="8"/>
  </cols>
  <sheetData>
    <row r="1" spans="1:21" ht="14.75" customHeight="1" x14ac:dyDescent="0.45">
      <c r="A1" s="47"/>
      <c r="B1" s="47"/>
      <c r="C1" s="47"/>
      <c r="D1" s="47"/>
      <c r="E1" s="47"/>
      <c r="F1" s="47"/>
      <c r="G1" s="47"/>
      <c r="H1" s="47"/>
      <c r="I1" s="64"/>
      <c r="J1" s="47"/>
      <c r="K1" s="63"/>
      <c r="L1" s="47"/>
      <c r="M1" s="47" t="s">
        <v>0</v>
      </c>
      <c r="N1" s="47"/>
      <c r="O1" s="47"/>
    </row>
    <row r="2" spans="1:21" ht="14.75" customHeight="1" x14ac:dyDescent="0.45">
      <c r="A2" s="47"/>
      <c r="B2" s="47"/>
      <c r="C2" s="47"/>
      <c r="D2" s="47"/>
      <c r="E2" s="47"/>
      <c r="F2" s="47"/>
      <c r="G2" s="47"/>
      <c r="H2" s="47"/>
      <c r="I2" s="64"/>
      <c r="J2" s="47"/>
      <c r="K2" s="63"/>
      <c r="L2" s="47"/>
      <c r="M2" s="47"/>
      <c r="N2" s="47"/>
      <c r="O2" s="47"/>
    </row>
    <row r="3" spans="1:21" ht="9" customHeight="1" thickBot="1" x14ac:dyDescent="0.5">
      <c r="A3" s="47"/>
      <c r="B3" s="47"/>
      <c r="C3" s="47"/>
      <c r="D3" s="47"/>
      <c r="E3" s="47"/>
      <c r="F3" s="47"/>
      <c r="G3" s="47"/>
      <c r="H3" s="47"/>
      <c r="I3" s="64"/>
      <c r="J3" s="47"/>
      <c r="K3" s="63"/>
      <c r="L3" s="47"/>
      <c r="M3" s="47"/>
      <c r="N3" s="47"/>
      <c r="O3" s="47"/>
    </row>
    <row r="4" spans="1:21" ht="24.75" customHeight="1" x14ac:dyDescent="0.45">
      <c r="A4" s="62" t="s">
        <v>1</v>
      </c>
      <c r="B4" s="59"/>
      <c r="C4" s="59"/>
      <c r="D4" s="59"/>
      <c r="E4" s="59"/>
      <c r="F4" s="59"/>
      <c r="G4" s="59"/>
      <c r="H4" s="59"/>
      <c r="I4" s="61"/>
      <c r="J4" s="59"/>
      <c r="K4" s="60"/>
      <c r="L4" s="59"/>
      <c r="M4" s="59"/>
      <c r="N4" s="59"/>
      <c r="O4" s="58"/>
      <c r="P4" s="57"/>
      <c r="Q4" s="57"/>
      <c r="R4" s="57"/>
      <c r="S4" s="57"/>
      <c r="T4" s="57"/>
      <c r="U4" s="57"/>
    </row>
    <row r="5" spans="1:21" ht="14.75" customHeight="1" x14ac:dyDescent="0.45">
      <c r="A5" s="189" t="s">
        <v>2</v>
      </c>
      <c r="B5" s="190"/>
      <c r="C5" s="190"/>
      <c r="D5" s="190"/>
      <c r="E5" s="190"/>
      <c r="F5" s="191"/>
      <c r="G5" s="194" t="s">
        <v>3</v>
      </c>
      <c r="H5" s="194"/>
      <c r="I5" s="194"/>
      <c r="J5" s="194"/>
      <c r="K5" s="194"/>
      <c r="L5" s="194"/>
      <c r="M5" s="194"/>
      <c r="N5" s="195"/>
      <c r="O5" s="56" t="s">
        <v>4</v>
      </c>
    </row>
    <row r="6" spans="1:21" ht="15" customHeight="1" x14ac:dyDescent="0.45">
      <c r="A6" s="189" t="s">
        <v>5</v>
      </c>
      <c r="B6" s="190"/>
      <c r="C6" s="190"/>
      <c r="D6" s="190"/>
      <c r="E6" s="191"/>
      <c r="F6" s="192" t="s">
        <v>6</v>
      </c>
      <c r="G6" s="190"/>
      <c r="H6" s="190"/>
      <c r="I6" s="190"/>
      <c r="J6" s="190"/>
      <c r="K6" s="190"/>
      <c r="L6" s="190"/>
      <c r="M6" s="190"/>
      <c r="N6" s="190"/>
      <c r="O6" s="193"/>
    </row>
    <row r="7" spans="1:21" ht="20.25" customHeight="1" thickBot="1" x14ac:dyDescent="0.5">
      <c r="A7" s="205" t="s">
        <v>139</v>
      </c>
      <c r="B7" s="206"/>
      <c r="C7" s="206"/>
      <c r="D7" s="206"/>
      <c r="E7" s="207"/>
      <c r="F7" s="206" t="s">
        <v>7</v>
      </c>
      <c r="G7" s="206"/>
      <c r="H7" s="55">
        <v>340000</v>
      </c>
      <c r="I7" s="54"/>
      <c r="J7" s="52"/>
      <c r="K7" s="53"/>
      <c r="L7" s="52"/>
      <c r="M7" s="52"/>
      <c r="N7" s="52"/>
      <c r="O7" s="51"/>
    </row>
    <row r="8" spans="1:21" ht="14.25" customHeight="1" x14ac:dyDescent="0.45">
      <c r="A8" s="50"/>
      <c r="B8" s="103"/>
      <c r="C8" s="103"/>
      <c r="D8" s="103"/>
      <c r="E8" s="103"/>
      <c r="F8" s="103"/>
      <c r="G8" s="103"/>
      <c r="H8" s="103"/>
      <c r="I8" s="49"/>
      <c r="J8" s="103"/>
      <c r="K8" s="48"/>
      <c r="L8" s="103"/>
      <c r="M8" s="103"/>
      <c r="N8" s="103"/>
      <c r="O8" s="46"/>
    </row>
    <row r="9" spans="1:21" ht="39" customHeight="1" x14ac:dyDescent="0.45">
      <c r="A9" s="202" t="s">
        <v>8</v>
      </c>
      <c r="B9" s="187" t="s">
        <v>9</v>
      </c>
      <c r="C9" s="187" t="s">
        <v>10</v>
      </c>
      <c r="D9" s="187" t="s">
        <v>11</v>
      </c>
      <c r="E9" s="187" t="s">
        <v>12</v>
      </c>
      <c r="F9" s="187" t="s">
        <v>13</v>
      </c>
      <c r="G9" s="187" t="s">
        <v>14</v>
      </c>
      <c r="H9" s="199" t="s">
        <v>15</v>
      </c>
      <c r="I9" s="200"/>
      <c r="J9" s="200"/>
      <c r="K9" s="201"/>
      <c r="L9" s="187" t="s">
        <v>16</v>
      </c>
      <c r="M9" s="187" t="s">
        <v>17</v>
      </c>
      <c r="N9" s="187" t="s">
        <v>18</v>
      </c>
      <c r="O9" s="197" t="s">
        <v>19</v>
      </c>
    </row>
    <row r="10" spans="1:21" ht="28.5" customHeight="1" thickBot="1" x14ac:dyDescent="0.5">
      <c r="A10" s="203"/>
      <c r="B10" s="188"/>
      <c r="C10" s="188"/>
      <c r="D10" s="188"/>
      <c r="E10" s="188"/>
      <c r="F10" s="188"/>
      <c r="G10" s="188"/>
      <c r="H10" s="199" t="s">
        <v>20</v>
      </c>
      <c r="I10" s="201"/>
      <c r="J10" s="69" t="s">
        <v>21</v>
      </c>
      <c r="K10" s="43"/>
      <c r="L10" s="188"/>
      <c r="M10" s="188"/>
      <c r="N10" s="188"/>
      <c r="O10" s="198"/>
    </row>
    <row r="11" spans="1:21" ht="57.6" customHeight="1" x14ac:dyDescent="0.45">
      <c r="A11" s="204"/>
      <c r="B11" s="196"/>
      <c r="C11" s="196"/>
      <c r="D11" s="196"/>
      <c r="E11" s="196"/>
      <c r="F11" s="196"/>
      <c r="G11" s="196"/>
      <c r="H11" s="44" t="s">
        <v>22</v>
      </c>
      <c r="I11" s="45" t="s">
        <v>23</v>
      </c>
      <c r="J11" s="44" t="s">
        <v>22</v>
      </c>
      <c r="K11" s="43" t="s">
        <v>23</v>
      </c>
      <c r="L11" s="188"/>
      <c r="M11" s="188"/>
      <c r="N11" s="188"/>
      <c r="O11" s="198"/>
      <c r="S11" s="34" t="s">
        <v>24</v>
      </c>
    </row>
    <row r="12" spans="1:21" ht="0.6" customHeight="1" thickBot="1" x14ac:dyDescent="0.5">
      <c r="A12" s="42" t="s">
        <v>25</v>
      </c>
      <c r="B12" s="42" t="s">
        <v>26</v>
      </c>
      <c r="C12" s="41" t="s">
        <v>27</v>
      </c>
      <c r="D12" s="40" t="s">
        <v>28</v>
      </c>
      <c r="E12" s="38"/>
      <c r="F12" s="38" t="s">
        <v>29</v>
      </c>
      <c r="G12" s="38" t="s">
        <v>30</v>
      </c>
      <c r="H12" s="38"/>
      <c r="I12" s="39"/>
      <c r="J12" s="38"/>
      <c r="K12" s="37"/>
      <c r="L12" s="36">
        <v>42430</v>
      </c>
      <c r="M12" s="36"/>
      <c r="N12" s="26"/>
      <c r="O12" s="35"/>
      <c r="S12" s="32" t="s">
        <v>31</v>
      </c>
    </row>
    <row r="13" spans="1:21" s="21" customFormat="1" ht="24.2" customHeight="1" x14ac:dyDescent="0.45">
      <c r="A13" s="31" t="s">
        <v>32</v>
      </c>
      <c r="B13" s="29" t="s">
        <v>33</v>
      </c>
      <c r="C13" s="30" t="s">
        <v>34</v>
      </c>
      <c r="D13" s="112" t="s">
        <v>35</v>
      </c>
      <c r="E13" s="131">
        <v>20000</v>
      </c>
      <c r="F13" s="29" t="s">
        <v>66</v>
      </c>
      <c r="G13" s="29" t="s">
        <v>37</v>
      </c>
      <c r="H13" s="28">
        <f>E13</f>
        <v>20000</v>
      </c>
      <c r="I13" s="27">
        <v>1</v>
      </c>
      <c r="J13" s="28">
        <v>0</v>
      </c>
      <c r="K13" s="27">
        <v>0</v>
      </c>
      <c r="L13" s="33">
        <v>44378</v>
      </c>
      <c r="M13" s="33">
        <v>44409</v>
      </c>
      <c r="N13" s="110" t="s">
        <v>38</v>
      </c>
      <c r="O13" s="24"/>
      <c r="P13" s="111"/>
      <c r="S13" s="125" t="s">
        <v>39</v>
      </c>
    </row>
    <row r="14" spans="1:21" s="21" customFormat="1" ht="24.2" customHeight="1" x14ac:dyDescent="0.45">
      <c r="A14" s="31" t="s">
        <v>32</v>
      </c>
      <c r="B14" s="29" t="s">
        <v>33</v>
      </c>
      <c r="C14" s="30" t="s">
        <v>42</v>
      </c>
      <c r="D14" s="112" t="s">
        <v>141</v>
      </c>
      <c r="E14" s="131">
        <f>71100/2</f>
        <v>35550</v>
      </c>
      <c r="F14" s="29" t="s">
        <v>66</v>
      </c>
      <c r="G14" s="29" t="s">
        <v>37</v>
      </c>
      <c r="H14" s="28">
        <f t="shared" ref="H14:H19" si="0">E14</f>
        <v>35550</v>
      </c>
      <c r="I14" s="27">
        <v>1</v>
      </c>
      <c r="J14" s="28">
        <v>0</v>
      </c>
      <c r="K14" s="27">
        <v>0</v>
      </c>
      <c r="L14" s="33">
        <v>44317</v>
      </c>
      <c r="M14" s="33">
        <v>44348</v>
      </c>
      <c r="N14" s="67" t="s">
        <v>45</v>
      </c>
      <c r="O14" s="24"/>
      <c r="P14" s="210"/>
      <c r="Q14" s="126"/>
      <c r="R14" s="127"/>
      <c r="S14" s="128"/>
      <c r="T14" s="129"/>
    </row>
    <row r="15" spans="1:21" s="21" customFormat="1" ht="24.2" customHeight="1" x14ac:dyDescent="0.45">
      <c r="A15" s="31" t="s">
        <v>32</v>
      </c>
      <c r="B15" s="29" t="s">
        <v>33</v>
      </c>
      <c r="C15" s="30" t="s">
        <v>42</v>
      </c>
      <c r="D15" s="112" t="s">
        <v>142</v>
      </c>
      <c r="E15" s="131">
        <f>71100/2</f>
        <v>35550</v>
      </c>
      <c r="F15" s="29" t="s">
        <v>66</v>
      </c>
      <c r="G15" s="29" t="s">
        <v>37</v>
      </c>
      <c r="H15" s="28">
        <f t="shared" ref="H15" si="1">E15</f>
        <v>35550</v>
      </c>
      <c r="I15" s="27">
        <v>1</v>
      </c>
      <c r="J15" s="28">
        <v>0</v>
      </c>
      <c r="K15" s="27">
        <v>0</v>
      </c>
      <c r="L15" s="33">
        <v>44317</v>
      </c>
      <c r="M15" s="33">
        <v>44348</v>
      </c>
      <c r="N15" s="67" t="s">
        <v>45</v>
      </c>
      <c r="O15" s="24"/>
      <c r="P15" s="210"/>
      <c r="Q15" s="126"/>
      <c r="R15" s="127"/>
      <c r="S15" s="128"/>
      <c r="T15" s="129"/>
    </row>
    <row r="16" spans="1:21" s="21" customFormat="1" ht="24.2" customHeight="1" x14ac:dyDescent="0.45">
      <c r="A16" s="31" t="s">
        <v>32</v>
      </c>
      <c r="B16" s="29" t="s">
        <v>33</v>
      </c>
      <c r="C16" s="30" t="s">
        <v>34</v>
      </c>
      <c r="D16" s="112" t="s">
        <v>46</v>
      </c>
      <c r="E16" s="131">
        <v>15800</v>
      </c>
      <c r="F16" s="29" t="s">
        <v>66</v>
      </c>
      <c r="G16" s="29" t="s">
        <v>37</v>
      </c>
      <c r="H16" s="28">
        <f t="shared" si="0"/>
        <v>15800</v>
      </c>
      <c r="I16" s="27">
        <v>1</v>
      </c>
      <c r="J16" s="28">
        <v>0</v>
      </c>
      <c r="K16" s="27">
        <v>0</v>
      </c>
      <c r="L16" s="33">
        <v>44348</v>
      </c>
      <c r="M16" s="33">
        <v>44378</v>
      </c>
      <c r="N16" s="26" t="s">
        <v>38</v>
      </c>
      <c r="O16" s="24"/>
      <c r="P16" s="210"/>
      <c r="Q16" s="126"/>
      <c r="R16" s="127"/>
      <c r="S16" s="128"/>
      <c r="T16" s="129"/>
    </row>
    <row r="17" spans="1:20" s="21" customFormat="1" ht="24.2" customHeight="1" x14ac:dyDescent="0.45">
      <c r="A17" s="31" t="s">
        <v>32</v>
      </c>
      <c r="B17" s="29" t="s">
        <v>33</v>
      </c>
      <c r="C17" s="30" t="s">
        <v>42</v>
      </c>
      <c r="D17" s="112" t="s">
        <v>47</v>
      </c>
      <c r="E17" s="131">
        <v>39500</v>
      </c>
      <c r="F17" s="29" t="s">
        <v>66</v>
      </c>
      <c r="G17" s="29" t="s">
        <v>37</v>
      </c>
      <c r="H17" s="28">
        <f t="shared" si="0"/>
        <v>39500</v>
      </c>
      <c r="I17" s="27">
        <v>1</v>
      </c>
      <c r="J17" s="28">
        <v>0</v>
      </c>
      <c r="K17" s="27">
        <v>0</v>
      </c>
      <c r="L17" s="33">
        <v>44409</v>
      </c>
      <c r="M17" s="33">
        <v>44440</v>
      </c>
      <c r="N17" s="110" t="s">
        <v>38</v>
      </c>
      <c r="O17" s="24"/>
      <c r="P17" s="210"/>
      <c r="Q17" s="126"/>
      <c r="R17" s="127"/>
      <c r="S17" s="128"/>
      <c r="T17" s="129"/>
    </row>
    <row r="18" spans="1:20" s="21" customFormat="1" ht="24.2" customHeight="1" x14ac:dyDescent="0.45">
      <c r="A18" s="31" t="s">
        <v>32</v>
      </c>
      <c r="B18" s="29" t="s">
        <v>33</v>
      </c>
      <c r="C18" s="30" t="s">
        <v>34</v>
      </c>
      <c r="D18" s="112" t="s">
        <v>137</v>
      </c>
      <c r="E18" s="131">
        <v>15800</v>
      </c>
      <c r="F18" s="29" t="s">
        <v>66</v>
      </c>
      <c r="G18" s="29" t="s">
        <v>37</v>
      </c>
      <c r="H18" s="28">
        <f t="shared" si="0"/>
        <v>15800</v>
      </c>
      <c r="I18" s="27">
        <v>1</v>
      </c>
      <c r="J18" s="28">
        <v>0</v>
      </c>
      <c r="K18" s="27">
        <v>0</v>
      </c>
      <c r="L18" s="33">
        <v>44378</v>
      </c>
      <c r="M18" s="33">
        <v>44409</v>
      </c>
      <c r="N18" s="25" t="s">
        <v>41</v>
      </c>
      <c r="O18" s="24"/>
      <c r="P18" s="210"/>
      <c r="Q18" s="126"/>
      <c r="R18" s="127"/>
      <c r="S18" s="128"/>
      <c r="T18" s="129"/>
    </row>
    <row r="19" spans="1:20" s="21" customFormat="1" ht="24.2" customHeight="1" x14ac:dyDescent="0.45">
      <c r="A19" s="31" t="s">
        <v>32</v>
      </c>
      <c r="B19" s="29" t="s">
        <v>33</v>
      </c>
      <c r="C19" s="30" t="s">
        <v>34</v>
      </c>
      <c r="D19" s="112" t="s">
        <v>49</v>
      </c>
      <c r="E19" s="131">
        <v>15800</v>
      </c>
      <c r="F19" s="29" t="s">
        <v>66</v>
      </c>
      <c r="G19" s="29" t="s">
        <v>37</v>
      </c>
      <c r="H19" s="28">
        <f t="shared" si="0"/>
        <v>15800</v>
      </c>
      <c r="I19" s="27">
        <v>1</v>
      </c>
      <c r="J19" s="28">
        <v>0</v>
      </c>
      <c r="K19" s="27">
        <v>0</v>
      </c>
      <c r="L19" s="33">
        <v>44378</v>
      </c>
      <c r="M19" s="33">
        <v>44409</v>
      </c>
      <c r="N19" s="25" t="s">
        <v>50</v>
      </c>
      <c r="O19" s="24"/>
      <c r="P19" s="210"/>
      <c r="Q19" s="126"/>
      <c r="R19" s="127"/>
      <c r="S19" s="128"/>
      <c r="T19" s="129"/>
    </row>
    <row r="20" spans="1:20" s="21" customFormat="1" ht="61.8" customHeight="1" x14ac:dyDescent="0.45">
      <c r="A20" s="31" t="s">
        <v>32</v>
      </c>
      <c r="B20" s="29" t="s">
        <v>33</v>
      </c>
      <c r="C20" s="113" t="s">
        <v>42</v>
      </c>
      <c r="D20" s="113" t="s">
        <v>136</v>
      </c>
      <c r="E20" s="132">
        <f>ROUNDUP(199600/5.3,-3)</f>
        <v>38000</v>
      </c>
      <c r="F20" s="114" t="s">
        <v>66</v>
      </c>
      <c r="G20" s="114" t="s">
        <v>37</v>
      </c>
      <c r="H20" s="115">
        <f>E20</f>
        <v>38000</v>
      </c>
      <c r="I20" s="116">
        <v>1</v>
      </c>
      <c r="J20" s="115">
        <v>0</v>
      </c>
      <c r="K20" s="116">
        <v>0</v>
      </c>
      <c r="L20" s="117">
        <v>44256</v>
      </c>
      <c r="M20" s="117">
        <v>44287</v>
      </c>
      <c r="N20" s="118" t="s">
        <v>45</v>
      </c>
      <c r="O20" s="24"/>
      <c r="P20" s="102"/>
      <c r="Q20" s="123"/>
      <c r="R20" s="123"/>
      <c r="S20" s="129"/>
      <c r="T20" s="129"/>
    </row>
    <row r="21" spans="1:20" s="21" customFormat="1" ht="57" customHeight="1" x14ac:dyDescent="0.45">
      <c r="A21" s="65" t="s">
        <v>32</v>
      </c>
      <c r="B21" s="66" t="s">
        <v>33</v>
      </c>
      <c r="C21" s="119" t="s">
        <v>42</v>
      </c>
      <c r="D21" s="113" t="s">
        <v>51</v>
      </c>
      <c r="E21" s="133">
        <f>ROUNDUP(654000/5.3,-3)</f>
        <v>124000</v>
      </c>
      <c r="F21" s="121" t="s">
        <v>66</v>
      </c>
      <c r="G21" s="121" t="s">
        <v>37</v>
      </c>
      <c r="H21" s="120">
        <f>E21</f>
        <v>124000</v>
      </c>
      <c r="I21" s="116">
        <v>1</v>
      </c>
      <c r="J21" s="120">
        <v>0</v>
      </c>
      <c r="K21" s="116">
        <v>0</v>
      </c>
      <c r="L21" s="117">
        <v>44287</v>
      </c>
      <c r="M21" s="117">
        <v>44317</v>
      </c>
      <c r="N21" s="122" t="s">
        <v>138</v>
      </c>
      <c r="O21" s="68"/>
      <c r="P21" s="102"/>
      <c r="Q21" s="123"/>
    </row>
    <row r="22" spans="1:20" s="22" customFormat="1" ht="35.25" customHeight="1" thickBot="1" x14ac:dyDescent="0.5">
      <c r="A22" s="104" t="s">
        <v>52</v>
      </c>
      <c r="B22" s="208" t="s">
        <v>140</v>
      </c>
      <c r="C22" s="209"/>
      <c r="D22" s="105" t="s">
        <v>53</v>
      </c>
      <c r="E22" s="130">
        <f>SUM(E13:E21)</f>
        <v>340000</v>
      </c>
      <c r="F22" s="107"/>
      <c r="G22" s="107"/>
      <c r="H22" s="106">
        <f>IF(SUM(H13:H21)&lt;&gt;H7,"Total should be equal to project amount",SUM(H13:H21))</f>
        <v>340000</v>
      </c>
      <c r="I22" s="108">
        <f>AVERAGE(I13:I21)</f>
        <v>1</v>
      </c>
      <c r="J22" s="106">
        <f>SUM(J13:J21)</f>
        <v>0</v>
      </c>
      <c r="K22" s="108">
        <f>AVERAGE(K13:K21)</f>
        <v>0</v>
      </c>
      <c r="L22" s="107"/>
      <c r="M22" s="107"/>
      <c r="N22" s="107"/>
      <c r="O22" s="109"/>
      <c r="S22" s="23"/>
    </row>
    <row r="23" spans="1:20" ht="14.25" customHeight="1" thickBot="1" x14ac:dyDescent="0.5">
      <c r="A23" s="211" t="s">
        <v>54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3"/>
    </row>
    <row r="24" spans="1:20" ht="14.65" thickBot="1" x14ac:dyDescent="0.5">
      <c r="A24" s="211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3"/>
    </row>
    <row r="25" spans="1:20" ht="14.75" customHeight="1" thickBot="1" x14ac:dyDescent="0.5">
      <c r="A25" s="211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3"/>
    </row>
    <row r="26" spans="1:20" s="21" customFormat="1" ht="17.850000000000001" customHeight="1" thickBot="1" x14ac:dyDescent="0.5">
      <c r="A26" s="214" t="s">
        <v>55</v>
      </c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6"/>
    </row>
    <row r="27" spans="1:20" ht="27.75" customHeight="1" thickBot="1" x14ac:dyDescent="0.5">
      <c r="A27" s="211" t="s">
        <v>56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3"/>
    </row>
    <row r="28" spans="1:20" s="20" customFormat="1" ht="26.45" customHeight="1" thickBot="1" x14ac:dyDescent="0.5">
      <c r="A28" s="211" t="s">
        <v>57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3"/>
    </row>
    <row r="29" spans="1:20" x14ac:dyDescent="0.45">
      <c r="A29" s="17"/>
      <c r="B29" s="17"/>
      <c r="C29" s="17"/>
      <c r="D29" s="17"/>
      <c r="E29" s="17"/>
      <c r="F29" s="17"/>
      <c r="G29" s="17"/>
      <c r="H29" s="17"/>
      <c r="I29" s="19"/>
      <c r="J29" s="17"/>
      <c r="K29" s="18"/>
      <c r="L29" s="17"/>
      <c r="M29" s="17"/>
      <c r="N29" s="17"/>
      <c r="O29" s="17"/>
    </row>
    <row r="30" spans="1:20" x14ac:dyDescent="0.45">
      <c r="A30" s="17"/>
      <c r="B30" s="17"/>
      <c r="C30" s="17"/>
      <c r="D30" s="17"/>
      <c r="E30" s="17"/>
      <c r="F30" s="17"/>
      <c r="G30" s="17"/>
      <c r="H30" s="17"/>
      <c r="I30" s="19"/>
      <c r="J30" s="17"/>
      <c r="K30" s="18"/>
      <c r="L30" s="17"/>
      <c r="M30" s="17"/>
      <c r="N30" s="17"/>
      <c r="O30" s="17"/>
    </row>
    <row r="31" spans="1:20" x14ac:dyDescent="0.45">
      <c r="A31" s="17"/>
      <c r="B31" s="17"/>
      <c r="C31" s="17"/>
      <c r="D31" s="17"/>
      <c r="E31" s="17"/>
      <c r="F31" s="17"/>
      <c r="G31" s="17"/>
      <c r="H31" s="17"/>
      <c r="I31" s="19"/>
      <c r="J31" s="17"/>
      <c r="K31" s="18"/>
      <c r="L31" s="17"/>
      <c r="M31" s="17"/>
      <c r="N31" s="17"/>
      <c r="O31" s="17"/>
    </row>
    <row r="32" spans="1:20" x14ac:dyDescent="0.45">
      <c r="A32" s="17"/>
      <c r="B32" s="17"/>
      <c r="C32" s="17"/>
      <c r="D32" s="17"/>
      <c r="E32" s="17"/>
      <c r="F32" s="17"/>
      <c r="G32" s="17"/>
      <c r="H32" s="17"/>
      <c r="I32" s="19"/>
      <c r="J32" s="17"/>
      <c r="K32" s="18"/>
      <c r="L32" s="17"/>
      <c r="M32" s="17"/>
      <c r="N32" s="17"/>
      <c r="O32" s="17"/>
    </row>
    <row r="33" spans="1:15" x14ac:dyDescent="0.45">
      <c r="A33" s="17"/>
      <c r="B33" s="17"/>
      <c r="C33" s="17"/>
      <c r="D33" s="17"/>
      <c r="E33" s="17"/>
      <c r="F33" s="17"/>
      <c r="G33" s="17"/>
      <c r="H33" s="17"/>
      <c r="I33" s="19"/>
      <c r="J33" s="17"/>
      <c r="K33" s="18"/>
      <c r="L33" s="17"/>
      <c r="M33" s="17"/>
      <c r="N33" s="17"/>
      <c r="O33" s="17"/>
    </row>
    <row r="34" spans="1:15" hidden="1" outlineLevel="1" x14ac:dyDescent="0.45">
      <c r="A34" s="16" t="s">
        <v>58</v>
      </c>
      <c r="B34" s="12"/>
    </row>
    <row r="35" spans="1:15" ht="15" hidden="1" customHeight="1" outlineLevel="1" x14ac:dyDescent="0.45">
      <c r="A35" s="11" t="s">
        <v>59</v>
      </c>
      <c r="B35" s="11" t="s">
        <v>60</v>
      </c>
      <c r="C35" s="11" t="s">
        <v>61</v>
      </c>
      <c r="D35" s="11" t="s">
        <v>62</v>
      </c>
      <c r="E35" s="11" t="s">
        <v>22</v>
      </c>
      <c r="F35" s="11" t="s">
        <v>63</v>
      </c>
      <c r="G35" s="11" t="s">
        <v>64</v>
      </c>
      <c r="H35" s="11"/>
    </row>
    <row r="36" spans="1:15" hidden="1" outlineLevel="1" x14ac:dyDescent="0.45">
      <c r="A36" s="11" t="s">
        <v>65</v>
      </c>
      <c r="B36" s="11" t="s">
        <v>33</v>
      </c>
      <c r="C36" s="13" t="s">
        <v>34</v>
      </c>
      <c r="D36" s="11"/>
      <c r="E36" s="11"/>
      <c r="F36" s="11" t="s">
        <v>66</v>
      </c>
      <c r="G36" s="11" t="s">
        <v>37</v>
      </c>
      <c r="H36" s="11"/>
    </row>
    <row r="37" spans="1:15" hidden="1" outlineLevel="1" x14ac:dyDescent="0.45">
      <c r="A37" s="11" t="s">
        <v>32</v>
      </c>
      <c r="B37" s="11" t="s">
        <v>67</v>
      </c>
      <c r="C37" s="15" t="s">
        <v>42</v>
      </c>
      <c r="D37" s="11"/>
      <c r="E37" s="11"/>
      <c r="F37" s="14" t="s">
        <v>36</v>
      </c>
      <c r="G37" s="11" t="s">
        <v>68</v>
      </c>
      <c r="H37" s="11"/>
    </row>
    <row r="38" spans="1:15" hidden="1" outlineLevel="1" x14ac:dyDescent="0.45">
      <c r="A38" s="11" t="s">
        <v>69</v>
      </c>
      <c r="B38" s="11" t="s">
        <v>70</v>
      </c>
      <c r="C38" s="13" t="s">
        <v>71</v>
      </c>
      <c r="D38" s="11"/>
      <c r="E38" s="11"/>
      <c r="F38" s="11" t="s">
        <v>72</v>
      </c>
      <c r="G38" s="11"/>
      <c r="H38" s="11"/>
    </row>
    <row r="39" spans="1:15" hidden="1" outlineLevel="1" x14ac:dyDescent="0.45">
      <c r="A39" s="11" t="s">
        <v>73</v>
      </c>
      <c r="B39" s="11"/>
      <c r="C39" s="13" t="s">
        <v>74</v>
      </c>
      <c r="D39" s="11"/>
      <c r="E39" s="11"/>
      <c r="F39" s="11" t="s">
        <v>44</v>
      </c>
      <c r="G39" s="11"/>
      <c r="H39" s="11"/>
    </row>
    <row r="40" spans="1:15" hidden="1" outlineLevel="1" x14ac:dyDescent="0.45">
      <c r="A40" s="11" t="s">
        <v>75</v>
      </c>
      <c r="B40" s="11"/>
      <c r="C40" s="11"/>
      <c r="D40" s="11"/>
      <c r="E40" s="11"/>
      <c r="F40" s="11" t="s">
        <v>76</v>
      </c>
      <c r="G40" s="11"/>
      <c r="H40" s="11"/>
    </row>
    <row r="41" spans="1:15" hidden="1" outlineLevel="1" x14ac:dyDescent="0.45">
      <c r="A41" s="11" t="s">
        <v>77</v>
      </c>
      <c r="B41" s="12"/>
      <c r="C41" s="12"/>
      <c r="D41" s="12"/>
      <c r="E41" s="12"/>
      <c r="F41" s="11"/>
      <c r="G41" s="12"/>
      <c r="H41" s="12"/>
    </row>
    <row r="42" spans="1:15" hidden="1" outlineLevel="1" x14ac:dyDescent="0.45">
      <c r="A42" s="11" t="s">
        <v>78</v>
      </c>
    </row>
    <row r="43" spans="1:15" hidden="1" outlineLevel="1" x14ac:dyDescent="0.45">
      <c r="A43" s="11" t="s">
        <v>79</v>
      </c>
    </row>
    <row r="44" spans="1:15" hidden="1" outlineLevel="1" x14ac:dyDescent="0.45">
      <c r="A44" s="11" t="s">
        <v>80</v>
      </c>
    </row>
    <row r="45" spans="1:15" collapsed="1" x14ac:dyDescent="0.45"/>
  </sheetData>
  <sheetProtection algorithmName="SHA-512" hashValue="0TT1S62lWY437P/NxTVn6YVT1P4m+xwyIZAow9QevWd57CDPFDsu7tYgRZQrexYh5piG2BbczriEl9hcLVg8Wg==" saltValue="GwMxfbAYNHnYdoqRds+bjQ==" spinCount="100000" sheet="1" objects="1" scenarios="1"/>
  <mergeCells count="25">
    <mergeCell ref="P14:P19"/>
    <mergeCell ref="A23:O25"/>
    <mergeCell ref="A26:O26"/>
    <mergeCell ref="A27:O27"/>
    <mergeCell ref="A28:O28"/>
    <mergeCell ref="B22:C22"/>
    <mergeCell ref="E9:E11"/>
    <mergeCell ref="F9:F11"/>
    <mergeCell ref="H10:I10"/>
    <mergeCell ref="F7:G7"/>
    <mergeCell ref="N9:N11"/>
    <mergeCell ref="A5:F5"/>
    <mergeCell ref="F6:O6"/>
    <mergeCell ref="G5:N5"/>
    <mergeCell ref="A6:E6"/>
    <mergeCell ref="G9:G11"/>
    <mergeCell ref="L9:L11"/>
    <mergeCell ref="M9:M11"/>
    <mergeCell ref="O9:O11"/>
    <mergeCell ref="H9:K9"/>
    <mergeCell ref="A9:A11"/>
    <mergeCell ref="B9:B11"/>
    <mergeCell ref="C9:C11"/>
    <mergeCell ref="D9:D11"/>
    <mergeCell ref="A7:E7"/>
  </mergeCells>
  <phoneticPr fontId="10" type="noConversion"/>
  <dataValidations count="6">
    <dataValidation type="list" allowBlank="1" showInputMessage="1" showErrorMessage="1" sqref="A12" xr:uid="{00000000-0002-0000-0000-000000000000}">
      <formula1>$A$35:$A$40</formula1>
    </dataValidation>
    <dataValidation type="list" allowBlank="1" showInputMessage="1" showErrorMessage="1" sqref="G12:G21" xr:uid="{00000000-0002-0000-0000-000003000000}">
      <formula1>$G$35:$G$37</formula1>
    </dataValidation>
    <dataValidation type="list" allowBlank="1" showInputMessage="1" showErrorMessage="1" sqref="B12:B21" xr:uid="{00000000-0002-0000-0000-000001000000}">
      <formula1>$B$35:$B$40</formula1>
    </dataValidation>
    <dataValidation type="list" allowBlank="1" showInputMessage="1" showErrorMessage="1" sqref="C12:C21" xr:uid="{00000000-0002-0000-0000-000002000000}">
      <formula1>$C$35:$C$40</formula1>
    </dataValidation>
    <dataValidation type="list" allowBlank="1" showInputMessage="1" showErrorMessage="1" sqref="A13:A21" xr:uid="{611E78E0-7B20-4766-9735-4683D6C3747D}">
      <formula1>$A$35:$A$44</formula1>
    </dataValidation>
    <dataValidation type="list" allowBlank="1" showInputMessage="1" showErrorMessage="1" sqref="F12:F21" xr:uid="{00000000-0002-0000-0000-000005000000}">
      <formula1>$F$35:$F$41</formula1>
    </dataValidation>
  </dataValidations>
  <pageMargins left="0.2" right="0.2" top="0.6" bottom="0.6" header="0.27" footer="0.27"/>
  <pageSetup paperSize="5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27714-5423-49AD-AC75-9B1F8191AAED}">
  <dimension ref="B1:D15"/>
  <sheetViews>
    <sheetView workbookViewId="0">
      <selection activeCell="E9" sqref="E9"/>
    </sheetView>
  </sheetViews>
  <sheetFormatPr defaultRowHeight="14.25" x14ac:dyDescent="0.45"/>
  <cols>
    <col min="2" max="2" width="30.796875" style="1" customWidth="1"/>
    <col min="3" max="3" width="10.796875" customWidth="1"/>
    <col min="4" max="4" width="11.53125" customWidth="1"/>
  </cols>
  <sheetData>
    <row r="1" spans="2:4" x14ac:dyDescent="0.45">
      <c r="C1" s="3" t="s">
        <v>81</v>
      </c>
      <c r="D1" s="3" t="s">
        <v>82</v>
      </c>
    </row>
    <row r="2" spans="2:4" x14ac:dyDescent="0.45">
      <c r="B2" s="2" t="s">
        <v>35</v>
      </c>
      <c r="C2" s="6">
        <v>20000</v>
      </c>
      <c r="D2" s="7">
        <f>C2*5.5</f>
        <v>110000</v>
      </c>
    </row>
    <row r="3" spans="2:4" x14ac:dyDescent="0.45">
      <c r="B3" s="2" t="s">
        <v>40</v>
      </c>
      <c r="C3" s="6">
        <v>30000</v>
      </c>
      <c r="D3" s="7">
        <f t="shared" ref="D3:D11" si="0">C3*5.5</f>
        <v>165000</v>
      </c>
    </row>
    <row r="4" spans="2:4" x14ac:dyDescent="0.45">
      <c r="B4" s="2" t="s">
        <v>43</v>
      </c>
      <c r="C4" s="6">
        <v>100000</v>
      </c>
      <c r="D4" s="7">
        <f t="shared" si="0"/>
        <v>550000</v>
      </c>
    </row>
    <row r="5" spans="2:4" x14ac:dyDescent="0.45">
      <c r="B5" s="2" t="s">
        <v>46</v>
      </c>
      <c r="C5" s="6">
        <v>20000</v>
      </c>
      <c r="D5" s="7">
        <f t="shared" si="0"/>
        <v>110000</v>
      </c>
    </row>
    <row r="6" spans="2:4" x14ac:dyDescent="0.45">
      <c r="B6" s="2" t="s">
        <v>47</v>
      </c>
      <c r="C6" s="6">
        <v>50000</v>
      </c>
      <c r="D6" s="7">
        <f t="shared" si="0"/>
        <v>275000</v>
      </c>
    </row>
    <row r="7" spans="2:4" x14ac:dyDescent="0.45">
      <c r="B7" s="2" t="s">
        <v>48</v>
      </c>
      <c r="C7" s="6">
        <v>20000</v>
      </c>
      <c r="D7" s="7">
        <f t="shared" si="0"/>
        <v>110000</v>
      </c>
    </row>
    <row r="8" spans="2:4" x14ac:dyDescent="0.45">
      <c r="B8" s="2" t="s">
        <v>49</v>
      </c>
      <c r="C8" s="6">
        <v>20000</v>
      </c>
      <c r="D8" s="7">
        <f t="shared" si="0"/>
        <v>110000</v>
      </c>
    </row>
    <row r="9" spans="2:4" x14ac:dyDescent="0.45">
      <c r="B9" s="2" t="s">
        <v>83</v>
      </c>
      <c r="C9" s="6">
        <v>20000</v>
      </c>
      <c r="D9" s="7">
        <f t="shared" si="0"/>
        <v>110000</v>
      </c>
    </row>
    <row r="10" spans="2:4" x14ac:dyDescent="0.45">
      <c r="B10" s="2" t="s">
        <v>84</v>
      </c>
      <c r="C10" s="6">
        <v>30000</v>
      </c>
      <c r="D10" s="7">
        <f t="shared" si="0"/>
        <v>165000</v>
      </c>
    </row>
    <row r="11" spans="2:4" x14ac:dyDescent="0.45">
      <c r="B11" s="2" t="s">
        <v>85</v>
      </c>
      <c r="C11" s="6">
        <v>30000</v>
      </c>
      <c r="D11" s="7">
        <f t="shared" si="0"/>
        <v>165000</v>
      </c>
    </row>
    <row r="12" spans="2:4" x14ac:dyDescent="0.45">
      <c r="C12" s="4">
        <f>SUM(C2:C11)</f>
        <v>340000</v>
      </c>
      <c r="D12" s="4">
        <f>SUM(D2:D11)</f>
        <v>1870000</v>
      </c>
    </row>
    <row r="14" spans="2:4" x14ac:dyDescent="0.45">
      <c r="C14" s="4"/>
    </row>
    <row r="15" spans="2:4" x14ac:dyDescent="0.45">
      <c r="C15" s="5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703488E425C4443997A73B12E8EC057" ma:contentTypeVersion="2712" ma:contentTypeDescription="A content type to manage public (operations) IDB documents" ma:contentTypeScope="" ma:versionID="c10fc843ff208f69c5db357e95bccbe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f97fda3369d1ff88d69803a029d02e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9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ATN/OC-17466-BR</Approval_x0020_Number>
    <Phase xmlns="cdc7663a-08f0-4737-9e8c-148ce897a09c">PHASE_IMPLEMENTATION</Phase>
    <Document_x0020_Author xmlns="cdc7663a-08f0-4737-9e8c-148ce897a09c">Valente Lins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12</Value>
      <Value>32</Value>
      <Value>192</Value>
      <Value>33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BR-T1390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EZSHARE-2088375997-9</_dlc_DocId>
    <_dlc_DocIdUrl xmlns="cdc7663a-08f0-4737-9e8c-148ce897a09c">
      <Url>https://idbg.sharepoint.com/teams/EZ-BR-TCP/BR-T1390/_layouts/15/DocIdRedir.aspx?ID=EZSHARE-2088375997-9</Url>
      <Description>EZSHARE-2088375997-9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F7F7FCB-98E9-4AB8-87BE-297ED7FD7870}"/>
</file>

<file path=customXml/itemProps2.xml><?xml version="1.0" encoding="utf-8"?>
<ds:datastoreItem xmlns:ds="http://schemas.openxmlformats.org/officeDocument/2006/customXml" ds:itemID="{40E65A94-9253-4E1C-9828-4949800FEC22}"/>
</file>

<file path=customXml/itemProps3.xml><?xml version="1.0" encoding="utf-8"?>
<ds:datastoreItem xmlns:ds="http://schemas.openxmlformats.org/officeDocument/2006/customXml" ds:itemID="{81DBE24E-A79D-403F-89E1-D0C4E2A12C0C}"/>
</file>

<file path=customXml/itemProps4.xml><?xml version="1.0" encoding="utf-8"?>
<ds:datastoreItem xmlns:ds="http://schemas.openxmlformats.org/officeDocument/2006/customXml" ds:itemID="{C3B3FFD0-F15A-4638-9E7A-3941BDB68706}"/>
</file>

<file path=customXml/itemProps5.xml><?xml version="1.0" encoding="utf-8"?>
<ds:datastoreItem xmlns:ds="http://schemas.openxmlformats.org/officeDocument/2006/customXml" ds:itemID="{1F89B83F-CCED-45D5-82B0-1837FFDB91CC}"/>
</file>

<file path=customXml/itemProps6.xml><?xml version="1.0" encoding="utf-8"?>
<ds:datastoreItem xmlns:ds="http://schemas.openxmlformats.org/officeDocument/2006/customXml" ds:itemID="{2E261719-CEA5-41C4-8189-6DFEDE6CC7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Componente 1</vt:lpstr>
      <vt:lpstr>Componente 2</vt:lpstr>
      <vt:lpstr>valores</vt:lpstr>
      <vt:lpstr>'Componente 1'!Area_de_impressao</vt:lpstr>
      <vt:lpstr>'Componente 2'!Area_de_impressao</vt:lpstr>
      <vt:lpstr>'Componente 1'!Titulos_de_impressao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Valente Lins, Paula</cp:lastModifiedBy>
  <cp:revision/>
  <dcterms:created xsi:type="dcterms:W3CDTF">2017-06-06T20:33:26Z</dcterms:created>
  <dcterms:modified xsi:type="dcterms:W3CDTF">2021-03-30T21:22:26Z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12;#Project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34;#SANITATION URBAN|bea451b1-990d-4fd6-a747-4978a6e1e2d2</vt:lpwstr>
  </property>
  <property fmtid="{D5CDD505-2E9C-101B-9397-08002B2CF9AE}" pid="13" name="Fund IDB">
    <vt:lpwstr>192;#INF|474aab72-0205-4196-bca7-4b288939fcb3</vt:lpwstr>
  </property>
  <property fmtid="{D5CDD505-2E9C-101B-9397-08002B2CF9AE}" pid="14" name="Sector IDB">
    <vt:lpwstr>33;#WATER AND SANITATION|ba6b63cd-e402-47cb-9357-08149f7ce046</vt:lpwstr>
  </property>
  <property fmtid="{D5CDD505-2E9C-101B-9397-08002B2CF9AE}" pid="15" name="_dlc_DocIdItemGuid">
    <vt:lpwstr>9d87fd5d-7ae6-4d06-9779-c9c1b6497612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0x0101001A458A224826124E8B45B1D613300CFC007703488E425C4443997A73B12E8EC057</vt:lpwstr>
  </property>
  <property fmtid="{D5CDD505-2E9C-101B-9397-08002B2CF9AE}" pid="18" name="Series Operations IDB">
    <vt:lpwstr/>
  </property>
</Properties>
</file>