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11340" windowHeight="5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21" i="1"/>
  <c r="I20"/>
  <c r="I19"/>
  <c r="K20"/>
  <c r="K19"/>
  <c r="F9"/>
  <c r="F24" s="1"/>
  <c r="E17"/>
  <c r="E16"/>
  <c r="D9"/>
  <c r="E21"/>
  <c r="E20"/>
  <c r="E19"/>
  <c r="C18"/>
  <c r="E18" s="1"/>
  <c r="J23"/>
  <c r="I23"/>
  <c r="E23"/>
  <c r="J22"/>
  <c r="I22"/>
  <c r="H22"/>
  <c r="E22"/>
  <c r="J21"/>
  <c r="C9"/>
  <c r="J18"/>
  <c r="K17"/>
  <c r="K16"/>
  <c r="I15"/>
  <c r="K15" s="1"/>
  <c r="E15"/>
  <c r="H14"/>
  <c r="H13"/>
  <c r="H12"/>
  <c r="H11"/>
  <c r="J11"/>
  <c r="I11"/>
  <c r="H10"/>
  <c r="J14"/>
  <c r="J13"/>
  <c r="J10"/>
  <c r="J8"/>
  <c r="J7"/>
  <c r="J6"/>
  <c r="I14"/>
  <c r="I13"/>
  <c r="I12"/>
  <c r="I10"/>
  <c r="I8"/>
  <c r="I7"/>
  <c r="I6"/>
  <c r="J12"/>
  <c r="G5"/>
  <c r="H5"/>
  <c r="E14"/>
  <c r="E13"/>
  <c r="E12"/>
  <c r="E10"/>
  <c r="G9"/>
  <c r="G24" s="1"/>
  <c r="E8"/>
  <c r="E7"/>
  <c r="E6"/>
  <c r="D5"/>
  <c r="J5" s="1"/>
  <c r="C5"/>
  <c r="I5" s="1"/>
  <c r="K6" l="1"/>
  <c r="K8"/>
  <c r="I18"/>
  <c r="K18" s="1"/>
  <c r="K23"/>
  <c r="K14"/>
  <c r="K22"/>
  <c r="C24"/>
  <c r="I24" s="1"/>
  <c r="K13"/>
  <c r="K21"/>
  <c r="K11"/>
  <c r="K7"/>
  <c r="K10"/>
  <c r="J9"/>
  <c r="I9"/>
  <c r="K12"/>
  <c r="K5"/>
  <c r="H9"/>
  <c r="H24" s="1"/>
  <c r="D24"/>
  <c r="J24" s="1"/>
  <c r="E5"/>
  <c r="E9"/>
  <c r="E24" l="1"/>
  <c r="K9"/>
  <c r="K24"/>
</calcChain>
</file>

<file path=xl/sharedStrings.xml><?xml version="1.0" encoding="utf-8"?>
<sst xmlns="http://schemas.openxmlformats.org/spreadsheetml/2006/main" count="35" uniqueCount="29">
  <si>
    <t>CO-L1101</t>
  </si>
  <si>
    <t>Consolidado</t>
  </si>
  <si>
    <t>BID</t>
  </si>
  <si>
    <t>Local</t>
  </si>
  <si>
    <t>Total</t>
  </si>
  <si>
    <t> TOTAL</t>
  </si>
  <si>
    <t>1. Estudios y Supervisión</t>
  </si>
  <si>
    <t>1.1 Asesorías y Estudios</t>
  </si>
  <si>
    <t>1.2 Estudios socio-ambientales</t>
  </si>
  <si>
    <t>1.3 Supervisión</t>
  </si>
  <si>
    <t>2. Mejora de la Movilidad y Ambiente Urbano</t>
  </si>
  <si>
    <t>2.1 Troncales, Pretroncales y complementarias</t>
  </si>
  <si>
    <t>2.2 Terminales de cabecera</t>
  </si>
  <si>
    <t>2.3 Terminales Intermedias</t>
  </si>
  <si>
    <t>2.4 Adquisición de predios</t>
  </si>
  <si>
    <t>3. Viabilización Ambiental</t>
  </si>
  <si>
    <t>3.2 Monitoreo de calidad del aire y de ruido</t>
  </si>
  <si>
    <t>4. Viabilizacion Social</t>
  </si>
  <si>
    <t>4.1 Relocalizadión Población</t>
  </si>
  <si>
    <t>5.Auditoría Financiera</t>
  </si>
  <si>
    <t>6. Fortalecimiento Institucional</t>
  </si>
  <si>
    <t>Categoría de inversión</t>
  </si>
  <si>
    <t xml:space="preserve">       Ciclovias, Intersecciones y puentes peatonales</t>
  </si>
  <si>
    <t>4.3 Gestión Social</t>
  </si>
  <si>
    <t>4.2 Monitoreo de Indicadores</t>
  </si>
  <si>
    <t>Cuadro de Financiamiento del Programa</t>
  </si>
  <si>
    <t xml:space="preserve">                (cifras en miles de US Dólares)</t>
  </si>
  <si>
    <t>3.1 Implementación evaluación ambiental estratégica</t>
  </si>
  <si>
    <t>(1659/OC-CO)       Vigente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</si>
</sst>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</font>
    <font>
      <b/>
      <sz val="8"/>
      <color rgb="FF000000"/>
      <name val="Times New Roman"/>
      <family val="1"/>
    </font>
    <font>
      <b/>
      <sz val="8"/>
      <color theme="1"/>
      <name val="Times New Roman"/>
      <family val="1"/>
    </font>
    <font>
      <sz val="8"/>
      <color rgb="FF000000"/>
      <name val="Times New Roman"/>
      <family val="1"/>
    </font>
    <font>
      <sz val="8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164" fontId="4" fillId="2" borderId="5" xfId="1" applyNumberFormat="1" applyFont="1" applyFill="1" applyBorder="1" applyAlignment="1">
      <alignment horizontal="right"/>
    </xf>
    <xf numFmtId="164" fontId="5" fillId="0" borderId="6" xfId="1" applyNumberFormat="1" applyFont="1" applyBorder="1" applyAlignment="1">
      <alignment horizontal="right"/>
    </xf>
    <xf numFmtId="164" fontId="4" fillId="2" borderId="9" xfId="1" applyNumberFormat="1" applyFont="1" applyFill="1" applyBorder="1" applyAlignment="1">
      <alignment horizontal="right"/>
    </xf>
    <xf numFmtId="164" fontId="6" fillId="0" borderId="6" xfId="1" applyNumberFormat="1" applyFont="1" applyBorder="1" applyAlignment="1">
      <alignment horizontal="right"/>
    </xf>
    <xf numFmtId="164" fontId="4" fillId="0" borderId="6" xfId="1" applyNumberFormat="1" applyFont="1" applyBorder="1" applyAlignment="1">
      <alignment horizontal="right"/>
    </xf>
    <xf numFmtId="164" fontId="4" fillId="0" borderId="8" xfId="1" applyNumberFormat="1" applyFont="1" applyBorder="1" applyAlignment="1">
      <alignment horizontal="right"/>
    </xf>
    <xf numFmtId="164" fontId="6" fillId="2" borderId="5" xfId="1" applyNumberFormat="1" applyFont="1" applyFill="1" applyBorder="1" applyAlignment="1">
      <alignment horizontal="right"/>
    </xf>
    <xf numFmtId="164" fontId="3" fillId="2" borderId="5" xfId="1" applyNumberFormat="1" applyFont="1" applyFill="1" applyBorder="1" applyAlignment="1">
      <alignment horizontal="right"/>
    </xf>
    <xf numFmtId="164" fontId="4" fillId="2" borderId="7" xfId="1" applyNumberFormat="1" applyFont="1" applyFill="1" applyBorder="1" applyAlignment="1">
      <alignment horizontal="right"/>
    </xf>
    <xf numFmtId="0" fontId="6" fillId="0" borderId="5" xfId="0" applyFont="1" applyBorder="1" applyAlignment="1">
      <alignment horizontal="left" wrapText="1" indent="2"/>
    </xf>
    <xf numFmtId="164" fontId="5" fillId="2" borderId="5" xfId="1" applyNumberFormat="1" applyFont="1" applyFill="1" applyBorder="1" applyAlignment="1">
      <alignment horizontal="right"/>
    </xf>
    <xf numFmtId="164" fontId="4" fillId="2" borderId="6" xfId="1" applyNumberFormat="1" applyFont="1" applyFill="1" applyBorder="1" applyAlignment="1">
      <alignment horizontal="right"/>
    </xf>
    <xf numFmtId="164" fontId="3" fillId="0" borderId="6" xfId="1" applyNumberFormat="1" applyFont="1" applyBorder="1" applyAlignment="1">
      <alignment horizontal="right"/>
    </xf>
    <xf numFmtId="164" fontId="6" fillId="2" borderId="6" xfId="1" applyNumberFormat="1" applyFont="1" applyFill="1" applyBorder="1" applyAlignment="1">
      <alignment horizontal="right"/>
    </xf>
    <xf numFmtId="164" fontId="6" fillId="0" borderId="6" xfId="1" applyNumberFormat="1" applyFont="1" applyBorder="1" applyAlignment="1">
      <alignment horizontal="right" wrapText="1"/>
    </xf>
    <xf numFmtId="164" fontId="4" fillId="2" borderId="8" xfId="1" applyNumberFormat="1" applyFont="1" applyFill="1" applyBorder="1" applyAlignment="1">
      <alignment horizontal="right"/>
    </xf>
    <xf numFmtId="164" fontId="4" fillId="2" borderId="12" xfId="1" applyNumberFormat="1" applyFont="1" applyFill="1" applyBorder="1" applyAlignment="1">
      <alignment horizontal="right"/>
    </xf>
    <xf numFmtId="164" fontId="4" fillId="0" borderId="11" xfId="1" applyNumberFormat="1" applyFont="1" applyBorder="1" applyAlignment="1">
      <alignment horizontal="right"/>
    </xf>
    <xf numFmtId="164" fontId="4" fillId="0" borderId="12" xfId="1" applyNumberFormat="1" applyFont="1" applyBorder="1" applyAlignment="1">
      <alignment horizontal="right"/>
    </xf>
    <xf numFmtId="0" fontId="2" fillId="2" borderId="9" xfId="0" applyFont="1" applyFill="1" applyBorder="1"/>
    <xf numFmtId="0" fontId="0" fillId="0" borderId="4" xfId="0" applyBorder="1"/>
    <xf numFmtId="0" fontId="7" fillId="0" borderId="0" xfId="0" applyFont="1"/>
    <xf numFmtId="0" fontId="8" fillId="0" borderId="0" xfId="0" applyFont="1"/>
    <xf numFmtId="0" fontId="0" fillId="0" borderId="0" xfId="0" applyBorder="1"/>
    <xf numFmtId="0" fontId="2" fillId="0" borderId="15" xfId="0" applyFont="1" applyBorder="1"/>
    <xf numFmtId="0" fontId="3" fillId="0" borderId="15" xfId="0" applyFont="1" applyBorder="1" applyAlignment="1">
      <alignment wrapText="1"/>
    </xf>
    <xf numFmtId="0" fontId="5" fillId="0" borderId="15" xfId="0" applyFont="1" applyBorder="1" applyAlignment="1">
      <alignment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wrapText="1"/>
    </xf>
    <xf numFmtId="0" fontId="4" fillId="0" borderId="17" xfId="0" applyFont="1" applyBorder="1" applyAlignment="1">
      <alignment wrapText="1"/>
    </xf>
    <xf numFmtId="0" fontId="4" fillId="0" borderId="1" xfId="0" applyFont="1" applyBorder="1"/>
    <xf numFmtId="0" fontId="2" fillId="2" borderId="2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8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2" borderId="6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24"/>
  <sheetViews>
    <sheetView tabSelected="1" workbookViewId="0">
      <selection activeCell="F31" sqref="F31"/>
    </sheetView>
  </sheetViews>
  <sheetFormatPr defaultRowHeight="15"/>
  <cols>
    <col min="1" max="1" width="1.85546875" customWidth="1"/>
    <col min="2" max="2" width="39.5703125" customWidth="1"/>
    <col min="3" max="3" width="11.85546875" customWidth="1"/>
    <col min="4" max="4" width="10" bestFit="1" customWidth="1"/>
    <col min="5" max="5" width="10.140625" bestFit="1" customWidth="1"/>
    <col min="6" max="6" width="9.85546875" bestFit="1" customWidth="1"/>
    <col min="7" max="7" width="9.28515625" bestFit="1" customWidth="1"/>
    <col min="8" max="8" width="11.140625" customWidth="1"/>
    <col min="9" max="9" width="9.85546875" bestFit="1" customWidth="1"/>
    <col min="10" max="10" width="10.140625" customWidth="1"/>
    <col min="11" max="11" width="11.7109375" customWidth="1"/>
  </cols>
  <sheetData>
    <row r="1" spans="2:11" ht="15.75">
      <c r="B1" s="24"/>
      <c r="D1" s="23" t="s">
        <v>25</v>
      </c>
    </row>
    <row r="2" spans="2:11" ht="15.75" thickBot="1">
      <c r="B2" s="21"/>
      <c r="D2" s="22" t="s">
        <v>26</v>
      </c>
      <c r="F2" s="21"/>
    </row>
    <row r="3" spans="2:11" ht="15.75" customHeight="1" thickBot="1">
      <c r="B3" s="20" t="s">
        <v>21</v>
      </c>
      <c r="C3" s="34" t="s">
        <v>28</v>
      </c>
      <c r="D3" s="32"/>
      <c r="E3" s="33"/>
      <c r="F3" s="37" t="s">
        <v>0</v>
      </c>
      <c r="G3" s="32"/>
      <c r="H3" s="38"/>
      <c r="I3" s="35" t="s">
        <v>1</v>
      </c>
      <c r="J3" s="32"/>
      <c r="K3" s="36"/>
    </row>
    <row r="4" spans="2:11" ht="15.75" thickBot="1">
      <c r="B4" s="25"/>
      <c r="C4" s="39" t="s">
        <v>2</v>
      </c>
      <c r="D4" s="40" t="s">
        <v>3</v>
      </c>
      <c r="E4" s="40" t="s">
        <v>4</v>
      </c>
      <c r="F4" s="41" t="s">
        <v>2</v>
      </c>
      <c r="G4" s="40" t="s">
        <v>3</v>
      </c>
      <c r="H4" s="40" t="s">
        <v>4</v>
      </c>
      <c r="I4" s="41" t="s">
        <v>2</v>
      </c>
      <c r="J4" s="40" t="s">
        <v>3</v>
      </c>
      <c r="K4" s="40" t="s">
        <v>4</v>
      </c>
    </row>
    <row r="5" spans="2:11" ht="15" customHeight="1" thickBot="1">
      <c r="B5" s="26" t="s">
        <v>6</v>
      </c>
      <c r="C5" s="1">
        <f>SUM(C6:C8)</f>
        <v>1000</v>
      </c>
      <c r="D5" s="1">
        <f t="shared" ref="D5:E5" si="0">SUM(D6:D8)</f>
        <v>15650</v>
      </c>
      <c r="E5" s="1">
        <f t="shared" si="0"/>
        <v>16650</v>
      </c>
      <c r="F5" s="12">
        <v>0</v>
      </c>
      <c r="G5" s="5">
        <f>+G8</f>
        <v>8700</v>
      </c>
      <c r="H5" s="13">
        <f>+H6+H7+H8</f>
        <v>8700</v>
      </c>
      <c r="I5" s="12">
        <f>+C5+F5</f>
        <v>1000</v>
      </c>
      <c r="J5" s="5">
        <f>+D5+G5</f>
        <v>24350</v>
      </c>
      <c r="K5" s="13">
        <f>+I5+J5</f>
        <v>25350</v>
      </c>
    </row>
    <row r="6" spans="2:11" ht="15" customHeight="1" thickBot="1">
      <c r="B6" s="27" t="s">
        <v>7</v>
      </c>
      <c r="C6" s="7">
        <v>1000</v>
      </c>
      <c r="D6" s="4">
        <v>3500</v>
      </c>
      <c r="E6" s="2">
        <f>SUM(C6:D6)</f>
        <v>4500</v>
      </c>
      <c r="F6" s="14"/>
      <c r="G6" s="4"/>
      <c r="H6" s="2"/>
      <c r="I6" s="14">
        <f t="shared" ref="I6:I24" si="1">+C6+F6</f>
        <v>1000</v>
      </c>
      <c r="J6" s="4">
        <f t="shared" ref="J6:J24" si="2">+D6+G6</f>
        <v>3500</v>
      </c>
      <c r="K6" s="2">
        <f t="shared" ref="K6:K24" si="3">+I6+J6</f>
        <v>4500</v>
      </c>
    </row>
    <row r="7" spans="2:11" ht="13.5" customHeight="1" thickBot="1">
      <c r="B7" s="27" t="s">
        <v>8</v>
      </c>
      <c r="C7" s="7"/>
      <c r="D7" s="4">
        <v>150</v>
      </c>
      <c r="E7" s="2">
        <f t="shared" ref="E7:E8" si="4">SUM(C7:D7)</f>
        <v>150</v>
      </c>
      <c r="F7" s="14"/>
      <c r="G7" s="4"/>
      <c r="H7" s="2"/>
      <c r="I7" s="14">
        <f t="shared" si="1"/>
        <v>0</v>
      </c>
      <c r="J7" s="4">
        <f t="shared" si="2"/>
        <v>150</v>
      </c>
      <c r="K7" s="2">
        <f t="shared" si="3"/>
        <v>150</v>
      </c>
    </row>
    <row r="8" spans="2:11" ht="15.75" thickBot="1">
      <c r="B8" s="27" t="s">
        <v>9</v>
      </c>
      <c r="C8" s="7"/>
      <c r="D8" s="4">
        <v>12000</v>
      </c>
      <c r="E8" s="2">
        <f t="shared" si="4"/>
        <v>12000</v>
      </c>
      <c r="F8" s="14">
        <v>0</v>
      </c>
      <c r="G8" s="4">
        <v>8700</v>
      </c>
      <c r="H8" s="2">
        <v>8700</v>
      </c>
      <c r="I8" s="12">
        <f t="shared" si="1"/>
        <v>0</v>
      </c>
      <c r="J8" s="4">
        <f t="shared" si="2"/>
        <v>20700</v>
      </c>
      <c r="K8" s="2">
        <f t="shared" si="3"/>
        <v>20700</v>
      </c>
    </row>
    <row r="9" spans="2:11" ht="24.75" customHeight="1" thickBot="1">
      <c r="B9" s="26" t="s">
        <v>10</v>
      </c>
      <c r="C9" s="1">
        <f>SUM(C10:C14)</f>
        <v>195950</v>
      </c>
      <c r="D9" s="1">
        <f>SUM(D10:D14)</f>
        <v>83205</v>
      </c>
      <c r="E9" s="1">
        <f>+C9+D9</f>
        <v>279155</v>
      </c>
      <c r="F9" s="1">
        <f>SUM(F10:F13)</f>
        <v>122700</v>
      </c>
      <c r="G9" s="1">
        <f>SUM(G10:G18)</f>
        <v>88300</v>
      </c>
      <c r="H9" s="1">
        <f>SUM(H10:H18)</f>
        <v>211000</v>
      </c>
      <c r="I9" s="12">
        <f t="shared" si="1"/>
        <v>318650</v>
      </c>
      <c r="J9" s="5">
        <f t="shared" si="2"/>
        <v>171505</v>
      </c>
      <c r="K9" s="13">
        <f t="shared" si="3"/>
        <v>490155</v>
      </c>
    </row>
    <row r="10" spans="2:11" ht="15" customHeight="1" thickBot="1">
      <c r="B10" s="27" t="s">
        <v>11</v>
      </c>
      <c r="C10" s="7">
        <v>171950</v>
      </c>
      <c r="D10" s="4">
        <v>54055</v>
      </c>
      <c r="E10" s="7">
        <f t="shared" ref="E10:E17" si="5">+C10+D10</f>
        <v>226005</v>
      </c>
      <c r="F10" s="14">
        <v>85500</v>
      </c>
      <c r="G10" s="4">
        <v>37500</v>
      </c>
      <c r="H10" s="2">
        <f>+F10+G10</f>
        <v>123000</v>
      </c>
      <c r="I10" s="14">
        <f t="shared" si="1"/>
        <v>257450</v>
      </c>
      <c r="J10" s="5">
        <f t="shared" si="2"/>
        <v>91555</v>
      </c>
      <c r="K10" s="13">
        <f t="shared" si="3"/>
        <v>349005</v>
      </c>
    </row>
    <row r="11" spans="2:11" ht="15" customHeight="1" thickBot="1">
      <c r="B11" s="27" t="s">
        <v>22</v>
      </c>
      <c r="C11" s="7"/>
      <c r="D11" s="4"/>
      <c r="E11" s="7"/>
      <c r="F11" s="14">
        <v>10000</v>
      </c>
      <c r="G11" s="4">
        <v>30800</v>
      </c>
      <c r="H11" s="2">
        <f t="shared" ref="H11:H14" si="6">+F11+G11</f>
        <v>40800</v>
      </c>
      <c r="I11" s="14">
        <f t="shared" si="1"/>
        <v>10000</v>
      </c>
      <c r="J11" s="5">
        <f t="shared" si="2"/>
        <v>30800</v>
      </c>
      <c r="K11" s="13">
        <f t="shared" si="3"/>
        <v>40800</v>
      </c>
    </row>
    <row r="12" spans="2:11" ht="12.75" customHeight="1" thickBot="1">
      <c r="B12" s="27" t="s">
        <v>12</v>
      </c>
      <c r="C12" s="7">
        <v>16000</v>
      </c>
      <c r="D12" s="4">
        <v>5000</v>
      </c>
      <c r="E12" s="7">
        <f t="shared" si="5"/>
        <v>21000</v>
      </c>
      <c r="F12" s="14">
        <v>18500</v>
      </c>
      <c r="G12" s="4">
        <v>19500</v>
      </c>
      <c r="H12" s="2">
        <f t="shared" si="6"/>
        <v>38000</v>
      </c>
      <c r="I12" s="14">
        <f t="shared" si="1"/>
        <v>34500</v>
      </c>
      <c r="J12" s="5">
        <f t="shared" si="2"/>
        <v>24500</v>
      </c>
      <c r="K12" s="13">
        <f t="shared" si="3"/>
        <v>59000</v>
      </c>
    </row>
    <row r="13" spans="2:11" ht="15.75" customHeight="1" thickBot="1">
      <c r="B13" s="27" t="s">
        <v>13</v>
      </c>
      <c r="C13" s="7">
        <v>8000</v>
      </c>
      <c r="D13" s="4">
        <v>2000</v>
      </c>
      <c r="E13" s="7">
        <f t="shared" si="5"/>
        <v>10000</v>
      </c>
      <c r="F13" s="14">
        <v>8700</v>
      </c>
      <c r="G13" s="4">
        <v>500</v>
      </c>
      <c r="H13" s="2">
        <f t="shared" si="6"/>
        <v>9200</v>
      </c>
      <c r="I13" s="14">
        <f t="shared" si="1"/>
        <v>16700</v>
      </c>
      <c r="J13" s="5">
        <f t="shared" si="2"/>
        <v>2500</v>
      </c>
      <c r="K13" s="13">
        <f t="shared" si="3"/>
        <v>19200</v>
      </c>
    </row>
    <row r="14" spans="2:11" ht="15" customHeight="1" thickBot="1">
      <c r="B14" s="27" t="s">
        <v>14</v>
      </c>
      <c r="C14" s="7"/>
      <c r="D14" s="4">
        <v>22150</v>
      </c>
      <c r="E14" s="7">
        <f t="shared" si="5"/>
        <v>22150</v>
      </c>
      <c r="F14" s="14"/>
      <c r="G14" s="4"/>
      <c r="H14" s="2">
        <f t="shared" si="6"/>
        <v>0</v>
      </c>
      <c r="I14" s="12">
        <f t="shared" si="1"/>
        <v>0</v>
      </c>
      <c r="J14" s="5">
        <f t="shared" si="2"/>
        <v>22150</v>
      </c>
      <c r="K14" s="13">
        <f t="shared" si="3"/>
        <v>22150</v>
      </c>
    </row>
    <row r="15" spans="2:11" ht="15" customHeight="1" thickBot="1">
      <c r="B15" s="26" t="s">
        <v>15</v>
      </c>
      <c r="C15" s="8">
        <v>445</v>
      </c>
      <c r="D15" s="5"/>
      <c r="E15" s="1">
        <f t="shared" si="5"/>
        <v>445</v>
      </c>
      <c r="F15" s="12"/>
      <c r="G15" s="5"/>
      <c r="H15" s="2"/>
      <c r="I15" s="12">
        <f t="shared" si="1"/>
        <v>445</v>
      </c>
      <c r="J15" s="5"/>
      <c r="K15" s="13">
        <f t="shared" si="3"/>
        <v>445</v>
      </c>
    </row>
    <row r="16" spans="2:11" ht="15" customHeight="1" thickBot="1">
      <c r="B16" s="10" t="s">
        <v>27</v>
      </c>
      <c r="C16" s="15">
        <v>145</v>
      </c>
      <c r="D16" s="5"/>
      <c r="E16" s="1">
        <f t="shared" si="5"/>
        <v>145</v>
      </c>
      <c r="F16" s="12"/>
      <c r="G16" s="5"/>
      <c r="H16" s="2"/>
      <c r="I16" s="14">
        <v>145</v>
      </c>
      <c r="J16" s="5"/>
      <c r="K16" s="2">
        <f t="shared" si="3"/>
        <v>145</v>
      </c>
    </row>
    <row r="17" spans="2:11" ht="15.75" thickBot="1">
      <c r="B17" s="10" t="s">
        <v>16</v>
      </c>
      <c r="C17" s="15">
        <v>300</v>
      </c>
      <c r="D17" s="5"/>
      <c r="E17" s="1">
        <f t="shared" si="5"/>
        <v>300</v>
      </c>
      <c r="F17" s="12"/>
      <c r="G17" s="5"/>
      <c r="H17" s="2"/>
      <c r="I17" s="14">
        <v>300</v>
      </c>
      <c r="J17" s="5"/>
      <c r="K17" s="2">
        <f t="shared" si="3"/>
        <v>300</v>
      </c>
    </row>
    <row r="18" spans="2:11" ht="15" customHeight="1" thickBot="1">
      <c r="B18" s="28" t="s">
        <v>17</v>
      </c>
      <c r="C18" s="1">
        <f>+C19+C20+C21</f>
        <v>2200</v>
      </c>
      <c r="D18" s="5">
        <v>0</v>
      </c>
      <c r="E18" s="1">
        <f t="shared" ref="E18:E21" si="7">+C18+D18</f>
        <v>2200</v>
      </c>
      <c r="F18" s="12"/>
      <c r="G18" s="5"/>
      <c r="H18" s="2"/>
      <c r="I18" s="12">
        <f t="shared" ref="I18:I21" si="8">+C18+F18</f>
        <v>2200</v>
      </c>
      <c r="J18" s="5">
        <f t="shared" ref="J18" si="9">+D18+G18</f>
        <v>0</v>
      </c>
      <c r="K18" s="13">
        <f t="shared" ref="K18" si="10">+I18+J18</f>
        <v>2200</v>
      </c>
    </row>
    <row r="19" spans="2:11" ht="14.25" customHeight="1" thickBot="1">
      <c r="B19" s="10" t="s">
        <v>18</v>
      </c>
      <c r="C19" s="11">
        <v>1500</v>
      </c>
      <c r="D19" s="5"/>
      <c r="E19" s="7">
        <f t="shared" si="7"/>
        <v>1500</v>
      </c>
      <c r="F19" s="12"/>
      <c r="G19" s="5"/>
      <c r="H19" s="2"/>
      <c r="I19" s="12">
        <f t="shared" si="8"/>
        <v>1500</v>
      </c>
      <c r="J19" s="5"/>
      <c r="K19" s="13">
        <f t="shared" ref="K19:K22" si="11">+I19+J19</f>
        <v>1500</v>
      </c>
    </row>
    <row r="20" spans="2:11" ht="16.5" customHeight="1" thickBot="1">
      <c r="B20" s="10" t="s">
        <v>24</v>
      </c>
      <c r="C20" s="7">
        <v>100</v>
      </c>
      <c r="D20" s="5"/>
      <c r="E20" s="7">
        <f t="shared" si="7"/>
        <v>100</v>
      </c>
      <c r="F20" s="12"/>
      <c r="G20" s="5"/>
      <c r="H20" s="2"/>
      <c r="I20" s="12">
        <f t="shared" si="8"/>
        <v>100</v>
      </c>
      <c r="J20" s="5"/>
      <c r="K20" s="13">
        <f t="shared" si="11"/>
        <v>100</v>
      </c>
    </row>
    <row r="21" spans="2:11" ht="14.25" customHeight="1" thickBot="1">
      <c r="B21" s="10" t="s">
        <v>23</v>
      </c>
      <c r="C21" s="7">
        <v>600</v>
      </c>
      <c r="D21" s="5"/>
      <c r="E21" s="7">
        <f t="shared" si="7"/>
        <v>600</v>
      </c>
      <c r="F21" s="12"/>
      <c r="G21" s="5"/>
      <c r="H21" s="2"/>
      <c r="I21" s="12">
        <f t="shared" si="8"/>
        <v>600</v>
      </c>
      <c r="J21" s="5">
        <f t="shared" ref="J21:J22" si="12">+D21+G21</f>
        <v>0</v>
      </c>
      <c r="K21" s="13">
        <f t="shared" si="11"/>
        <v>600</v>
      </c>
    </row>
    <row r="22" spans="2:11" ht="14.25" customHeight="1" thickBot="1">
      <c r="B22" s="29" t="s">
        <v>19</v>
      </c>
      <c r="C22" s="9">
        <v>405</v>
      </c>
      <c r="D22" s="6">
        <v>0</v>
      </c>
      <c r="E22" s="1">
        <f t="shared" ref="E22" si="13">+C22+D22</f>
        <v>405</v>
      </c>
      <c r="F22" s="16">
        <v>300</v>
      </c>
      <c r="G22" s="6"/>
      <c r="H22" s="13">
        <f t="shared" ref="H22" si="14">+F22+G22</f>
        <v>300</v>
      </c>
      <c r="I22" s="12">
        <f t="shared" ref="I22" si="15">+C22+F22</f>
        <v>705</v>
      </c>
      <c r="J22" s="5">
        <f t="shared" si="12"/>
        <v>0</v>
      </c>
      <c r="K22" s="13">
        <f t="shared" si="11"/>
        <v>705</v>
      </c>
    </row>
    <row r="23" spans="2:11" ht="15" customHeight="1" thickBot="1">
      <c r="B23" s="30" t="s">
        <v>20</v>
      </c>
      <c r="C23" s="17"/>
      <c r="D23" s="19">
        <v>1145</v>
      </c>
      <c r="E23" s="1">
        <f t="shared" ref="E23" si="16">+C23+D23</f>
        <v>1145</v>
      </c>
      <c r="F23" s="17"/>
      <c r="G23" s="18"/>
      <c r="H23" s="2"/>
      <c r="I23" s="12">
        <f t="shared" ref="I23" si="17">+C23+F23</f>
        <v>0</v>
      </c>
      <c r="J23" s="5">
        <f t="shared" ref="J23" si="18">+D23+G23</f>
        <v>1145</v>
      </c>
      <c r="K23" s="13">
        <f t="shared" ref="K23" si="19">+I23+J23</f>
        <v>1145</v>
      </c>
    </row>
    <row r="24" spans="2:11" ht="15.75" thickBot="1">
      <c r="B24" s="31" t="s">
        <v>5</v>
      </c>
      <c r="C24" s="3">
        <f>+C5+C9+C15+C18+C22</f>
        <v>200000</v>
      </c>
      <c r="D24" s="3">
        <f>+D5+D9+D19+D20+D21+D23</f>
        <v>100000</v>
      </c>
      <c r="E24" s="3">
        <f>+E5+E9+E15+E18+E22+E23</f>
        <v>300000</v>
      </c>
      <c r="F24" s="3">
        <f>+F5+F9+F15+F18+F22+F23</f>
        <v>123000</v>
      </c>
      <c r="G24" s="3">
        <f>+G5+G9+G19+G20+G21+G23</f>
        <v>97000</v>
      </c>
      <c r="H24" s="3">
        <f>+H5+H9+H15+H18+H22+H23</f>
        <v>220000</v>
      </c>
      <c r="I24" s="12">
        <f t="shared" si="1"/>
        <v>323000</v>
      </c>
      <c r="J24" s="5">
        <f t="shared" si="2"/>
        <v>197000</v>
      </c>
      <c r="K24" s="13">
        <f t="shared" si="3"/>
        <v>520000</v>
      </c>
    </row>
  </sheetData>
  <mergeCells count="3">
    <mergeCell ref="C3:E3"/>
    <mergeCell ref="I3:K3"/>
    <mergeCell ref="F3:H3"/>
  </mergeCells>
  <pageMargins left="0.45" right="0.37" top="0.75" bottom="0.75" header="0.3" footer="0.3"/>
  <pageSetup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7D78596A17E13F4B874BA5AED8875E25" ma:contentTypeVersion="1671" ma:contentTypeDescription="The base project type from which other project content types inherit their information." ma:contentTypeScope="" ma:versionID="83f8de18b5be347767a8ebae12e58867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debd62a969ab0658bee3269b05fb97a4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>R0002733347</Record_x0020_Number>
    <Key_x0020_Document xmlns="cdc7663a-08f0-4737-9e8c-148ce897a09c">false</Key_x0020_Document>
    <Division_x0020_or_x0020_Unit xmlns="cdc7663a-08f0-4737-9e8c-148ce897a09c">INE/TSP</Division_x0020_or_x0020_Unit>
    <Other_x0020_Author xmlns="cdc7663a-08f0-4737-9e8c-148ce897a09c" xsi:nil="true"/>
    <IDBDocs_x0020_Number xmlns="cdc7663a-08f0-4737-9e8c-148ce897a09c">36076899</IDBDocs_x0020_Number>
    <Document_x0020_Author xmlns="cdc7663a-08f0-4737-9e8c-148ce897a09c">Nevo, Miroslava Errazuriz De</Document_x0020_Author>
    <Operation_x0020_Type xmlns="cdc7663a-08f0-4737-9e8c-148ce897a09c" xsi:nil="true"/>
    <TaxCatchAll xmlns="cdc7663a-08f0-4737-9e8c-148ce897a09c"/>
    <Fiscal_x0020_Year_x0020_IDB xmlns="cdc7663a-08f0-4737-9e8c-148ce897a09c">2011</Fiscal_x0020_Year_x0020_IDB>
    <Project_x0020_Number xmlns="cdc7663a-08f0-4737-9e8c-148ce897a09c">CO-L1101</Project_x0020_Number>
    <Package_x0020_Code xmlns="cdc7663a-08f0-4737-9e8c-148ce897a09c" xsi:nil="true"/>
    <Migration_x0020_Info xmlns="cdc7663a-08f0-4737-9e8c-148ce897a09c">MS EXCELLPLoan Proposal0NSouth America;Southern ConePO-CO-L1101-Anl112398566</Migration_x0020_Info>
    <Approval_x0020_Number xmlns="cdc7663a-08f0-4737-9e8c-148ce897a09c" xsi:nil="true"/>
    <Business_x0020_Area xmlns="cdc7663a-08f0-4737-9e8c-148ce897a09c" xsi:nil="true"/>
    <SISCOR_x0020_Number xmlns="cdc7663a-08f0-4737-9e8c-148ce897a09c" xsi:nil="true"/>
    <Identifier xmlns="cdc7663a-08f0-4737-9e8c-148ce897a09c">Caterina Vecco x.2460 TECFILE</Identifier>
    <Document_x0020_Language_x0020_IDB xmlns="cdc7663a-08f0-4737-9e8c-148ce897a09c">Spanish</Document_x0020_Language_x0020_IDB>
    <Phase xmlns="cdc7663a-08f0-4737-9e8c-148ce897a09c" xsi:nil="true"/>
    <Access_x0020_to_x0020_Information_x00a0_Policy xmlns="cdc7663a-08f0-4737-9e8c-148ce897a09c">Public</Access_x0020_to_x0020_Information_x00a0_Policy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/>
    </ic46d7e087fd4a108fb86518ca413cc6>
    <e46fe2894295491da65140ffd2369f49 xmlns="cdc7663a-08f0-4737-9e8c-148ce897a09c">
      <Terms xmlns="http://schemas.microsoft.com/office/infopath/2007/PartnerControls"/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nddeef1749674d76abdbe4b239a70bc6 xmlns="cdc7663a-08f0-4737-9e8c-148ce897a09c">
      <Terms xmlns="http://schemas.microsoft.com/office/infopath/2007/PartnerControls"/>
    </nddeef1749674d76abdbe4b239a70bc6>
    <_dlc_DocId xmlns="cdc7663a-08f0-4737-9e8c-148ce897a09c">EZSHARE-2114985439-39</_dlc_DocId>
    <From_x003a_ xmlns="cdc7663a-08f0-4737-9e8c-148ce897a09c" xsi:nil="true"/>
    <To_x003a_ xmlns="cdc7663a-08f0-4737-9e8c-148ce897a09c" xsi:nil="true"/>
    <_dlc_DocIdUrl xmlns="cdc7663a-08f0-4737-9e8c-148ce897a09c">
      <Url>https://idbg.sharepoint.com/teams/EZ-CO-LON/CO-L1101/_layouts/15/DocIdRedir.aspx?ID=EZSHARE-2114985439-39</Url>
      <Description>EZSHARE-2114985439-39</Description>
    </_dlc_DocIdUrl>
  </documentManagement>
</p:properties>
</file>

<file path=customXml/item6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7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Props1.xml><?xml version="1.0" encoding="utf-8"?>
<ds:datastoreItem xmlns:ds="http://schemas.openxmlformats.org/officeDocument/2006/customXml" ds:itemID="{7B15CCEB-D124-4B44-9DFB-61C2931FF358}"/>
</file>

<file path=customXml/itemProps2.xml><?xml version="1.0" encoding="utf-8"?>
<ds:datastoreItem xmlns:ds="http://schemas.openxmlformats.org/officeDocument/2006/customXml" ds:itemID="{0E30AB36-74D4-4D4F-AA5B-2251642710C5}"/>
</file>

<file path=customXml/itemProps3.xml><?xml version="1.0" encoding="utf-8"?>
<ds:datastoreItem xmlns:ds="http://schemas.openxmlformats.org/officeDocument/2006/customXml" ds:itemID="{93C1C444-0050-4EFF-AA51-C8F005536EA4}"/>
</file>

<file path=customXml/itemProps4.xml><?xml version="1.0" encoding="utf-8"?>
<ds:datastoreItem xmlns:ds="http://schemas.openxmlformats.org/officeDocument/2006/customXml" ds:itemID="{CF509D3F-A54A-4B9C-B6D9-2B6B0E417163}"/>
</file>

<file path=customXml/itemProps5.xml><?xml version="1.0" encoding="utf-8"?>
<ds:datastoreItem xmlns:ds="http://schemas.openxmlformats.org/officeDocument/2006/customXml" ds:itemID="{B3C69169-C4B7-442E-BD00-4BC90964D6D0}"/>
</file>

<file path=customXml/itemProps6.xml><?xml version="1.0" encoding="utf-8"?>
<ds:datastoreItem xmlns:ds="http://schemas.openxmlformats.org/officeDocument/2006/customXml" ds:itemID="{3CF7BC65-46E1-4AE5-AC92-C05E35BB189B}"/>
</file>

<file path=customXml/itemProps7.xml><?xml version="1.0" encoding="utf-8"?>
<ds:datastoreItem xmlns:ds="http://schemas.openxmlformats.org/officeDocument/2006/customXml" ds:itemID="{1D04AE18-8F4E-4CA0-868A-81F40E5393C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Inter-American Development Bank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Link Electrónico_ Cuadro de Financiamiento del Programa _ POD </dc:title>
  <dc:creator>miroslavae</dc:creator>
  <cp:lastModifiedBy>Caterina Vecco</cp:lastModifiedBy>
  <cp:lastPrinted>2011-04-25T16:05:39Z</cp:lastPrinted>
  <dcterms:created xsi:type="dcterms:W3CDTF">2011-03-29T16:19:49Z</dcterms:created>
  <dcterms:modified xsi:type="dcterms:W3CDTF">2011-04-25T16:07:28Z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0x010100ACF722E9F6B0B149B0CD8BE2560A6672007D78596A17E13F4B874BA5AED8875E25</vt:lpwstr>
  </property>
  <property fmtid="{D5CDD505-2E9C-101B-9397-08002B2CF9AE}" pid="5" name="TaxKeywordTaxHTField">
    <vt:lpwstr/>
  </property>
  <property fmtid="{D5CDD505-2E9C-101B-9397-08002B2CF9AE}" pid="6" name="Series Operations IDB">
    <vt:lpwstr>14;#Loan Proposal|6ee86b6f-6e46-485b-8bfb-87a1f44622ac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14;#Loan Proposal|6ee86b6f-6e46-485b-8bfb-87a1f44622ac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/>
  </property>
  <property fmtid="{D5CDD505-2E9C-101B-9397-08002B2CF9AE}" pid="16" name="Disclosure Activity">
    <vt:lpwstr>Loan Proposal</vt:lpwstr>
  </property>
  <property fmtid="{D5CDD505-2E9C-101B-9397-08002B2CF9AE}" pid="20" name="Webtopic">
    <vt:lpwstr>Urban Mass Transport;Transportation</vt:lpwstr>
  </property>
  <property fmtid="{D5CDD505-2E9C-101B-9397-08002B2CF9AE}" pid="22" name="Disclosed">
    <vt:bool>true</vt:bool>
  </property>
  <property fmtid="{D5CDD505-2E9C-101B-9397-08002B2CF9AE}" pid="26" name="_dlc_DocIdItemGuid">
    <vt:lpwstr>a31de737-549a-4103-a3ec-71eb03c3fb47</vt:lpwstr>
  </property>
</Properties>
</file>