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4355" windowHeight="7485" activeTab="1"/>
  </bookViews>
  <sheets>
    <sheet name="POA" sheetId="1" r:id="rId1"/>
    <sheet name="Costeo Productos Matriz Resulta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I209" i="1" l="1"/>
  <c r="G209" i="1" l="1"/>
  <c r="E209" i="1"/>
  <c r="C209" i="1"/>
  <c r="K209" i="1" s="1"/>
  <c r="I208" i="1"/>
  <c r="G208" i="1"/>
  <c r="G207" i="1" s="1"/>
  <c r="E208" i="1"/>
  <c r="C208" i="1"/>
  <c r="K208" i="1" s="1"/>
  <c r="K207" i="1" s="1"/>
  <c r="L207" i="1"/>
  <c r="J207" i="1"/>
  <c r="I207" i="1"/>
  <c r="H207" i="1"/>
  <c r="F207" i="1"/>
  <c r="E207" i="1"/>
  <c r="D207" i="1"/>
  <c r="C207" i="1"/>
  <c r="G206" i="1"/>
  <c r="K206" i="1" s="1"/>
  <c r="K204" i="1" s="1"/>
  <c r="B206" i="1"/>
  <c r="K205" i="1"/>
  <c r="E205" i="1"/>
  <c r="B205" i="1"/>
  <c r="L204" i="1"/>
  <c r="J204" i="1"/>
  <c r="I204" i="1"/>
  <c r="H204" i="1"/>
  <c r="F204" i="1"/>
  <c r="E204" i="1"/>
  <c r="D204" i="1"/>
  <c r="C204" i="1"/>
  <c r="A204" i="1"/>
  <c r="K203" i="1"/>
  <c r="G203" i="1"/>
  <c r="G201" i="1" s="1"/>
  <c r="B203" i="1"/>
  <c r="E202" i="1"/>
  <c r="B202" i="1"/>
  <c r="L201" i="1"/>
  <c r="L198" i="1" s="1"/>
  <c r="J201" i="1"/>
  <c r="I201" i="1"/>
  <c r="H201" i="1"/>
  <c r="F201" i="1"/>
  <c r="D201" i="1"/>
  <c r="C201" i="1"/>
  <c r="A201" i="1"/>
  <c r="G200" i="1"/>
  <c r="K200" i="1" s="1"/>
  <c r="B200" i="1"/>
  <c r="K199" i="1"/>
  <c r="K198" i="1" s="1"/>
  <c r="E199" i="1"/>
  <c r="B199" i="1"/>
  <c r="J198" i="1"/>
  <c r="I198" i="1"/>
  <c r="I172" i="1" s="1"/>
  <c r="H198" i="1"/>
  <c r="F198" i="1"/>
  <c r="E198" i="1"/>
  <c r="D198" i="1"/>
  <c r="C198" i="1"/>
  <c r="A198" i="1"/>
  <c r="K197" i="1"/>
  <c r="E197" i="1"/>
  <c r="B197" i="1"/>
  <c r="E196" i="1"/>
  <c r="K196" i="1" s="1"/>
  <c r="B196" i="1"/>
  <c r="K195" i="1"/>
  <c r="E195" i="1"/>
  <c r="B195" i="1"/>
  <c r="E194" i="1"/>
  <c r="K194" i="1" s="1"/>
  <c r="B194" i="1"/>
  <c r="K193" i="1"/>
  <c r="E193" i="1"/>
  <c r="B193" i="1"/>
  <c r="E192" i="1"/>
  <c r="B192" i="1"/>
  <c r="K191" i="1"/>
  <c r="C191" i="1"/>
  <c r="B191" i="1"/>
  <c r="C190" i="1"/>
  <c r="K190" i="1" s="1"/>
  <c r="B190" i="1"/>
  <c r="K189" i="1"/>
  <c r="C189" i="1"/>
  <c r="B189" i="1"/>
  <c r="C188" i="1"/>
  <c r="K188" i="1" s="1"/>
  <c r="B188" i="1"/>
  <c r="K187" i="1"/>
  <c r="C187" i="1"/>
  <c r="B187" i="1"/>
  <c r="C186" i="1"/>
  <c r="K186" i="1" s="1"/>
  <c r="B186" i="1"/>
  <c r="K185" i="1"/>
  <c r="C185" i="1"/>
  <c r="B185" i="1"/>
  <c r="C184" i="1"/>
  <c r="K184" i="1" s="1"/>
  <c r="B184" i="1"/>
  <c r="K183" i="1"/>
  <c r="C183" i="1"/>
  <c r="B183" i="1"/>
  <c r="C182" i="1"/>
  <c r="K182" i="1" s="1"/>
  <c r="B182" i="1"/>
  <c r="K181" i="1"/>
  <c r="C181" i="1"/>
  <c r="B181" i="1"/>
  <c r="C180" i="1"/>
  <c r="K180" i="1" s="1"/>
  <c r="B180" i="1"/>
  <c r="K179" i="1"/>
  <c r="C179" i="1"/>
  <c r="B179" i="1"/>
  <c r="C178" i="1"/>
  <c r="K178" i="1" s="1"/>
  <c r="B178" i="1"/>
  <c r="K177" i="1"/>
  <c r="C177" i="1"/>
  <c r="B177" i="1"/>
  <c r="C176" i="1"/>
  <c r="K176" i="1" s="1"/>
  <c r="B176" i="1"/>
  <c r="K175" i="1"/>
  <c r="C175" i="1"/>
  <c r="B175" i="1"/>
  <c r="C174" i="1"/>
  <c r="B174" i="1"/>
  <c r="L173" i="1"/>
  <c r="L172" i="1" s="1"/>
  <c r="J173" i="1"/>
  <c r="J172" i="1" s="1"/>
  <c r="I173" i="1"/>
  <c r="H173" i="1"/>
  <c r="G173" i="1"/>
  <c r="F173" i="1"/>
  <c r="F172" i="1" s="1"/>
  <c r="D173" i="1"/>
  <c r="D172" i="1" s="1"/>
  <c r="A173" i="1"/>
  <c r="A172" i="1"/>
  <c r="K171" i="1"/>
  <c r="I171" i="1"/>
  <c r="B171" i="1"/>
  <c r="G170" i="1"/>
  <c r="K170" i="1" s="1"/>
  <c r="B170" i="1"/>
  <c r="K169" i="1"/>
  <c r="E169" i="1"/>
  <c r="B169" i="1"/>
  <c r="L168" i="1"/>
  <c r="K168" i="1"/>
  <c r="J168" i="1"/>
  <c r="I168" i="1"/>
  <c r="H168" i="1"/>
  <c r="G168" i="1"/>
  <c r="F168" i="1"/>
  <c r="E168" i="1"/>
  <c r="D168" i="1"/>
  <c r="C168" i="1"/>
  <c r="A168" i="1"/>
  <c r="K167" i="1"/>
  <c r="I167" i="1"/>
  <c r="B167" i="1"/>
  <c r="G166" i="1"/>
  <c r="K166" i="1" s="1"/>
  <c r="K164" i="1" s="1"/>
  <c r="B166" i="1"/>
  <c r="K165" i="1"/>
  <c r="E165" i="1"/>
  <c r="B165" i="1"/>
  <c r="L164" i="1"/>
  <c r="J164" i="1"/>
  <c r="I164" i="1"/>
  <c r="H164" i="1"/>
  <c r="F164" i="1"/>
  <c r="E164" i="1"/>
  <c r="D164" i="1"/>
  <c r="C164" i="1"/>
  <c r="A164" i="1"/>
  <c r="K163" i="1"/>
  <c r="I163" i="1"/>
  <c r="B163" i="1"/>
  <c r="G162" i="1"/>
  <c r="K162" i="1" s="1"/>
  <c r="K160" i="1" s="1"/>
  <c r="B162" i="1"/>
  <c r="K161" i="1"/>
  <c r="E161" i="1"/>
  <c r="B161" i="1"/>
  <c r="L160" i="1"/>
  <c r="J160" i="1"/>
  <c r="I160" i="1"/>
  <c r="H160" i="1"/>
  <c r="F160" i="1"/>
  <c r="E160" i="1"/>
  <c r="D160" i="1"/>
  <c r="C160" i="1"/>
  <c r="A160" i="1"/>
  <c r="K159" i="1"/>
  <c r="I159" i="1"/>
  <c r="B159" i="1"/>
  <c r="G158" i="1"/>
  <c r="K158" i="1" s="1"/>
  <c r="B158" i="1"/>
  <c r="K157" i="1"/>
  <c r="K156" i="1" s="1"/>
  <c r="E157" i="1"/>
  <c r="B157" i="1"/>
  <c r="L156" i="1"/>
  <c r="J156" i="1"/>
  <c r="I156" i="1"/>
  <c r="H156" i="1"/>
  <c r="G156" i="1"/>
  <c r="F156" i="1"/>
  <c r="E156" i="1"/>
  <c r="D156" i="1"/>
  <c r="C156" i="1"/>
  <c r="A156" i="1"/>
  <c r="K155" i="1"/>
  <c r="G155" i="1"/>
  <c r="B155" i="1"/>
  <c r="G154" i="1"/>
  <c r="K154" i="1" s="1"/>
  <c r="B154" i="1"/>
  <c r="K153" i="1"/>
  <c r="G153" i="1"/>
  <c r="B153" i="1"/>
  <c r="G152" i="1"/>
  <c r="K152" i="1" s="1"/>
  <c r="B152" i="1"/>
  <c r="K151" i="1"/>
  <c r="G151" i="1"/>
  <c r="B151" i="1"/>
  <c r="G150" i="1"/>
  <c r="K150" i="1" s="1"/>
  <c r="B150" i="1"/>
  <c r="K149" i="1"/>
  <c r="G149" i="1"/>
  <c r="B149" i="1"/>
  <c r="G148" i="1"/>
  <c r="K148" i="1" s="1"/>
  <c r="B148" i="1"/>
  <c r="K147" i="1"/>
  <c r="G147" i="1"/>
  <c r="B147" i="1"/>
  <c r="G146" i="1"/>
  <c r="K146" i="1" s="1"/>
  <c r="B146" i="1"/>
  <c r="K145" i="1"/>
  <c r="G145" i="1"/>
  <c r="B145" i="1"/>
  <c r="G144" i="1"/>
  <c r="K144" i="1" s="1"/>
  <c r="B144" i="1"/>
  <c r="K143" i="1"/>
  <c r="G143" i="1"/>
  <c r="B143" i="1"/>
  <c r="G142" i="1"/>
  <c r="K142" i="1" s="1"/>
  <c r="B142" i="1"/>
  <c r="K141" i="1"/>
  <c r="G141" i="1"/>
  <c r="B141" i="1"/>
  <c r="G140" i="1"/>
  <c r="K140" i="1" s="1"/>
  <c r="B140" i="1"/>
  <c r="K139" i="1"/>
  <c r="G139" i="1"/>
  <c r="B139" i="1"/>
  <c r="G138" i="1"/>
  <c r="K138" i="1" s="1"/>
  <c r="B138" i="1"/>
  <c r="K137" i="1"/>
  <c r="G137" i="1"/>
  <c r="B137" i="1"/>
  <c r="G136" i="1"/>
  <c r="K136" i="1" s="1"/>
  <c r="B136" i="1"/>
  <c r="K135" i="1"/>
  <c r="G135" i="1"/>
  <c r="B135" i="1"/>
  <c r="G134" i="1"/>
  <c r="B134" i="1"/>
  <c r="K133" i="1"/>
  <c r="G133" i="1"/>
  <c r="B133" i="1"/>
  <c r="E132" i="1"/>
  <c r="K132" i="1" s="1"/>
  <c r="B132" i="1"/>
  <c r="K131" i="1"/>
  <c r="E131" i="1"/>
  <c r="B131" i="1"/>
  <c r="E130" i="1"/>
  <c r="K130" i="1" s="1"/>
  <c r="B130" i="1"/>
  <c r="K129" i="1"/>
  <c r="E129" i="1"/>
  <c r="B129" i="1"/>
  <c r="E128" i="1"/>
  <c r="K128" i="1" s="1"/>
  <c r="B128" i="1"/>
  <c r="K127" i="1"/>
  <c r="E127" i="1"/>
  <c r="B127" i="1"/>
  <c r="E126" i="1"/>
  <c r="K126" i="1" s="1"/>
  <c r="B126" i="1"/>
  <c r="K125" i="1"/>
  <c r="E125" i="1"/>
  <c r="B125" i="1"/>
  <c r="E124" i="1"/>
  <c r="K124" i="1" s="1"/>
  <c r="B124" i="1"/>
  <c r="K123" i="1"/>
  <c r="E123" i="1"/>
  <c r="B123" i="1"/>
  <c r="E122" i="1"/>
  <c r="K122" i="1" s="1"/>
  <c r="B122" i="1"/>
  <c r="K121" i="1"/>
  <c r="E121" i="1"/>
  <c r="B121" i="1"/>
  <c r="E120" i="1"/>
  <c r="B120" i="1"/>
  <c r="K119" i="1"/>
  <c r="C119" i="1"/>
  <c r="B119" i="1"/>
  <c r="C118" i="1"/>
  <c r="K118" i="1" s="1"/>
  <c r="B118" i="1"/>
  <c r="K117" i="1"/>
  <c r="C117" i="1"/>
  <c r="B117" i="1"/>
  <c r="C116" i="1"/>
  <c r="K116" i="1" s="1"/>
  <c r="B116" i="1"/>
  <c r="K115" i="1"/>
  <c r="C115" i="1"/>
  <c r="B115" i="1"/>
  <c r="C114" i="1"/>
  <c r="B114" i="1"/>
  <c r="L113" i="1"/>
  <c r="J113" i="1"/>
  <c r="I113" i="1"/>
  <c r="H113" i="1"/>
  <c r="F113" i="1"/>
  <c r="D113" i="1"/>
  <c r="A113" i="1"/>
  <c r="I112" i="1"/>
  <c r="G112" i="1"/>
  <c r="K112" i="1" s="1"/>
  <c r="B112" i="1"/>
  <c r="I111" i="1"/>
  <c r="G111" i="1"/>
  <c r="K111" i="1" s="1"/>
  <c r="B111" i="1"/>
  <c r="I110" i="1"/>
  <c r="G110" i="1"/>
  <c r="B110" i="1"/>
  <c r="I109" i="1"/>
  <c r="G109" i="1"/>
  <c r="K109" i="1" s="1"/>
  <c r="B109" i="1"/>
  <c r="I108" i="1"/>
  <c r="G108" i="1"/>
  <c r="K108" i="1" s="1"/>
  <c r="B108" i="1"/>
  <c r="I107" i="1"/>
  <c r="G107" i="1"/>
  <c r="K107" i="1" s="1"/>
  <c r="B107" i="1"/>
  <c r="I106" i="1"/>
  <c r="G106" i="1"/>
  <c r="B106" i="1"/>
  <c r="I105" i="1"/>
  <c r="G105" i="1"/>
  <c r="K105" i="1" s="1"/>
  <c r="B105" i="1"/>
  <c r="I104" i="1"/>
  <c r="G104" i="1"/>
  <c r="K104" i="1" s="1"/>
  <c r="B104" i="1"/>
  <c r="I103" i="1"/>
  <c r="G103" i="1"/>
  <c r="K103" i="1" s="1"/>
  <c r="B103" i="1"/>
  <c r="I102" i="1"/>
  <c r="G102" i="1"/>
  <c r="B102" i="1"/>
  <c r="I101" i="1"/>
  <c r="G101" i="1"/>
  <c r="K101" i="1" s="1"/>
  <c r="B101" i="1"/>
  <c r="I100" i="1"/>
  <c r="G100" i="1"/>
  <c r="K100" i="1" s="1"/>
  <c r="B100" i="1"/>
  <c r="I99" i="1"/>
  <c r="G99" i="1"/>
  <c r="K99" i="1" s="1"/>
  <c r="B99" i="1"/>
  <c r="I98" i="1"/>
  <c r="G98" i="1"/>
  <c r="B98" i="1"/>
  <c r="I97" i="1"/>
  <c r="G97" i="1"/>
  <c r="K97" i="1" s="1"/>
  <c r="B97" i="1"/>
  <c r="I96" i="1"/>
  <c r="G96" i="1"/>
  <c r="K96" i="1" s="1"/>
  <c r="B96" i="1"/>
  <c r="I95" i="1"/>
  <c r="G95" i="1"/>
  <c r="K95" i="1" s="1"/>
  <c r="B95" i="1"/>
  <c r="I94" i="1"/>
  <c r="G94" i="1"/>
  <c r="B94" i="1"/>
  <c r="I93" i="1"/>
  <c r="G93" i="1"/>
  <c r="K93" i="1" s="1"/>
  <c r="B93" i="1"/>
  <c r="I92" i="1"/>
  <c r="G92" i="1"/>
  <c r="K92" i="1" s="1"/>
  <c r="B92" i="1"/>
  <c r="I91" i="1"/>
  <c r="G91" i="1"/>
  <c r="K91" i="1" s="1"/>
  <c r="B91" i="1"/>
  <c r="I90" i="1"/>
  <c r="G90" i="1"/>
  <c r="B90" i="1"/>
  <c r="I89" i="1"/>
  <c r="G89" i="1"/>
  <c r="K89" i="1" s="1"/>
  <c r="B89" i="1"/>
  <c r="I88" i="1"/>
  <c r="G88" i="1"/>
  <c r="K88" i="1" s="1"/>
  <c r="B88" i="1"/>
  <c r="I87" i="1"/>
  <c r="G87" i="1"/>
  <c r="K87" i="1" s="1"/>
  <c r="B87" i="1"/>
  <c r="I86" i="1"/>
  <c r="I50" i="1" s="1"/>
  <c r="I49" i="1" s="1"/>
  <c r="G86" i="1"/>
  <c r="B86" i="1"/>
  <c r="G85" i="1"/>
  <c r="E85" i="1"/>
  <c r="K85" i="1" s="1"/>
  <c r="B85" i="1"/>
  <c r="G84" i="1"/>
  <c r="E84" i="1"/>
  <c r="K84" i="1" s="1"/>
  <c r="B84" i="1"/>
  <c r="G83" i="1"/>
  <c r="E83" i="1"/>
  <c r="K83" i="1" s="1"/>
  <c r="B83" i="1"/>
  <c r="G82" i="1"/>
  <c r="E82" i="1"/>
  <c r="B82" i="1"/>
  <c r="G81" i="1"/>
  <c r="E81" i="1"/>
  <c r="K81" i="1" s="1"/>
  <c r="B81" i="1"/>
  <c r="G80" i="1"/>
  <c r="E80" i="1"/>
  <c r="K80" i="1" s="1"/>
  <c r="B80" i="1"/>
  <c r="G79" i="1"/>
  <c r="E79" i="1"/>
  <c r="K79" i="1" s="1"/>
  <c r="B79" i="1"/>
  <c r="G78" i="1"/>
  <c r="E78" i="1"/>
  <c r="B78" i="1"/>
  <c r="G77" i="1"/>
  <c r="E77" i="1"/>
  <c r="K77" i="1" s="1"/>
  <c r="B77" i="1"/>
  <c r="G76" i="1"/>
  <c r="E76" i="1"/>
  <c r="K76" i="1" s="1"/>
  <c r="B76" i="1"/>
  <c r="G75" i="1"/>
  <c r="E75" i="1"/>
  <c r="K75" i="1" s="1"/>
  <c r="B75" i="1"/>
  <c r="G74" i="1"/>
  <c r="E74" i="1"/>
  <c r="B74" i="1"/>
  <c r="G73" i="1"/>
  <c r="E73" i="1"/>
  <c r="K73" i="1" s="1"/>
  <c r="B73" i="1"/>
  <c r="G72" i="1"/>
  <c r="E72" i="1"/>
  <c r="K72" i="1" s="1"/>
  <c r="B72" i="1"/>
  <c r="G71" i="1"/>
  <c r="E71" i="1"/>
  <c r="K71" i="1" s="1"/>
  <c r="B71" i="1"/>
  <c r="G70" i="1"/>
  <c r="E70" i="1"/>
  <c r="B70" i="1"/>
  <c r="G69" i="1"/>
  <c r="G50" i="1" s="1"/>
  <c r="E69" i="1"/>
  <c r="K69" i="1" s="1"/>
  <c r="B69" i="1"/>
  <c r="G68" i="1"/>
  <c r="E68" i="1"/>
  <c r="K68" i="1" s="1"/>
  <c r="B68" i="1"/>
  <c r="G67" i="1"/>
  <c r="E67" i="1"/>
  <c r="K67" i="1" s="1"/>
  <c r="B67" i="1"/>
  <c r="E66" i="1"/>
  <c r="C66" i="1"/>
  <c r="B66" i="1"/>
  <c r="E65" i="1"/>
  <c r="C65" i="1"/>
  <c r="K65" i="1" s="1"/>
  <c r="B65" i="1"/>
  <c r="E64" i="1"/>
  <c r="C64" i="1"/>
  <c r="K64" i="1" s="1"/>
  <c r="B64" i="1"/>
  <c r="E63" i="1"/>
  <c r="C63" i="1"/>
  <c r="K63" i="1" s="1"/>
  <c r="B63" i="1"/>
  <c r="E62" i="1"/>
  <c r="C62" i="1"/>
  <c r="B62" i="1"/>
  <c r="E61" i="1"/>
  <c r="C61" i="1"/>
  <c r="K61" i="1" s="1"/>
  <c r="B61" i="1"/>
  <c r="E60" i="1"/>
  <c r="C60" i="1"/>
  <c r="K60" i="1" s="1"/>
  <c r="B60" i="1"/>
  <c r="E59" i="1"/>
  <c r="C59" i="1"/>
  <c r="K59" i="1" s="1"/>
  <c r="B59" i="1"/>
  <c r="E58" i="1"/>
  <c r="C58" i="1"/>
  <c r="B58" i="1"/>
  <c r="E57" i="1"/>
  <c r="C57" i="1"/>
  <c r="K57" i="1" s="1"/>
  <c r="B57" i="1"/>
  <c r="E56" i="1"/>
  <c r="C56" i="1"/>
  <c r="K56" i="1" s="1"/>
  <c r="B56" i="1"/>
  <c r="E55" i="1"/>
  <c r="C55" i="1"/>
  <c r="K55" i="1" s="1"/>
  <c r="B55" i="1"/>
  <c r="E54" i="1"/>
  <c r="C54" i="1"/>
  <c r="B54" i="1"/>
  <c r="E53" i="1"/>
  <c r="K53" i="1" s="1"/>
  <c r="C53" i="1"/>
  <c r="B53" i="1"/>
  <c r="E52" i="1"/>
  <c r="E50" i="1" s="1"/>
  <c r="C52" i="1"/>
  <c r="B52" i="1"/>
  <c r="L51" i="1"/>
  <c r="K51" i="1"/>
  <c r="E51" i="1"/>
  <c r="C51" i="1"/>
  <c r="C50" i="1" s="1"/>
  <c r="B51" i="1"/>
  <c r="L50" i="1"/>
  <c r="L49" i="1" s="1"/>
  <c r="J50" i="1"/>
  <c r="J49" i="1" s="1"/>
  <c r="H50" i="1"/>
  <c r="H49" i="1" s="1"/>
  <c r="F50" i="1"/>
  <c r="F49" i="1" s="1"/>
  <c r="D50" i="1"/>
  <c r="D49" i="1" s="1"/>
  <c r="A50" i="1"/>
  <c r="A49" i="1"/>
  <c r="G48" i="1"/>
  <c r="G45" i="1" s="1"/>
  <c r="B48" i="1"/>
  <c r="E47" i="1"/>
  <c r="K47" i="1" s="1"/>
  <c r="B47" i="1"/>
  <c r="K46" i="1"/>
  <c r="C46" i="1"/>
  <c r="B46" i="1"/>
  <c r="I45" i="1"/>
  <c r="E45" i="1"/>
  <c r="C45" i="1"/>
  <c r="A45" i="1"/>
  <c r="G44" i="1"/>
  <c r="K44" i="1" s="1"/>
  <c r="B44" i="1"/>
  <c r="K43" i="1"/>
  <c r="E43" i="1"/>
  <c r="B43" i="1"/>
  <c r="C42" i="1"/>
  <c r="K42" i="1" s="1"/>
  <c r="K41" i="1" s="1"/>
  <c r="B42" i="1"/>
  <c r="I41" i="1"/>
  <c r="G41" i="1"/>
  <c r="E41" i="1"/>
  <c r="A41" i="1"/>
  <c r="K40" i="1"/>
  <c r="I40" i="1"/>
  <c r="B40" i="1"/>
  <c r="G39" i="1"/>
  <c r="K39" i="1" s="1"/>
  <c r="B39" i="1"/>
  <c r="E38" i="1"/>
  <c r="K38" i="1" s="1"/>
  <c r="B38" i="1"/>
  <c r="I37" i="1"/>
  <c r="E37" i="1"/>
  <c r="C37" i="1"/>
  <c r="A37" i="1"/>
  <c r="I36" i="1"/>
  <c r="I33" i="1" s="1"/>
  <c r="I8" i="1" s="1"/>
  <c r="B36" i="1"/>
  <c r="G35" i="1"/>
  <c r="K35" i="1" s="1"/>
  <c r="B35" i="1"/>
  <c r="E34" i="1"/>
  <c r="K34" i="1" s="1"/>
  <c r="B34" i="1"/>
  <c r="E33" i="1"/>
  <c r="C33" i="1"/>
  <c r="A33" i="1"/>
  <c r="E32" i="1"/>
  <c r="K32" i="1" s="1"/>
  <c r="B32" i="1"/>
  <c r="E31" i="1"/>
  <c r="K31" i="1" s="1"/>
  <c r="B31" i="1"/>
  <c r="K30" i="1"/>
  <c r="E30" i="1"/>
  <c r="B30" i="1"/>
  <c r="C29" i="1"/>
  <c r="K29" i="1" s="1"/>
  <c r="B29" i="1"/>
  <c r="C28" i="1"/>
  <c r="C27" i="1" s="1"/>
  <c r="B28" i="1"/>
  <c r="J27" i="1"/>
  <c r="I27" i="1"/>
  <c r="H27" i="1"/>
  <c r="H8" i="1" s="1"/>
  <c r="G27" i="1"/>
  <c r="F27" i="1"/>
  <c r="E27" i="1"/>
  <c r="D27" i="1"/>
  <c r="D8" i="1" s="1"/>
  <c r="D210" i="1" s="1"/>
  <c r="A27" i="1"/>
  <c r="I26" i="1"/>
  <c r="K26" i="1" s="1"/>
  <c r="G26" i="1"/>
  <c r="B26" i="1"/>
  <c r="I25" i="1"/>
  <c r="K25" i="1" s="1"/>
  <c r="G25" i="1"/>
  <c r="B25" i="1"/>
  <c r="I24" i="1"/>
  <c r="K24" i="1" s="1"/>
  <c r="G24" i="1"/>
  <c r="B24" i="1"/>
  <c r="I23" i="1"/>
  <c r="K23" i="1" s="1"/>
  <c r="G23" i="1"/>
  <c r="B23" i="1"/>
  <c r="I22" i="1"/>
  <c r="K22" i="1" s="1"/>
  <c r="G22" i="1"/>
  <c r="B22" i="1"/>
  <c r="G21" i="1"/>
  <c r="K21" i="1" s="1"/>
  <c r="E21" i="1"/>
  <c r="B21" i="1"/>
  <c r="G20" i="1"/>
  <c r="K20" i="1" s="1"/>
  <c r="E20" i="1"/>
  <c r="B20" i="1"/>
  <c r="G19" i="1"/>
  <c r="K19" i="1" s="1"/>
  <c r="E19" i="1"/>
  <c r="B19" i="1"/>
  <c r="G18" i="1"/>
  <c r="K18" i="1" s="1"/>
  <c r="E18" i="1"/>
  <c r="B18" i="1"/>
  <c r="G17" i="1"/>
  <c r="K17" i="1" s="1"/>
  <c r="E17" i="1"/>
  <c r="B17" i="1"/>
  <c r="G16" i="1"/>
  <c r="G9" i="1" s="1"/>
  <c r="E16" i="1"/>
  <c r="B16" i="1"/>
  <c r="E15" i="1"/>
  <c r="K15" i="1" s="1"/>
  <c r="C15" i="1"/>
  <c r="B15" i="1"/>
  <c r="E14" i="1"/>
  <c r="K14" i="1" s="1"/>
  <c r="C14" i="1"/>
  <c r="B14" i="1"/>
  <c r="E13" i="1"/>
  <c r="K13" i="1" s="1"/>
  <c r="C13" i="1"/>
  <c r="B13" i="1"/>
  <c r="E12" i="1"/>
  <c r="K12" i="1" s="1"/>
  <c r="C12" i="1"/>
  <c r="B12" i="1"/>
  <c r="E11" i="1"/>
  <c r="K11" i="1" s="1"/>
  <c r="C11" i="1"/>
  <c r="B11" i="1"/>
  <c r="E10" i="1"/>
  <c r="E9" i="1" s="1"/>
  <c r="E8" i="1" s="1"/>
  <c r="C10" i="1"/>
  <c r="B10" i="1"/>
  <c r="I9" i="1"/>
  <c r="C9" i="1"/>
  <c r="A9" i="1"/>
  <c r="L8" i="1"/>
  <c r="J8" i="1"/>
  <c r="F8" i="1"/>
  <c r="A8" i="1"/>
  <c r="H210" i="1" l="1"/>
  <c r="K37" i="1"/>
  <c r="C8" i="1"/>
  <c r="I210" i="1"/>
  <c r="J210" i="1"/>
  <c r="K16" i="1"/>
  <c r="G37" i="1"/>
  <c r="K52" i="1"/>
  <c r="K50" i="1" s="1"/>
  <c r="K49" i="1" s="1"/>
  <c r="K134" i="1"/>
  <c r="G113" i="1"/>
  <c r="G49" i="1" s="1"/>
  <c r="K28" i="1"/>
  <c r="K27" i="1" s="1"/>
  <c r="G33" i="1"/>
  <c r="G8" i="1" s="1"/>
  <c r="G210" i="1" s="1"/>
  <c r="C41" i="1"/>
  <c r="K48" i="1"/>
  <c r="K45" i="1" s="1"/>
  <c r="K120" i="1"/>
  <c r="E113" i="1"/>
  <c r="E49" i="1" s="1"/>
  <c r="E210" i="1" s="1"/>
  <c r="G164" i="1"/>
  <c r="K174" i="1"/>
  <c r="C173" i="1"/>
  <c r="C172" i="1" s="1"/>
  <c r="G198" i="1"/>
  <c r="G172" i="1" s="1"/>
  <c r="G204" i="1"/>
  <c r="F210" i="1"/>
  <c r="K10" i="1"/>
  <c r="K9" i="1" s="1"/>
  <c r="K36" i="1"/>
  <c r="K33" i="1" s="1"/>
  <c r="H172" i="1"/>
  <c r="K202" i="1"/>
  <c r="K201" i="1" s="1"/>
  <c r="E201" i="1"/>
  <c r="L210" i="1"/>
  <c r="K54" i="1"/>
  <c r="K58" i="1"/>
  <c r="K62" i="1"/>
  <c r="K66" i="1"/>
  <c r="K70" i="1"/>
  <c r="K74" i="1"/>
  <c r="K78" i="1"/>
  <c r="K82" i="1"/>
  <c r="K86" i="1"/>
  <c r="K90" i="1"/>
  <c r="K94" i="1"/>
  <c r="K98" i="1"/>
  <c r="K102" i="1"/>
  <c r="K106" i="1"/>
  <c r="K110" i="1"/>
  <c r="K114" i="1"/>
  <c r="K113" i="1" s="1"/>
  <c r="C113" i="1"/>
  <c r="C49" i="1" s="1"/>
  <c r="G160" i="1"/>
  <c r="K192" i="1"/>
  <c r="E173" i="1"/>
  <c r="E172" i="1" s="1"/>
  <c r="C210" i="1" l="1"/>
  <c r="K211" i="1" s="1"/>
  <c r="K173" i="1"/>
  <c r="K172" i="1" s="1"/>
  <c r="K8" i="1"/>
  <c r="K210" i="1" s="1"/>
</calcChain>
</file>

<file path=xl/sharedStrings.xml><?xml version="1.0" encoding="utf-8"?>
<sst xmlns="http://schemas.openxmlformats.org/spreadsheetml/2006/main" count="51" uniqueCount="36">
  <si>
    <t>REPÚBLICA DE COSTA RICA</t>
  </si>
  <si>
    <t>PROYECTO: Desarrollo y Equipamiento de Infraestructura Educativa (CR-L1053)</t>
  </si>
  <si>
    <t>PLAN DE EJECUCIÓN DEL PROYECTO</t>
  </si>
  <si>
    <t>COMPONENTES</t>
  </si>
  <si>
    <t>ACTIVIDADES</t>
  </si>
  <si>
    <t>AÑO 2013</t>
  </si>
  <si>
    <t>AÑO  2014</t>
  </si>
  <si>
    <t>AÑO 2015</t>
  </si>
  <si>
    <t>AÑO 2016</t>
  </si>
  <si>
    <t>TOTALES</t>
  </si>
  <si>
    <t>BID</t>
  </si>
  <si>
    <t>LOCAL</t>
  </si>
  <si>
    <t>Costos financieros, administración, monitoreo e imprevistos</t>
  </si>
  <si>
    <t>Administración y monitoreo</t>
  </si>
  <si>
    <t>Costos financieros e imprevisots</t>
  </si>
  <si>
    <t>TOTAL</t>
  </si>
  <si>
    <t>Año 1</t>
  </si>
  <si>
    <t>Año 2</t>
  </si>
  <si>
    <t>Año 3</t>
  </si>
  <si>
    <t>Año 4</t>
  </si>
  <si>
    <t>Total</t>
  </si>
  <si>
    <t>Componente 1: Construcción y equipamiento de escuelas primarias, escuelas de educación especial e institutos de enseñanza básica general</t>
  </si>
  <si>
    <t>Productos</t>
  </si>
  <si>
    <t>Costo escuelas de primaria construidas y equipadas.</t>
  </si>
  <si>
    <t>Costo unidades pedagógicas (educación general básica completa, 1º a 9º) construidas y equipadas.</t>
  </si>
  <si>
    <t>Costo centros de educación especial construidos y equipados.</t>
  </si>
  <si>
    <t>Número de cupos adicionales creados en escuelas existentes.</t>
  </si>
  <si>
    <t>N/A</t>
  </si>
  <si>
    <t>Componente 2: Construcción y equipamiento de colegios de secundaria en áreas rurales y urbano marginales</t>
  </si>
  <si>
    <t>Costo liceos rurales que reemplazan centros de telesecundaria construidos y equipados.</t>
  </si>
  <si>
    <t>Costo colegios técnicos profesionales construidos y equipados.</t>
  </si>
  <si>
    <t>Costo colegios de secundaria construidos y equipados.</t>
  </si>
  <si>
    <t>Número de cupos adicionales creados en colegios existentes y nuevos centros.</t>
  </si>
  <si>
    <t>Componente 3: Construcción de espacios culturales y deportivos</t>
  </si>
  <si>
    <t>Costo canchas multiusos construidas.</t>
  </si>
  <si>
    <t>COSTEO DE PRODUCTOS MATRIZ DE RESULTADOS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</si>
</sst>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_-[$$-409]* #,##0.00_ ;_-[$$-409]* \-#,##0.00\ ;_-[$$-409]* &quot;-&quot;??_ ;_-@_ "/>
    <numFmt numFmtId="165" formatCode="_-[$$-409]* #,##0_ ;_-[$$-409]* \-#,##0\ ;_-[$$-409]* &quot;-&quot;??_ ;_-@_ "/>
    <numFmt numFmtId="166" formatCode="_([$$-409]* #,##0.00_);_([$$-409]* \(#,##0.00\);_([$$-409]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1"/>
      <color theme="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4"/>
      <color theme="1"/>
      <name val="Times New Roman"/>
      <family val="1"/>
    </font>
    <font>
      <sz val="10"/>
      <color theme="0"/>
      <name val="Times New Roman"/>
      <family val="1"/>
    </font>
    <font>
      <b/>
      <sz val="10"/>
      <color rgb="FF000000"/>
      <name val="Times New Roman"/>
      <family val="1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D9D9D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4" fillId="0" borderId="0"/>
  </cellStyleXfs>
  <cellXfs count="71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/>
    <xf numFmtId="0" fontId="3" fillId="0" borderId="0" xfId="0" applyFont="1" applyAlignment="1">
      <alignment horizontal="justify" vertical="top" wrapText="1"/>
    </xf>
    <xf numFmtId="40" fontId="3" fillId="0" borderId="0" xfId="0" applyNumberFormat="1" applyFont="1" applyAlignment="1">
      <alignment vertical="top"/>
    </xf>
    <xf numFmtId="0" fontId="4" fillId="0" borderId="0" xfId="0" applyFont="1"/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8" fillId="0" borderId="0" xfId="0" applyFont="1" applyBorder="1"/>
    <xf numFmtId="0" fontId="2" fillId="0" borderId="1" xfId="0" applyFont="1" applyBorder="1" applyAlignment="1">
      <alignment horizontal="center"/>
    </xf>
    <xf numFmtId="44" fontId="11" fillId="2" borderId="1" xfId="1" applyFont="1" applyFill="1" applyBorder="1"/>
    <xf numFmtId="3" fontId="4" fillId="0" borderId="0" xfId="0" applyNumberFormat="1" applyFont="1"/>
    <xf numFmtId="0" fontId="10" fillId="3" borderId="1" xfId="0" applyFont="1" applyFill="1" applyBorder="1" applyAlignment="1">
      <alignment horizontal="left" wrapText="1"/>
    </xf>
    <xf numFmtId="0" fontId="11" fillId="3" borderId="1" xfId="0" applyFont="1" applyFill="1" applyBorder="1"/>
    <xf numFmtId="164" fontId="11" fillId="3" borderId="1" xfId="0" applyNumberFormat="1" applyFont="1" applyFill="1" applyBorder="1"/>
    <xf numFmtId="165" fontId="12" fillId="0" borderId="0" xfId="0" applyNumberFormat="1" applyFont="1"/>
    <xf numFmtId="0" fontId="12" fillId="0" borderId="0" xfId="0" applyFont="1"/>
    <xf numFmtId="0" fontId="10" fillId="0" borderId="1" xfId="0" applyFont="1" applyFill="1" applyBorder="1" applyAlignment="1">
      <alignment horizontal="left" wrapText="1"/>
    </xf>
    <xf numFmtId="0" fontId="13" fillId="0" borderId="1" xfId="0" applyFont="1" applyBorder="1" applyAlignment="1">
      <alignment horizontal="left" vertical="center" wrapText="1"/>
    </xf>
    <xf numFmtId="164" fontId="13" fillId="0" borderId="1" xfId="2" applyNumberFormat="1" applyFont="1" applyFill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164" fontId="11" fillId="2" borderId="1" xfId="0" applyNumberFormat="1" applyFont="1" applyFill="1" applyBorder="1"/>
    <xf numFmtId="0" fontId="7" fillId="0" borderId="2" xfId="0" applyFont="1" applyBorder="1" applyAlignment="1">
      <alignment vertical="top" wrapText="1"/>
    </xf>
    <xf numFmtId="0" fontId="4" fillId="4" borderId="0" xfId="0" applyFont="1" applyFill="1" applyBorder="1"/>
    <xf numFmtId="0" fontId="4" fillId="4" borderId="0" xfId="0" applyFont="1" applyFill="1"/>
    <xf numFmtId="0" fontId="7" fillId="0" borderId="3" xfId="0" applyFont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center" wrapText="1"/>
    </xf>
    <xf numFmtId="164" fontId="13" fillId="0" borderId="1" xfId="2" applyNumberFormat="1" applyFont="1" applyFill="1" applyBorder="1"/>
    <xf numFmtId="164" fontId="3" fillId="0" borderId="1" xfId="0" applyNumberFormat="1" applyFont="1" applyBorder="1" applyAlignment="1">
      <alignment vertical="center"/>
    </xf>
    <xf numFmtId="164" fontId="7" fillId="0" borderId="1" xfId="0" applyNumberFormat="1" applyFont="1" applyFill="1" applyBorder="1"/>
    <xf numFmtId="164" fontId="4" fillId="0" borderId="0" xfId="0" applyNumberFormat="1" applyFont="1"/>
    <xf numFmtId="0" fontId="3" fillId="0" borderId="1" xfId="0" applyFont="1" applyFill="1" applyBorder="1" applyAlignment="1">
      <alignment vertical="top" wrapText="1"/>
    </xf>
    <xf numFmtId="0" fontId="8" fillId="0" borderId="0" xfId="0" applyFont="1" applyFill="1" applyBorder="1"/>
    <xf numFmtId="166" fontId="4" fillId="0" borderId="0" xfId="0" applyNumberFormat="1" applyFont="1"/>
    <xf numFmtId="0" fontId="16" fillId="0" borderId="0" xfId="0" applyFont="1" applyAlignment="1">
      <alignment horizontal="center"/>
    </xf>
    <xf numFmtId="3" fontId="16" fillId="0" borderId="0" xfId="0" applyNumberFormat="1" applyFont="1"/>
    <xf numFmtId="3" fontId="11" fillId="0" borderId="0" xfId="0" applyNumberFormat="1" applyFont="1" applyFill="1" applyBorder="1"/>
    <xf numFmtId="4" fontId="8" fillId="0" borderId="0" xfId="0" applyNumberFormat="1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17" fillId="0" borderId="0" xfId="0" applyFont="1" applyFill="1" applyBorder="1" applyAlignment="1"/>
    <xf numFmtId="0" fontId="5" fillId="0" borderId="0" xfId="0" applyFont="1" applyAlignment="1">
      <alignment horizontal="left" vertical="top"/>
    </xf>
    <xf numFmtId="0" fontId="6" fillId="0" borderId="0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wrapText="1"/>
    </xf>
    <xf numFmtId="0" fontId="18" fillId="5" borderId="4" xfId="0" applyFont="1" applyFill="1" applyBorder="1" applyAlignment="1">
      <alignment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8" fillId="6" borderId="6" xfId="0" applyFont="1" applyFill="1" applyBorder="1" applyAlignment="1">
      <alignment vertical="center" wrapText="1"/>
    </xf>
    <xf numFmtId="0" fontId="18" fillId="6" borderId="7" xfId="0" applyFont="1" applyFill="1" applyBorder="1" applyAlignment="1">
      <alignment vertical="center" wrapText="1"/>
    </xf>
    <xf numFmtId="0" fontId="18" fillId="0" borderId="9" xfId="0" applyFont="1" applyBorder="1" applyAlignment="1">
      <alignment vertical="center" wrapText="1"/>
    </xf>
    <xf numFmtId="0" fontId="15" fillId="0" borderId="8" xfId="0" applyFont="1" applyBorder="1" applyAlignment="1">
      <alignment horizontal="right" vertical="center" wrapText="1"/>
    </xf>
    <xf numFmtId="0" fontId="15" fillId="0" borderId="9" xfId="0" applyFont="1" applyBorder="1" applyAlignment="1">
      <alignment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0" fontId="15" fillId="0" borderId="11" xfId="0" applyFont="1" applyBorder="1" applyAlignment="1">
      <alignment horizontal="center" vertical="center" wrapText="1"/>
    </xf>
    <xf numFmtId="0" fontId="18" fillId="6" borderId="12" xfId="0" applyFont="1" applyFill="1" applyBorder="1" applyAlignment="1">
      <alignment vertical="center" wrapText="1"/>
    </xf>
    <xf numFmtId="0" fontId="18" fillId="6" borderId="13" xfId="0" applyFont="1" applyFill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8" fillId="5" borderId="14" xfId="0" applyFont="1" applyFill="1" applyBorder="1" applyAlignment="1">
      <alignment horizontal="center" vertical="center" wrapText="1"/>
    </xf>
    <xf numFmtId="0" fontId="18" fillId="6" borderId="7" xfId="0" applyFont="1" applyFill="1" applyBorder="1" applyAlignment="1">
      <alignment vertical="top" wrapText="1"/>
    </xf>
    <xf numFmtId="6" fontId="18" fillId="6" borderId="4" xfId="0" applyNumberFormat="1" applyFont="1" applyFill="1" applyBorder="1" applyAlignment="1">
      <alignment horizontal="center" vertical="top" wrapText="1"/>
    </xf>
    <xf numFmtId="0" fontId="15" fillId="0" borderId="8" xfId="0" applyFont="1" applyBorder="1" applyAlignment="1">
      <alignment vertical="top" wrapText="1"/>
    </xf>
    <xf numFmtId="6" fontId="15" fillId="0" borderId="8" xfId="0" applyNumberFormat="1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8" fillId="6" borderId="13" xfId="0" applyFont="1" applyFill="1" applyBorder="1" applyAlignment="1">
      <alignment vertical="top" wrapText="1"/>
    </xf>
    <xf numFmtId="6" fontId="18" fillId="6" borderId="4" xfId="0" applyNumberFormat="1" applyFont="1" applyFill="1" applyBorder="1" applyAlignment="1">
      <alignment vertical="top" wrapText="1"/>
    </xf>
    <xf numFmtId="0" fontId="15" fillId="0" borderId="11" xfId="0" applyFont="1" applyBorder="1" applyAlignment="1">
      <alignment horizontal="right" vertical="top" wrapText="1"/>
    </xf>
    <xf numFmtId="0" fontId="19" fillId="0" borderId="7" xfId="0" applyFont="1" applyBorder="1" applyAlignment="1">
      <alignment horizontal="center"/>
    </xf>
  </cellXfs>
  <cellStyles count="3">
    <cellStyle name="Currency" xfId="1" builtinId="4"/>
    <cellStyle name="Normal" xfId="0" builtinId="0"/>
    <cellStyle name="Normal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COX/AppData/Local/Microsoft/Windows/Temporary%20Internet%20Files/Content.Outlook/DOQAJBNJ/LINK_POA_y_PAC_CR-L105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ujo de desembolsos"/>
      <sheetName val="RESUMEN POR COMPON Y CAT %"/>
      <sheetName val="POA CONSOLIDADO"/>
      <sheetName val="PAC CONSOLIDADO"/>
      <sheetName val="POA AÑO 1-3"/>
      <sheetName val="CRITERIOS"/>
      <sheetName val="Hoja2"/>
    </sheetNames>
    <sheetDataSet>
      <sheetData sheetId="0" refreshError="1"/>
      <sheetData sheetId="1" refreshError="1"/>
      <sheetData sheetId="2" refreshError="1">
        <row r="5">
          <cell r="C5">
            <v>0.2</v>
          </cell>
          <cell r="E5">
            <v>0.8</v>
          </cell>
          <cell r="I5">
            <v>0.2</v>
          </cell>
        </row>
      </sheetData>
      <sheetData sheetId="3" refreshError="1">
        <row r="5">
          <cell r="E5" t="str">
            <v>Componente 1. Construcción y equipamiento de escuelas primarias, escuelas de educación especial e institutos de enseñanza básica general en áreas urbano-marginales</v>
          </cell>
        </row>
        <row r="7">
          <cell r="E7" t="str">
            <v>Construcción de centros</v>
          </cell>
        </row>
        <row r="8">
          <cell r="E8" t="str">
            <v>1 Construcción Centro. De Ens. Esp. De Santa Ana</v>
          </cell>
          <cell r="J8">
            <v>1591288.2362242723</v>
          </cell>
        </row>
        <row r="9">
          <cell r="E9" t="str">
            <v>1 Construcción Escuela San Isidro</v>
          </cell>
          <cell r="J9">
            <v>877623.44467791892</v>
          </cell>
        </row>
        <row r="10">
          <cell r="E10" t="str">
            <v>1 Construcción Escuela La Gran Samaria</v>
          </cell>
          <cell r="J10">
            <v>1220004.0087324418</v>
          </cell>
        </row>
        <row r="11">
          <cell r="E11" t="str">
            <v>1 Construcción Escuela Laboratorio Turrialba</v>
          </cell>
          <cell r="J11">
            <v>877623.44467791892</v>
          </cell>
        </row>
        <row r="12">
          <cell r="E12" t="str">
            <v>1 Construcción Escuela Las Nubes</v>
          </cell>
          <cell r="J12">
            <v>877623.44467791892</v>
          </cell>
        </row>
        <row r="13">
          <cell r="E13" t="str">
            <v>1 Construcción Escuela Nuevo Amanecer</v>
          </cell>
          <cell r="J13">
            <v>1220004.0087324418</v>
          </cell>
        </row>
        <row r="14">
          <cell r="E14" t="str">
            <v xml:space="preserve">2 Construcción Centro De Ens. Esp. Guapiles </v>
          </cell>
          <cell r="J14">
            <v>1441043.9908414683</v>
          </cell>
        </row>
        <row r="15">
          <cell r="E15" t="str">
            <v>2 Construcción Escuela Conventillos</v>
          </cell>
          <cell r="J15">
            <v>750678.03151168406</v>
          </cell>
        </row>
        <row r="16">
          <cell r="E16" t="str">
            <v>2 Construcción Escuela Finca La Caja</v>
          </cell>
          <cell r="J16">
            <v>4004400.8224964147</v>
          </cell>
        </row>
        <row r="17">
          <cell r="E17" t="str">
            <v>2 Construcción Escuela Granadilla Norte</v>
          </cell>
          <cell r="J17">
            <v>2110568.2130419621</v>
          </cell>
        </row>
        <row r="18">
          <cell r="E18" t="str">
            <v>2 Construcción Escuela Santa Cecilia</v>
          </cell>
          <cell r="J18">
            <v>2110568.2130419621</v>
          </cell>
        </row>
        <row r="19">
          <cell r="E19" t="str">
            <v>2 Construcción Un.Ped.Sotero Gonzalez B.</v>
          </cell>
          <cell r="J19">
            <v>1441043.9908414683</v>
          </cell>
        </row>
        <row r="20">
          <cell r="E20" t="str">
            <v>3 Construcción Escuela Azul</v>
          </cell>
          <cell r="J20">
            <v>967579.84775740572</v>
          </cell>
        </row>
        <row r="21">
          <cell r="E21" t="str">
            <v>3 Construcción Escuela Emilio Robert Brouca</v>
          </cell>
          <cell r="J21">
            <v>967579.84775740572</v>
          </cell>
        </row>
        <row r="22">
          <cell r="E22" t="str">
            <v>3 Construcción Escuela Finca Seis-Once</v>
          </cell>
          <cell r="J22">
            <v>788211.93308726826</v>
          </cell>
        </row>
        <row r="23">
          <cell r="E23" t="str">
            <v>3 Construcción Escuela La Hermosa</v>
          </cell>
          <cell r="J23">
            <v>788211.93308726826</v>
          </cell>
        </row>
        <row r="24">
          <cell r="E24" t="str">
            <v>3 Construcción IEGB Colonia Del Valle</v>
          </cell>
          <cell r="J24">
            <v>988042.85901832755</v>
          </cell>
        </row>
        <row r="25">
          <cell r="E25" t="str">
            <v>Adquisición de terrenos</v>
          </cell>
        </row>
        <row r="26">
          <cell r="E26" t="str">
            <v>2 Terreno Escuela Finca La Caja</v>
          </cell>
          <cell r="J26">
            <v>454617.37428282551</v>
          </cell>
        </row>
        <row r="27">
          <cell r="E27" t="str">
            <v>2 Terreno Un.Ped.Sotero Gonzalez B.</v>
          </cell>
          <cell r="J27">
            <v>568271.71785353182</v>
          </cell>
        </row>
        <row r="28">
          <cell r="E28" t="str">
            <v>3 Terreno Escuela Emilio Robert Brouca</v>
          </cell>
          <cell r="J28">
            <v>477348.24299696676</v>
          </cell>
        </row>
        <row r="29">
          <cell r="E29" t="str">
            <v>3 Terreno Escuela Finca Seis-Once</v>
          </cell>
          <cell r="J29">
            <v>477348.24299696676</v>
          </cell>
        </row>
        <row r="30">
          <cell r="E30" t="str">
            <v>3 Terreno Escuela La Hermosa</v>
          </cell>
          <cell r="J30">
            <v>477348.24299696676</v>
          </cell>
        </row>
        <row r="31">
          <cell r="E31" t="str">
            <v>Mobiliario y equipo</v>
          </cell>
        </row>
        <row r="32">
          <cell r="E32" t="str">
            <v>1 Mobiliario y Equipo escuelas etapa 1</v>
          </cell>
          <cell r="J32">
            <v>521873.18720442359</v>
          </cell>
        </row>
        <row r="33">
          <cell r="E33" t="str">
            <v>2 Mobiliario y Equipo escuelas etapa 2</v>
          </cell>
          <cell r="J33">
            <v>922612.68538312928</v>
          </cell>
        </row>
        <row r="34">
          <cell r="E34" t="str">
            <v>3 Mobiliario y Equpo escuelas etapa 3</v>
          </cell>
          <cell r="J34">
            <v>393253.74335619144</v>
          </cell>
        </row>
        <row r="35">
          <cell r="E35" t="str">
            <v>Supervisión de obras</v>
          </cell>
        </row>
        <row r="36">
          <cell r="E36" t="str">
            <v>1 Supervisión escuelas etapa 1</v>
          </cell>
          <cell r="J36">
            <v>166604.16469307285</v>
          </cell>
        </row>
        <row r="37">
          <cell r="E37" t="str">
            <v>2 Supervisión escuelas etapa 2</v>
          </cell>
          <cell r="J37">
            <v>296457.581544374</v>
          </cell>
        </row>
        <row r="38">
          <cell r="E38" t="str">
            <v>3 Supervisión escuelas etapa 3</v>
          </cell>
          <cell r="J38">
            <v>112490.6605176919</v>
          </cell>
        </row>
        <row r="39">
          <cell r="E39" t="str">
            <v>Estudios topográficos y diseños constructivos</v>
          </cell>
        </row>
        <row r="40">
          <cell r="E40" t="str">
            <v>1 Estudios y diseños escuelas etapa 1</v>
          </cell>
          <cell r="J40">
            <v>333208.32938614569</v>
          </cell>
        </row>
        <row r="41">
          <cell r="E41" t="str">
            <v>2 Estudios y diseños escuelas etapa 2</v>
          </cell>
          <cell r="J41">
            <v>592915.163088748</v>
          </cell>
        </row>
        <row r="42">
          <cell r="E42" t="str">
            <v>3 Estudios y diseños escuelas etapa 3</v>
          </cell>
          <cell r="J42">
            <v>224981.32103538379</v>
          </cell>
        </row>
        <row r="43">
          <cell r="E43" t="str">
            <v>Zonaje</v>
          </cell>
        </row>
        <row r="44">
          <cell r="E44" t="str">
            <v>1 Zonaje escuelas etapa 1</v>
          </cell>
          <cell r="J44">
            <v>533133.32701783313</v>
          </cell>
        </row>
        <row r="45">
          <cell r="E45" t="str">
            <v>2 Zonaje escuelas etapa 2</v>
          </cell>
          <cell r="J45">
            <v>948664.2609419967</v>
          </cell>
        </row>
        <row r="46">
          <cell r="E46" t="str">
            <v>3 Zonaje escuelas etapa 3</v>
          </cell>
          <cell r="J46">
            <v>359970.11365661403</v>
          </cell>
        </row>
        <row r="47">
          <cell r="E47" t="str">
            <v>Componente 2. Construcción y equipamiento de colegios de secundaria en áreas rurales y urbano-marginales</v>
          </cell>
        </row>
        <row r="48">
          <cell r="E48" t="str">
            <v>Construcción de centros</v>
          </cell>
        </row>
        <row r="49">
          <cell r="E49" t="str">
            <v>1 Construcción Colegio Guarari</v>
          </cell>
          <cell r="J49">
            <v>2010064.9648018684</v>
          </cell>
        </row>
        <row r="50">
          <cell r="E50" t="str">
            <v>1 Construcción Colegio Mata De Platano</v>
          </cell>
          <cell r="J50">
            <v>1591288.2362091185</v>
          </cell>
        </row>
        <row r="51">
          <cell r="E51" t="str">
            <v>1 Construcción Colegio Occidental</v>
          </cell>
          <cell r="J51">
            <v>2957818.3768499014</v>
          </cell>
        </row>
        <row r="52">
          <cell r="E52" t="str">
            <v>1 Construcción Colegio Puente De Piedra</v>
          </cell>
          <cell r="J52">
            <v>1591288.2362091185</v>
          </cell>
        </row>
        <row r="53">
          <cell r="E53" t="str">
            <v xml:space="preserve">1 Construcción Liceo De Cuajiniquil </v>
          </cell>
          <cell r="J53">
            <v>1372422.8466885702</v>
          </cell>
        </row>
        <row r="54">
          <cell r="E54" t="str">
            <v>1 Construcción Liceo Pacto Del Jocote</v>
          </cell>
          <cell r="J54">
            <v>1591288.2362091185</v>
          </cell>
        </row>
        <row r="55">
          <cell r="E55" t="str">
            <v>1 Construcción Liceo Rural Banderas</v>
          </cell>
          <cell r="J55">
            <v>634815.72379611642</v>
          </cell>
        </row>
        <row r="56">
          <cell r="E56" t="str">
            <v>1 Construcción Liceo Rural La Gata</v>
          </cell>
          <cell r="J56">
            <v>634815.72379611642</v>
          </cell>
        </row>
        <row r="57">
          <cell r="E57" t="str">
            <v>1 Construcción Liceo Rural Labrador</v>
          </cell>
          <cell r="J57">
            <v>812602.27358475211</v>
          </cell>
        </row>
        <row r="58">
          <cell r="E58" t="str">
            <v>1 Construcción Liceo Rural Londres De Aguirre</v>
          </cell>
          <cell r="J58">
            <v>677236.3740686964</v>
          </cell>
        </row>
        <row r="59">
          <cell r="E59" t="str">
            <v>1 Construcción Liceo Rural Zapatón</v>
          </cell>
          <cell r="J59">
            <v>589512.78724745347</v>
          </cell>
        </row>
        <row r="60">
          <cell r="E60" t="str">
            <v>1 Construcción T.V. Boca Tapada</v>
          </cell>
          <cell r="J60">
            <v>589512.78724745347</v>
          </cell>
        </row>
        <row r="61">
          <cell r="E61" t="str">
            <v>1 Construcción T.V. El Jardín</v>
          </cell>
          <cell r="J61">
            <v>634815.72379611642</v>
          </cell>
        </row>
        <row r="62">
          <cell r="E62" t="str">
            <v>1 Construcción T.V. Las Marías</v>
          </cell>
          <cell r="J62">
            <v>589512.78724745347</v>
          </cell>
        </row>
        <row r="63">
          <cell r="E63" t="str">
            <v>1 Construcción T.V. Mastatal</v>
          </cell>
          <cell r="J63">
            <v>589512.78724745347</v>
          </cell>
        </row>
        <row r="64">
          <cell r="E64" t="str">
            <v>1 Construcción C.T.P. San Rafael</v>
          </cell>
          <cell r="J64">
            <v>2532416.6121134963</v>
          </cell>
        </row>
        <row r="65">
          <cell r="E65" t="str">
            <v>2 Construcción Liceo De Cascajal</v>
          </cell>
          <cell r="J65">
            <v>1111819.7844652047</v>
          </cell>
        </row>
        <row r="66">
          <cell r="E66" t="str">
            <v>2 Construcción Liceo De Tierra Blanca</v>
          </cell>
          <cell r="J66">
            <v>1441043.9890229986</v>
          </cell>
        </row>
        <row r="67">
          <cell r="E67" t="str">
            <v>2 Construcción Liceo De Tobosi El Guarco</v>
          </cell>
          <cell r="J67">
            <v>1441043.9890229986</v>
          </cell>
        </row>
        <row r="68">
          <cell r="E68" t="str">
            <v>2 Construcción Liceo Deportivo Grecia</v>
          </cell>
          <cell r="J68">
            <v>1441043.9908414683</v>
          </cell>
        </row>
        <row r="69">
          <cell r="E69" t="str">
            <v>2 Construcción Liceo El Paraiso</v>
          </cell>
          <cell r="J69">
            <v>1111819.7844652047</v>
          </cell>
        </row>
        <row r="70">
          <cell r="E70" t="str">
            <v>2 Construcción Liceo Felix Mata Valle</v>
          </cell>
          <cell r="J70">
            <v>1111819.7844652047</v>
          </cell>
        </row>
        <row r="71">
          <cell r="E71" t="str">
            <v>2 Construcción Liceo Rural Cañon De El Guarco</v>
          </cell>
          <cell r="J71">
            <v>618988.42660982616</v>
          </cell>
        </row>
        <row r="72">
          <cell r="E72" t="str">
            <v>2 Construcción Liceo Rural Cartagena</v>
          </cell>
          <cell r="J72">
            <v>711098.1927721313</v>
          </cell>
        </row>
        <row r="73">
          <cell r="E73" t="str">
            <v>2 Construcción Liceo Rural El Venado</v>
          </cell>
          <cell r="J73">
            <v>666556.50998592225</v>
          </cell>
        </row>
        <row r="74">
          <cell r="E74" t="str">
            <v>2 Construcción Liceo Rural Los Almendros</v>
          </cell>
          <cell r="J74">
            <v>618988.42660982616</v>
          </cell>
        </row>
        <row r="75">
          <cell r="E75" t="str">
            <v>2 Construcción Liceo Rural Paraiso</v>
          </cell>
          <cell r="J75">
            <v>618988.42660982616</v>
          </cell>
        </row>
        <row r="76">
          <cell r="E76" t="str">
            <v>2 Construcción Liceo Rural Santa Rosa</v>
          </cell>
          <cell r="J76">
            <v>666556.50998592225</v>
          </cell>
        </row>
        <row r="77">
          <cell r="E77" t="str">
            <v>2 Construcción T.V. Barra Parismina</v>
          </cell>
          <cell r="J77">
            <v>618988.42660982616</v>
          </cell>
        </row>
        <row r="78">
          <cell r="E78" t="str">
            <v>2 Construcción T.V. De Mexico</v>
          </cell>
          <cell r="J78">
            <v>666556.50998592225</v>
          </cell>
        </row>
        <row r="79">
          <cell r="E79" t="str">
            <v>2 Construcción T.V. La Ceiba</v>
          </cell>
          <cell r="J79">
            <v>618988.42660982616</v>
          </cell>
        </row>
        <row r="80">
          <cell r="E80" t="str">
            <v>2 Construcción T.V. Lanas</v>
          </cell>
          <cell r="J80">
            <v>618988.42660982616</v>
          </cell>
        </row>
        <row r="81">
          <cell r="E81" t="str">
            <v>2 Construcción T.V. Piedras Azules</v>
          </cell>
          <cell r="J81">
            <v>618988.42660982616</v>
          </cell>
        </row>
        <row r="82">
          <cell r="E82" t="str">
            <v>2 Construcción T.V. San Juan</v>
          </cell>
          <cell r="J82">
            <v>618988.42660982616</v>
          </cell>
        </row>
        <row r="83">
          <cell r="E83" t="str">
            <v>2 Construcción T.V.Las Brisas</v>
          </cell>
          <cell r="J83">
            <v>618988.42660982616</v>
          </cell>
        </row>
        <row r="84">
          <cell r="E84" t="str">
            <v>3 Construcción Colegio Juntas De Caoba</v>
          </cell>
          <cell r="J84">
            <v>988042.85901832755</v>
          </cell>
        </row>
        <row r="85">
          <cell r="E85" t="str">
            <v>3 Construcción Colegio Quebrada Ganado</v>
          </cell>
          <cell r="J85">
            <v>1641397.6150875601</v>
          </cell>
        </row>
        <row r="86">
          <cell r="E86" t="str">
            <v>3 Construcción Liceo Corredores (Nuevo)</v>
          </cell>
          <cell r="J86">
            <v>3109227.7721051597</v>
          </cell>
        </row>
        <row r="87">
          <cell r="E87" t="str">
            <v>3 Construcción Liceo De Puriscal (Nuevo)</v>
          </cell>
          <cell r="J87">
            <v>2216096.6236940599</v>
          </cell>
        </row>
        <row r="88">
          <cell r="E88" t="str">
            <v>3 Construcción Liceo De San José Del Río</v>
          </cell>
          <cell r="J88">
            <v>1513096.1884741487</v>
          </cell>
        </row>
        <row r="89">
          <cell r="E89" t="str">
            <v>3 Construcción Liceo Guacimal</v>
          </cell>
          <cell r="J89">
            <v>173569.05551585567</v>
          </cell>
        </row>
        <row r="90">
          <cell r="E90" t="str">
            <v>3 Construcción Liceo Los Ángeles</v>
          </cell>
          <cell r="J90">
            <v>1167410.7736884651</v>
          </cell>
        </row>
        <row r="91">
          <cell r="E91" t="str">
            <v>3 Construcción Liceo Quebrada Grande</v>
          </cell>
          <cell r="J91">
            <v>1167410.7736884651</v>
          </cell>
        </row>
        <row r="92">
          <cell r="E92" t="str">
            <v>3 Construcción Liceo San Antonio Del  Humo</v>
          </cell>
          <cell r="J92">
            <v>1641397.6150875601</v>
          </cell>
        </row>
        <row r="93">
          <cell r="E93" t="str">
            <v>3 Construcción Liceo Siquirres</v>
          </cell>
          <cell r="J93">
            <v>3109225.3877506871</v>
          </cell>
        </row>
        <row r="94">
          <cell r="E94" t="str">
            <v>3 Construcción Liceo Rural De Tarcoles</v>
          </cell>
          <cell r="J94">
            <v>746653.10241073789</v>
          </cell>
        </row>
        <row r="95">
          <cell r="E95" t="str">
            <v>3 Construcción Liceo Rural Islas Del Chirripo</v>
          </cell>
          <cell r="J95">
            <v>746653.10241073789</v>
          </cell>
        </row>
        <row r="96">
          <cell r="E96" t="str">
            <v>3 Construcción Liceo Rural San Carlos Pacuarito</v>
          </cell>
          <cell r="J96">
            <v>699884.33548521833</v>
          </cell>
        </row>
        <row r="97">
          <cell r="E97" t="str">
            <v>3 Construcción Liceo Rural San Isidro</v>
          </cell>
          <cell r="J97">
            <v>662846.03038038057</v>
          </cell>
        </row>
        <row r="98">
          <cell r="E98" t="str">
            <v>3 Construcción Liceo Rural Yorkin</v>
          </cell>
          <cell r="J98">
            <v>649937.84794031747</v>
          </cell>
        </row>
        <row r="99">
          <cell r="E99" t="str">
            <v>3 Construcción T.V. De Puerto Viejo</v>
          </cell>
          <cell r="J99">
            <v>895894.00662718934</v>
          </cell>
        </row>
        <row r="100">
          <cell r="E100" t="str">
            <v>3 Construcción T.V. El Llano</v>
          </cell>
          <cell r="J100">
            <v>649937.84794031747</v>
          </cell>
        </row>
        <row r="101">
          <cell r="E101" t="str">
            <v>3 Construcción T.V. Ida San Luis</v>
          </cell>
          <cell r="J101">
            <v>699884.33548521833</v>
          </cell>
        </row>
        <row r="102">
          <cell r="E102" t="str">
            <v>3 Construcción T.V. Las Ceibas</v>
          </cell>
          <cell r="J102">
            <v>699884.33548521833</v>
          </cell>
        </row>
        <row r="103">
          <cell r="E103" t="str">
            <v>3 Construcción T.V. Las Colonias</v>
          </cell>
          <cell r="J103">
            <v>649937.84794031747</v>
          </cell>
        </row>
        <row r="104">
          <cell r="E104" t="str">
            <v>3 Construcción T.V. Los Jazmines B.</v>
          </cell>
          <cell r="J104">
            <v>649937.84794031747</v>
          </cell>
        </row>
        <row r="105">
          <cell r="E105" t="str">
            <v>3 Construcción T.V. San Julián</v>
          </cell>
          <cell r="J105">
            <v>746653.10241073789</v>
          </cell>
        </row>
        <row r="106">
          <cell r="E106" t="str">
            <v>3 Construcción T.V. Valle Verde</v>
          </cell>
          <cell r="J106">
            <v>649937.84794031747</v>
          </cell>
        </row>
        <row r="107">
          <cell r="E107" t="str">
            <v>3 Construcción C.T.P. Alajuelita</v>
          </cell>
          <cell r="J107">
            <v>4336708.7876274427</v>
          </cell>
        </row>
        <row r="108">
          <cell r="E108" t="str">
            <v>3 Construcción C.T.P. Belen</v>
          </cell>
          <cell r="J108">
            <v>4336708.7876274427</v>
          </cell>
        </row>
        <row r="109">
          <cell r="E109" t="str">
            <v>3 Construcción C.T.P. Hatillo</v>
          </cell>
          <cell r="J109">
            <v>4336708.7876274427</v>
          </cell>
        </row>
        <row r="110">
          <cell r="E110" t="str">
            <v>3 Construcción C.T.P. La Carpio</v>
          </cell>
          <cell r="J110">
            <v>4336708.7876274427</v>
          </cell>
        </row>
        <row r="111">
          <cell r="E111" t="str">
            <v>Adquisición de terrenos</v>
          </cell>
        </row>
        <row r="112">
          <cell r="E112" t="str">
            <v xml:space="preserve">1 Terreno Liceo De Cuajiniquil </v>
          </cell>
          <cell r="J112">
            <v>541211.15986050654</v>
          </cell>
        </row>
        <row r="113">
          <cell r="E113" t="str">
            <v>1 Terreno Liceo Rural Labrador</v>
          </cell>
          <cell r="J113">
            <v>324726.6959163039</v>
          </cell>
        </row>
        <row r="114">
          <cell r="E114" t="str">
            <v>1 Terreno Liceo Rural Londres De Aguirre</v>
          </cell>
          <cell r="J114">
            <v>324726.6959163039</v>
          </cell>
        </row>
        <row r="115">
          <cell r="E115" t="str">
            <v>1 Terreno Liceo Rural Zapatón</v>
          </cell>
          <cell r="J115">
            <v>324726.6959163039</v>
          </cell>
        </row>
        <row r="116">
          <cell r="E116" t="str">
            <v>1 Terreno T.V. Boca Tapada</v>
          </cell>
          <cell r="J116">
            <v>324726.6959163039</v>
          </cell>
        </row>
        <row r="117">
          <cell r="E117" t="str">
            <v>1 Terreno T.V. Mastatal</v>
          </cell>
          <cell r="J117">
            <v>324726.6959163039</v>
          </cell>
        </row>
        <row r="118">
          <cell r="E118" t="str">
            <v>2 Terreno Liceo De Cascajal</v>
          </cell>
          <cell r="J118">
            <v>568271.71785353182</v>
          </cell>
        </row>
        <row r="119">
          <cell r="E119" t="str">
            <v>2 Terreno Liceo De Tierra Blanca</v>
          </cell>
          <cell r="J119">
            <v>568271.71785353182</v>
          </cell>
        </row>
        <row r="120">
          <cell r="E120" t="str">
            <v>2 Terreno Liceo Deportivo Grecia</v>
          </cell>
          <cell r="J120">
            <v>568271.71785353182</v>
          </cell>
        </row>
        <row r="121">
          <cell r="E121" t="str">
            <v>2 Terreno Liceo Felix Mata Valle</v>
          </cell>
          <cell r="J121">
            <v>568271.71785353182</v>
          </cell>
        </row>
        <row r="122">
          <cell r="E122" t="str">
            <v>2 Terreno Liceo Rural Cañon De El Guarco</v>
          </cell>
          <cell r="J122">
            <v>340963.03071211913</v>
          </cell>
        </row>
        <row r="123">
          <cell r="E123" t="str">
            <v>2 Terreno Liceo Rural Cartagena</v>
          </cell>
          <cell r="J123">
            <v>340963.03071211913</v>
          </cell>
        </row>
        <row r="124">
          <cell r="E124" t="str">
            <v>2 Terreno Liceo Rural Los Almendros</v>
          </cell>
          <cell r="J124">
            <v>340963.03071211913</v>
          </cell>
        </row>
        <row r="125">
          <cell r="E125" t="str">
            <v>2 Terreno T.V. De Mexico</v>
          </cell>
          <cell r="J125">
            <v>340963.03071211913</v>
          </cell>
        </row>
        <row r="126">
          <cell r="E126" t="str">
            <v>2 Terreno T.V. La Ceiba</v>
          </cell>
          <cell r="J126">
            <v>340963.03071211913</v>
          </cell>
        </row>
        <row r="127">
          <cell r="E127" t="str">
            <v>2 Terreno T.V. Lanas</v>
          </cell>
          <cell r="J127">
            <v>340963.03071211913</v>
          </cell>
        </row>
        <row r="128">
          <cell r="E128" t="str">
            <v>2 Terreno T.V. Piedras Azules</v>
          </cell>
          <cell r="J128">
            <v>340963.03071211913</v>
          </cell>
        </row>
        <row r="129">
          <cell r="E129" t="str">
            <v>2 Terreno T.V. San Juan</v>
          </cell>
          <cell r="J129">
            <v>340963.03071211913</v>
          </cell>
        </row>
        <row r="130">
          <cell r="E130" t="str">
            <v>2 Terreno T.V.Las Brisas</v>
          </cell>
          <cell r="J130">
            <v>340963.03071211913</v>
          </cell>
        </row>
        <row r="131">
          <cell r="E131" t="str">
            <v>3 Terreno Colegio Quebrada Ganado</v>
          </cell>
          <cell r="J131">
            <v>484384.0019540806</v>
          </cell>
        </row>
        <row r="132">
          <cell r="E132" t="str">
            <v>3 Terreno Liceo Corredores (Nuevo)</v>
          </cell>
          <cell r="J132">
            <v>549329.01204453269</v>
          </cell>
        </row>
        <row r="133">
          <cell r="E133" t="str">
            <v>3 Terreno Liceo De Puriscal (Nuevo)</v>
          </cell>
          <cell r="J133">
            <v>596685.30374620843</v>
          </cell>
        </row>
        <row r="134">
          <cell r="E134" t="str">
            <v>3 Terreno Liceo Guacimal</v>
          </cell>
          <cell r="J134">
            <v>419438.99582561891</v>
          </cell>
        </row>
        <row r="135">
          <cell r="E135" t="str">
            <v>3 Terreno Liceo San Antonio Del  Humo</v>
          </cell>
          <cell r="J135">
            <v>484384.0019540806</v>
          </cell>
        </row>
        <row r="136">
          <cell r="E136" t="str">
            <v>3 Terreno Liceo Siquirres</v>
          </cell>
          <cell r="J136">
            <v>549329.01204453269</v>
          </cell>
        </row>
        <row r="137">
          <cell r="E137" t="str">
            <v>3 Terreno Liceo Rural De Tarcoles</v>
          </cell>
          <cell r="J137">
            <v>358011.18224772508</v>
          </cell>
        </row>
        <row r="138">
          <cell r="E138" t="str">
            <v>3 Terreno Liceo Rural Islas Del Chirripo</v>
          </cell>
          <cell r="J138">
            <v>358011.18224772508</v>
          </cell>
        </row>
        <row r="139">
          <cell r="E139" t="str">
            <v>3 Terreno Liceo Rural San Carlos Pacuarito</v>
          </cell>
          <cell r="J139">
            <v>358011.18224772508</v>
          </cell>
        </row>
        <row r="140">
          <cell r="E140" t="str">
            <v>3 Terreno Liceo Rural San Isidro</v>
          </cell>
          <cell r="J140">
            <v>441087.00211789412</v>
          </cell>
        </row>
        <row r="141">
          <cell r="E141" t="str">
            <v>3 Terreno Liceo Rural Yorkin</v>
          </cell>
          <cell r="J141">
            <v>358011.18224772508</v>
          </cell>
        </row>
        <row r="142">
          <cell r="E142" t="str">
            <v>3 T.V. Liceo De Puerto Viejo</v>
          </cell>
          <cell r="J142">
            <v>358011.18224772508</v>
          </cell>
        </row>
        <row r="143">
          <cell r="E143" t="str">
            <v>3 T.V. Liceo El Llano</v>
          </cell>
          <cell r="J143">
            <v>358011.18224772508</v>
          </cell>
        </row>
        <row r="144">
          <cell r="E144" t="str">
            <v>3 T.V. Liceo Ida San Luis</v>
          </cell>
          <cell r="J144">
            <v>358011.18224772508</v>
          </cell>
        </row>
        <row r="145">
          <cell r="E145" t="str">
            <v>3 T.V. Liceo Las Ceibas</v>
          </cell>
          <cell r="J145">
            <v>358011.18224772508</v>
          </cell>
        </row>
        <row r="146">
          <cell r="E146" t="str">
            <v>3 T.V. Liceo Las Colonias</v>
          </cell>
          <cell r="J146">
            <v>358011.18224772508</v>
          </cell>
        </row>
        <row r="147">
          <cell r="E147" t="str">
            <v>3 T.V. Liceo Los Jazmines B.</v>
          </cell>
          <cell r="J147">
            <v>358011.18224772508</v>
          </cell>
        </row>
        <row r="148">
          <cell r="E148" t="str">
            <v>3 T.V. Liceo San Julián</v>
          </cell>
          <cell r="J148">
            <v>358011.18224772508</v>
          </cell>
        </row>
        <row r="149">
          <cell r="E149" t="str">
            <v>3 T.V. Liceo Valle Verde</v>
          </cell>
          <cell r="J149">
            <v>358011.18224772508</v>
          </cell>
        </row>
        <row r="150">
          <cell r="E150" t="str">
            <v>3 C.T.P. Liceo Alajuelita</v>
          </cell>
          <cell r="J150">
            <v>1193370.6074924169</v>
          </cell>
        </row>
        <row r="151">
          <cell r="E151" t="str">
            <v>3 C.T.P. Liceo Belen</v>
          </cell>
          <cell r="J151">
            <v>1193370.6074924169</v>
          </cell>
        </row>
        <row r="152">
          <cell r="E152" t="str">
            <v>3 C.T.P. Liceo Hatillo</v>
          </cell>
          <cell r="J152">
            <v>1193370.6074924169</v>
          </cell>
        </row>
        <row r="153">
          <cell r="E153" t="str">
            <v>3 C.T.P. Liceo La Carpio</v>
          </cell>
          <cell r="J153">
            <v>1193370.6074924169</v>
          </cell>
        </row>
        <row r="154">
          <cell r="E154" t="str">
            <v>Mobiliario y equipo</v>
          </cell>
        </row>
        <row r="155">
          <cell r="E155" t="str">
            <v>1 Mobiliario y Equipo colegios etapa 1</v>
          </cell>
          <cell r="J155">
            <v>1573012.9590090744</v>
          </cell>
        </row>
        <row r="156">
          <cell r="E156" t="str">
            <v>2 Mobiliario y Equipo colegios etapa 2</v>
          </cell>
          <cell r="J156">
            <v>1521533.0020533754</v>
          </cell>
        </row>
        <row r="157">
          <cell r="E157" t="str">
            <v>3 Mobiliario y Equpo colegios etapa 3</v>
          </cell>
          <cell r="J157">
            <v>2340932.2593539553</v>
          </cell>
        </row>
        <row r="158">
          <cell r="E158" t="str">
            <v>Supervisión de obras</v>
          </cell>
        </row>
        <row r="159">
          <cell r="E159" t="str">
            <v>1 Supervisión colegios etapa 1</v>
          </cell>
          <cell r="J159">
            <v>484973.11192782002</v>
          </cell>
        </row>
        <row r="160">
          <cell r="E160" t="str">
            <v>2 Supervisión colegios etapa 2</v>
          </cell>
          <cell r="J160">
            <v>398506.37211253517</v>
          </cell>
        </row>
        <row r="161">
          <cell r="E161" t="str">
            <v>3 Supervisión colegios etapa 3</v>
          </cell>
          <cell r="J161">
            <v>1080543.7851254274</v>
          </cell>
        </row>
        <row r="162">
          <cell r="E162" t="str">
            <v>Estudios topográficos y diseños constructivos</v>
          </cell>
        </row>
        <row r="163">
          <cell r="E163" t="str">
            <v>1 Estudios y diseños colegios etapa 1</v>
          </cell>
          <cell r="J163">
            <v>969946.22385564004</v>
          </cell>
        </row>
        <row r="164">
          <cell r="E164" t="str">
            <v>2 Estudios y diseños colegios etapa 2</v>
          </cell>
          <cell r="J164">
            <v>797012.74422507035</v>
          </cell>
        </row>
        <row r="165">
          <cell r="E165" t="str">
            <v>3 Estudios y diseños colegios etapa 3</v>
          </cell>
          <cell r="J165">
            <v>2161087.5702508548</v>
          </cell>
        </row>
        <row r="166">
          <cell r="E166" t="str">
            <v>Zonaje</v>
          </cell>
        </row>
        <row r="167">
          <cell r="E167" t="str">
            <v>1 Zonaje colegios etapa 1</v>
          </cell>
          <cell r="J167">
            <v>1551913.958169024</v>
          </cell>
        </row>
        <row r="168">
          <cell r="E168" t="str">
            <v>2 Zonaje colegios etapa 2</v>
          </cell>
          <cell r="J168">
            <v>1275220.3907601123</v>
          </cell>
        </row>
        <row r="169">
          <cell r="E169" t="str">
            <v>3 Zonaje colegios etapa 3</v>
          </cell>
          <cell r="J169">
            <v>3457740.1124013676</v>
          </cell>
        </row>
        <row r="170">
          <cell r="E170" t="str">
            <v>Componente 3. Construcción de espacios culturales y deportivos en centros de alta densidad estudiantil</v>
          </cell>
        </row>
        <row r="171">
          <cell r="E171" t="str">
            <v>Construcción de canchas multiusos</v>
          </cell>
        </row>
        <row r="172">
          <cell r="E172" t="str">
            <v>1 Construcción Canchas C.T.P 27 De Abril</v>
          </cell>
          <cell r="J172">
            <v>316035.71062679996</v>
          </cell>
        </row>
        <row r="173">
          <cell r="E173" t="str">
            <v>1 Construcción Canchas C.T.P Carrizal</v>
          </cell>
          <cell r="J173">
            <v>316035.71062679996</v>
          </cell>
        </row>
        <row r="174">
          <cell r="E174" t="str">
            <v>1 Construcción Canchas C.T.P De Bataán</v>
          </cell>
          <cell r="J174">
            <v>316035.71062679996</v>
          </cell>
        </row>
        <row r="175">
          <cell r="E175" t="str">
            <v>1 Construcción Canchas C.T.P De Puerto Jimenez</v>
          </cell>
          <cell r="J175">
            <v>316035.71062679996</v>
          </cell>
        </row>
        <row r="176">
          <cell r="E176" t="str">
            <v>1 Construcción Canchas C.T.P Jose Daniel Flores</v>
          </cell>
          <cell r="J176">
            <v>316035.71062679996</v>
          </cell>
        </row>
        <row r="177">
          <cell r="E177" t="str">
            <v>1 Construcción Canchas C.T.P Nicoya</v>
          </cell>
          <cell r="J177">
            <v>316035.71062679996</v>
          </cell>
        </row>
        <row r="178">
          <cell r="E178" t="str">
            <v>1 Construcción Canchas C.T.P San Pedro De Barva</v>
          </cell>
          <cell r="J178">
            <v>316035.71062679996</v>
          </cell>
        </row>
        <row r="179">
          <cell r="E179" t="str">
            <v>1 Construcción Canchas C.T.P Tronadora</v>
          </cell>
          <cell r="J179">
            <v>316035.71062679996</v>
          </cell>
        </row>
        <row r="180">
          <cell r="E180" t="str">
            <v>1 Construcción Canchas Colegio De Jimenez</v>
          </cell>
          <cell r="J180">
            <v>316035.71062679996</v>
          </cell>
        </row>
        <row r="181">
          <cell r="E181" t="str">
            <v>1 Construcción Canchas Colegio Katira</v>
          </cell>
          <cell r="J181">
            <v>316035.71062679996</v>
          </cell>
        </row>
        <row r="182">
          <cell r="E182" t="str">
            <v>1 Construcción Canchas Colegio Liverpool</v>
          </cell>
          <cell r="J182">
            <v>316035.71062679996</v>
          </cell>
        </row>
        <row r="183">
          <cell r="E183" t="str">
            <v>1 Construcción Canchas Colegio San Rafael</v>
          </cell>
          <cell r="J183">
            <v>316035.71062679996</v>
          </cell>
        </row>
        <row r="184">
          <cell r="E184" t="str">
            <v>1 Construcción Canchas Colegio Venecia</v>
          </cell>
          <cell r="J184">
            <v>316035.71062679996</v>
          </cell>
        </row>
        <row r="185">
          <cell r="E185" t="str">
            <v>1 Construcción Canchas Liceo De Pavón</v>
          </cell>
          <cell r="J185">
            <v>316035.71062679996</v>
          </cell>
        </row>
        <row r="186">
          <cell r="E186" t="str">
            <v>1 Construcción Canchas Liceo De Purral</v>
          </cell>
          <cell r="J186">
            <v>316035.71062679996</v>
          </cell>
        </row>
        <row r="187">
          <cell r="E187" t="str">
            <v>1 Construcción Canchas Liceo Nuevo De Limón</v>
          </cell>
          <cell r="J187">
            <v>316035.71062679996</v>
          </cell>
        </row>
        <row r="188">
          <cell r="E188" t="str">
            <v>1 Construcción Canchas Liceo Santa Marta</v>
          </cell>
          <cell r="J188">
            <v>316035.71062679996</v>
          </cell>
        </row>
        <row r="189">
          <cell r="E189" t="str">
            <v>1 Construcción Canchas Escuela Pbro Yanuario Quesada</v>
          </cell>
          <cell r="J189">
            <v>316035.71062679996</v>
          </cell>
        </row>
        <row r="190">
          <cell r="E190" t="str">
            <v>2 Construcción Canchas C.T.P. De Hojancha</v>
          </cell>
          <cell r="J190">
            <v>331837.49615814001</v>
          </cell>
        </row>
        <row r="191">
          <cell r="E191" t="str">
            <v>2 Construcción Canchas C.T.P. Liberia</v>
          </cell>
          <cell r="J191">
            <v>331837.49615814001</v>
          </cell>
        </row>
        <row r="192">
          <cell r="E192" t="str">
            <v>2 Construcción Canchas C.T.P. Nandayure</v>
          </cell>
          <cell r="J192">
            <v>331837.49615814001</v>
          </cell>
        </row>
        <row r="193">
          <cell r="E193" t="str">
            <v>2 Construcción Canchas C.T.P. Sardinal</v>
          </cell>
          <cell r="J193">
            <v>331837.49615814001</v>
          </cell>
        </row>
        <row r="194">
          <cell r="E194" t="str">
            <v>2 Construcción Canchas C.T.P.Ricardo Castro Beer</v>
          </cell>
          <cell r="J194">
            <v>331837.49615814001</v>
          </cell>
        </row>
        <row r="195">
          <cell r="E195" t="str">
            <v>2 Construcción Canchas Colegio Tucurrique</v>
          </cell>
          <cell r="J195">
            <v>331837.49615814001</v>
          </cell>
        </row>
        <row r="196">
          <cell r="E196" t="str">
            <v>Supervisión de obras</v>
          </cell>
        </row>
        <row r="197">
          <cell r="E197" t="str">
            <v>1 Supervisión canchas etapa 1</v>
          </cell>
          <cell r="J197">
            <v>142216.06978205996</v>
          </cell>
        </row>
        <row r="198">
          <cell r="E198" t="str">
            <v>2 Supervisión canchas etapa 2</v>
          </cell>
          <cell r="J198">
            <v>49775.624423721005</v>
          </cell>
        </row>
        <row r="199">
          <cell r="E199" t="str">
            <v>Estudios topográficos y diseños constructivos</v>
          </cell>
        </row>
        <row r="200">
          <cell r="E200" t="str">
            <v>1 Estudios y diseños canchas etapa 1</v>
          </cell>
          <cell r="J200">
            <v>284432.13956411992</v>
          </cell>
        </row>
        <row r="201">
          <cell r="E201" t="str">
            <v>2 Estudios y diseños canchas etapa 2</v>
          </cell>
          <cell r="J201">
            <v>99551.24884744201</v>
          </cell>
        </row>
        <row r="202">
          <cell r="E202" t="str">
            <v>Zonaje</v>
          </cell>
        </row>
        <row r="203">
          <cell r="E203" t="str">
            <v>1 Zonaje canchas etapa 1</v>
          </cell>
          <cell r="J203">
            <v>455091.42330259189</v>
          </cell>
        </row>
        <row r="204">
          <cell r="E204" t="str">
            <v>2 Zonaje canchas etapa 2</v>
          </cell>
          <cell r="J204">
            <v>159281.9981559072</v>
          </cell>
        </row>
        <row r="206">
          <cell r="J206">
            <v>1746345.3620864963</v>
          </cell>
        </row>
        <row r="207">
          <cell r="J207">
            <v>1638427.0717773861</v>
          </cell>
        </row>
        <row r="208">
          <cell r="J208">
            <v>2624675.7804148621</v>
          </cell>
        </row>
        <row r="209">
          <cell r="J209">
            <v>5463134.890253406</v>
          </cell>
        </row>
      </sheetData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4"/>
  <sheetViews>
    <sheetView workbookViewId="0">
      <selection activeCell="A212" sqref="A212"/>
    </sheetView>
  </sheetViews>
  <sheetFormatPr defaultColWidth="11.42578125" defaultRowHeight="15" x14ac:dyDescent="0.25"/>
  <cols>
    <col min="1" max="1" width="21.42578125" style="5" customWidth="1"/>
    <col min="2" max="2" width="38.85546875" style="5" customWidth="1"/>
    <col min="3" max="3" width="18" style="5" bestFit="1" customWidth="1"/>
    <col min="4" max="4" width="8.5703125" style="5" bestFit="1" customWidth="1"/>
    <col min="5" max="5" width="18" style="5" bestFit="1" customWidth="1"/>
    <col min="6" max="6" width="8.5703125" style="5" bestFit="1" customWidth="1"/>
    <col min="7" max="7" width="18" style="5" bestFit="1" customWidth="1"/>
    <col min="8" max="8" width="8.5703125" style="5" bestFit="1" customWidth="1"/>
    <col min="9" max="9" width="18" style="5" bestFit="1" customWidth="1"/>
    <col min="10" max="10" width="8.5703125" style="5" bestFit="1" customWidth="1"/>
    <col min="11" max="11" width="19.42578125" style="5" bestFit="1" customWidth="1"/>
    <col min="12" max="12" width="17.140625" style="5" customWidth="1"/>
    <col min="13" max="13" width="15" style="5" bestFit="1" customWidth="1"/>
    <col min="14" max="16384" width="11.42578125" style="5"/>
  </cols>
  <sheetData>
    <row r="1" spans="1:13" x14ac:dyDescent="0.25">
      <c r="A1" s="1" t="s">
        <v>0</v>
      </c>
      <c r="B1" s="1"/>
      <c r="C1" s="2"/>
      <c r="D1" s="3"/>
      <c r="E1" s="4"/>
    </row>
    <row r="2" spans="1:13" ht="15.75" x14ac:dyDescent="0.25">
      <c r="A2" s="41" t="s">
        <v>1</v>
      </c>
      <c r="B2" s="41"/>
      <c r="C2" s="41"/>
      <c r="D2" s="41"/>
      <c r="E2" s="41"/>
    </row>
    <row r="3" spans="1:13" x14ac:dyDescent="0.25">
      <c r="A3" s="1" t="s">
        <v>2</v>
      </c>
      <c r="B3" s="1"/>
      <c r="C3" s="2"/>
      <c r="D3" s="3"/>
      <c r="E3" s="4"/>
    </row>
    <row r="4" spans="1:13" ht="15.75" x14ac:dyDescent="0.25">
      <c r="A4" s="42"/>
      <c r="B4" s="42"/>
      <c r="C4" s="42"/>
      <c r="D4" s="42"/>
      <c r="E4" s="42"/>
      <c r="F4" s="42"/>
      <c r="G4" s="42"/>
      <c r="H4" s="42"/>
      <c r="I4" s="6"/>
      <c r="J4" s="6"/>
    </row>
    <row r="5" spans="1:13" x14ac:dyDescent="0.25">
      <c r="A5" s="7"/>
      <c r="B5" s="8"/>
      <c r="C5" s="8">
        <v>0.2</v>
      </c>
      <c r="D5" s="8">
        <v>1</v>
      </c>
      <c r="E5" s="8">
        <v>0.8</v>
      </c>
      <c r="F5" s="8"/>
      <c r="G5" s="8">
        <v>0.8</v>
      </c>
      <c r="H5" s="8"/>
      <c r="I5" s="8">
        <v>0.2</v>
      </c>
      <c r="J5" s="8"/>
    </row>
    <row r="6" spans="1:13" x14ac:dyDescent="0.25">
      <c r="A6" s="43" t="s">
        <v>3</v>
      </c>
      <c r="B6" s="44" t="s">
        <v>4</v>
      </c>
      <c r="C6" s="45" t="s">
        <v>5</v>
      </c>
      <c r="D6" s="45"/>
      <c r="E6" s="45" t="s">
        <v>6</v>
      </c>
      <c r="F6" s="45"/>
      <c r="G6" s="45" t="s">
        <v>7</v>
      </c>
      <c r="H6" s="45"/>
      <c r="I6" s="45" t="s">
        <v>8</v>
      </c>
      <c r="J6" s="45"/>
      <c r="K6" s="45" t="s">
        <v>9</v>
      </c>
      <c r="L6" s="45"/>
    </row>
    <row r="7" spans="1:13" x14ac:dyDescent="0.25">
      <c r="A7" s="43"/>
      <c r="B7" s="44"/>
      <c r="C7" s="9" t="s">
        <v>10</v>
      </c>
      <c r="D7" s="9" t="s">
        <v>11</v>
      </c>
      <c r="E7" s="9" t="s">
        <v>10</v>
      </c>
      <c r="F7" s="9" t="s">
        <v>11</v>
      </c>
      <c r="G7" s="9" t="s">
        <v>10</v>
      </c>
      <c r="H7" s="9" t="s">
        <v>11</v>
      </c>
      <c r="I7" s="9" t="s">
        <v>10</v>
      </c>
      <c r="J7" s="9" t="s">
        <v>11</v>
      </c>
      <c r="K7" s="9" t="s">
        <v>10</v>
      </c>
      <c r="L7" s="9" t="s">
        <v>11</v>
      </c>
    </row>
    <row r="8" spans="1:13" ht="15.75" x14ac:dyDescent="0.25">
      <c r="A8" s="47" t="str">
        <f>+'[1]PAC CONSOLIDADO'!E5</f>
        <v>Componente 1. Construcción y equipamiento de escuelas primarias, escuelas de educación especial e institutos de enseñanza básica general en áreas urbano-marginales</v>
      </c>
      <c r="B8" s="47"/>
      <c r="C8" s="10">
        <f>+C9+C27+C33+C37+C41+C45</f>
        <v>3222064.0660849186</v>
      </c>
      <c r="D8" s="10">
        <f t="shared" ref="D8:L8" si="0">+D9+D27+D33+D37+D41+D45</f>
        <v>0</v>
      </c>
      <c r="E8" s="10">
        <f t="shared" si="0"/>
        <v>18480077.384517439</v>
      </c>
      <c r="F8" s="10">
        <f t="shared" si="0"/>
        <v>0</v>
      </c>
      <c r="G8" s="10">
        <f t="shared" si="0"/>
        <v>7775383.4905406348</v>
      </c>
      <c r="H8" s="10">
        <f t="shared" si="0"/>
        <v>0</v>
      </c>
      <c r="I8" s="10">
        <f t="shared" si="0"/>
        <v>1405669.6880154184</v>
      </c>
      <c r="J8" s="10">
        <f t="shared" si="0"/>
        <v>0</v>
      </c>
      <c r="K8" s="10">
        <f t="shared" si="0"/>
        <v>30883194.629158404</v>
      </c>
      <c r="L8" s="10">
        <f t="shared" si="0"/>
        <v>0</v>
      </c>
      <c r="M8" s="11"/>
    </row>
    <row r="9" spans="1:13" s="16" customFormat="1" ht="31.5" x14ac:dyDescent="0.25">
      <c r="A9" s="12" t="str">
        <f>+'[1]PAC CONSOLIDADO'!E7</f>
        <v>Construcción de centros</v>
      </c>
      <c r="B9" s="13"/>
      <c r="C9" s="14">
        <f>SUM(C10:C26)</f>
        <v>1332833.3175445825</v>
      </c>
      <c r="D9" s="14"/>
      <c r="E9" s="14">
        <f>SUM(E10:E26)</f>
        <v>14817975.879598299</v>
      </c>
      <c r="F9" s="14"/>
      <c r="G9" s="14">
        <f>SUM(G10:G26)</f>
        <v>5971361.7889211336</v>
      </c>
      <c r="H9" s="14"/>
      <c r="I9" s="14">
        <f>SUM(I10:I26)</f>
        <v>899925.28414153506</v>
      </c>
      <c r="J9" s="14"/>
      <c r="K9" s="14">
        <f>SUM(K10:K26)</f>
        <v>23022096.270205542</v>
      </c>
      <c r="L9" s="14"/>
      <c r="M9" s="15"/>
    </row>
    <row r="10" spans="1:13" ht="25.5" x14ac:dyDescent="0.25">
      <c r="A10" s="17"/>
      <c r="B10" s="18" t="str">
        <f>+'[1]PAC CONSOLIDADO'!E8</f>
        <v>1 Construcción Centro. De Ens. Esp. De Santa Ana</v>
      </c>
      <c r="C10" s="19">
        <f>+$C$5*'[1]PAC CONSOLIDADO'!J8</f>
        <v>318257.64724485448</v>
      </c>
      <c r="D10" s="19"/>
      <c r="E10" s="19">
        <f>+'[1]PAC CONSOLIDADO'!J8*'[1]POA CONSOLIDADO'!$E$5</f>
        <v>1273030.5889794179</v>
      </c>
      <c r="F10" s="19"/>
      <c r="G10" s="19"/>
      <c r="H10" s="19"/>
      <c r="I10" s="19"/>
      <c r="J10" s="19"/>
      <c r="K10" s="19">
        <f>+C10+E10+G10+I10</f>
        <v>1591288.2362242723</v>
      </c>
      <c r="L10" s="19"/>
    </row>
    <row r="11" spans="1:13" ht="15.75" x14ac:dyDescent="0.25">
      <c r="A11" s="17"/>
      <c r="B11" s="18" t="str">
        <f>+'[1]PAC CONSOLIDADO'!E9</f>
        <v>1 Construcción Escuela San Isidro</v>
      </c>
      <c r="C11" s="19">
        <f>+$C$5*'[1]PAC CONSOLIDADO'!J9</f>
        <v>175524.68893558381</v>
      </c>
      <c r="D11" s="19"/>
      <c r="E11" s="19">
        <f>+'[1]PAC CONSOLIDADO'!J9*'[1]POA CONSOLIDADO'!$E$5</f>
        <v>702098.75574233523</v>
      </c>
      <c r="F11" s="19"/>
      <c r="G11" s="19"/>
      <c r="H11" s="19"/>
      <c r="I11" s="19"/>
      <c r="J11" s="19"/>
      <c r="K11" s="19">
        <f t="shared" ref="K11:K32" si="1">+C11+E11+G11+I11</f>
        <v>877623.44467791903</v>
      </c>
      <c r="L11" s="19"/>
    </row>
    <row r="12" spans="1:13" ht="15.75" x14ac:dyDescent="0.25">
      <c r="A12" s="17"/>
      <c r="B12" s="18" t="str">
        <f>+'[1]PAC CONSOLIDADO'!E10</f>
        <v>1 Construcción Escuela La Gran Samaria</v>
      </c>
      <c r="C12" s="19">
        <f>+$C$5*'[1]PAC CONSOLIDADO'!J10</f>
        <v>244000.80174648837</v>
      </c>
      <c r="D12" s="19"/>
      <c r="E12" s="19">
        <f>+'[1]PAC CONSOLIDADO'!J10*'[1]POA CONSOLIDADO'!$E$5</f>
        <v>976003.2069859535</v>
      </c>
      <c r="F12" s="19"/>
      <c r="G12" s="19"/>
      <c r="H12" s="19"/>
      <c r="I12" s="19"/>
      <c r="J12" s="19"/>
      <c r="K12" s="19">
        <f t="shared" si="1"/>
        <v>1220004.0087324418</v>
      </c>
      <c r="L12" s="19"/>
    </row>
    <row r="13" spans="1:13" ht="15.75" x14ac:dyDescent="0.25">
      <c r="A13" s="17"/>
      <c r="B13" s="18" t="str">
        <f>+'[1]PAC CONSOLIDADO'!E11</f>
        <v>1 Construcción Escuela Laboratorio Turrialba</v>
      </c>
      <c r="C13" s="19">
        <f>+$C$5*'[1]PAC CONSOLIDADO'!J11</f>
        <v>175524.68893558381</v>
      </c>
      <c r="D13" s="19"/>
      <c r="E13" s="19">
        <f>+'[1]PAC CONSOLIDADO'!J11*'[1]POA CONSOLIDADO'!$E$5</f>
        <v>702098.75574233523</v>
      </c>
      <c r="F13" s="19"/>
      <c r="G13" s="19"/>
      <c r="H13" s="19"/>
      <c r="I13" s="19"/>
      <c r="J13" s="19"/>
      <c r="K13" s="19">
        <f t="shared" si="1"/>
        <v>877623.44467791903</v>
      </c>
      <c r="L13" s="19"/>
    </row>
    <row r="14" spans="1:13" ht="15.75" x14ac:dyDescent="0.25">
      <c r="A14" s="17"/>
      <c r="B14" s="18" t="str">
        <f>+'[1]PAC CONSOLIDADO'!E12</f>
        <v>1 Construcción Escuela Las Nubes</v>
      </c>
      <c r="C14" s="19">
        <f>+$C$5*'[1]PAC CONSOLIDADO'!J12</f>
        <v>175524.68893558381</v>
      </c>
      <c r="D14" s="19"/>
      <c r="E14" s="19">
        <f>+'[1]PAC CONSOLIDADO'!J12*'[1]POA CONSOLIDADO'!$E$5</f>
        <v>702098.75574233523</v>
      </c>
      <c r="F14" s="19"/>
      <c r="G14" s="19"/>
      <c r="H14" s="19"/>
      <c r="I14" s="19"/>
      <c r="J14" s="19"/>
      <c r="K14" s="19">
        <f t="shared" si="1"/>
        <v>877623.44467791903</v>
      </c>
      <c r="L14" s="19"/>
    </row>
    <row r="15" spans="1:13" ht="15.75" x14ac:dyDescent="0.25">
      <c r="A15" s="17"/>
      <c r="B15" s="18" t="str">
        <f>+'[1]PAC CONSOLIDADO'!E13</f>
        <v>1 Construcción Escuela Nuevo Amanecer</v>
      </c>
      <c r="C15" s="19">
        <f>+$C$5*'[1]PAC CONSOLIDADO'!J13</f>
        <v>244000.80174648837</v>
      </c>
      <c r="D15" s="19"/>
      <c r="E15" s="19">
        <f>+'[1]PAC CONSOLIDADO'!J13*'[1]POA CONSOLIDADO'!$E$5</f>
        <v>976003.2069859535</v>
      </c>
      <c r="F15" s="19"/>
      <c r="G15" s="19"/>
      <c r="H15" s="19"/>
      <c r="I15" s="19"/>
      <c r="J15" s="19"/>
      <c r="K15" s="19">
        <f t="shared" si="1"/>
        <v>1220004.0087324418</v>
      </c>
      <c r="L15" s="19"/>
    </row>
    <row r="16" spans="1:13" x14ac:dyDescent="0.25">
      <c r="A16" s="20"/>
      <c r="B16" s="18" t="str">
        <f>+'[1]PAC CONSOLIDADO'!E14</f>
        <v xml:space="preserve">2 Construcción Centro De Ens. Esp. Guapiles </v>
      </c>
      <c r="C16" s="19"/>
      <c r="D16" s="19"/>
      <c r="E16" s="19">
        <f>+$E$5*'[1]PAC CONSOLIDADO'!J14</f>
        <v>1152835.1926731747</v>
      </c>
      <c r="F16" s="19"/>
      <c r="G16" s="19">
        <f>+'[1]PAC CONSOLIDADO'!J14*'[1]POA CONSOLIDADO'!$C$5</f>
        <v>288208.79816829367</v>
      </c>
      <c r="H16" s="19"/>
      <c r="I16" s="19"/>
      <c r="J16" s="19"/>
      <c r="K16" s="19">
        <f t="shared" si="1"/>
        <v>1441043.9908414683</v>
      </c>
      <c r="L16" s="19"/>
    </row>
    <row r="17" spans="1:13" x14ac:dyDescent="0.25">
      <c r="A17" s="20"/>
      <c r="B17" s="18" t="str">
        <f>+'[1]PAC CONSOLIDADO'!E15</f>
        <v>2 Construcción Escuela Conventillos</v>
      </c>
      <c r="C17" s="19"/>
      <c r="D17" s="19"/>
      <c r="E17" s="19">
        <f>+$E$5*'[1]PAC CONSOLIDADO'!J15</f>
        <v>600542.42520934728</v>
      </c>
      <c r="F17" s="19"/>
      <c r="G17" s="19">
        <f>+'[1]PAC CONSOLIDADO'!J15*'[1]POA CONSOLIDADO'!$C$5</f>
        <v>150135.60630233682</v>
      </c>
      <c r="H17" s="19"/>
      <c r="I17" s="19"/>
      <c r="J17" s="19"/>
      <c r="K17" s="19">
        <f t="shared" si="1"/>
        <v>750678.03151168406</v>
      </c>
      <c r="L17" s="19"/>
    </row>
    <row r="18" spans="1:13" x14ac:dyDescent="0.25">
      <c r="A18" s="20"/>
      <c r="B18" s="18" t="str">
        <f>+'[1]PAC CONSOLIDADO'!E16</f>
        <v>2 Construcción Escuela Finca La Caja</v>
      </c>
      <c r="C18" s="19"/>
      <c r="D18" s="19"/>
      <c r="E18" s="19">
        <f>+$E$5*'[1]PAC CONSOLIDADO'!J16</f>
        <v>3203520.6579971318</v>
      </c>
      <c r="F18" s="19"/>
      <c r="G18" s="19">
        <f>+'[1]PAC CONSOLIDADO'!J16*'[1]POA CONSOLIDADO'!$C$5</f>
        <v>800880.16449928295</v>
      </c>
      <c r="H18" s="19"/>
      <c r="I18" s="19"/>
      <c r="J18" s="19"/>
      <c r="K18" s="19">
        <f t="shared" si="1"/>
        <v>4004400.8224964147</v>
      </c>
      <c r="L18" s="19"/>
    </row>
    <row r="19" spans="1:13" x14ac:dyDescent="0.25">
      <c r="A19" s="20"/>
      <c r="B19" s="18" t="str">
        <f>+'[1]PAC CONSOLIDADO'!E17</f>
        <v>2 Construcción Escuela Granadilla Norte</v>
      </c>
      <c r="C19" s="19"/>
      <c r="D19" s="19"/>
      <c r="E19" s="19">
        <f>+$E$5*'[1]PAC CONSOLIDADO'!J17</f>
        <v>1688454.5704335698</v>
      </c>
      <c r="F19" s="19"/>
      <c r="G19" s="19">
        <f>+'[1]PAC CONSOLIDADO'!J17*'[1]POA CONSOLIDADO'!$C$5</f>
        <v>422113.64260839246</v>
      </c>
      <c r="H19" s="19"/>
      <c r="I19" s="19"/>
      <c r="J19" s="19"/>
      <c r="K19" s="19">
        <f t="shared" si="1"/>
        <v>2110568.2130419621</v>
      </c>
      <c r="L19" s="19"/>
    </row>
    <row r="20" spans="1:13" x14ac:dyDescent="0.25">
      <c r="A20" s="20"/>
      <c r="B20" s="18" t="str">
        <f>+'[1]PAC CONSOLIDADO'!E18</f>
        <v>2 Construcción Escuela Santa Cecilia</v>
      </c>
      <c r="C20" s="19"/>
      <c r="D20" s="19"/>
      <c r="E20" s="19">
        <f>+$E$5*'[1]PAC CONSOLIDADO'!J18</f>
        <v>1688454.5704335698</v>
      </c>
      <c r="F20" s="19"/>
      <c r="G20" s="19">
        <f>+'[1]PAC CONSOLIDADO'!J18*'[1]POA CONSOLIDADO'!$C$5</f>
        <v>422113.64260839246</v>
      </c>
      <c r="H20" s="19"/>
      <c r="I20" s="19"/>
      <c r="J20" s="19"/>
      <c r="K20" s="19">
        <f t="shared" si="1"/>
        <v>2110568.2130419621</v>
      </c>
      <c r="L20" s="19"/>
    </row>
    <row r="21" spans="1:13" x14ac:dyDescent="0.25">
      <c r="A21" s="20"/>
      <c r="B21" s="18" t="str">
        <f>+'[1]PAC CONSOLIDADO'!E19</f>
        <v>2 Construcción Un.Ped.Sotero Gonzalez B.</v>
      </c>
      <c r="C21" s="19"/>
      <c r="D21" s="19"/>
      <c r="E21" s="19">
        <f>+$E$5*'[1]PAC CONSOLIDADO'!J19</f>
        <v>1152835.1926731747</v>
      </c>
      <c r="F21" s="19"/>
      <c r="G21" s="19">
        <f>+'[1]PAC CONSOLIDADO'!J19*'[1]POA CONSOLIDADO'!$C$5</f>
        <v>288208.79816829367</v>
      </c>
      <c r="H21" s="19"/>
      <c r="I21" s="19"/>
      <c r="J21" s="19"/>
      <c r="K21" s="19">
        <f t="shared" si="1"/>
        <v>1441043.9908414683</v>
      </c>
      <c r="L21" s="19"/>
    </row>
    <row r="22" spans="1:13" x14ac:dyDescent="0.25">
      <c r="A22" s="20"/>
      <c r="B22" s="18" t="str">
        <f>+'[1]PAC CONSOLIDADO'!E20</f>
        <v>3 Construcción Escuela Azul</v>
      </c>
      <c r="C22" s="19"/>
      <c r="D22" s="19"/>
      <c r="E22" s="19"/>
      <c r="F22" s="19"/>
      <c r="G22" s="19">
        <f>+$G$5*'[1]PAC CONSOLIDADO'!J20</f>
        <v>774063.87820592464</v>
      </c>
      <c r="H22" s="19"/>
      <c r="I22" s="19">
        <f>+'[1]PAC CONSOLIDADO'!J20*'[1]POA CONSOLIDADO'!$I$5</f>
        <v>193515.96955148116</v>
      </c>
      <c r="J22" s="19"/>
      <c r="K22" s="19">
        <f t="shared" si="1"/>
        <v>967579.84775740583</v>
      </c>
      <c r="L22" s="19"/>
    </row>
    <row r="23" spans="1:13" x14ac:dyDescent="0.25">
      <c r="A23" s="20"/>
      <c r="B23" s="18" t="str">
        <f>+'[1]PAC CONSOLIDADO'!E21</f>
        <v>3 Construcción Escuela Emilio Robert Brouca</v>
      </c>
      <c r="C23" s="19"/>
      <c r="D23" s="19"/>
      <c r="E23" s="19"/>
      <c r="F23" s="19"/>
      <c r="G23" s="19">
        <f>+$G$5*'[1]PAC CONSOLIDADO'!J21</f>
        <v>774063.87820592464</v>
      </c>
      <c r="H23" s="19"/>
      <c r="I23" s="19">
        <f>+'[1]PAC CONSOLIDADO'!J21*'[1]POA CONSOLIDADO'!$I$5</f>
        <v>193515.96955148116</v>
      </c>
      <c r="J23" s="19"/>
      <c r="K23" s="19">
        <f t="shared" si="1"/>
        <v>967579.84775740583</v>
      </c>
      <c r="L23" s="19"/>
    </row>
    <row r="24" spans="1:13" x14ac:dyDescent="0.25">
      <c r="A24" s="20"/>
      <c r="B24" s="18" t="str">
        <f>+'[1]PAC CONSOLIDADO'!E22</f>
        <v>3 Construcción Escuela Finca Seis-Once</v>
      </c>
      <c r="C24" s="19"/>
      <c r="D24" s="19"/>
      <c r="E24" s="19"/>
      <c r="F24" s="19"/>
      <c r="G24" s="19">
        <f>+$G$5*'[1]PAC CONSOLIDADO'!J22</f>
        <v>630569.54646981461</v>
      </c>
      <c r="H24" s="19"/>
      <c r="I24" s="19">
        <f>+'[1]PAC CONSOLIDADO'!J22*'[1]POA CONSOLIDADO'!$I$5</f>
        <v>157642.38661745365</v>
      </c>
      <c r="J24" s="19"/>
      <c r="K24" s="19">
        <f t="shared" si="1"/>
        <v>788211.93308726826</v>
      </c>
      <c r="L24" s="19"/>
    </row>
    <row r="25" spans="1:13" x14ac:dyDescent="0.25">
      <c r="A25" s="20"/>
      <c r="B25" s="18" t="str">
        <f>+'[1]PAC CONSOLIDADO'!E23</f>
        <v>3 Construcción Escuela La Hermosa</v>
      </c>
      <c r="C25" s="19"/>
      <c r="D25" s="19"/>
      <c r="E25" s="19"/>
      <c r="F25" s="19"/>
      <c r="G25" s="19">
        <f>+$G$5*'[1]PAC CONSOLIDADO'!J23</f>
        <v>630569.54646981461</v>
      </c>
      <c r="H25" s="19"/>
      <c r="I25" s="19">
        <f>+'[1]PAC CONSOLIDADO'!J23*'[1]POA CONSOLIDADO'!$I$5</f>
        <v>157642.38661745365</v>
      </c>
      <c r="J25" s="19"/>
      <c r="K25" s="19">
        <f t="shared" si="1"/>
        <v>788211.93308726826</v>
      </c>
      <c r="L25" s="19"/>
    </row>
    <row r="26" spans="1:13" x14ac:dyDescent="0.25">
      <c r="A26" s="20"/>
      <c r="B26" s="18" t="str">
        <f>+'[1]PAC CONSOLIDADO'!E24</f>
        <v>3 Construcción IEGB Colonia Del Valle</v>
      </c>
      <c r="C26" s="19"/>
      <c r="D26" s="19"/>
      <c r="E26" s="19"/>
      <c r="F26" s="19"/>
      <c r="G26" s="19">
        <f>+$G$5*'[1]PAC CONSOLIDADO'!J24</f>
        <v>790434.28721466206</v>
      </c>
      <c r="H26" s="19"/>
      <c r="I26" s="19">
        <f>+'[1]PAC CONSOLIDADO'!J24*'[1]POA CONSOLIDADO'!$I$5</f>
        <v>197608.57180366552</v>
      </c>
      <c r="J26" s="19"/>
      <c r="K26" s="19">
        <f t="shared" si="1"/>
        <v>988042.85901832755</v>
      </c>
      <c r="L26" s="19"/>
    </row>
    <row r="27" spans="1:13" s="16" customFormat="1" ht="31.5" x14ac:dyDescent="0.25">
      <c r="A27" s="12" t="str">
        <f>+'[1]PAC CONSOLIDADO'!E25</f>
        <v>Adquisición de terrenos</v>
      </c>
      <c r="B27" s="13"/>
      <c r="C27" s="14">
        <f>SUM(C28:C32)</f>
        <v>1022889.0921363573</v>
      </c>
      <c r="D27" s="14">
        <f t="shared" ref="D27:J27" si="2">SUM(D28:D32)</f>
        <v>0</v>
      </c>
      <c r="E27" s="14">
        <f t="shared" si="2"/>
        <v>1432044.7289909003</v>
      </c>
      <c r="F27" s="14">
        <f t="shared" si="2"/>
        <v>0</v>
      </c>
      <c r="G27" s="14">
        <f t="shared" si="2"/>
        <v>0</v>
      </c>
      <c r="H27" s="14">
        <f t="shared" si="2"/>
        <v>0</v>
      </c>
      <c r="I27" s="14">
        <f t="shared" si="2"/>
        <v>0</v>
      </c>
      <c r="J27" s="14">
        <f t="shared" si="2"/>
        <v>0</v>
      </c>
      <c r="K27" s="14">
        <f>SUM(K28:K32)</f>
        <v>2454933.8211272578</v>
      </c>
      <c r="L27" s="14"/>
      <c r="M27" s="15"/>
    </row>
    <row r="28" spans="1:13" x14ac:dyDescent="0.25">
      <c r="A28" s="20"/>
      <c r="B28" s="18" t="str">
        <f>+'[1]PAC CONSOLIDADO'!E26</f>
        <v>2 Terreno Escuela Finca La Caja</v>
      </c>
      <c r="C28" s="19">
        <f>+'[1]PAC CONSOLIDADO'!J26</f>
        <v>454617.37428282551</v>
      </c>
      <c r="D28" s="19"/>
      <c r="E28" s="19"/>
      <c r="F28" s="19"/>
      <c r="G28" s="19"/>
      <c r="H28" s="19"/>
      <c r="I28" s="19"/>
      <c r="J28" s="19"/>
      <c r="K28" s="19">
        <f t="shared" si="1"/>
        <v>454617.37428282551</v>
      </c>
      <c r="L28" s="19"/>
    </row>
    <row r="29" spans="1:13" x14ac:dyDescent="0.25">
      <c r="A29" s="20"/>
      <c r="B29" s="18" t="str">
        <f>+'[1]PAC CONSOLIDADO'!E27</f>
        <v>2 Terreno Un.Ped.Sotero Gonzalez B.</v>
      </c>
      <c r="C29" s="19">
        <f>+'[1]PAC CONSOLIDADO'!J27</f>
        <v>568271.71785353182</v>
      </c>
      <c r="D29" s="19"/>
      <c r="E29" s="19"/>
      <c r="F29" s="19"/>
      <c r="G29" s="19"/>
      <c r="H29" s="19"/>
      <c r="I29" s="19"/>
      <c r="J29" s="19"/>
      <c r="K29" s="19">
        <f t="shared" si="1"/>
        <v>568271.71785353182</v>
      </c>
      <c r="L29" s="19"/>
    </row>
    <row r="30" spans="1:13" x14ac:dyDescent="0.25">
      <c r="A30" s="20"/>
      <c r="B30" s="18" t="str">
        <f>+'[1]PAC CONSOLIDADO'!E28</f>
        <v>3 Terreno Escuela Emilio Robert Brouca</v>
      </c>
      <c r="C30" s="19"/>
      <c r="D30" s="19"/>
      <c r="E30" s="19">
        <f>+'[1]PAC CONSOLIDADO'!J28</f>
        <v>477348.24299696676</v>
      </c>
      <c r="F30" s="19"/>
      <c r="G30" s="19"/>
      <c r="H30" s="19"/>
      <c r="I30" s="19"/>
      <c r="J30" s="19"/>
      <c r="K30" s="19">
        <f t="shared" si="1"/>
        <v>477348.24299696676</v>
      </c>
      <c r="L30" s="19"/>
    </row>
    <row r="31" spans="1:13" x14ac:dyDescent="0.25">
      <c r="A31" s="20"/>
      <c r="B31" s="18" t="str">
        <f>+'[1]PAC CONSOLIDADO'!E29</f>
        <v>3 Terreno Escuela Finca Seis-Once</v>
      </c>
      <c r="C31" s="19"/>
      <c r="D31" s="19"/>
      <c r="E31" s="19">
        <f>+'[1]PAC CONSOLIDADO'!J29</f>
        <v>477348.24299696676</v>
      </c>
      <c r="F31" s="19"/>
      <c r="G31" s="19"/>
      <c r="H31" s="19"/>
      <c r="I31" s="19"/>
      <c r="J31" s="19"/>
      <c r="K31" s="19">
        <f t="shared" si="1"/>
        <v>477348.24299696676</v>
      </c>
      <c r="L31" s="19"/>
    </row>
    <row r="32" spans="1:13" x14ac:dyDescent="0.25">
      <c r="A32" s="20"/>
      <c r="B32" s="18" t="str">
        <f>+'[1]PAC CONSOLIDADO'!E30</f>
        <v>3 Terreno Escuela La Hermosa</v>
      </c>
      <c r="C32" s="19"/>
      <c r="D32" s="19"/>
      <c r="E32" s="19">
        <f>+'[1]PAC CONSOLIDADO'!J30</f>
        <v>477348.24299696676</v>
      </c>
      <c r="F32" s="19"/>
      <c r="G32" s="19"/>
      <c r="H32" s="19"/>
      <c r="I32" s="19"/>
      <c r="J32" s="19"/>
      <c r="K32" s="19">
        <f t="shared" si="1"/>
        <v>477348.24299696676</v>
      </c>
      <c r="L32" s="19"/>
    </row>
    <row r="33" spans="1:12" ht="15.75" x14ac:dyDescent="0.25">
      <c r="A33" s="12" t="str">
        <f>+'[1]PAC CONSOLIDADO'!E31</f>
        <v>Mobiliario y equipo</v>
      </c>
      <c r="B33" s="13"/>
      <c r="C33" s="14">
        <f>SUM(C34:C36)</f>
        <v>0</v>
      </c>
      <c r="D33" s="14"/>
      <c r="E33" s="14">
        <f>SUM(E34:E36)</f>
        <v>521873.18720442359</v>
      </c>
      <c r="F33" s="14"/>
      <c r="G33" s="14">
        <f>SUM(G34:G36)</f>
        <v>922612.68538312928</v>
      </c>
      <c r="H33" s="14"/>
      <c r="I33" s="14">
        <f>SUM(I34:I36)</f>
        <v>393253.74335619144</v>
      </c>
      <c r="J33" s="14"/>
      <c r="K33" s="14">
        <f>SUM(K34:K36)</f>
        <v>1837739.6159437443</v>
      </c>
      <c r="L33" s="14"/>
    </row>
    <row r="34" spans="1:12" x14ac:dyDescent="0.25">
      <c r="A34" s="20"/>
      <c r="B34" s="18" t="str">
        <f>+'[1]PAC CONSOLIDADO'!E32</f>
        <v>1 Mobiliario y Equipo escuelas etapa 1</v>
      </c>
      <c r="C34" s="19"/>
      <c r="D34" s="19"/>
      <c r="E34" s="19">
        <f>+'[1]PAC CONSOLIDADO'!J32</f>
        <v>521873.18720442359</v>
      </c>
      <c r="F34" s="19"/>
      <c r="G34" s="19"/>
      <c r="H34" s="19"/>
      <c r="I34" s="19"/>
      <c r="J34" s="19"/>
      <c r="K34" s="19">
        <f>+C34+E34+G34+I34</f>
        <v>521873.18720442359</v>
      </c>
      <c r="L34" s="19"/>
    </row>
    <row r="35" spans="1:12" x14ac:dyDescent="0.25">
      <c r="A35" s="20"/>
      <c r="B35" s="18" t="str">
        <f>+'[1]PAC CONSOLIDADO'!E33</f>
        <v>2 Mobiliario y Equipo escuelas etapa 2</v>
      </c>
      <c r="C35" s="19"/>
      <c r="D35" s="19"/>
      <c r="E35" s="19"/>
      <c r="F35" s="19"/>
      <c r="G35" s="19">
        <f>+'[1]PAC CONSOLIDADO'!J33</f>
        <v>922612.68538312928</v>
      </c>
      <c r="H35" s="19"/>
      <c r="I35" s="19"/>
      <c r="J35" s="19"/>
      <c r="K35" s="19">
        <f t="shared" ref="K35:K36" si="3">+C35+E35+G35+I35</f>
        <v>922612.68538312928</v>
      </c>
      <c r="L35" s="19"/>
    </row>
    <row r="36" spans="1:12" x14ac:dyDescent="0.25">
      <c r="A36" s="20"/>
      <c r="B36" s="18" t="str">
        <f>+'[1]PAC CONSOLIDADO'!E34</f>
        <v>3 Mobiliario y Equpo escuelas etapa 3</v>
      </c>
      <c r="C36" s="19"/>
      <c r="D36" s="19"/>
      <c r="E36" s="19"/>
      <c r="F36" s="19"/>
      <c r="G36" s="19"/>
      <c r="H36" s="19"/>
      <c r="I36" s="19">
        <f>+'[1]PAC CONSOLIDADO'!J34</f>
        <v>393253.74335619144</v>
      </c>
      <c r="J36" s="19"/>
      <c r="K36" s="19">
        <f t="shared" si="3"/>
        <v>393253.74335619144</v>
      </c>
      <c r="L36" s="19"/>
    </row>
    <row r="37" spans="1:12" ht="15.75" x14ac:dyDescent="0.25">
      <c r="A37" s="12" t="str">
        <f>+'[1]PAC CONSOLIDADO'!E35</f>
        <v>Supervisión de obras</v>
      </c>
      <c r="B37" s="13"/>
      <c r="C37" s="14">
        <f>SUM(C38:C40)</f>
        <v>0</v>
      </c>
      <c r="D37" s="14"/>
      <c r="E37" s="14">
        <f>SUM(E38:E40)</f>
        <v>166604.16469307285</v>
      </c>
      <c r="F37" s="14"/>
      <c r="G37" s="14">
        <f>SUM(G38:G40)</f>
        <v>296457.581544374</v>
      </c>
      <c r="H37" s="14"/>
      <c r="I37" s="14">
        <f>SUM(I38:I40)</f>
        <v>112490.6605176919</v>
      </c>
      <c r="J37" s="14"/>
      <c r="K37" s="14">
        <f>+C37+E37+G37+I37</f>
        <v>575552.40675513877</v>
      </c>
      <c r="L37" s="14"/>
    </row>
    <row r="38" spans="1:12" x14ac:dyDescent="0.25">
      <c r="A38" s="20"/>
      <c r="B38" s="18" t="str">
        <f>+'[1]PAC CONSOLIDADO'!E36</f>
        <v>1 Supervisión escuelas etapa 1</v>
      </c>
      <c r="C38" s="19"/>
      <c r="D38" s="19"/>
      <c r="E38" s="19">
        <f>+'[1]PAC CONSOLIDADO'!J36</f>
        <v>166604.16469307285</v>
      </c>
      <c r="F38" s="19"/>
      <c r="G38" s="19"/>
      <c r="H38" s="19"/>
      <c r="I38" s="19"/>
      <c r="J38" s="19"/>
      <c r="K38" s="19">
        <f>+C38+E38+G38+I38</f>
        <v>166604.16469307285</v>
      </c>
      <c r="L38" s="19"/>
    </row>
    <row r="39" spans="1:12" x14ac:dyDescent="0.25">
      <c r="A39" s="20"/>
      <c r="B39" s="18" t="str">
        <f>+'[1]PAC CONSOLIDADO'!E37</f>
        <v>2 Supervisión escuelas etapa 2</v>
      </c>
      <c r="C39" s="19"/>
      <c r="D39" s="19"/>
      <c r="E39" s="19"/>
      <c r="F39" s="19"/>
      <c r="G39" s="19">
        <f>+'[1]PAC CONSOLIDADO'!J37</f>
        <v>296457.581544374</v>
      </c>
      <c r="H39" s="19"/>
      <c r="I39" s="19"/>
      <c r="J39" s="19"/>
      <c r="K39" s="19">
        <f t="shared" ref="K39:K40" si="4">+C39+E39+G39+I39</f>
        <v>296457.581544374</v>
      </c>
      <c r="L39" s="19"/>
    </row>
    <row r="40" spans="1:12" x14ac:dyDescent="0.25">
      <c r="A40" s="20"/>
      <c r="B40" s="18" t="str">
        <f>+'[1]PAC CONSOLIDADO'!E38</f>
        <v>3 Supervisión escuelas etapa 3</v>
      </c>
      <c r="C40" s="19"/>
      <c r="D40" s="19"/>
      <c r="E40" s="19"/>
      <c r="F40" s="19"/>
      <c r="G40" s="19"/>
      <c r="H40" s="19"/>
      <c r="I40" s="19">
        <f>+'[1]PAC CONSOLIDADO'!J38</f>
        <v>112490.6605176919</v>
      </c>
      <c r="J40" s="19"/>
      <c r="K40" s="19">
        <f t="shared" si="4"/>
        <v>112490.6605176919</v>
      </c>
      <c r="L40" s="19"/>
    </row>
    <row r="41" spans="1:12" ht="63" x14ac:dyDescent="0.25">
      <c r="A41" s="12" t="str">
        <f>+'[1]PAC CONSOLIDADO'!E39</f>
        <v>Estudios topográficos y diseños constructivos</v>
      </c>
      <c r="B41" s="13"/>
      <c r="C41" s="14">
        <f>SUM(C42:C44)</f>
        <v>333208.32938614569</v>
      </c>
      <c r="D41" s="14"/>
      <c r="E41" s="14">
        <f>SUM(E42:E44)</f>
        <v>592915.163088748</v>
      </c>
      <c r="F41" s="14"/>
      <c r="G41" s="14">
        <f>SUM(G42:G44)</f>
        <v>224981.32103538379</v>
      </c>
      <c r="H41" s="14"/>
      <c r="I41" s="14">
        <f>SUM(I42:I44)</f>
        <v>0</v>
      </c>
      <c r="J41" s="14"/>
      <c r="K41" s="14">
        <f>SUM(K42:K44)</f>
        <v>1151104.8135102775</v>
      </c>
      <c r="L41" s="14"/>
    </row>
    <row r="42" spans="1:12" x14ac:dyDescent="0.25">
      <c r="A42" s="20"/>
      <c r="B42" s="18" t="str">
        <f>+'[1]PAC CONSOLIDADO'!E40</f>
        <v>1 Estudios y diseños escuelas etapa 1</v>
      </c>
      <c r="C42" s="19">
        <f>+'[1]PAC CONSOLIDADO'!J40</f>
        <v>333208.32938614569</v>
      </c>
      <c r="D42" s="19"/>
      <c r="E42" s="19"/>
      <c r="F42" s="19"/>
      <c r="G42" s="19"/>
      <c r="H42" s="19"/>
      <c r="I42" s="19"/>
      <c r="J42" s="19"/>
      <c r="K42" s="19">
        <f>+C42+E42+G42+I42</f>
        <v>333208.32938614569</v>
      </c>
      <c r="L42" s="19"/>
    </row>
    <row r="43" spans="1:12" x14ac:dyDescent="0.25">
      <c r="A43" s="20"/>
      <c r="B43" s="18" t="str">
        <f>+'[1]PAC CONSOLIDADO'!E41</f>
        <v>2 Estudios y diseños escuelas etapa 2</v>
      </c>
      <c r="C43" s="19"/>
      <c r="D43" s="19"/>
      <c r="E43" s="19">
        <f>+'[1]PAC CONSOLIDADO'!J41</f>
        <v>592915.163088748</v>
      </c>
      <c r="F43" s="19"/>
      <c r="G43" s="19"/>
      <c r="H43" s="19"/>
      <c r="I43" s="19"/>
      <c r="J43" s="19"/>
      <c r="K43" s="19">
        <f t="shared" ref="K43:K44" si="5">+C43+E43+G43+I43</f>
        <v>592915.163088748</v>
      </c>
      <c r="L43" s="19"/>
    </row>
    <row r="44" spans="1:12" x14ac:dyDescent="0.25">
      <c r="A44" s="20"/>
      <c r="B44" s="18" t="str">
        <f>+'[1]PAC CONSOLIDADO'!E42</f>
        <v>3 Estudios y diseños escuelas etapa 3</v>
      </c>
      <c r="C44" s="19"/>
      <c r="D44" s="19"/>
      <c r="E44" s="19"/>
      <c r="F44" s="19"/>
      <c r="G44" s="19">
        <f>+'[1]PAC CONSOLIDADO'!J42</f>
        <v>224981.32103538379</v>
      </c>
      <c r="H44" s="19"/>
      <c r="I44" s="19"/>
      <c r="J44" s="19"/>
      <c r="K44" s="19">
        <f t="shared" si="5"/>
        <v>224981.32103538379</v>
      </c>
      <c r="L44" s="19"/>
    </row>
    <row r="45" spans="1:12" ht="15.75" x14ac:dyDescent="0.25">
      <c r="A45" s="12" t="str">
        <f>+'[1]PAC CONSOLIDADO'!E43</f>
        <v>Zonaje</v>
      </c>
      <c r="B45" s="13"/>
      <c r="C45" s="14">
        <f>SUM(C46:C48)</f>
        <v>533133.32701783313</v>
      </c>
      <c r="D45" s="14"/>
      <c r="E45" s="14">
        <f>SUM(E46:E48)</f>
        <v>948664.2609419967</v>
      </c>
      <c r="F45" s="14"/>
      <c r="G45" s="14">
        <f>SUM(G46:G48)</f>
        <v>359970.11365661403</v>
      </c>
      <c r="H45" s="14"/>
      <c r="I45" s="14">
        <f>SUM(I46:I48)</f>
        <v>0</v>
      </c>
      <c r="J45" s="14"/>
      <c r="K45" s="14">
        <f>SUM(K46:K48)</f>
        <v>1841767.7016164437</v>
      </c>
      <c r="L45" s="14"/>
    </row>
    <row r="46" spans="1:12" x14ac:dyDescent="0.25">
      <c r="A46" s="20"/>
      <c r="B46" s="18" t="str">
        <f>+'[1]PAC CONSOLIDADO'!E44</f>
        <v>1 Zonaje escuelas etapa 1</v>
      </c>
      <c r="C46" s="19">
        <f>+'[1]PAC CONSOLIDADO'!J44</f>
        <v>533133.32701783313</v>
      </c>
      <c r="D46" s="19"/>
      <c r="E46" s="19"/>
      <c r="F46" s="19"/>
      <c r="G46" s="19"/>
      <c r="H46" s="19"/>
      <c r="I46" s="19"/>
      <c r="J46" s="19"/>
      <c r="K46" s="19">
        <f>+C46+E46+G46+I46</f>
        <v>533133.32701783313</v>
      </c>
      <c r="L46" s="19"/>
    </row>
    <row r="47" spans="1:12" x14ac:dyDescent="0.25">
      <c r="A47" s="20"/>
      <c r="B47" s="18" t="str">
        <f>+'[1]PAC CONSOLIDADO'!E45</f>
        <v>2 Zonaje escuelas etapa 2</v>
      </c>
      <c r="C47" s="19"/>
      <c r="D47" s="19"/>
      <c r="E47" s="19">
        <f>+'[1]PAC CONSOLIDADO'!J45</f>
        <v>948664.2609419967</v>
      </c>
      <c r="F47" s="19"/>
      <c r="G47" s="19"/>
      <c r="H47" s="19"/>
      <c r="I47" s="19"/>
      <c r="J47" s="19"/>
      <c r="K47" s="19">
        <f t="shared" ref="K47:K48" si="6">+C47+E47+G47+I47</f>
        <v>948664.2609419967</v>
      </c>
      <c r="L47" s="19"/>
    </row>
    <row r="48" spans="1:12" x14ac:dyDescent="0.25">
      <c r="A48" s="20"/>
      <c r="B48" s="18" t="str">
        <f>+'[1]PAC CONSOLIDADO'!E46</f>
        <v>3 Zonaje escuelas etapa 3</v>
      </c>
      <c r="C48" s="19"/>
      <c r="D48" s="19"/>
      <c r="E48" s="19"/>
      <c r="F48" s="19"/>
      <c r="G48" s="19">
        <f>+'[1]PAC CONSOLIDADO'!J46</f>
        <v>359970.11365661403</v>
      </c>
      <c r="H48" s="19"/>
      <c r="I48" s="19"/>
      <c r="J48" s="19"/>
      <c r="K48" s="19">
        <f t="shared" si="6"/>
        <v>359970.11365661403</v>
      </c>
      <c r="L48" s="19"/>
    </row>
    <row r="49" spans="1:14" ht="15.75" x14ac:dyDescent="0.25">
      <c r="A49" s="46" t="str">
        <f>+'[1]PAC CONSOLIDADO'!E47</f>
        <v>Componente 2. Construcción y equipamiento de colegios de secundaria en áreas rurales y urbano-marginales</v>
      </c>
      <c r="B49" s="46"/>
      <c r="C49" s="21">
        <f t="shared" ref="C49:L49" si="7">+C50+C113+C156+C160+C164+C168</f>
        <v>6044629.5348645877</v>
      </c>
      <c r="D49" s="21">
        <f t="shared" si="7"/>
        <v>0</v>
      </c>
      <c r="E49" s="21">
        <f t="shared" si="7"/>
        <v>38192943.890076131</v>
      </c>
      <c r="F49" s="21">
        <f t="shared" si="7"/>
        <v>0</v>
      </c>
      <c r="G49" s="21">
        <f t="shared" si="7"/>
        <v>54351978.556694359</v>
      </c>
      <c r="H49" s="21">
        <f t="shared" si="7"/>
        <v>0</v>
      </c>
      <c r="I49" s="21">
        <f t="shared" si="7"/>
        <v>17684654.008135021</v>
      </c>
      <c r="J49" s="21">
        <f t="shared" si="7"/>
        <v>0</v>
      </c>
      <c r="K49" s="21">
        <f>+K50+K113+K156+K160+K164+K168</f>
        <v>116274205.98977013</v>
      </c>
      <c r="L49" s="21">
        <f t="shared" si="7"/>
        <v>0</v>
      </c>
    </row>
    <row r="50" spans="1:14" s="16" customFormat="1" ht="31.5" x14ac:dyDescent="0.25">
      <c r="A50" s="12" t="str">
        <f>+'[1]PAC CONSOLIDADO'!E48</f>
        <v>Construcción de centros</v>
      </c>
      <c r="B50" s="13"/>
      <c r="C50" s="14">
        <f>SUM(C51:C112)</f>
        <v>3879784.8954225611</v>
      </c>
      <c r="D50" s="14">
        <f t="shared" ref="D50:L50" si="8">SUM(D51:D112)</f>
        <v>0</v>
      </c>
      <c r="E50" s="14">
        <f t="shared" si="8"/>
        <v>28271343.489291374</v>
      </c>
      <c r="F50" s="14">
        <f t="shared" si="8"/>
        <v>0</v>
      </c>
      <c r="G50" s="14">
        <f t="shared" si="8"/>
        <v>37765452.100913949</v>
      </c>
      <c r="H50" s="14">
        <f t="shared" si="8"/>
        <v>0</v>
      </c>
      <c r="I50" s="14">
        <f t="shared" si="8"/>
        <v>8644350.2810034174</v>
      </c>
      <c r="J50" s="14">
        <f t="shared" si="8"/>
        <v>0</v>
      </c>
      <c r="K50" s="14">
        <f t="shared" si="8"/>
        <v>78560930.76663132</v>
      </c>
      <c r="L50" s="14">
        <f t="shared" si="8"/>
        <v>0</v>
      </c>
      <c r="M50" s="15"/>
    </row>
    <row r="51" spans="1:14" x14ac:dyDescent="0.25">
      <c r="A51" s="22"/>
      <c r="B51" s="18" t="str">
        <f>+'[1]PAC CONSOLIDADO'!E49</f>
        <v>1 Construcción Colegio Guarari</v>
      </c>
      <c r="C51" s="19">
        <f>+$C$5*'[1]PAC CONSOLIDADO'!J49</f>
        <v>402012.9929603737</v>
      </c>
      <c r="D51" s="19"/>
      <c r="E51" s="19">
        <f>+'[1]PAC CONSOLIDADO'!J49*'[1]POA CONSOLIDADO'!$E$5</f>
        <v>1608051.9718414948</v>
      </c>
      <c r="F51" s="19"/>
      <c r="G51" s="19"/>
      <c r="H51" s="19"/>
      <c r="I51" s="19"/>
      <c r="J51" s="19"/>
      <c r="K51" s="19">
        <f t="shared" ref="K51:K112" si="9">+C51+E51+G51+I51</f>
        <v>2010064.9648018684</v>
      </c>
      <c r="L51" s="19">
        <f>D51+F51+H51</f>
        <v>0</v>
      </c>
      <c r="M51" s="23"/>
      <c r="N51" s="24"/>
    </row>
    <row r="52" spans="1:14" x14ac:dyDescent="0.25">
      <c r="A52" s="22"/>
      <c r="B52" s="18" t="str">
        <f>+'[1]PAC CONSOLIDADO'!E50</f>
        <v>1 Construcción Colegio Mata De Platano</v>
      </c>
      <c r="C52" s="19">
        <f>+$C$5*'[1]PAC CONSOLIDADO'!J50</f>
        <v>318257.64724182372</v>
      </c>
      <c r="D52" s="19"/>
      <c r="E52" s="19">
        <f>+'[1]PAC CONSOLIDADO'!J50*'[1]POA CONSOLIDADO'!$E$5</f>
        <v>1273030.5889672949</v>
      </c>
      <c r="F52" s="19"/>
      <c r="G52" s="19"/>
      <c r="H52" s="19"/>
      <c r="I52" s="19"/>
      <c r="J52" s="19"/>
      <c r="K52" s="19">
        <f t="shared" si="9"/>
        <v>1591288.2362091187</v>
      </c>
      <c r="L52" s="19"/>
      <c r="M52" s="23"/>
      <c r="N52" s="24"/>
    </row>
    <row r="53" spans="1:14" x14ac:dyDescent="0.25">
      <c r="A53" s="22"/>
      <c r="B53" s="18" t="str">
        <f>+'[1]PAC CONSOLIDADO'!E51</f>
        <v>1 Construcción Colegio Occidental</v>
      </c>
      <c r="C53" s="19">
        <f>+$C$5*'[1]PAC CONSOLIDADO'!J51</f>
        <v>591563.67536998028</v>
      </c>
      <c r="D53" s="19"/>
      <c r="E53" s="19">
        <f>+'[1]PAC CONSOLIDADO'!J51*'[1]POA CONSOLIDADO'!$E$5</f>
        <v>2366254.7014799211</v>
      </c>
      <c r="F53" s="19"/>
      <c r="G53" s="19"/>
      <c r="H53" s="19"/>
      <c r="I53" s="19"/>
      <c r="J53" s="19"/>
      <c r="K53" s="19">
        <f t="shared" si="9"/>
        <v>2957818.3768499014</v>
      </c>
      <c r="L53" s="19"/>
      <c r="M53" s="23"/>
      <c r="N53" s="24"/>
    </row>
    <row r="54" spans="1:14" x14ac:dyDescent="0.25">
      <c r="A54" s="22"/>
      <c r="B54" s="18" t="str">
        <f>+'[1]PAC CONSOLIDADO'!E52</f>
        <v>1 Construcción Colegio Puente De Piedra</v>
      </c>
      <c r="C54" s="19">
        <f>+$C$5*'[1]PAC CONSOLIDADO'!J52</f>
        <v>318257.64724182372</v>
      </c>
      <c r="D54" s="19"/>
      <c r="E54" s="19">
        <f>+'[1]PAC CONSOLIDADO'!J52*'[1]POA CONSOLIDADO'!$E$5</f>
        <v>1273030.5889672949</v>
      </c>
      <c r="F54" s="19"/>
      <c r="G54" s="19"/>
      <c r="H54" s="19"/>
      <c r="I54" s="19"/>
      <c r="J54" s="19"/>
      <c r="K54" s="19">
        <f t="shared" si="9"/>
        <v>1591288.2362091187</v>
      </c>
      <c r="L54" s="19"/>
      <c r="M54" s="23"/>
      <c r="N54" s="24"/>
    </row>
    <row r="55" spans="1:14" x14ac:dyDescent="0.25">
      <c r="A55" s="22"/>
      <c r="B55" s="18" t="str">
        <f>+'[1]PAC CONSOLIDADO'!E53</f>
        <v xml:space="preserve">1 Construcción Liceo De Cuajiniquil </v>
      </c>
      <c r="C55" s="19">
        <f>+$C$5*'[1]PAC CONSOLIDADO'!J53</f>
        <v>274484.56933771406</v>
      </c>
      <c r="D55" s="19"/>
      <c r="E55" s="19">
        <f>+'[1]PAC CONSOLIDADO'!J53*'[1]POA CONSOLIDADO'!$E$5</f>
        <v>1097938.2773508562</v>
      </c>
      <c r="F55" s="19"/>
      <c r="G55" s="19"/>
      <c r="H55" s="19"/>
      <c r="I55" s="19"/>
      <c r="J55" s="19"/>
      <c r="K55" s="19">
        <f t="shared" si="9"/>
        <v>1372422.8466885702</v>
      </c>
      <c r="L55" s="19"/>
      <c r="M55" s="23"/>
      <c r="N55" s="24"/>
    </row>
    <row r="56" spans="1:14" x14ac:dyDescent="0.25">
      <c r="A56" s="22"/>
      <c r="B56" s="18" t="str">
        <f>+'[1]PAC CONSOLIDADO'!E54</f>
        <v>1 Construcción Liceo Pacto Del Jocote</v>
      </c>
      <c r="C56" s="19">
        <f>+$C$5*'[1]PAC CONSOLIDADO'!J54</f>
        <v>318257.64724182372</v>
      </c>
      <c r="D56" s="19"/>
      <c r="E56" s="19">
        <f>+'[1]PAC CONSOLIDADO'!J54*'[1]POA CONSOLIDADO'!$E$5</f>
        <v>1273030.5889672949</v>
      </c>
      <c r="F56" s="19"/>
      <c r="G56" s="19"/>
      <c r="H56" s="19"/>
      <c r="I56" s="19"/>
      <c r="J56" s="19"/>
      <c r="K56" s="19">
        <f t="shared" si="9"/>
        <v>1591288.2362091187</v>
      </c>
      <c r="L56" s="19"/>
      <c r="M56" s="23"/>
      <c r="N56" s="24"/>
    </row>
    <row r="57" spans="1:14" x14ac:dyDescent="0.25">
      <c r="A57" s="22"/>
      <c r="B57" s="18" t="str">
        <f>+'[1]PAC CONSOLIDADO'!E55</f>
        <v>1 Construcción Liceo Rural Banderas</v>
      </c>
      <c r="C57" s="19">
        <f>+$C$5*'[1]PAC CONSOLIDADO'!J55</f>
        <v>126963.14475922329</v>
      </c>
      <c r="D57" s="19"/>
      <c r="E57" s="19">
        <f>+'[1]PAC CONSOLIDADO'!J55*'[1]POA CONSOLIDADO'!$E$5</f>
        <v>507852.57903689315</v>
      </c>
      <c r="F57" s="19"/>
      <c r="G57" s="19"/>
      <c r="H57" s="19"/>
      <c r="I57" s="19"/>
      <c r="J57" s="19"/>
      <c r="K57" s="19">
        <f t="shared" si="9"/>
        <v>634815.72379611642</v>
      </c>
      <c r="L57" s="19"/>
      <c r="M57" s="23"/>
      <c r="N57" s="24"/>
    </row>
    <row r="58" spans="1:14" x14ac:dyDescent="0.25">
      <c r="A58" s="22"/>
      <c r="B58" s="18" t="str">
        <f>+'[1]PAC CONSOLIDADO'!E56</f>
        <v>1 Construcción Liceo Rural La Gata</v>
      </c>
      <c r="C58" s="19">
        <f>+$C$5*'[1]PAC CONSOLIDADO'!J56</f>
        <v>126963.14475922329</v>
      </c>
      <c r="D58" s="19"/>
      <c r="E58" s="19">
        <f>+'[1]PAC CONSOLIDADO'!J56*'[1]POA CONSOLIDADO'!$E$5</f>
        <v>507852.57903689315</v>
      </c>
      <c r="F58" s="19"/>
      <c r="G58" s="19"/>
      <c r="H58" s="19"/>
      <c r="I58" s="19"/>
      <c r="J58" s="19"/>
      <c r="K58" s="19">
        <f t="shared" si="9"/>
        <v>634815.72379611642</v>
      </c>
      <c r="L58" s="19"/>
      <c r="M58" s="23"/>
      <c r="N58" s="24"/>
    </row>
    <row r="59" spans="1:14" x14ac:dyDescent="0.25">
      <c r="A59" s="22"/>
      <c r="B59" s="18" t="str">
        <f>+'[1]PAC CONSOLIDADO'!E57</f>
        <v>1 Construcción Liceo Rural Labrador</v>
      </c>
      <c r="C59" s="19">
        <f>+$C$5*'[1]PAC CONSOLIDADO'!J57</f>
        <v>162520.45471695042</v>
      </c>
      <c r="D59" s="19"/>
      <c r="E59" s="19">
        <f>+'[1]PAC CONSOLIDADO'!J57*'[1]POA CONSOLIDADO'!$E$5</f>
        <v>650081.81886780169</v>
      </c>
      <c r="F59" s="19"/>
      <c r="G59" s="19"/>
      <c r="H59" s="19"/>
      <c r="I59" s="19"/>
      <c r="J59" s="19"/>
      <c r="K59" s="19">
        <f t="shared" si="9"/>
        <v>812602.27358475211</v>
      </c>
      <c r="L59" s="19"/>
      <c r="M59" s="23"/>
      <c r="N59" s="24"/>
    </row>
    <row r="60" spans="1:14" ht="28.5" customHeight="1" x14ac:dyDescent="0.25">
      <c r="A60" s="22"/>
      <c r="B60" s="18" t="str">
        <f>+'[1]PAC CONSOLIDADO'!E58</f>
        <v>1 Construcción Liceo Rural Londres De Aguirre</v>
      </c>
      <c r="C60" s="19">
        <f>+$C$5*'[1]PAC CONSOLIDADO'!J58</f>
        <v>135447.27481373929</v>
      </c>
      <c r="D60" s="19"/>
      <c r="E60" s="19">
        <f>+'[1]PAC CONSOLIDADO'!J58*'[1]POA CONSOLIDADO'!$E$5</f>
        <v>541789.09925495717</v>
      </c>
      <c r="F60" s="19"/>
      <c r="G60" s="19"/>
      <c r="H60" s="19"/>
      <c r="I60" s="19"/>
      <c r="J60" s="19"/>
      <c r="K60" s="19">
        <f t="shared" si="9"/>
        <v>677236.37406869652</v>
      </c>
      <c r="L60" s="19"/>
      <c r="M60" s="23"/>
      <c r="N60" s="24"/>
    </row>
    <row r="61" spans="1:14" x14ac:dyDescent="0.25">
      <c r="A61" s="22"/>
      <c r="B61" s="18" t="str">
        <f>+'[1]PAC CONSOLIDADO'!E59</f>
        <v>1 Construcción Liceo Rural Zapatón</v>
      </c>
      <c r="C61" s="19">
        <f>+$C$5*'[1]PAC CONSOLIDADO'!J59</f>
        <v>117902.55744949071</v>
      </c>
      <c r="D61" s="19"/>
      <c r="E61" s="19">
        <f>+'[1]PAC CONSOLIDADO'!J59*'[1]POA CONSOLIDADO'!$E$5</f>
        <v>471610.22979796282</v>
      </c>
      <c r="F61" s="19"/>
      <c r="G61" s="19"/>
      <c r="H61" s="19"/>
      <c r="I61" s="19"/>
      <c r="J61" s="19"/>
      <c r="K61" s="19">
        <f t="shared" si="9"/>
        <v>589512.78724745358</v>
      </c>
      <c r="L61" s="19"/>
      <c r="M61" s="23"/>
      <c r="N61" s="24"/>
    </row>
    <row r="62" spans="1:14" x14ac:dyDescent="0.25">
      <c r="A62" s="22"/>
      <c r="B62" s="18" t="str">
        <f>+'[1]PAC CONSOLIDADO'!E60</f>
        <v>1 Construcción T.V. Boca Tapada</v>
      </c>
      <c r="C62" s="19">
        <f>+$C$5*'[1]PAC CONSOLIDADO'!J60</f>
        <v>117902.55744949071</v>
      </c>
      <c r="D62" s="19"/>
      <c r="E62" s="19">
        <f>+'[1]PAC CONSOLIDADO'!J60*'[1]POA CONSOLIDADO'!$E$5</f>
        <v>471610.22979796282</v>
      </c>
      <c r="F62" s="19"/>
      <c r="G62" s="19"/>
      <c r="H62" s="19"/>
      <c r="I62" s="19"/>
      <c r="J62" s="19"/>
      <c r="K62" s="19">
        <f t="shared" si="9"/>
        <v>589512.78724745358</v>
      </c>
      <c r="L62" s="19"/>
      <c r="M62" s="23"/>
      <c r="N62" s="24"/>
    </row>
    <row r="63" spans="1:14" x14ac:dyDescent="0.25">
      <c r="A63" s="22"/>
      <c r="B63" s="18" t="str">
        <f>+'[1]PAC CONSOLIDADO'!E61</f>
        <v>1 Construcción T.V. El Jardín</v>
      </c>
      <c r="C63" s="19">
        <f>+$C$5*'[1]PAC CONSOLIDADO'!J61</f>
        <v>126963.14475922329</v>
      </c>
      <c r="D63" s="19"/>
      <c r="E63" s="19">
        <f>+'[1]PAC CONSOLIDADO'!J61*'[1]POA CONSOLIDADO'!$E$5</f>
        <v>507852.57903689315</v>
      </c>
      <c r="F63" s="19"/>
      <c r="G63" s="19"/>
      <c r="H63" s="19"/>
      <c r="I63" s="19"/>
      <c r="J63" s="19"/>
      <c r="K63" s="19">
        <f t="shared" si="9"/>
        <v>634815.72379611642</v>
      </c>
      <c r="L63" s="19"/>
      <c r="M63" s="23"/>
      <c r="N63" s="24"/>
    </row>
    <row r="64" spans="1:14" x14ac:dyDescent="0.25">
      <c r="A64" s="22"/>
      <c r="B64" s="18" t="str">
        <f>+'[1]PAC CONSOLIDADO'!E62</f>
        <v>1 Construcción T.V. Las Marías</v>
      </c>
      <c r="C64" s="19">
        <f>+$C$5*'[1]PAC CONSOLIDADO'!J62</f>
        <v>117902.55744949071</v>
      </c>
      <c r="D64" s="19"/>
      <c r="E64" s="19">
        <f>+'[1]PAC CONSOLIDADO'!J62*'[1]POA CONSOLIDADO'!$E$5</f>
        <v>471610.22979796282</v>
      </c>
      <c r="F64" s="19"/>
      <c r="G64" s="19"/>
      <c r="H64" s="19"/>
      <c r="I64" s="19"/>
      <c r="J64" s="19"/>
      <c r="K64" s="19">
        <f t="shared" si="9"/>
        <v>589512.78724745358</v>
      </c>
      <c r="L64" s="19"/>
      <c r="M64" s="23"/>
      <c r="N64" s="24"/>
    </row>
    <row r="65" spans="1:14" x14ac:dyDescent="0.25">
      <c r="A65" s="22"/>
      <c r="B65" s="18" t="str">
        <f>+'[1]PAC CONSOLIDADO'!E63</f>
        <v>1 Construcción T.V. Mastatal</v>
      </c>
      <c r="C65" s="19">
        <f>+$C$5*'[1]PAC CONSOLIDADO'!J63</f>
        <v>117902.55744949071</v>
      </c>
      <c r="D65" s="19"/>
      <c r="E65" s="19">
        <f>+'[1]PAC CONSOLIDADO'!J63*'[1]POA CONSOLIDADO'!$E$5</f>
        <v>471610.22979796282</v>
      </c>
      <c r="F65" s="19"/>
      <c r="G65" s="19"/>
      <c r="H65" s="19"/>
      <c r="I65" s="19"/>
      <c r="J65" s="19"/>
      <c r="K65" s="19">
        <f t="shared" si="9"/>
        <v>589512.78724745358</v>
      </c>
      <c r="L65" s="19"/>
      <c r="M65" s="23"/>
      <c r="N65" s="24"/>
    </row>
    <row r="66" spans="1:14" x14ac:dyDescent="0.25">
      <c r="A66" s="22"/>
      <c r="B66" s="18" t="str">
        <f>+'[1]PAC CONSOLIDADO'!E64</f>
        <v>1 Construcción C.T.P. San Rafael</v>
      </c>
      <c r="C66" s="19">
        <f>+$C$5*'[1]PAC CONSOLIDADO'!J64</f>
        <v>506483.3224226993</v>
      </c>
      <c r="D66" s="19"/>
      <c r="E66" s="19">
        <f>+'[1]PAC CONSOLIDADO'!J64*'[1]POA CONSOLIDADO'!$E$5</f>
        <v>2025933.2896907972</v>
      </c>
      <c r="F66" s="19"/>
      <c r="G66" s="19"/>
      <c r="H66" s="19"/>
      <c r="I66" s="19"/>
      <c r="J66" s="19"/>
      <c r="K66" s="19">
        <f t="shared" si="9"/>
        <v>2532416.6121134963</v>
      </c>
      <c r="L66" s="19"/>
      <c r="M66" s="23"/>
      <c r="N66" s="24"/>
    </row>
    <row r="67" spans="1:14" x14ac:dyDescent="0.25">
      <c r="A67" s="22"/>
      <c r="B67" s="18" t="str">
        <f>+'[1]PAC CONSOLIDADO'!E65</f>
        <v>2 Construcción Liceo De Cascajal</v>
      </c>
      <c r="C67" s="19"/>
      <c r="D67" s="19"/>
      <c r="E67" s="19">
        <f>+$E$5*'[1]PAC CONSOLIDADO'!J65</f>
        <v>889455.82757216378</v>
      </c>
      <c r="F67" s="19"/>
      <c r="G67" s="19">
        <f>+'[1]PAC CONSOLIDADO'!J65*'[1]POA CONSOLIDADO'!$C$5</f>
        <v>222363.95689304094</v>
      </c>
      <c r="H67" s="19"/>
      <c r="I67" s="19"/>
      <c r="J67" s="19"/>
      <c r="K67" s="19">
        <f t="shared" si="9"/>
        <v>1111819.7844652047</v>
      </c>
      <c r="L67" s="19"/>
      <c r="M67" s="23"/>
      <c r="N67" s="24"/>
    </row>
    <row r="68" spans="1:14" x14ac:dyDescent="0.25">
      <c r="A68" s="22"/>
      <c r="B68" s="18" t="str">
        <f>+'[1]PAC CONSOLIDADO'!E66</f>
        <v>2 Construcción Liceo De Tierra Blanca</v>
      </c>
      <c r="C68" s="19"/>
      <c r="D68" s="19"/>
      <c r="E68" s="19">
        <f>+$E$5*'[1]PAC CONSOLIDADO'!J66</f>
        <v>1152835.191218399</v>
      </c>
      <c r="F68" s="19"/>
      <c r="G68" s="19">
        <f>+'[1]PAC CONSOLIDADO'!J66*'[1]POA CONSOLIDADO'!$C$5</f>
        <v>288208.79780459974</v>
      </c>
      <c r="H68" s="19"/>
      <c r="I68" s="19"/>
      <c r="J68" s="19"/>
      <c r="K68" s="19">
        <f t="shared" si="9"/>
        <v>1441043.9890229986</v>
      </c>
      <c r="L68" s="19"/>
      <c r="M68" s="23"/>
      <c r="N68" s="24"/>
    </row>
    <row r="69" spans="1:14" x14ac:dyDescent="0.25">
      <c r="A69" s="22"/>
      <c r="B69" s="18" t="str">
        <f>+'[1]PAC CONSOLIDADO'!E67</f>
        <v>2 Construcción Liceo De Tobosi El Guarco</v>
      </c>
      <c r="C69" s="19"/>
      <c r="D69" s="19"/>
      <c r="E69" s="19">
        <f>+$E$5*'[1]PAC CONSOLIDADO'!J67</f>
        <v>1152835.191218399</v>
      </c>
      <c r="F69" s="19"/>
      <c r="G69" s="19">
        <f>+'[1]PAC CONSOLIDADO'!J67*'[1]POA CONSOLIDADO'!$C$5</f>
        <v>288208.79780459974</v>
      </c>
      <c r="H69" s="19"/>
      <c r="I69" s="19"/>
      <c r="J69" s="19"/>
      <c r="K69" s="19">
        <f t="shared" si="9"/>
        <v>1441043.9890229986</v>
      </c>
      <c r="L69" s="19"/>
      <c r="M69" s="23"/>
      <c r="N69" s="24"/>
    </row>
    <row r="70" spans="1:14" x14ac:dyDescent="0.25">
      <c r="A70" s="22"/>
      <c r="B70" s="18" t="str">
        <f>+'[1]PAC CONSOLIDADO'!E68</f>
        <v>2 Construcción Liceo Deportivo Grecia</v>
      </c>
      <c r="C70" s="19"/>
      <c r="D70" s="19"/>
      <c r="E70" s="19">
        <f>+$E$5*'[1]PAC CONSOLIDADO'!J68</f>
        <v>1152835.1926731747</v>
      </c>
      <c r="F70" s="19"/>
      <c r="G70" s="19">
        <f>+'[1]PAC CONSOLIDADO'!J68*'[1]POA CONSOLIDADO'!$C$5</f>
        <v>288208.79816829367</v>
      </c>
      <c r="H70" s="19"/>
      <c r="I70" s="19"/>
      <c r="J70" s="19"/>
      <c r="K70" s="19">
        <f t="shared" si="9"/>
        <v>1441043.9908414683</v>
      </c>
      <c r="L70" s="19"/>
      <c r="M70" s="23"/>
      <c r="N70" s="24"/>
    </row>
    <row r="71" spans="1:14" x14ac:dyDescent="0.25">
      <c r="A71" s="22"/>
      <c r="B71" s="18" t="str">
        <f>+'[1]PAC CONSOLIDADO'!E69</f>
        <v>2 Construcción Liceo El Paraiso</v>
      </c>
      <c r="C71" s="19"/>
      <c r="D71" s="19"/>
      <c r="E71" s="19">
        <f>+$E$5*'[1]PAC CONSOLIDADO'!J69</f>
        <v>889455.82757216378</v>
      </c>
      <c r="F71" s="19"/>
      <c r="G71" s="19">
        <f>+'[1]PAC CONSOLIDADO'!J69*'[1]POA CONSOLIDADO'!$C$5</f>
        <v>222363.95689304094</v>
      </c>
      <c r="H71" s="19"/>
      <c r="I71" s="19"/>
      <c r="J71" s="19"/>
      <c r="K71" s="19">
        <f t="shared" si="9"/>
        <v>1111819.7844652047</v>
      </c>
      <c r="L71" s="19"/>
      <c r="M71" s="23"/>
      <c r="N71" s="24"/>
    </row>
    <row r="72" spans="1:14" x14ac:dyDescent="0.25">
      <c r="A72" s="22"/>
      <c r="B72" s="18" t="str">
        <f>+'[1]PAC CONSOLIDADO'!E70</f>
        <v>2 Construcción Liceo Felix Mata Valle</v>
      </c>
      <c r="C72" s="19"/>
      <c r="D72" s="19"/>
      <c r="E72" s="19">
        <f>+$E$5*'[1]PAC CONSOLIDADO'!J70</f>
        <v>889455.82757216378</v>
      </c>
      <c r="F72" s="19"/>
      <c r="G72" s="19">
        <f>+'[1]PAC CONSOLIDADO'!J70*'[1]POA CONSOLIDADO'!$C$5</f>
        <v>222363.95689304094</v>
      </c>
      <c r="H72" s="19"/>
      <c r="I72" s="19"/>
      <c r="J72" s="19"/>
      <c r="K72" s="19">
        <f t="shared" si="9"/>
        <v>1111819.7844652047</v>
      </c>
      <c r="L72" s="19"/>
      <c r="M72" s="23"/>
      <c r="N72" s="24"/>
    </row>
    <row r="73" spans="1:14" ht="27" customHeight="1" x14ac:dyDescent="0.25">
      <c r="A73" s="22"/>
      <c r="B73" s="18" t="str">
        <f>+'[1]PAC CONSOLIDADO'!E71</f>
        <v>2 Construcción Liceo Rural Cañon De El Guarco</v>
      </c>
      <c r="C73" s="19"/>
      <c r="D73" s="19"/>
      <c r="E73" s="19">
        <f>+$E$5*'[1]PAC CONSOLIDADO'!J71</f>
        <v>495190.74128786096</v>
      </c>
      <c r="F73" s="19"/>
      <c r="G73" s="19">
        <f>+'[1]PAC CONSOLIDADO'!J71*'[1]POA CONSOLIDADO'!$C$5</f>
        <v>123797.68532196524</v>
      </c>
      <c r="H73" s="19"/>
      <c r="I73" s="19"/>
      <c r="J73" s="19"/>
      <c r="K73" s="19">
        <f t="shared" si="9"/>
        <v>618988.42660982616</v>
      </c>
      <c r="L73" s="19"/>
      <c r="M73" s="23"/>
      <c r="N73" s="24"/>
    </row>
    <row r="74" spans="1:14" x14ac:dyDescent="0.25">
      <c r="A74" s="22"/>
      <c r="B74" s="18" t="str">
        <f>+'[1]PAC CONSOLIDADO'!E72</f>
        <v>2 Construcción Liceo Rural Cartagena</v>
      </c>
      <c r="C74" s="19"/>
      <c r="D74" s="19"/>
      <c r="E74" s="19">
        <f>+$E$5*'[1]PAC CONSOLIDADO'!J72</f>
        <v>568878.55421770504</v>
      </c>
      <c r="F74" s="19"/>
      <c r="G74" s="19">
        <f>+'[1]PAC CONSOLIDADO'!J72*'[1]POA CONSOLIDADO'!$C$5</f>
        <v>142219.63855442626</v>
      </c>
      <c r="H74" s="19"/>
      <c r="I74" s="19"/>
      <c r="J74" s="19"/>
      <c r="K74" s="19">
        <f t="shared" si="9"/>
        <v>711098.1927721313</v>
      </c>
      <c r="L74" s="19"/>
      <c r="M74" s="23"/>
      <c r="N74" s="24"/>
    </row>
    <row r="75" spans="1:14" x14ac:dyDescent="0.25">
      <c r="A75" s="22"/>
      <c r="B75" s="18" t="str">
        <f>+'[1]PAC CONSOLIDADO'!E73</f>
        <v>2 Construcción Liceo Rural El Venado</v>
      </c>
      <c r="C75" s="19"/>
      <c r="D75" s="19"/>
      <c r="E75" s="19">
        <f>+$E$5*'[1]PAC CONSOLIDADO'!J73</f>
        <v>533245.20798873785</v>
      </c>
      <c r="F75" s="19"/>
      <c r="G75" s="19">
        <f>+'[1]PAC CONSOLIDADO'!J73*'[1]POA CONSOLIDADO'!$C$5</f>
        <v>133311.30199718446</v>
      </c>
      <c r="H75" s="19"/>
      <c r="I75" s="19"/>
      <c r="J75" s="19"/>
      <c r="K75" s="19">
        <f t="shared" si="9"/>
        <v>666556.50998592237</v>
      </c>
      <c r="L75" s="19"/>
      <c r="M75" s="23"/>
      <c r="N75" s="24"/>
    </row>
    <row r="76" spans="1:14" x14ac:dyDescent="0.25">
      <c r="A76" s="22"/>
      <c r="B76" s="18" t="str">
        <f>+'[1]PAC CONSOLIDADO'!E74</f>
        <v>2 Construcción Liceo Rural Los Almendros</v>
      </c>
      <c r="C76" s="19"/>
      <c r="D76" s="19"/>
      <c r="E76" s="19">
        <f>+$E$5*'[1]PAC CONSOLIDADO'!J74</f>
        <v>495190.74128786096</v>
      </c>
      <c r="F76" s="19"/>
      <c r="G76" s="19">
        <f>+'[1]PAC CONSOLIDADO'!J74*'[1]POA CONSOLIDADO'!$C$5</f>
        <v>123797.68532196524</v>
      </c>
      <c r="H76" s="19"/>
      <c r="I76" s="19"/>
      <c r="J76" s="19"/>
      <c r="K76" s="19">
        <f t="shared" si="9"/>
        <v>618988.42660982616</v>
      </c>
      <c r="L76" s="19"/>
      <c r="M76" s="23"/>
      <c r="N76" s="24"/>
    </row>
    <row r="77" spans="1:14" x14ac:dyDescent="0.25">
      <c r="A77" s="22"/>
      <c r="B77" s="18" t="str">
        <f>+'[1]PAC CONSOLIDADO'!E75</f>
        <v>2 Construcción Liceo Rural Paraiso</v>
      </c>
      <c r="C77" s="19"/>
      <c r="D77" s="19"/>
      <c r="E77" s="19">
        <f>+$E$5*'[1]PAC CONSOLIDADO'!J75</f>
        <v>495190.74128786096</v>
      </c>
      <c r="F77" s="19"/>
      <c r="G77" s="19">
        <f>+'[1]PAC CONSOLIDADO'!J75*'[1]POA CONSOLIDADO'!$C$5</f>
        <v>123797.68532196524</v>
      </c>
      <c r="H77" s="19"/>
      <c r="I77" s="19"/>
      <c r="J77" s="19"/>
      <c r="K77" s="19">
        <f t="shared" si="9"/>
        <v>618988.42660982616</v>
      </c>
      <c r="L77" s="19"/>
      <c r="M77" s="23"/>
      <c r="N77" s="24"/>
    </row>
    <row r="78" spans="1:14" x14ac:dyDescent="0.25">
      <c r="A78" s="22"/>
      <c r="B78" s="18" t="str">
        <f>+'[1]PAC CONSOLIDADO'!E76</f>
        <v>2 Construcción Liceo Rural Santa Rosa</v>
      </c>
      <c r="C78" s="19"/>
      <c r="D78" s="19"/>
      <c r="E78" s="19">
        <f>+$E$5*'[1]PAC CONSOLIDADO'!J76</f>
        <v>533245.20798873785</v>
      </c>
      <c r="F78" s="19"/>
      <c r="G78" s="19">
        <f>+'[1]PAC CONSOLIDADO'!J76*'[1]POA CONSOLIDADO'!$C$5</f>
        <v>133311.30199718446</v>
      </c>
      <c r="H78" s="19"/>
      <c r="I78" s="19"/>
      <c r="J78" s="19"/>
      <c r="K78" s="19">
        <f t="shared" si="9"/>
        <v>666556.50998592237</v>
      </c>
      <c r="L78" s="19"/>
      <c r="M78" s="23"/>
      <c r="N78" s="24"/>
    </row>
    <row r="79" spans="1:14" x14ac:dyDescent="0.25">
      <c r="A79" s="22"/>
      <c r="B79" s="18" t="str">
        <f>+'[1]PAC CONSOLIDADO'!E77</f>
        <v>2 Construcción T.V. Barra Parismina</v>
      </c>
      <c r="C79" s="19"/>
      <c r="D79" s="19"/>
      <c r="E79" s="19">
        <f>+$E$5*'[1]PAC CONSOLIDADO'!J77</f>
        <v>495190.74128786096</v>
      </c>
      <c r="F79" s="19"/>
      <c r="G79" s="19">
        <f>+'[1]PAC CONSOLIDADO'!J77*'[1]POA CONSOLIDADO'!$C$5</f>
        <v>123797.68532196524</v>
      </c>
      <c r="H79" s="19"/>
      <c r="I79" s="19"/>
      <c r="J79" s="19"/>
      <c r="K79" s="19">
        <f t="shared" si="9"/>
        <v>618988.42660982616</v>
      </c>
      <c r="L79" s="19"/>
      <c r="M79" s="23"/>
      <c r="N79" s="24"/>
    </row>
    <row r="80" spans="1:14" x14ac:dyDescent="0.25">
      <c r="A80" s="22"/>
      <c r="B80" s="18" t="str">
        <f>+'[1]PAC CONSOLIDADO'!E78</f>
        <v>2 Construcción T.V. De Mexico</v>
      </c>
      <c r="C80" s="19"/>
      <c r="D80" s="19"/>
      <c r="E80" s="19">
        <f>+$E$5*'[1]PAC CONSOLIDADO'!J78</f>
        <v>533245.20798873785</v>
      </c>
      <c r="F80" s="19"/>
      <c r="G80" s="19">
        <f>+'[1]PAC CONSOLIDADO'!J78*'[1]POA CONSOLIDADO'!$C$5</f>
        <v>133311.30199718446</v>
      </c>
      <c r="H80" s="19"/>
      <c r="I80" s="19"/>
      <c r="J80" s="19"/>
      <c r="K80" s="19">
        <f t="shared" si="9"/>
        <v>666556.50998592237</v>
      </c>
      <c r="L80" s="19"/>
      <c r="M80" s="23"/>
      <c r="N80" s="24"/>
    </row>
    <row r="81" spans="1:14" x14ac:dyDescent="0.25">
      <c r="A81" s="22"/>
      <c r="B81" s="18" t="str">
        <f>+'[1]PAC CONSOLIDADO'!E79</f>
        <v>2 Construcción T.V. La Ceiba</v>
      </c>
      <c r="C81" s="19"/>
      <c r="D81" s="19"/>
      <c r="E81" s="19">
        <f>+$E$5*'[1]PAC CONSOLIDADO'!J79</f>
        <v>495190.74128786096</v>
      </c>
      <c r="F81" s="19"/>
      <c r="G81" s="19">
        <f>+'[1]PAC CONSOLIDADO'!J79*'[1]POA CONSOLIDADO'!$C$5</f>
        <v>123797.68532196524</v>
      </c>
      <c r="H81" s="19"/>
      <c r="I81" s="19"/>
      <c r="J81" s="19"/>
      <c r="K81" s="19">
        <f t="shared" si="9"/>
        <v>618988.42660982616</v>
      </c>
      <c r="L81" s="19"/>
      <c r="M81" s="23"/>
      <c r="N81" s="24"/>
    </row>
    <row r="82" spans="1:14" x14ac:dyDescent="0.25">
      <c r="A82" s="22"/>
      <c r="B82" s="18" t="str">
        <f>+'[1]PAC CONSOLIDADO'!E80</f>
        <v>2 Construcción T.V. Lanas</v>
      </c>
      <c r="C82" s="19"/>
      <c r="D82" s="19"/>
      <c r="E82" s="19">
        <f>+$E$5*'[1]PAC CONSOLIDADO'!J80</f>
        <v>495190.74128786096</v>
      </c>
      <c r="F82" s="19"/>
      <c r="G82" s="19">
        <f>+'[1]PAC CONSOLIDADO'!J80*'[1]POA CONSOLIDADO'!$C$5</f>
        <v>123797.68532196524</v>
      </c>
      <c r="H82" s="19"/>
      <c r="I82" s="19"/>
      <c r="J82" s="19"/>
      <c r="K82" s="19">
        <f t="shared" si="9"/>
        <v>618988.42660982616</v>
      </c>
      <c r="L82" s="19"/>
      <c r="M82" s="23"/>
      <c r="N82" s="24"/>
    </row>
    <row r="83" spans="1:14" x14ac:dyDescent="0.25">
      <c r="A83" s="22"/>
      <c r="B83" s="18" t="str">
        <f>+'[1]PAC CONSOLIDADO'!E81</f>
        <v>2 Construcción T.V. Piedras Azules</v>
      </c>
      <c r="C83" s="19"/>
      <c r="D83" s="19"/>
      <c r="E83" s="19">
        <f>+$E$5*'[1]PAC CONSOLIDADO'!J81</f>
        <v>495190.74128786096</v>
      </c>
      <c r="F83" s="19"/>
      <c r="G83" s="19">
        <f>+'[1]PAC CONSOLIDADO'!J81*'[1]POA CONSOLIDADO'!$C$5</f>
        <v>123797.68532196524</v>
      </c>
      <c r="H83" s="19"/>
      <c r="I83" s="19"/>
      <c r="J83" s="19"/>
      <c r="K83" s="19">
        <f t="shared" si="9"/>
        <v>618988.42660982616</v>
      </c>
      <c r="L83" s="19"/>
      <c r="M83" s="23"/>
      <c r="N83" s="24"/>
    </row>
    <row r="84" spans="1:14" x14ac:dyDescent="0.25">
      <c r="A84" s="22"/>
      <c r="B84" s="18" t="str">
        <f>+'[1]PAC CONSOLIDADO'!E82</f>
        <v>2 Construcción T.V. San Juan</v>
      </c>
      <c r="C84" s="19"/>
      <c r="D84" s="19"/>
      <c r="E84" s="19">
        <f>+$E$5*'[1]PAC CONSOLIDADO'!J82</f>
        <v>495190.74128786096</v>
      </c>
      <c r="F84" s="19"/>
      <c r="G84" s="19">
        <f>+'[1]PAC CONSOLIDADO'!J82*'[1]POA CONSOLIDADO'!$C$5</f>
        <v>123797.68532196524</v>
      </c>
      <c r="H84" s="19"/>
      <c r="I84" s="19"/>
      <c r="J84" s="19"/>
      <c r="K84" s="19">
        <f t="shared" si="9"/>
        <v>618988.42660982616</v>
      </c>
      <c r="L84" s="19"/>
      <c r="M84" s="23"/>
      <c r="N84" s="24"/>
    </row>
    <row r="85" spans="1:14" x14ac:dyDescent="0.25">
      <c r="A85" s="22"/>
      <c r="B85" s="18" t="str">
        <f>+'[1]PAC CONSOLIDADO'!E83</f>
        <v>2 Construcción T.V.Las Brisas</v>
      </c>
      <c r="C85" s="19"/>
      <c r="D85" s="19"/>
      <c r="E85" s="19">
        <f>+$E$5*'[1]PAC CONSOLIDADO'!J83</f>
        <v>495190.74128786096</v>
      </c>
      <c r="F85" s="19"/>
      <c r="G85" s="19">
        <f>+'[1]PAC CONSOLIDADO'!J83*'[1]POA CONSOLIDADO'!$C$5</f>
        <v>123797.68532196524</v>
      </c>
      <c r="H85" s="19"/>
      <c r="I85" s="19"/>
      <c r="J85" s="19"/>
      <c r="K85" s="19">
        <f t="shared" si="9"/>
        <v>618988.42660982616</v>
      </c>
      <c r="L85" s="19"/>
      <c r="M85" s="23"/>
      <c r="N85" s="24"/>
    </row>
    <row r="86" spans="1:14" x14ac:dyDescent="0.25">
      <c r="A86" s="22"/>
      <c r="B86" s="18" t="str">
        <f>+'[1]PAC CONSOLIDADO'!E84</f>
        <v>3 Construcción Colegio Juntas De Caoba</v>
      </c>
      <c r="C86" s="19"/>
      <c r="D86" s="19"/>
      <c r="E86" s="19"/>
      <c r="F86" s="19"/>
      <c r="G86" s="19">
        <f>+$G$5*'[1]PAC CONSOLIDADO'!J84</f>
        <v>790434.28721466206</v>
      </c>
      <c r="H86" s="19"/>
      <c r="I86" s="19">
        <f>+'[1]PAC CONSOLIDADO'!J84*'[1]POA CONSOLIDADO'!$I$5</f>
        <v>197608.57180366552</v>
      </c>
      <c r="J86" s="19"/>
      <c r="K86" s="19">
        <f t="shared" si="9"/>
        <v>988042.85901832755</v>
      </c>
      <c r="L86" s="19"/>
      <c r="M86" s="23"/>
      <c r="N86" s="24"/>
    </row>
    <row r="87" spans="1:14" x14ac:dyDescent="0.25">
      <c r="A87" s="22"/>
      <c r="B87" s="18" t="str">
        <f>+'[1]PAC CONSOLIDADO'!E85</f>
        <v>3 Construcción Colegio Quebrada Ganado</v>
      </c>
      <c r="C87" s="19"/>
      <c r="D87" s="19"/>
      <c r="E87" s="19"/>
      <c r="F87" s="19"/>
      <c r="G87" s="19">
        <f>+$G$5*'[1]PAC CONSOLIDADO'!J85</f>
        <v>1313118.0920700482</v>
      </c>
      <c r="H87" s="19"/>
      <c r="I87" s="19">
        <f>+'[1]PAC CONSOLIDADO'!J85*'[1]POA CONSOLIDADO'!$I$5</f>
        <v>328279.52301751205</v>
      </c>
      <c r="J87" s="19"/>
      <c r="K87" s="19">
        <f t="shared" si="9"/>
        <v>1641397.6150875604</v>
      </c>
      <c r="L87" s="19"/>
      <c r="M87" s="23"/>
      <c r="N87" s="24"/>
    </row>
    <row r="88" spans="1:14" x14ac:dyDescent="0.25">
      <c r="A88" s="22"/>
      <c r="B88" s="18" t="str">
        <f>+'[1]PAC CONSOLIDADO'!E86</f>
        <v>3 Construcción Liceo Corredores (Nuevo)</v>
      </c>
      <c r="C88" s="19"/>
      <c r="D88" s="19"/>
      <c r="E88" s="19"/>
      <c r="F88" s="19"/>
      <c r="G88" s="19">
        <f>+$G$5*'[1]PAC CONSOLIDADO'!J86</f>
        <v>2487382.2176841279</v>
      </c>
      <c r="H88" s="19"/>
      <c r="I88" s="19">
        <f>+'[1]PAC CONSOLIDADO'!J86*'[1]POA CONSOLIDADO'!$I$5</f>
        <v>621845.55442103196</v>
      </c>
      <c r="J88" s="19"/>
      <c r="K88" s="19">
        <f t="shared" si="9"/>
        <v>3109227.7721051597</v>
      </c>
      <c r="L88" s="19"/>
      <c r="M88" s="23"/>
      <c r="N88" s="24"/>
    </row>
    <row r="89" spans="1:14" x14ac:dyDescent="0.25">
      <c r="A89" s="22"/>
      <c r="B89" s="18" t="str">
        <f>+'[1]PAC CONSOLIDADO'!E87</f>
        <v>3 Construcción Liceo De Puriscal (Nuevo)</v>
      </c>
      <c r="C89" s="19"/>
      <c r="D89" s="19"/>
      <c r="E89" s="19"/>
      <c r="F89" s="19"/>
      <c r="G89" s="19">
        <f>+$G$5*'[1]PAC CONSOLIDADO'!J87</f>
        <v>1772877.298955248</v>
      </c>
      <c r="H89" s="19"/>
      <c r="I89" s="19">
        <f>+'[1]PAC CONSOLIDADO'!J87*'[1]POA CONSOLIDADO'!$I$5</f>
        <v>443219.32473881199</v>
      </c>
      <c r="J89" s="19"/>
      <c r="K89" s="19">
        <f t="shared" si="9"/>
        <v>2216096.6236940599</v>
      </c>
      <c r="L89" s="19"/>
      <c r="M89" s="23"/>
      <c r="N89" s="24"/>
    </row>
    <row r="90" spans="1:14" x14ac:dyDescent="0.25">
      <c r="A90" s="22"/>
      <c r="B90" s="18" t="str">
        <f>+'[1]PAC CONSOLIDADO'!E88</f>
        <v>3 Construcción Liceo De San José Del Río</v>
      </c>
      <c r="C90" s="19"/>
      <c r="D90" s="19"/>
      <c r="E90" s="19"/>
      <c r="F90" s="19"/>
      <c r="G90" s="19">
        <f>+$G$5*'[1]PAC CONSOLIDADO'!J88</f>
        <v>1210476.950779319</v>
      </c>
      <c r="H90" s="19"/>
      <c r="I90" s="19">
        <f>+'[1]PAC CONSOLIDADO'!J88*'[1]POA CONSOLIDADO'!$I$5</f>
        <v>302619.23769482976</v>
      </c>
      <c r="J90" s="19"/>
      <c r="K90" s="19">
        <f t="shared" si="9"/>
        <v>1513096.1884741487</v>
      </c>
      <c r="L90" s="19"/>
      <c r="M90" s="23"/>
      <c r="N90" s="24"/>
    </row>
    <row r="91" spans="1:14" x14ac:dyDescent="0.25">
      <c r="A91" s="22"/>
      <c r="B91" s="18" t="str">
        <f>+'[1]PAC CONSOLIDADO'!E89</f>
        <v>3 Construcción Liceo Guacimal</v>
      </c>
      <c r="C91" s="19"/>
      <c r="D91" s="19"/>
      <c r="E91" s="19"/>
      <c r="F91" s="19"/>
      <c r="G91" s="19">
        <f>+$G$5*'[1]PAC CONSOLIDADO'!J89</f>
        <v>138855.24441268455</v>
      </c>
      <c r="H91" s="19"/>
      <c r="I91" s="19">
        <f>+'[1]PAC CONSOLIDADO'!J89*'[1]POA CONSOLIDADO'!$I$5</f>
        <v>34713.811103171138</v>
      </c>
      <c r="J91" s="19"/>
      <c r="K91" s="19">
        <f t="shared" si="9"/>
        <v>173569.0555158557</v>
      </c>
      <c r="L91" s="19"/>
      <c r="M91" s="23"/>
      <c r="N91" s="24"/>
    </row>
    <row r="92" spans="1:14" x14ac:dyDescent="0.25">
      <c r="A92" s="22"/>
      <c r="B92" s="18" t="str">
        <f>+'[1]PAC CONSOLIDADO'!E90</f>
        <v>3 Construcción Liceo Los Ángeles</v>
      </c>
      <c r="C92" s="19"/>
      <c r="D92" s="19"/>
      <c r="E92" s="19"/>
      <c r="F92" s="19"/>
      <c r="G92" s="19">
        <f>+$G$5*'[1]PAC CONSOLIDADO'!J90</f>
        <v>933928.6189507721</v>
      </c>
      <c r="H92" s="19"/>
      <c r="I92" s="19">
        <f>+'[1]PAC CONSOLIDADO'!J90*'[1]POA CONSOLIDADO'!$I$5</f>
        <v>233482.15473769302</v>
      </c>
      <c r="J92" s="19"/>
      <c r="K92" s="19">
        <f t="shared" si="9"/>
        <v>1167410.7736884651</v>
      </c>
      <c r="L92" s="19"/>
      <c r="M92" s="23"/>
      <c r="N92" s="24"/>
    </row>
    <row r="93" spans="1:14" x14ac:dyDescent="0.25">
      <c r="A93" s="22"/>
      <c r="B93" s="18" t="str">
        <f>+'[1]PAC CONSOLIDADO'!E91</f>
        <v>3 Construcción Liceo Quebrada Grande</v>
      </c>
      <c r="C93" s="19"/>
      <c r="D93" s="19"/>
      <c r="E93" s="19"/>
      <c r="F93" s="19"/>
      <c r="G93" s="19">
        <f>+$G$5*'[1]PAC CONSOLIDADO'!J91</f>
        <v>933928.6189507721</v>
      </c>
      <c r="H93" s="19"/>
      <c r="I93" s="19">
        <f>+'[1]PAC CONSOLIDADO'!J91*'[1]POA CONSOLIDADO'!$I$5</f>
        <v>233482.15473769302</v>
      </c>
      <c r="J93" s="19"/>
      <c r="K93" s="19">
        <f t="shared" si="9"/>
        <v>1167410.7736884651</v>
      </c>
      <c r="L93" s="19"/>
      <c r="M93" s="23"/>
      <c r="N93" s="24"/>
    </row>
    <row r="94" spans="1:14" x14ac:dyDescent="0.25">
      <c r="A94" s="22"/>
      <c r="B94" s="18" t="str">
        <f>+'[1]PAC CONSOLIDADO'!E92</f>
        <v>3 Construcción Liceo San Antonio Del  Humo</v>
      </c>
      <c r="C94" s="19"/>
      <c r="D94" s="19"/>
      <c r="E94" s="19"/>
      <c r="F94" s="19"/>
      <c r="G94" s="19">
        <f>+$G$5*'[1]PAC CONSOLIDADO'!J92</f>
        <v>1313118.0920700482</v>
      </c>
      <c r="H94" s="19"/>
      <c r="I94" s="19">
        <f>+'[1]PAC CONSOLIDADO'!J92*'[1]POA CONSOLIDADO'!$I$5</f>
        <v>328279.52301751205</v>
      </c>
      <c r="J94" s="19"/>
      <c r="K94" s="19">
        <f t="shared" si="9"/>
        <v>1641397.6150875604</v>
      </c>
      <c r="L94" s="19"/>
      <c r="M94" s="23"/>
      <c r="N94" s="24"/>
    </row>
    <row r="95" spans="1:14" x14ac:dyDescent="0.25">
      <c r="A95" s="22"/>
      <c r="B95" s="18" t="str">
        <f>+'[1]PAC CONSOLIDADO'!E93</f>
        <v>3 Construcción Liceo Siquirres</v>
      </c>
      <c r="C95" s="19"/>
      <c r="D95" s="19"/>
      <c r="E95" s="19"/>
      <c r="F95" s="19"/>
      <c r="G95" s="19">
        <f>+$G$5*'[1]PAC CONSOLIDADO'!J93</f>
        <v>2487380.3102005497</v>
      </c>
      <c r="H95" s="19"/>
      <c r="I95" s="19">
        <f>+'[1]PAC CONSOLIDADO'!J93*'[1]POA CONSOLIDADO'!$I$5</f>
        <v>621845.07755013742</v>
      </c>
      <c r="J95" s="19"/>
      <c r="K95" s="19">
        <f t="shared" si="9"/>
        <v>3109225.3877506871</v>
      </c>
      <c r="L95" s="19"/>
      <c r="M95" s="23"/>
      <c r="N95" s="24"/>
    </row>
    <row r="96" spans="1:14" x14ac:dyDescent="0.25">
      <c r="A96" s="22"/>
      <c r="B96" s="18" t="str">
        <f>+'[1]PAC CONSOLIDADO'!E94</f>
        <v>3 Construcción Liceo Rural De Tarcoles</v>
      </c>
      <c r="C96" s="19"/>
      <c r="D96" s="19"/>
      <c r="E96" s="19"/>
      <c r="F96" s="19"/>
      <c r="G96" s="19">
        <f>+$G$5*'[1]PAC CONSOLIDADO'!J94</f>
        <v>597322.48192859034</v>
      </c>
      <c r="H96" s="19"/>
      <c r="I96" s="19">
        <f>+'[1]PAC CONSOLIDADO'!J94*'[1]POA CONSOLIDADO'!$I$5</f>
        <v>149330.62048214758</v>
      </c>
      <c r="J96" s="19"/>
      <c r="K96" s="19">
        <f t="shared" si="9"/>
        <v>746653.10241073789</v>
      </c>
      <c r="L96" s="19"/>
      <c r="M96" s="23"/>
      <c r="N96" s="24"/>
    </row>
    <row r="97" spans="1:14" x14ac:dyDescent="0.25">
      <c r="A97" s="22"/>
      <c r="B97" s="18" t="str">
        <f>+'[1]PAC CONSOLIDADO'!E95</f>
        <v>3 Construcción Liceo Rural Islas Del Chirripo</v>
      </c>
      <c r="C97" s="19"/>
      <c r="D97" s="19"/>
      <c r="E97" s="19"/>
      <c r="F97" s="19"/>
      <c r="G97" s="19">
        <f>+$G$5*'[1]PAC CONSOLIDADO'!J95</f>
        <v>597322.48192859034</v>
      </c>
      <c r="H97" s="19"/>
      <c r="I97" s="19">
        <f>+'[1]PAC CONSOLIDADO'!J95*'[1]POA CONSOLIDADO'!$I$5</f>
        <v>149330.62048214758</v>
      </c>
      <c r="J97" s="19"/>
      <c r="K97" s="19">
        <f t="shared" si="9"/>
        <v>746653.10241073789</v>
      </c>
      <c r="L97" s="19"/>
      <c r="M97" s="23"/>
      <c r="N97" s="24"/>
    </row>
    <row r="98" spans="1:14" ht="28.5" customHeight="1" x14ac:dyDescent="0.25">
      <c r="A98" s="22"/>
      <c r="B98" s="18" t="str">
        <f>+'[1]PAC CONSOLIDADO'!E96</f>
        <v>3 Construcción Liceo Rural San Carlos Pacuarito</v>
      </c>
      <c r="C98" s="19"/>
      <c r="D98" s="19"/>
      <c r="E98" s="19"/>
      <c r="F98" s="19"/>
      <c r="G98" s="19">
        <f>+$G$5*'[1]PAC CONSOLIDADO'!J96</f>
        <v>559907.46838817466</v>
      </c>
      <c r="H98" s="19"/>
      <c r="I98" s="19">
        <f>+'[1]PAC CONSOLIDADO'!J96*'[1]POA CONSOLIDADO'!$I$5</f>
        <v>139976.86709704367</v>
      </c>
      <c r="J98" s="19"/>
      <c r="K98" s="19">
        <f t="shared" si="9"/>
        <v>699884.33548521833</v>
      </c>
      <c r="L98" s="19"/>
      <c r="M98" s="23"/>
      <c r="N98" s="24"/>
    </row>
    <row r="99" spans="1:14" x14ac:dyDescent="0.25">
      <c r="A99" s="22"/>
      <c r="B99" s="18" t="str">
        <f>+'[1]PAC CONSOLIDADO'!E97</f>
        <v>3 Construcción Liceo Rural San Isidro</v>
      </c>
      <c r="C99" s="19"/>
      <c r="D99" s="19"/>
      <c r="E99" s="19"/>
      <c r="F99" s="19"/>
      <c r="G99" s="19">
        <f>+$G$5*'[1]PAC CONSOLIDADO'!J97</f>
        <v>530276.82430430443</v>
      </c>
      <c r="H99" s="19"/>
      <c r="I99" s="19">
        <f>+'[1]PAC CONSOLIDADO'!J97*'[1]POA CONSOLIDADO'!$I$5</f>
        <v>132569.20607607611</v>
      </c>
      <c r="J99" s="19"/>
      <c r="K99" s="19">
        <f t="shared" si="9"/>
        <v>662846.03038038057</v>
      </c>
      <c r="L99" s="19"/>
      <c r="M99" s="23"/>
      <c r="N99" s="24"/>
    </row>
    <row r="100" spans="1:14" x14ac:dyDescent="0.25">
      <c r="A100" s="22"/>
      <c r="B100" s="18" t="str">
        <f>+'[1]PAC CONSOLIDADO'!E98</f>
        <v>3 Construcción Liceo Rural Yorkin</v>
      </c>
      <c r="C100" s="19"/>
      <c r="D100" s="19"/>
      <c r="E100" s="19"/>
      <c r="F100" s="19"/>
      <c r="G100" s="19">
        <f>+$G$5*'[1]PAC CONSOLIDADO'!J98</f>
        <v>519950.27835225401</v>
      </c>
      <c r="H100" s="19"/>
      <c r="I100" s="19">
        <f>+'[1]PAC CONSOLIDADO'!J98*'[1]POA CONSOLIDADO'!$I$5</f>
        <v>129987.5695880635</v>
      </c>
      <c r="J100" s="19"/>
      <c r="K100" s="19">
        <f t="shared" si="9"/>
        <v>649937.84794031747</v>
      </c>
      <c r="L100" s="19"/>
      <c r="M100" s="23"/>
      <c r="N100" s="24"/>
    </row>
    <row r="101" spans="1:14" x14ac:dyDescent="0.25">
      <c r="A101" s="22"/>
      <c r="B101" s="18" t="str">
        <f>+'[1]PAC CONSOLIDADO'!E99</f>
        <v>3 Construcción T.V. De Puerto Viejo</v>
      </c>
      <c r="C101" s="19"/>
      <c r="D101" s="19"/>
      <c r="E101" s="19"/>
      <c r="F101" s="19"/>
      <c r="G101" s="19">
        <f>+$G$5*'[1]PAC CONSOLIDADO'!J99</f>
        <v>716715.2053017515</v>
      </c>
      <c r="H101" s="19"/>
      <c r="I101" s="19">
        <f>+'[1]PAC CONSOLIDADO'!J99*'[1]POA CONSOLIDADO'!$I$5</f>
        <v>179178.80132543787</v>
      </c>
      <c r="J101" s="19"/>
      <c r="K101" s="19">
        <f t="shared" si="9"/>
        <v>895894.00662718934</v>
      </c>
      <c r="L101" s="19"/>
      <c r="M101" s="23"/>
      <c r="N101" s="24"/>
    </row>
    <row r="102" spans="1:14" x14ac:dyDescent="0.25">
      <c r="A102" s="22"/>
      <c r="B102" s="18" t="str">
        <f>+'[1]PAC CONSOLIDADO'!E100</f>
        <v>3 Construcción T.V. El Llano</v>
      </c>
      <c r="C102" s="19"/>
      <c r="D102" s="19"/>
      <c r="E102" s="19"/>
      <c r="F102" s="19"/>
      <c r="G102" s="19">
        <f>+$G$5*'[1]PAC CONSOLIDADO'!J100</f>
        <v>519950.27835225401</v>
      </c>
      <c r="H102" s="19"/>
      <c r="I102" s="19">
        <f>+'[1]PAC CONSOLIDADO'!J100*'[1]POA CONSOLIDADO'!$I$5</f>
        <v>129987.5695880635</v>
      </c>
      <c r="J102" s="19"/>
      <c r="K102" s="19">
        <f t="shared" si="9"/>
        <v>649937.84794031747</v>
      </c>
      <c r="L102" s="19"/>
      <c r="M102" s="23"/>
      <c r="N102" s="24"/>
    </row>
    <row r="103" spans="1:14" x14ac:dyDescent="0.25">
      <c r="A103" s="22"/>
      <c r="B103" s="18" t="str">
        <f>+'[1]PAC CONSOLIDADO'!E101</f>
        <v>3 Construcción T.V. Ida San Luis</v>
      </c>
      <c r="C103" s="19"/>
      <c r="D103" s="19"/>
      <c r="E103" s="19"/>
      <c r="F103" s="19"/>
      <c r="G103" s="19">
        <f>+$G$5*'[1]PAC CONSOLIDADO'!J101</f>
        <v>559907.46838817466</v>
      </c>
      <c r="H103" s="19"/>
      <c r="I103" s="19">
        <f>+'[1]PAC CONSOLIDADO'!J101*'[1]POA CONSOLIDADO'!$I$5</f>
        <v>139976.86709704367</v>
      </c>
      <c r="J103" s="19"/>
      <c r="K103" s="19">
        <f t="shared" si="9"/>
        <v>699884.33548521833</v>
      </c>
      <c r="L103" s="19"/>
      <c r="M103" s="23"/>
      <c r="N103" s="24"/>
    </row>
    <row r="104" spans="1:14" x14ac:dyDescent="0.25">
      <c r="A104" s="22"/>
      <c r="B104" s="18" t="str">
        <f>+'[1]PAC CONSOLIDADO'!E102</f>
        <v>3 Construcción T.V. Las Ceibas</v>
      </c>
      <c r="C104" s="19"/>
      <c r="D104" s="19"/>
      <c r="E104" s="19"/>
      <c r="F104" s="19"/>
      <c r="G104" s="19">
        <f>+$G$5*'[1]PAC CONSOLIDADO'!J102</f>
        <v>559907.46838817466</v>
      </c>
      <c r="H104" s="19"/>
      <c r="I104" s="19">
        <f>+'[1]PAC CONSOLIDADO'!J102*'[1]POA CONSOLIDADO'!$I$5</f>
        <v>139976.86709704367</v>
      </c>
      <c r="J104" s="19"/>
      <c r="K104" s="19">
        <f t="shared" si="9"/>
        <v>699884.33548521833</v>
      </c>
      <c r="L104" s="19"/>
      <c r="M104" s="23"/>
      <c r="N104" s="24"/>
    </row>
    <row r="105" spans="1:14" x14ac:dyDescent="0.25">
      <c r="A105" s="22"/>
      <c r="B105" s="18" t="str">
        <f>+'[1]PAC CONSOLIDADO'!E103</f>
        <v>3 Construcción T.V. Las Colonias</v>
      </c>
      <c r="C105" s="19"/>
      <c r="D105" s="19"/>
      <c r="E105" s="19"/>
      <c r="F105" s="19"/>
      <c r="G105" s="19">
        <f>+$G$5*'[1]PAC CONSOLIDADO'!J103</f>
        <v>519950.27835225401</v>
      </c>
      <c r="H105" s="19"/>
      <c r="I105" s="19">
        <f>+'[1]PAC CONSOLIDADO'!J103*'[1]POA CONSOLIDADO'!$I$5</f>
        <v>129987.5695880635</v>
      </c>
      <c r="J105" s="19"/>
      <c r="K105" s="19">
        <f t="shared" si="9"/>
        <v>649937.84794031747</v>
      </c>
      <c r="L105" s="19"/>
      <c r="M105" s="23"/>
      <c r="N105" s="24"/>
    </row>
    <row r="106" spans="1:14" x14ac:dyDescent="0.25">
      <c r="A106" s="22"/>
      <c r="B106" s="18" t="str">
        <f>+'[1]PAC CONSOLIDADO'!E104</f>
        <v>3 Construcción T.V. Los Jazmines B.</v>
      </c>
      <c r="C106" s="19"/>
      <c r="D106" s="19"/>
      <c r="E106" s="19"/>
      <c r="F106" s="19"/>
      <c r="G106" s="19">
        <f>+$G$5*'[1]PAC CONSOLIDADO'!J104</f>
        <v>519950.27835225401</v>
      </c>
      <c r="H106" s="19"/>
      <c r="I106" s="19">
        <f>+'[1]PAC CONSOLIDADO'!J104*'[1]POA CONSOLIDADO'!$I$5</f>
        <v>129987.5695880635</v>
      </c>
      <c r="J106" s="19"/>
      <c r="K106" s="19">
        <f t="shared" si="9"/>
        <v>649937.84794031747</v>
      </c>
      <c r="L106" s="19"/>
      <c r="M106" s="23"/>
      <c r="N106" s="24"/>
    </row>
    <row r="107" spans="1:14" x14ac:dyDescent="0.25">
      <c r="A107" s="22"/>
      <c r="B107" s="18" t="str">
        <f>+'[1]PAC CONSOLIDADO'!E105</f>
        <v>3 Construcción T.V. San Julián</v>
      </c>
      <c r="C107" s="19"/>
      <c r="D107" s="19"/>
      <c r="E107" s="19"/>
      <c r="F107" s="19"/>
      <c r="G107" s="19">
        <f>+$G$5*'[1]PAC CONSOLIDADO'!J105</f>
        <v>597322.48192859034</v>
      </c>
      <c r="H107" s="19"/>
      <c r="I107" s="19">
        <f>+'[1]PAC CONSOLIDADO'!J105*'[1]POA CONSOLIDADO'!$I$5</f>
        <v>149330.62048214758</v>
      </c>
      <c r="J107" s="19"/>
      <c r="K107" s="19">
        <f t="shared" si="9"/>
        <v>746653.10241073789</v>
      </c>
      <c r="L107" s="19"/>
      <c r="M107" s="23"/>
      <c r="N107" s="24"/>
    </row>
    <row r="108" spans="1:14" x14ac:dyDescent="0.25">
      <c r="A108" s="22"/>
      <c r="B108" s="18" t="str">
        <f>+'[1]PAC CONSOLIDADO'!E106</f>
        <v>3 Construcción T.V. Valle Verde</v>
      </c>
      <c r="C108" s="19"/>
      <c r="D108" s="19"/>
      <c r="E108" s="19"/>
      <c r="F108" s="19"/>
      <c r="G108" s="19">
        <f>+$G$5*'[1]PAC CONSOLIDADO'!J106</f>
        <v>519950.27835225401</v>
      </c>
      <c r="H108" s="19"/>
      <c r="I108" s="19">
        <f>+'[1]PAC CONSOLIDADO'!J106*'[1]POA CONSOLIDADO'!$I$5</f>
        <v>129987.5695880635</v>
      </c>
      <c r="J108" s="19"/>
      <c r="K108" s="19">
        <f t="shared" si="9"/>
        <v>649937.84794031747</v>
      </c>
      <c r="L108" s="19"/>
      <c r="M108" s="23"/>
      <c r="N108" s="24"/>
    </row>
    <row r="109" spans="1:14" x14ac:dyDescent="0.25">
      <c r="A109" s="22"/>
      <c r="B109" s="18" t="str">
        <f>+'[1]PAC CONSOLIDADO'!E107</f>
        <v>3 Construcción C.T.P. Alajuelita</v>
      </c>
      <c r="C109" s="19"/>
      <c r="D109" s="19"/>
      <c r="E109" s="19"/>
      <c r="F109" s="19"/>
      <c r="G109" s="19">
        <f>+$G$5*'[1]PAC CONSOLIDADO'!J107</f>
        <v>3469367.0301019545</v>
      </c>
      <c r="H109" s="19"/>
      <c r="I109" s="19">
        <f>+'[1]PAC CONSOLIDADO'!J107*'[1]POA CONSOLIDADO'!$I$5</f>
        <v>867341.75752548862</v>
      </c>
      <c r="J109" s="19"/>
      <c r="K109" s="19">
        <f t="shared" si="9"/>
        <v>4336708.7876274427</v>
      </c>
      <c r="L109" s="19"/>
      <c r="M109" s="23"/>
      <c r="N109" s="24"/>
    </row>
    <row r="110" spans="1:14" x14ac:dyDescent="0.25">
      <c r="A110" s="22"/>
      <c r="B110" s="18" t="str">
        <f>+'[1]PAC CONSOLIDADO'!E108</f>
        <v>3 Construcción C.T.P. Belen</v>
      </c>
      <c r="C110" s="19"/>
      <c r="D110" s="19"/>
      <c r="E110" s="19"/>
      <c r="F110" s="19"/>
      <c r="G110" s="19">
        <f>+$G$5*'[1]PAC CONSOLIDADO'!J108</f>
        <v>3469367.0301019545</v>
      </c>
      <c r="H110" s="19"/>
      <c r="I110" s="19">
        <f>+'[1]PAC CONSOLIDADO'!J108*'[1]POA CONSOLIDADO'!$I$5</f>
        <v>867341.75752548862</v>
      </c>
      <c r="J110" s="19"/>
      <c r="K110" s="19">
        <f t="shared" si="9"/>
        <v>4336708.7876274427</v>
      </c>
      <c r="L110" s="19"/>
      <c r="M110" s="23"/>
      <c r="N110" s="24"/>
    </row>
    <row r="111" spans="1:14" x14ac:dyDescent="0.25">
      <c r="A111" s="22"/>
      <c r="B111" s="18" t="str">
        <f>+'[1]PAC CONSOLIDADO'!E109</f>
        <v>3 Construcción C.T.P. Hatillo</v>
      </c>
      <c r="C111" s="19"/>
      <c r="D111" s="19"/>
      <c r="E111" s="19"/>
      <c r="F111" s="19"/>
      <c r="G111" s="19">
        <f>+$G$5*'[1]PAC CONSOLIDADO'!J109</f>
        <v>3469367.0301019545</v>
      </c>
      <c r="H111" s="19"/>
      <c r="I111" s="19">
        <f>+'[1]PAC CONSOLIDADO'!J109*'[1]POA CONSOLIDADO'!$I$5</f>
        <v>867341.75752548862</v>
      </c>
      <c r="J111" s="19"/>
      <c r="K111" s="19">
        <f t="shared" si="9"/>
        <v>4336708.7876274427</v>
      </c>
      <c r="L111" s="19"/>
      <c r="M111" s="23"/>
      <c r="N111" s="24"/>
    </row>
    <row r="112" spans="1:14" x14ac:dyDescent="0.25">
      <c r="A112" s="22"/>
      <c r="B112" s="18" t="str">
        <f>+'[1]PAC CONSOLIDADO'!E110</f>
        <v>3 Construcción C.T.P. La Carpio</v>
      </c>
      <c r="C112" s="19"/>
      <c r="D112" s="19"/>
      <c r="E112" s="19"/>
      <c r="F112" s="19"/>
      <c r="G112" s="19">
        <f>+$G$5*'[1]PAC CONSOLIDADO'!J110</f>
        <v>3469367.0301019545</v>
      </c>
      <c r="H112" s="19"/>
      <c r="I112" s="19">
        <f>+'[1]PAC CONSOLIDADO'!J110*'[1]POA CONSOLIDADO'!$I$5</f>
        <v>867341.75752548862</v>
      </c>
      <c r="J112" s="19"/>
      <c r="K112" s="19">
        <f t="shared" si="9"/>
        <v>4336708.7876274427</v>
      </c>
      <c r="L112" s="19"/>
      <c r="M112" s="23"/>
      <c r="N112" s="24"/>
    </row>
    <row r="113" spans="1:14" s="16" customFormat="1" ht="31.5" x14ac:dyDescent="0.25">
      <c r="A113" s="12" t="str">
        <f>+'[1]PAC CONSOLIDADO'!E111</f>
        <v>Adquisición de terrenos</v>
      </c>
      <c r="B113" s="13"/>
      <c r="C113" s="14">
        <f>SUM(C114:C155)</f>
        <v>2164844.6394420261</v>
      </c>
      <c r="D113" s="14">
        <f t="shared" ref="D113:L113" si="10">SUM(D114:D155)</f>
        <v>0</v>
      </c>
      <c r="E113" s="14">
        <f t="shared" si="10"/>
        <v>5341754.1478232006</v>
      </c>
      <c r="F113" s="14">
        <f t="shared" si="10"/>
        <v>0</v>
      </c>
      <c r="G113" s="14">
        <f t="shared" si="10"/>
        <v>12594253.946629319</v>
      </c>
      <c r="H113" s="14">
        <f t="shared" si="10"/>
        <v>0</v>
      </c>
      <c r="I113" s="14">
        <f t="shared" si="10"/>
        <v>0</v>
      </c>
      <c r="J113" s="14">
        <f t="shared" si="10"/>
        <v>0</v>
      </c>
      <c r="K113" s="14">
        <f t="shared" si="10"/>
        <v>20100852.733894534</v>
      </c>
      <c r="L113" s="14">
        <f t="shared" si="10"/>
        <v>0</v>
      </c>
      <c r="M113" s="15"/>
    </row>
    <row r="114" spans="1:14" x14ac:dyDescent="0.25">
      <c r="A114" s="22"/>
      <c r="B114" s="18" t="str">
        <f>+'[1]PAC CONSOLIDADO'!E112</f>
        <v xml:space="preserve">1 Terreno Liceo De Cuajiniquil </v>
      </c>
      <c r="C114" s="19">
        <f>+'[1]PAC CONSOLIDADO'!J112</f>
        <v>541211.15986050654</v>
      </c>
      <c r="D114" s="19"/>
      <c r="E114" s="19"/>
      <c r="F114" s="19"/>
      <c r="G114" s="19"/>
      <c r="H114" s="19"/>
      <c r="I114" s="19"/>
      <c r="J114" s="19"/>
      <c r="K114" s="19">
        <f>+C114+E114+G114+I114</f>
        <v>541211.15986050654</v>
      </c>
      <c r="L114" s="19"/>
      <c r="M114" s="23"/>
      <c r="N114" s="24"/>
    </row>
    <row r="115" spans="1:14" x14ac:dyDescent="0.25">
      <c r="A115" s="22"/>
      <c r="B115" s="18" t="str">
        <f>+'[1]PAC CONSOLIDADO'!E113</f>
        <v>1 Terreno Liceo Rural Labrador</v>
      </c>
      <c r="C115" s="19">
        <f>+'[1]PAC CONSOLIDADO'!J113</f>
        <v>324726.6959163039</v>
      </c>
      <c r="D115" s="19"/>
      <c r="E115" s="19"/>
      <c r="F115" s="19"/>
      <c r="G115" s="19"/>
      <c r="H115" s="19"/>
      <c r="I115" s="19"/>
      <c r="J115" s="19"/>
      <c r="K115" s="19">
        <f t="shared" ref="K115:K155" si="11">+C115+E115+G115+I115</f>
        <v>324726.6959163039</v>
      </c>
      <c r="L115" s="19"/>
      <c r="M115" s="23"/>
      <c r="N115" s="24"/>
    </row>
    <row r="116" spans="1:14" x14ac:dyDescent="0.25">
      <c r="A116" s="22"/>
      <c r="B116" s="18" t="str">
        <f>+'[1]PAC CONSOLIDADO'!E114</f>
        <v>1 Terreno Liceo Rural Londres De Aguirre</v>
      </c>
      <c r="C116" s="19">
        <f>+'[1]PAC CONSOLIDADO'!J114</f>
        <v>324726.6959163039</v>
      </c>
      <c r="D116" s="19"/>
      <c r="E116" s="19"/>
      <c r="F116" s="19"/>
      <c r="G116" s="19"/>
      <c r="H116" s="19"/>
      <c r="I116" s="19"/>
      <c r="J116" s="19"/>
      <c r="K116" s="19">
        <f t="shared" si="11"/>
        <v>324726.6959163039</v>
      </c>
      <c r="L116" s="19"/>
      <c r="M116" s="23"/>
      <c r="N116" s="24"/>
    </row>
    <row r="117" spans="1:14" x14ac:dyDescent="0.25">
      <c r="A117" s="22"/>
      <c r="B117" s="18" t="str">
        <f>+'[1]PAC CONSOLIDADO'!E115</f>
        <v>1 Terreno Liceo Rural Zapatón</v>
      </c>
      <c r="C117" s="19">
        <f>+'[1]PAC CONSOLIDADO'!J115</f>
        <v>324726.6959163039</v>
      </c>
      <c r="D117" s="19"/>
      <c r="E117" s="19"/>
      <c r="F117" s="19"/>
      <c r="G117" s="19"/>
      <c r="H117" s="19"/>
      <c r="I117" s="19"/>
      <c r="J117" s="19"/>
      <c r="K117" s="19">
        <f t="shared" si="11"/>
        <v>324726.6959163039</v>
      </c>
      <c r="L117" s="19"/>
      <c r="M117" s="23"/>
      <c r="N117" s="24"/>
    </row>
    <row r="118" spans="1:14" x14ac:dyDescent="0.25">
      <c r="A118" s="22"/>
      <c r="B118" s="18" t="str">
        <f>+'[1]PAC CONSOLIDADO'!E116</f>
        <v>1 Terreno T.V. Boca Tapada</v>
      </c>
      <c r="C118" s="19">
        <f>+'[1]PAC CONSOLIDADO'!J116</f>
        <v>324726.6959163039</v>
      </c>
      <c r="D118" s="19"/>
      <c r="E118" s="19"/>
      <c r="F118" s="19"/>
      <c r="G118" s="19"/>
      <c r="H118" s="19"/>
      <c r="I118" s="19"/>
      <c r="J118" s="19"/>
      <c r="K118" s="19">
        <f t="shared" si="11"/>
        <v>324726.6959163039</v>
      </c>
      <c r="L118" s="19"/>
      <c r="M118" s="23"/>
      <c r="N118" s="24"/>
    </row>
    <row r="119" spans="1:14" x14ac:dyDescent="0.25">
      <c r="A119" s="22"/>
      <c r="B119" s="18" t="str">
        <f>+'[1]PAC CONSOLIDADO'!E117</f>
        <v>1 Terreno T.V. Mastatal</v>
      </c>
      <c r="C119" s="19">
        <f>+'[1]PAC CONSOLIDADO'!J117</f>
        <v>324726.6959163039</v>
      </c>
      <c r="D119" s="19"/>
      <c r="E119" s="19"/>
      <c r="F119" s="19"/>
      <c r="G119" s="19"/>
      <c r="H119" s="19"/>
      <c r="I119" s="19"/>
      <c r="J119" s="19"/>
      <c r="K119" s="19">
        <f t="shared" si="11"/>
        <v>324726.6959163039</v>
      </c>
      <c r="L119" s="19"/>
      <c r="M119" s="23"/>
      <c r="N119" s="24"/>
    </row>
    <row r="120" spans="1:14" x14ac:dyDescent="0.25">
      <c r="A120" s="22"/>
      <c r="B120" s="18" t="str">
        <f>+'[1]PAC CONSOLIDADO'!E118</f>
        <v>2 Terreno Liceo De Cascajal</v>
      </c>
      <c r="C120" s="19"/>
      <c r="D120" s="19"/>
      <c r="E120" s="19">
        <f>+'[1]PAC CONSOLIDADO'!J118</f>
        <v>568271.71785353182</v>
      </c>
      <c r="F120" s="19"/>
      <c r="G120" s="19"/>
      <c r="H120" s="19"/>
      <c r="I120" s="19"/>
      <c r="J120" s="19"/>
      <c r="K120" s="19">
        <f t="shared" si="11"/>
        <v>568271.71785353182</v>
      </c>
      <c r="L120" s="19"/>
      <c r="M120" s="23"/>
      <c r="N120" s="24"/>
    </row>
    <row r="121" spans="1:14" x14ac:dyDescent="0.25">
      <c r="A121" s="22"/>
      <c r="B121" s="18" t="str">
        <f>+'[1]PAC CONSOLIDADO'!E119</f>
        <v>2 Terreno Liceo De Tierra Blanca</v>
      </c>
      <c r="C121" s="19"/>
      <c r="D121" s="19"/>
      <c r="E121" s="19">
        <f>+'[1]PAC CONSOLIDADO'!J119</f>
        <v>568271.71785353182</v>
      </c>
      <c r="F121" s="19"/>
      <c r="G121" s="19"/>
      <c r="H121" s="19"/>
      <c r="I121" s="19"/>
      <c r="J121" s="19"/>
      <c r="K121" s="19">
        <f t="shared" si="11"/>
        <v>568271.71785353182</v>
      </c>
      <c r="L121" s="19"/>
      <c r="M121" s="23"/>
      <c r="N121" s="24"/>
    </row>
    <row r="122" spans="1:14" x14ac:dyDescent="0.25">
      <c r="A122" s="22"/>
      <c r="B122" s="18" t="str">
        <f>+'[1]PAC CONSOLIDADO'!E120</f>
        <v>2 Terreno Liceo Deportivo Grecia</v>
      </c>
      <c r="C122" s="19"/>
      <c r="D122" s="19"/>
      <c r="E122" s="19">
        <f>+'[1]PAC CONSOLIDADO'!J120</f>
        <v>568271.71785353182</v>
      </c>
      <c r="F122" s="19"/>
      <c r="G122" s="19"/>
      <c r="H122" s="19"/>
      <c r="I122" s="19"/>
      <c r="J122" s="19"/>
      <c r="K122" s="19">
        <f t="shared" si="11"/>
        <v>568271.71785353182</v>
      </c>
      <c r="L122" s="19"/>
      <c r="M122" s="23"/>
      <c r="N122" s="24"/>
    </row>
    <row r="123" spans="1:14" x14ac:dyDescent="0.25">
      <c r="A123" s="22"/>
      <c r="B123" s="18" t="str">
        <f>+'[1]PAC CONSOLIDADO'!E121</f>
        <v>2 Terreno Liceo Felix Mata Valle</v>
      </c>
      <c r="C123" s="19"/>
      <c r="D123" s="19"/>
      <c r="E123" s="19">
        <f>+'[1]PAC CONSOLIDADO'!J121</f>
        <v>568271.71785353182</v>
      </c>
      <c r="F123" s="19"/>
      <c r="G123" s="19"/>
      <c r="H123" s="19"/>
      <c r="I123" s="19"/>
      <c r="J123" s="19"/>
      <c r="K123" s="19">
        <f t="shared" si="11"/>
        <v>568271.71785353182</v>
      </c>
      <c r="L123" s="19"/>
      <c r="M123" s="23"/>
      <c r="N123" s="24"/>
    </row>
    <row r="124" spans="1:14" x14ac:dyDescent="0.25">
      <c r="A124" s="22"/>
      <c r="B124" s="18" t="str">
        <f>+'[1]PAC CONSOLIDADO'!E122</f>
        <v>2 Terreno Liceo Rural Cañon De El Guarco</v>
      </c>
      <c r="C124" s="19"/>
      <c r="D124" s="19"/>
      <c r="E124" s="19">
        <f>+'[1]PAC CONSOLIDADO'!J122</f>
        <v>340963.03071211913</v>
      </c>
      <c r="F124" s="19"/>
      <c r="G124" s="19"/>
      <c r="H124" s="19"/>
      <c r="I124" s="19"/>
      <c r="J124" s="19"/>
      <c r="K124" s="19">
        <f t="shared" si="11"/>
        <v>340963.03071211913</v>
      </c>
      <c r="L124" s="19"/>
      <c r="M124" s="23"/>
      <c r="N124" s="24"/>
    </row>
    <row r="125" spans="1:14" x14ac:dyDescent="0.25">
      <c r="A125" s="22"/>
      <c r="B125" s="18" t="str">
        <f>+'[1]PAC CONSOLIDADO'!E123</f>
        <v>2 Terreno Liceo Rural Cartagena</v>
      </c>
      <c r="C125" s="19"/>
      <c r="D125" s="19"/>
      <c r="E125" s="19">
        <f>+'[1]PAC CONSOLIDADO'!J123</f>
        <v>340963.03071211913</v>
      </c>
      <c r="F125" s="19"/>
      <c r="G125" s="19"/>
      <c r="H125" s="19"/>
      <c r="I125" s="19"/>
      <c r="J125" s="19"/>
      <c r="K125" s="19">
        <f t="shared" si="11"/>
        <v>340963.03071211913</v>
      </c>
      <c r="L125" s="19"/>
      <c r="M125" s="23"/>
      <c r="N125" s="24"/>
    </row>
    <row r="126" spans="1:14" x14ac:dyDescent="0.25">
      <c r="A126" s="22"/>
      <c r="B126" s="18" t="str">
        <f>+'[1]PAC CONSOLIDADO'!E124</f>
        <v>2 Terreno Liceo Rural Los Almendros</v>
      </c>
      <c r="C126" s="19"/>
      <c r="D126" s="19"/>
      <c r="E126" s="19">
        <f>+'[1]PAC CONSOLIDADO'!J124</f>
        <v>340963.03071211913</v>
      </c>
      <c r="F126" s="19"/>
      <c r="G126" s="19"/>
      <c r="H126" s="19"/>
      <c r="I126" s="19"/>
      <c r="J126" s="19"/>
      <c r="K126" s="19">
        <f t="shared" si="11"/>
        <v>340963.03071211913</v>
      </c>
      <c r="L126" s="19"/>
      <c r="M126" s="23"/>
      <c r="N126" s="24"/>
    </row>
    <row r="127" spans="1:14" x14ac:dyDescent="0.25">
      <c r="A127" s="22"/>
      <c r="B127" s="18" t="str">
        <f>+'[1]PAC CONSOLIDADO'!E125</f>
        <v>2 Terreno T.V. De Mexico</v>
      </c>
      <c r="C127" s="19"/>
      <c r="D127" s="19"/>
      <c r="E127" s="19">
        <f>+'[1]PAC CONSOLIDADO'!J125</f>
        <v>340963.03071211913</v>
      </c>
      <c r="F127" s="19"/>
      <c r="G127" s="19"/>
      <c r="H127" s="19"/>
      <c r="I127" s="19"/>
      <c r="J127" s="19"/>
      <c r="K127" s="19">
        <f t="shared" si="11"/>
        <v>340963.03071211913</v>
      </c>
      <c r="L127" s="19"/>
      <c r="M127" s="23"/>
      <c r="N127" s="24"/>
    </row>
    <row r="128" spans="1:14" x14ac:dyDescent="0.25">
      <c r="A128" s="22"/>
      <c r="B128" s="18" t="str">
        <f>+'[1]PAC CONSOLIDADO'!E126</f>
        <v>2 Terreno T.V. La Ceiba</v>
      </c>
      <c r="C128" s="19"/>
      <c r="D128" s="19"/>
      <c r="E128" s="19">
        <f>+'[1]PAC CONSOLIDADO'!J126</f>
        <v>340963.03071211913</v>
      </c>
      <c r="F128" s="19"/>
      <c r="G128" s="19"/>
      <c r="H128" s="19"/>
      <c r="I128" s="19"/>
      <c r="J128" s="19"/>
      <c r="K128" s="19">
        <f t="shared" si="11"/>
        <v>340963.03071211913</v>
      </c>
      <c r="L128" s="19"/>
      <c r="M128" s="23"/>
      <c r="N128" s="24"/>
    </row>
    <row r="129" spans="1:14" x14ac:dyDescent="0.25">
      <c r="A129" s="22"/>
      <c r="B129" s="18" t="str">
        <f>+'[1]PAC CONSOLIDADO'!E127</f>
        <v>2 Terreno T.V. Lanas</v>
      </c>
      <c r="C129" s="19"/>
      <c r="D129" s="19"/>
      <c r="E129" s="19">
        <f>+'[1]PAC CONSOLIDADO'!J127</f>
        <v>340963.03071211913</v>
      </c>
      <c r="F129" s="19"/>
      <c r="G129" s="19"/>
      <c r="H129" s="19"/>
      <c r="I129" s="19"/>
      <c r="J129" s="19"/>
      <c r="K129" s="19">
        <f t="shared" si="11"/>
        <v>340963.03071211913</v>
      </c>
      <c r="L129" s="19"/>
      <c r="M129" s="23"/>
      <c r="N129" s="24"/>
    </row>
    <row r="130" spans="1:14" x14ac:dyDescent="0.25">
      <c r="A130" s="22"/>
      <c r="B130" s="18" t="str">
        <f>+'[1]PAC CONSOLIDADO'!E128</f>
        <v>2 Terreno T.V. Piedras Azules</v>
      </c>
      <c r="C130" s="19"/>
      <c r="D130" s="19"/>
      <c r="E130" s="19">
        <f>+'[1]PAC CONSOLIDADO'!J128</f>
        <v>340963.03071211913</v>
      </c>
      <c r="F130" s="19"/>
      <c r="G130" s="19"/>
      <c r="H130" s="19"/>
      <c r="I130" s="19"/>
      <c r="J130" s="19"/>
      <c r="K130" s="19">
        <f t="shared" si="11"/>
        <v>340963.03071211913</v>
      </c>
      <c r="L130" s="19"/>
      <c r="M130" s="23"/>
      <c r="N130" s="24"/>
    </row>
    <row r="131" spans="1:14" x14ac:dyDescent="0.25">
      <c r="A131" s="22"/>
      <c r="B131" s="18" t="str">
        <f>+'[1]PAC CONSOLIDADO'!E129</f>
        <v>2 Terreno T.V. San Juan</v>
      </c>
      <c r="C131" s="19"/>
      <c r="D131" s="19"/>
      <c r="E131" s="19">
        <f>+'[1]PAC CONSOLIDADO'!J129</f>
        <v>340963.03071211913</v>
      </c>
      <c r="F131" s="19"/>
      <c r="G131" s="19"/>
      <c r="H131" s="19"/>
      <c r="I131" s="19"/>
      <c r="J131" s="19"/>
      <c r="K131" s="19">
        <f t="shared" si="11"/>
        <v>340963.03071211913</v>
      </c>
      <c r="L131" s="19"/>
      <c r="M131" s="23"/>
      <c r="N131" s="24"/>
    </row>
    <row r="132" spans="1:14" x14ac:dyDescent="0.25">
      <c r="A132" s="22"/>
      <c r="B132" s="18" t="str">
        <f>+'[1]PAC CONSOLIDADO'!E130</f>
        <v>2 Terreno T.V.Las Brisas</v>
      </c>
      <c r="C132" s="19"/>
      <c r="D132" s="19"/>
      <c r="E132" s="19">
        <f>+'[1]PAC CONSOLIDADO'!J130</f>
        <v>340963.03071211913</v>
      </c>
      <c r="F132" s="19"/>
      <c r="G132" s="19"/>
      <c r="H132" s="19"/>
      <c r="I132" s="19"/>
      <c r="J132" s="19"/>
      <c r="K132" s="19">
        <f t="shared" si="11"/>
        <v>340963.03071211913</v>
      </c>
      <c r="L132" s="19"/>
      <c r="M132" s="23"/>
      <c r="N132" s="24"/>
    </row>
    <row r="133" spans="1:14" x14ac:dyDescent="0.25">
      <c r="A133" s="22"/>
      <c r="B133" s="18" t="str">
        <f>+'[1]PAC CONSOLIDADO'!E131</f>
        <v>3 Terreno Colegio Quebrada Ganado</v>
      </c>
      <c r="C133" s="19"/>
      <c r="D133" s="19"/>
      <c r="E133" s="19"/>
      <c r="F133" s="19"/>
      <c r="G133" s="19">
        <f>+'[1]PAC CONSOLIDADO'!J131</f>
        <v>484384.0019540806</v>
      </c>
      <c r="H133" s="19"/>
      <c r="I133" s="19"/>
      <c r="J133" s="19"/>
      <c r="K133" s="19">
        <f t="shared" si="11"/>
        <v>484384.0019540806</v>
      </c>
      <c r="L133" s="19"/>
      <c r="M133" s="23"/>
      <c r="N133" s="24"/>
    </row>
    <row r="134" spans="1:14" x14ac:dyDescent="0.25">
      <c r="A134" s="22"/>
      <c r="B134" s="18" t="str">
        <f>+'[1]PAC CONSOLIDADO'!E132</f>
        <v>3 Terreno Liceo Corredores (Nuevo)</v>
      </c>
      <c r="C134" s="19"/>
      <c r="D134" s="19"/>
      <c r="E134" s="19"/>
      <c r="F134" s="19"/>
      <c r="G134" s="19">
        <f>+'[1]PAC CONSOLIDADO'!J132</f>
        <v>549329.01204453269</v>
      </c>
      <c r="H134" s="19"/>
      <c r="I134" s="19"/>
      <c r="J134" s="19"/>
      <c r="K134" s="19">
        <f t="shared" si="11"/>
        <v>549329.01204453269</v>
      </c>
      <c r="L134" s="19"/>
      <c r="M134" s="23"/>
      <c r="N134" s="24"/>
    </row>
    <row r="135" spans="1:14" x14ac:dyDescent="0.25">
      <c r="A135" s="22"/>
      <c r="B135" s="18" t="str">
        <f>+'[1]PAC CONSOLIDADO'!E133</f>
        <v>3 Terreno Liceo De Puriscal (Nuevo)</v>
      </c>
      <c r="C135" s="19"/>
      <c r="D135" s="19"/>
      <c r="E135" s="19"/>
      <c r="F135" s="19"/>
      <c r="G135" s="19">
        <f>+'[1]PAC CONSOLIDADO'!J133</f>
        <v>596685.30374620843</v>
      </c>
      <c r="H135" s="19"/>
      <c r="I135" s="19"/>
      <c r="J135" s="19"/>
      <c r="K135" s="19">
        <f t="shared" si="11"/>
        <v>596685.30374620843</v>
      </c>
      <c r="L135" s="19"/>
      <c r="M135" s="23"/>
      <c r="N135" s="24"/>
    </row>
    <row r="136" spans="1:14" x14ac:dyDescent="0.25">
      <c r="A136" s="22"/>
      <c r="B136" s="18" t="str">
        <f>+'[1]PAC CONSOLIDADO'!E134</f>
        <v>3 Terreno Liceo Guacimal</v>
      </c>
      <c r="C136" s="19"/>
      <c r="D136" s="19"/>
      <c r="E136" s="19"/>
      <c r="F136" s="19"/>
      <c r="G136" s="19">
        <f>+'[1]PAC CONSOLIDADO'!J134</f>
        <v>419438.99582561891</v>
      </c>
      <c r="H136" s="19"/>
      <c r="I136" s="19"/>
      <c r="J136" s="19"/>
      <c r="K136" s="19">
        <f t="shared" si="11"/>
        <v>419438.99582561891</v>
      </c>
      <c r="L136" s="19"/>
      <c r="M136" s="23"/>
      <c r="N136" s="24"/>
    </row>
    <row r="137" spans="1:14" x14ac:dyDescent="0.25">
      <c r="A137" s="22"/>
      <c r="B137" s="18" t="str">
        <f>+'[1]PAC CONSOLIDADO'!E135</f>
        <v>3 Terreno Liceo San Antonio Del  Humo</v>
      </c>
      <c r="C137" s="19"/>
      <c r="D137" s="19"/>
      <c r="E137" s="19"/>
      <c r="F137" s="19"/>
      <c r="G137" s="19">
        <f>+'[1]PAC CONSOLIDADO'!J135</f>
        <v>484384.0019540806</v>
      </c>
      <c r="H137" s="19"/>
      <c r="I137" s="19"/>
      <c r="J137" s="19"/>
      <c r="K137" s="19">
        <f t="shared" si="11"/>
        <v>484384.0019540806</v>
      </c>
      <c r="L137" s="19"/>
      <c r="M137" s="23"/>
      <c r="N137" s="24"/>
    </row>
    <row r="138" spans="1:14" x14ac:dyDescent="0.25">
      <c r="A138" s="22"/>
      <c r="B138" s="18" t="str">
        <f>+'[1]PAC CONSOLIDADO'!E136</f>
        <v>3 Terreno Liceo Siquirres</v>
      </c>
      <c r="C138" s="19"/>
      <c r="D138" s="19"/>
      <c r="E138" s="19"/>
      <c r="F138" s="19"/>
      <c r="G138" s="19">
        <f>+'[1]PAC CONSOLIDADO'!J136</f>
        <v>549329.01204453269</v>
      </c>
      <c r="H138" s="19"/>
      <c r="I138" s="19"/>
      <c r="J138" s="19"/>
      <c r="K138" s="19">
        <f t="shared" si="11"/>
        <v>549329.01204453269</v>
      </c>
      <c r="L138" s="19"/>
      <c r="M138" s="23"/>
      <c r="N138" s="24"/>
    </row>
    <row r="139" spans="1:14" x14ac:dyDescent="0.25">
      <c r="A139" s="22"/>
      <c r="B139" s="18" t="str">
        <f>+'[1]PAC CONSOLIDADO'!E137</f>
        <v>3 Terreno Liceo Rural De Tarcoles</v>
      </c>
      <c r="C139" s="19"/>
      <c r="D139" s="19"/>
      <c r="E139" s="19"/>
      <c r="F139" s="19"/>
      <c r="G139" s="19">
        <f>+'[1]PAC CONSOLIDADO'!J137</f>
        <v>358011.18224772508</v>
      </c>
      <c r="H139" s="19"/>
      <c r="I139" s="19"/>
      <c r="J139" s="19"/>
      <c r="K139" s="19">
        <f t="shared" si="11"/>
        <v>358011.18224772508</v>
      </c>
      <c r="L139" s="19"/>
      <c r="M139" s="23"/>
      <c r="N139" s="24"/>
    </row>
    <row r="140" spans="1:14" x14ac:dyDescent="0.25">
      <c r="A140" s="22"/>
      <c r="B140" s="18" t="str">
        <f>+'[1]PAC CONSOLIDADO'!E138</f>
        <v>3 Terreno Liceo Rural Islas Del Chirripo</v>
      </c>
      <c r="C140" s="19"/>
      <c r="D140" s="19"/>
      <c r="E140" s="19"/>
      <c r="F140" s="19"/>
      <c r="G140" s="19">
        <f>+'[1]PAC CONSOLIDADO'!J138</f>
        <v>358011.18224772508</v>
      </c>
      <c r="H140" s="19"/>
      <c r="I140" s="19"/>
      <c r="J140" s="19"/>
      <c r="K140" s="19">
        <f t="shared" si="11"/>
        <v>358011.18224772508</v>
      </c>
      <c r="L140" s="19"/>
      <c r="M140" s="23"/>
      <c r="N140" s="24"/>
    </row>
    <row r="141" spans="1:14" x14ac:dyDescent="0.25">
      <c r="A141" s="22"/>
      <c r="B141" s="18" t="str">
        <f>+'[1]PAC CONSOLIDADO'!E139</f>
        <v>3 Terreno Liceo Rural San Carlos Pacuarito</v>
      </c>
      <c r="C141" s="19"/>
      <c r="D141" s="19"/>
      <c r="E141" s="19"/>
      <c r="F141" s="19"/>
      <c r="G141" s="19">
        <f>+'[1]PAC CONSOLIDADO'!J139</f>
        <v>358011.18224772508</v>
      </c>
      <c r="H141" s="19"/>
      <c r="I141" s="19"/>
      <c r="J141" s="19"/>
      <c r="K141" s="19">
        <f t="shared" si="11"/>
        <v>358011.18224772508</v>
      </c>
      <c r="L141" s="19"/>
      <c r="M141" s="23"/>
      <c r="N141" s="24"/>
    </row>
    <row r="142" spans="1:14" x14ac:dyDescent="0.25">
      <c r="A142" s="22"/>
      <c r="B142" s="18" t="str">
        <f>+'[1]PAC CONSOLIDADO'!E140</f>
        <v>3 Terreno Liceo Rural San Isidro</v>
      </c>
      <c r="C142" s="19"/>
      <c r="D142" s="19"/>
      <c r="E142" s="19"/>
      <c r="F142" s="19"/>
      <c r="G142" s="19">
        <f>+'[1]PAC CONSOLIDADO'!J140</f>
        <v>441087.00211789412</v>
      </c>
      <c r="H142" s="19"/>
      <c r="I142" s="19"/>
      <c r="J142" s="19"/>
      <c r="K142" s="19">
        <f t="shared" si="11"/>
        <v>441087.00211789412</v>
      </c>
      <c r="L142" s="19"/>
      <c r="M142" s="23"/>
      <c r="N142" s="24"/>
    </row>
    <row r="143" spans="1:14" x14ac:dyDescent="0.25">
      <c r="A143" s="22"/>
      <c r="B143" s="18" t="str">
        <f>+'[1]PAC CONSOLIDADO'!E141</f>
        <v>3 Terreno Liceo Rural Yorkin</v>
      </c>
      <c r="C143" s="19"/>
      <c r="D143" s="19"/>
      <c r="E143" s="19"/>
      <c r="F143" s="19"/>
      <c r="G143" s="19">
        <f>+'[1]PAC CONSOLIDADO'!J141</f>
        <v>358011.18224772508</v>
      </c>
      <c r="H143" s="19"/>
      <c r="I143" s="19"/>
      <c r="J143" s="19"/>
      <c r="K143" s="19">
        <f t="shared" si="11"/>
        <v>358011.18224772508</v>
      </c>
      <c r="L143" s="19"/>
      <c r="M143" s="23"/>
      <c r="N143" s="24"/>
    </row>
    <row r="144" spans="1:14" x14ac:dyDescent="0.25">
      <c r="A144" s="22"/>
      <c r="B144" s="18" t="str">
        <f>+'[1]PAC CONSOLIDADO'!E142</f>
        <v>3 T.V. Liceo De Puerto Viejo</v>
      </c>
      <c r="C144" s="19"/>
      <c r="D144" s="19"/>
      <c r="E144" s="19"/>
      <c r="F144" s="19"/>
      <c r="G144" s="19">
        <f>+'[1]PAC CONSOLIDADO'!J142</f>
        <v>358011.18224772508</v>
      </c>
      <c r="H144" s="19"/>
      <c r="I144" s="19"/>
      <c r="J144" s="19"/>
      <c r="K144" s="19">
        <f t="shared" si="11"/>
        <v>358011.18224772508</v>
      </c>
      <c r="L144" s="19"/>
      <c r="M144" s="23"/>
      <c r="N144" s="24"/>
    </row>
    <row r="145" spans="1:14" x14ac:dyDescent="0.25">
      <c r="A145" s="22"/>
      <c r="B145" s="18" t="str">
        <f>+'[1]PAC CONSOLIDADO'!E143</f>
        <v>3 T.V. Liceo El Llano</v>
      </c>
      <c r="C145" s="19"/>
      <c r="D145" s="19"/>
      <c r="E145" s="19"/>
      <c r="F145" s="19"/>
      <c r="G145" s="19">
        <f>+'[1]PAC CONSOLIDADO'!J143</f>
        <v>358011.18224772508</v>
      </c>
      <c r="H145" s="19"/>
      <c r="I145" s="19"/>
      <c r="J145" s="19"/>
      <c r="K145" s="19">
        <f t="shared" si="11"/>
        <v>358011.18224772508</v>
      </c>
      <c r="L145" s="19"/>
      <c r="M145" s="23"/>
      <c r="N145" s="24"/>
    </row>
    <row r="146" spans="1:14" x14ac:dyDescent="0.25">
      <c r="A146" s="22"/>
      <c r="B146" s="18" t="str">
        <f>+'[1]PAC CONSOLIDADO'!E144</f>
        <v>3 T.V. Liceo Ida San Luis</v>
      </c>
      <c r="C146" s="19"/>
      <c r="D146" s="19"/>
      <c r="E146" s="19"/>
      <c r="F146" s="19"/>
      <c r="G146" s="19">
        <f>+'[1]PAC CONSOLIDADO'!J144</f>
        <v>358011.18224772508</v>
      </c>
      <c r="H146" s="19"/>
      <c r="I146" s="19"/>
      <c r="J146" s="19"/>
      <c r="K146" s="19">
        <f t="shared" si="11"/>
        <v>358011.18224772508</v>
      </c>
      <c r="L146" s="19"/>
      <c r="M146" s="23"/>
      <c r="N146" s="24"/>
    </row>
    <row r="147" spans="1:14" x14ac:dyDescent="0.25">
      <c r="A147" s="22"/>
      <c r="B147" s="18" t="str">
        <f>+'[1]PAC CONSOLIDADO'!E145</f>
        <v>3 T.V. Liceo Las Ceibas</v>
      </c>
      <c r="C147" s="19"/>
      <c r="D147" s="19"/>
      <c r="E147" s="19"/>
      <c r="F147" s="19"/>
      <c r="G147" s="19">
        <f>+'[1]PAC CONSOLIDADO'!J145</f>
        <v>358011.18224772508</v>
      </c>
      <c r="H147" s="19"/>
      <c r="I147" s="19"/>
      <c r="J147" s="19"/>
      <c r="K147" s="19">
        <f t="shared" si="11"/>
        <v>358011.18224772508</v>
      </c>
      <c r="L147" s="19"/>
      <c r="M147" s="23"/>
      <c r="N147" s="24"/>
    </row>
    <row r="148" spans="1:14" x14ac:dyDescent="0.25">
      <c r="A148" s="22"/>
      <c r="B148" s="18" t="str">
        <f>+'[1]PAC CONSOLIDADO'!E146</f>
        <v>3 T.V. Liceo Las Colonias</v>
      </c>
      <c r="C148" s="19"/>
      <c r="D148" s="19"/>
      <c r="E148" s="19"/>
      <c r="F148" s="19"/>
      <c r="G148" s="19">
        <f>+'[1]PAC CONSOLIDADO'!J146</f>
        <v>358011.18224772508</v>
      </c>
      <c r="H148" s="19"/>
      <c r="I148" s="19"/>
      <c r="J148" s="19"/>
      <c r="K148" s="19">
        <f t="shared" si="11"/>
        <v>358011.18224772508</v>
      </c>
      <c r="L148" s="19"/>
      <c r="M148" s="23"/>
      <c r="N148" s="24"/>
    </row>
    <row r="149" spans="1:14" x14ac:dyDescent="0.25">
      <c r="A149" s="22"/>
      <c r="B149" s="18" t="str">
        <f>+'[1]PAC CONSOLIDADO'!E147</f>
        <v>3 T.V. Liceo Los Jazmines B.</v>
      </c>
      <c r="C149" s="19"/>
      <c r="D149" s="19"/>
      <c r="E149" s="19"/>
      <c r="F149" s="19"/>
      <c r="G149" s="19">
        <f>+'[1]PAC CONSOLIDADO'!J147</f>
        <v>358011.18224772508</v>
      </c>
      <c r="H149" s="19"/>
      <c r="I149" s="19"/>
      <c r="J149" s="19"/>
      <c r="K149" s="19">
        <f t="shared" si="11"/>
        <v>358011.18224772508</v>
      </c>
      <c r="L149" s="19"/>
      <c r="M149" s="23"/>
      <c r="N149" s="24"/>
    </row>
    <row r="150" spans="1:14" x14ac:dyDescent="0.25">
      <c r="A150" s="22"/>
      <c r="B150" s="18" t="str">
        <f>+'[1]PAC CONSOLIDADO'!E148</f>
        <v>3 T.V. Liceo San Julián</v>
      </c>
      <c r="C150" s="19"/>
      <c r="D150" s="19"/>
      <c r="E150" s="19"/>
      <c r="F150" s="19"/>
      <c r="G150" s="19">
        <f>+'[1]PAC CONSOLIDADO'!J148</f>
        <v>358011.18224772508</v>
      </c>
      <c r="H150" s="19"/>
      <c r="I150" s="19"/>
      <c r="J150" s="19"/>
      <c r="K150" s="19">
        <f t="shared" si="11"/>
        <v>358011.18224772508</v>
      </c>
      <c r="L150" s="19"/>
      <c r="M150" s="23"/>
      <c r="N150" s="24"/>
    </row>
    <row r="151" spans="1:14" x14ac:dyDescent="0.25">
      <c r="A151" s="22"/>
      <c r="B151" s="18" t="str">
        <f>+'[1]PAC CONSOLIDADO'!E149</f>
        <v>3 T.V. Liceo Valle Verde</v>
      </c>
      <c r="C151" s="19"/>
      <c r="D151" s="19"/>
      <c r="E151" s="19"/>
      <c r="F151" s="19"/>
      <c r="G151" s="19">
        <f>+'[1]PAC CONSOLIDADO'!J149</f>
        <v>358011.18224772508</v>
      </c>
      <c r="H151" s="19"/>
      <c r="I151" s="19"/>
      <c r="J151" s="19"/>
      <c r="K151" s="19">
        <f t="shared" si="11"/>
        <v>358011.18224772508</v>
      </c>
      <c r="L151" s="19"/>
      <c r="M151" s="23"/>
      <c r="N151" s="24"/>
    </row>
    <row r="152" spans="1:14" x14ac:dyDescent="0.25">
      <c r="A152" s="22"/>
      <c r="B152" s="18" t="str">
        <f>+'[1]PAC CONSOLIDADO'!E150</f>
        <v>3 C.T.P. Liceo Alajuelita</v>
      </c>
      <c r="C152" s="19"/>
      <c r="D152" s="19"/>
      <c r="E152" s="19"/>
      <c r="F152" s="19"/>
      <c r="G152" s="19">
        <f>+'[1]PAC CONSOLIDADO'!J150</f>
        <v>1193370.6074924169</v>
      </c>
      <c r="H152" s="19"/>
      <c r="I152" s="19"/>
      <c r="J152" s="19"/>
      <c r="K152" s="19">
        <f t="shared" si="11"/>
        <v>1193370.6074924169</v>
      </c>
      <c r="L152" s="19"/>
      <c r="M152" s="23"/>
      <c r="N152" s="24"/>
    </row>
    <row r="153" spans="1:14" x14ac:dyDescent="0.25">
      <c r="A153" s="25"/>
      <c r="B153" s="18" t="str">
        <f>+'[1]PAC CONSOLIDADO'!E151</f>
        <v>3 C.T.P. Liceo Belen</v>
      </c>
      <c r="C153" s="19"/>
      <c r="D153" s="19"/>
      <c r="E153" s="19"/>
      <c r="F153" s="19"/>
      <c r="G153" s="19">
        <f>+'[1]PAC CONSOLIDADO'!J151</f>
        <v>1193370.6074924169</v>
      </c>
      <c r="H153" s="19"/>
      <c r="I153" s="19"/>
      <c r="J153" s="19"/>
      <c r="K153" s="19">
        <f t="shared" si="11"/>
        <v>1193370.6074924169</v>
      </c>
      <c r="L153" s="19"/>
    </row>
    <row r="154" spans="1:14" x14ac:dyDescent="0.25">
      <c r="A154" s="25"/>
      <c r="B154" s="18" t="str">
        <f>+'[1]PAC CONSOLIDADO'!E152</f>
        <v>3 C.T.P. Liceo Hatillo</v>
      </c>
      <c r="C154" s="19"/>
      <c r="D154" s="19"/>
      <c r="E154" s="19"/>
      <c r="F154" s="19"/>
      <c r="G154" s="19">
        <f>+'[1]PAC CONSOLIDADO'!J152</f>
        <v>1193370.6074924169</v>
      </c>
      <c r="H154" s="19"/>
      <c r="I154" s="19"/>
      <c r="J154" s="19"/>
      <c r="K154" s="19">
        <f t="shared" si="11"/>
        <v>1193370.6074924169</v>
      </c>
      <c r="L154" s="19"/>
    </row>
    <row r="155" spans="1:14" x14ac:dyDescent="0.25">
      <c r="A155" s="25"/>
      <c r="B155" s="18" t="str">
        <f>+'[1]PAC CONSOLIDADO'!E153</f>
        <v>3 C.T.P. Liceo La Carpio</v>
      </c>
      <c r="C155" s="19"/>
      <c r="D155" s="19"/>
      <c r="E155" s="19"/>
      <c r="F155" s="19"/>
      <c r="G155" s="19">
        <f>+'[1]PAC CONSOLIDADO'!J153</f>
        <v>1193370.6074924169</v>
      </c>
      <c r="H155" s="19"/>
      <c r="I155" s="19"/>
      <c r="J155" s="19"/>
      <c r="K155" s="19">
        <f t="shared" si="11"/>
        <v>1193370.6074924169</v>
      </c>
      <c r="L155" s="19"/>
    </row>
    <row r="156" spans="1:14" s="16" customFormat="1" ht="15.75" x14ac:dyDescent="0.25">
      <c r="A156" s="12" t="str">
        <f>+'[1]PAC CONSOLIDADO'!E154</f>
        <v>Mobiliario y equipo</v>
      </c>
      <c r="B156" s="13"/>
      <c r="C156" s="14">
        <f>SUM(C157:C159)</f>
        <v>0</v>
      </c>
      <c r="D156" s="14">
        <f t="shared" ref="D156:L156" si="12">SUM(D157:D159)</f>
        <v>0</v>
      </c>
      <c r="E156" s="14">
        <f t="shared" si="12"/>
        <v>1573012.9590090744</v>
      </c>
      <c r="F156" s="14">
        <f t="shared" si="12"/>
        <v>0</v>
      </c>
      <c r="G156" s="14">
        <f t="shared" si="12"/>
        <v>1521533.0020533754</v>
      </c>
      <c r="H156" s="14">
        <f t="shared" si="12"/>
        <v>0</v>
      </c>
      <c r="I156" s="14">
        <f t="shared" si="12"/>
        <v>2340932.2593539553</v>
      </c>
      <c r="J156" s="14">
        <f t="shared" si="12"/>
        <v>0</v>
      </c>
      <c r="K156" s="14">
        <f t="shared" si="12"/>
        <v>5435478.2204164052</v>
      </c>
      <c r="L156" s="14">
        <f t="shared" si="12"/>
        <v>0</v>
      </c>
      <c r="M156" s="15"/>
    </row>
    <row r="157" spans="1:14" x14ac:dyDescent="0.25">
      <c r="A157" s="25"/>
      <c r="B157" s="18" t="str">
        <f>+'[1]PAC CONSOLIDADO'!E155</f>
        <v>1 Mobiliario y Equipo colegios etapa 1</v>
      </c>
      <c r="C157" s="19"/>
      <c r="D157" s="19"/>
      <c r="E157" s="19">
        <f>+'[1]PAC CONSOLIDADO'!J155</f>
        <v>1573012.9590090744</v>
      </c>
      <c r="F157" s="19"/>
      <c r="G157" s="19"/>
      <c r="H157" s="19"/>
      <c r="I157" s="19"/>
      <c r="J157" s="19"/>
      <c r="K157" s="19">
        <f>+C157+E157+G157+I157</f>
        <v>1573012.9590090744</v>
      </c>
      <c r="L157" s="19"/>
    </row>
    <row r="158" spans="1:14" x14ac:dyDescent="0.25">
      <c r="A158" s="25"/>
      <c r="B158" s="18" t="str">
        <f>+'[1]PAC CONSOLIDADO'!E156</f>
        <v>2 Mobiliario y Equipo colegios etapa 2</v>
      </c>
      <c r="C158" s="19"/>
      <c r="D158" s="19"/>
      <c r="E158" s="19"/>
      <c r="F158" s="19"/>
      <c r="G158" s="19">
        <f>+'[1]PAC CONSOLIDADO'!J156</f>
        <v>1521533.0020533754</v>
      </c>
      <c r="H158" s="19"/>
      <c r="I158" s="19"/>
      <c r="J158" s="19"/>
      <c r="K158" s="19">
        <f t="shared" ref="K158:K159" si="13">+C158+E158+G158+I158</f>
        <v>1521533.0020533754</v>
      </c>
      <c r="L158" s="19"/>
    </row>
    <row r="159" spans="1:14" x14ac:dyDescent="0.25">
      <c r="A159" s="25"/>
      <c r="B159" s="18" t="str">
        <f>+'[1]PAC CONSOLIDADO'!E157</f>
        <v>3 Mobiliario y Equpo colegios etapa 3</v>
      </c>
      <c r="C159" s="19"/>
      <c r="D159" s="19"/>
      <c r="E159" s="19"/>
      <c r="F159" s="19"/>
      <c r="G159" s="19"/>
      <c r="H159" s="19"/>
      <c r="I159" s="19">
        <f>+'[1]PAC CONSOLIDADO'!J157</f>
        <v>2340932.2593539553</v>
      </c>
      <c r="J159" s="19"/>
      <c r="K159" s="19">
        <f t="shared" si="13"/>
        <v>2340932.2593539553</v>
      </c>
      <c r="L159" s="19"/>
    </row>
    <row r="160" spans="1:14" s="16" customFormat="1" ht="15.75" x14ac:dyDescent="0.25">
      <c r="A160" s="12" t="str">
        <f>+'[1]PAC CONSOLIDADO'!E158</f>
        <v>Supervisión de obras</v>
      </c>
      <c r="B160" s="13"/>
      <c r="C160" s="14">
        <f>SUM(C161:C163)</f>
        <v>0</v>
      </c>
      <c r="D160" s="14">
        <f t="shared" ref="D160:L160" si="14">SUM(D161:D163)</f>
        <v>0</v>
      </c>
      <c r="E160" s="14">
        <f t="shared" si="14"/>
        <v>484973.11192782002</v>
      </c>
      <c r="F160" s="14">
        <f t="shared" si="14"/>
        <v>0</v>
      </c>
      <c r="G160" s="14">
        <f t="shared" si="14"/>
        <v>398506.37211253517</v>
      </c>
      <c r="H160" s="14">
        <f t="shared" si="14"/>
        <v>0</v>
      </c>
      <c r="I160" s="14">
        <f t="shared" si="14"/>
        <v>1080543.7851254274</v>
      </c>
      <c r="J160" s="14">
        <f t="shared" si="14"/>
        <v>0</v>
      </c>
      <c r="K160" s="14">
        <f t="shared" si="14"/>
        <v>1964023.2691657827</v>
      </c>
      <c r="L160" s="14">
        <f t="shared" si="14"/>
        <v>0</v>
      </c>
      <c r="M160" s="15"/>
    </row>
    <row r="161" spans="1:13" x14ac:dyDescent="0.25">
      <c r="A161" s="25"/>
      <c r="B161" s="18" t="str">
        <f>+'[1]PAC CONSOLIDADO'!E159</f>
        <v>1 Supervisión colegios etapa 1</v>
      </c>
      <c r="C161" s="19"/>
      <c r="D161" s="19"/>
      <c r="E161" s="19">
        <f>+'[1]PAC CONSOLIDADO'!J159</f>
        <v>484973.11192782002</v>
      </c>
      <c r="F161" s="19"/>
      <c r="G161" s="19"/>
      <c r="H161" s="19"/>
      <c r="I161" s="19"/>
      <c r="J161" s="19"/>
      <c r="K161" s="19">
        <f>+C161+E161+G161+I161</f>
        <v>484973.11192782002</v>
      </c>
      <c r="L161" s="19"/>
    </row>
    <row r="162" spans="1:13" x14ac:dyDescent="0.25">
      <c r="A162" s="25"/>
      <c r="B162" s="18" t="str">
        <f>+'[1]PAC CONSOLIDADO'!E160</f>
        <v>2 Supervisión colegios etapa 2</v>
      </c>
      <c r="C162" s="19"/>
      <c r="D162" s="19"/>
      <c r="E162" s="19"/>
      <c r="F162" s="19"/>
      <c r="G162" s="19">
        <f>+'[1]PAC CONSOLIDADO'!J160</f>
        <v>398506.37211253517</v>
      </c>
      <c r="H162" s="19"/>
      <c r="I162" s="19"/>
      <c r="J162" s="19"/>
      <c r="K162" s="19">
        <f t="shared" ref="K162:K163" si="15">+C162+E162+G162+I162</f>
        <v>398506.37211253517</v>
      </c>
      <c r="L162" s="19"/>
    </row>
    <row r="163" spans="1:13" x14ac:dyDescent="0.25">
      <c r="A163" s="25"/>
      <c r="B163" s="18" t="str">
        <f>+'[1]PAC CONSOLIDADO'!E161</f>
        <v>3 Supervisión colegios etapa 3</v>
      </c>
      <c r="C163" s="19"/>
      <c r="D163" s="19"/>
      <c r="E163" s="19"/>
      <c r="F163" s="19"/>
      <c r="G163" s="19"/>
      <c r="H163" s="19"/>
      <c r="I163" s="19">
        <f>+'[1]PAC CONSOLIDADO'!J161</f>
        <v>1080543.7851254274</v>
      </c>
      <c r="J163" s="19"/>
      <c r="K163" s="19">
        <f t="shared" si="15"/>
        <v>1080543.7851254274</v>
      </c>
      <c r="L163" s="19"/>
    </row>
    <row r="164" spans="1:13" s="16" customFormat="1" ht="63" x14ac:dyDescent="0.25">
      <c r="A164" s="12" t="str">
        <f>+'[1]PAC CONSOLIDADO'!E162</f>
        <v>Estudios topográficos y diseños constructivos</v>
      </c>
      <c r="B164" s="13"/>
      <c r="C164" s="14">
        <f>SUM(C165:C167)</f>
        <v>0</v>
      </c>
      <c r="D164" s="14">
        <f t="shared" ref="D164:L164" si="16">SUM(D165:D167)</f>
        <v>0</v>
      </c>
      <c r="E164" s="14">
        <f t="shared" si="16"/>
        <v>969946.22385564004</v>
      </c>
      <c r="F164" s="14">
        <f t="shared" si="16"/>
        <v>0</v>
      </c>
      <c r="G164" s="14">
        <f t="shared" si="16"/>
        <v>797012.74422507035</v>
      </c>
      <c r="H164" s="14">
        <f t="shared" si="16"/>
        <v>0</v>
      </c>
      <c r="I164" s="14">
        <f t="shared" si="16"/>
        <v>2161087.5702508548</v>
      </c>
      <c r="J164" s="14">
        <f t="shared" si="16"/>
        <v>0</v>
      </c>
      <c r="K164" s="14">
        <f t="shared" si="16"/>
        <v>3928046.5383315654</v>
      </c>
      <c r="L164" s="14">
        <f t="shared" si="16"/>
        <v>0</v>
      </c>
      <c r="M164" s="15"/>
    </row>
    <row r="165" spans="1:13" x14ac:dyDescent="0.25">
      <c r="A165" s="25"/>
      <c r="B165" s="18" t="str">
        <f>+'[1]PAC CONSOLIDADO'!E163</f>
        <v>1 Estudios y diseños colegios etapa 1</v>
      </c>
      <c r="C165" s="19"/>
      <c r="D165" s="19"/>
      <c r="E165" s="19">
        <f>+'[1]PAC CONSOLIDADO'!J163</f>
        <v>969946.22385564004</v>
      </c>
      <c r="F165" s="19"/>
      <c r="G165" s="19"/>
      <c r="H165" s="19"/>
      <c r="I165" s="19"/>
      <c r="J165" s="19"/>
      <c r="K165" s="19">
        <f>+C165+E165+G165+I165</f>
        <v>969946.22385564004</v>
      </c>
      <c r="L165" s="19"/>
    </row>
    <row r="166" spans="1:13" x14ac:dyDescent="0.25">
      <c r="A166" s="25"/>
      <c r="B166" s="18" t="str">
        <f>+'[1]PAC CONSOLIDADO'!E164</f>
        <v>2 Estudios y diseños colegios etapa 2</v>
      </c>
      <c r="C166" s="19"/>
      <c r="D166" s="19"/>
      <c r="E166" s="19"/>
      <c r="F166" s="19"/>
      <c r="G166" s="19">
        <f>+'[1]PAC CONSOLIDADO'!J164</f>
        <v>797012.74422507035</v>
      </c>
      <c r="H166" s="19"/>
      <c r="I166" s="19"/>
      <c r="J166" s="19"/>
      <c r="K166" s="19">
        <f t="shared" ref="K166:K167" si="17">+C166+E166+G166+I166</f>
        <v>797012.74422507035</v>
      </c>
      <c r="L166" s="19"/>
    </row>
    <row r="167" spans="1:13" x14ac:dyDescent="0.25">
      <c r="A167" s="25"/>
      <c r="B167" s="18" t="str">
        <f>+'[1]PAC CONSOLIDADO'!E165</f>
        <v>3 Estudios y diseños colegios etapa 3</v>
      </c>
      <c r="C167" s="19"/>
      <c r="D167" s="19"/>
      <c r="E167" s="19"/>
      <c r="F167" s="19"/>
      <c r="G167" s="19"/>
      <c r="H167" s="19"/>
      <c r="I167" s="19">
        <f>+'[1]PAC CONSOLIDADO'!J165</f>
        <v>2161087.5702508548</v>
      </c>
      <c r="J167" s="19"/>
      <c r="K167" s="19">
        <f t="shared" si="17"/>
        <v>2161087.5702508548</v>
      </c>
      <c r="L167" s="19"/>
    </row>
    <row r="168" spans="1:13" s="16" customFormat="1" ht="15.75" x14ac:dyDescent="0.25">
      <c r="A168" s="12" t="str">
        <f>+'[1]PAC CONSOLIDADO'!E166</f>
        <v>Zonaje</v>
      </c>
      <c r="B168" s="13"/>
      <c r="C168" s="14">
        <f>SUM(C169:C171)</f>
        <v>0</v>
      </c>
      <c r="D168" s="14">
        <f t="shared" ref="D168:L168" si="18">SUM(D169:D171)</f>
        <v>0</v>
      </c>
      <c r="E168" s="14">
        <f t="shared" si="18"/>
        <v>1551913.958169024</v>
      </c>
      <c r="F168" s="14">
        <f t="shared" si="18"/>
        <v>0</v>
      </c>
      <c r="G168" s="14">
        <f t="shared" si="18"/>
        <v>1275220.3907601123</v>
      </c>
      <c r="H168" s="14">
        <f t="shared" si="18"/>
        <v>0</v>
      </c>
      <c r="I168" s="14">
        <f t="shared" si="18"/>
        <v>3457740.1124013676</v>
      </c>
      <c r="J168" s="14">
        <f t="shared" si="18"/>
        <v>0</v>
      </c>
      <c r="K168" s="14">
        <f t="shared" si="18"/>
        <v>6284874.4613305032</v>
      </c>
      <c r="L168" s="14">
        <f t="shared" si="18"/>
        <v>0</v>
      </c>
      <c r="M168" s="15"/>
    </row>
    <row r="169" spans="1:13" x14ac:dyDescent="0.25">
      <c r="A169" s="25"/>
      <c r="B169" s="18" t="str">
        <f>+'[1]PAC CONSOLIDADO'!E167</f>
        <v>1 Zonaje colegios etapa 1</v>
      </c>
      <c r="C169" s="19"/>
      <c r="D169" s="19"/>
      <c r="E169" s="19">
        <f>+'[1]PAC CONSOLIDADO'!J167</f>
        <v>1551913.958169024</v>
      </c>
      <c r="F169" s="19"/>
      <c r="G169" s="19"/>
      <c r="H169" s="19"/>
      <c r="I169" s="19"/>
      <c r="J169" s="19"/>
      <c r="K169" s="19">
        <f>+C169+E169+G169+I169</f>
        <v>1551913.958169024</v>
      </c>
      <c r="L169" s="19"/>
    </row>
    <row r="170" spans="1:13" x14ac:dyDescent="0.25">
      <c r="A170" s="25"/>
      <c r="B170" s="18" t="str">
        <f>+'[1]PAC CONSOLIDADO'!E168</f>
        <v>2 Zonaje colegios etapa 2</v>
      </c>
      <c r="C170" s="19"/>
      <c r="D170" s="19"/>
      <c r="E170" s="19"/>
      <c r="F170" s="19"/>
      <c r="G170" s="19">
        <f>+'[1]PAC CONSOLIDADO'!J168</f>
        <v>1275220.3907601123</v>
      </c>
      <c r="H170" s="19"/>
      <c r="I170" s="19"/>
      <c r="J170" s="19"/>
      <c r="K170" s="19">
        <f t="shared" ref="K170:K171" si="19">+C170+E170+G170+I170</f>
        <v>1275220.3907601123</v>
      </c>
      <c r="L170" s="19"/>
    </row>
    <row r="171" spans="1:13" x14ac:dyDescent="0.25">
      <c r="A171" s="25"/>
      <c r="B171" s="18" t="str">
        <f>+'[1]PAC CONSOLIDADO'!E169</f>
        <v>3 Zonaje colegios etapa 3</v>
      </c>
      <c r="C171" s="19"/>
      <c r="D171" s="19"/>
      <c r="E171" s="19"/>
      <c r="F171" s="19"/>
      <c r="G171" s="19"/>
      <c r="H171" s="19"/>
      <c r="I171" s="19">
        <f>+'[1]PAC CONSOLIDADO'!J169</f>
        <v>3457740.1124013676</v>
      </c>
      <c r="J171" s="19"/>
      <c r="K171" s="19">
        <f t="shared" si="19"/>
        <v>3457740.1124013676</v>
      </c>
      <c r="L171" s="19"/>
    </row>
    <row r="172" spans="1:13" ht="15.75" x14ac:dyDescent="0.25">
      <c r="A172" s="46" t="str">
        <f>+'[1]PAC CONSOLIDADO'!E170</f>
        <v>Componente 3. Construcción de espacios culturales y deportivos en centros de alta densidad estudiantil</v>
      </c>
      <c r="B172" s="46"/>
      <c r="C172" s="21">
        <f>+C173+C198+C201+C204</f>
        <v>5688642.7912823986</v>
      </c>
      <c r="D172" s="21">
        <f t="shared" ref="D172:J172" si="20">+D173+D198+D201+D204</f>
        <v>0</v>
      </c>
      <c r="E172" s="21">
        <f t="shared" si="20"/>
        <v>2872764.6095976117</v>
      </c>
      <c r="F172" s="21">
        <f t="shared" si="20"/>
        <v>0</v>
      </c>
      <c r="G172" s="21">
        <f t="shared" si="20"/>
        <v>308608.87142707023</v>
      </c>
      <c r="H172" s="21">
        <f t="shared" si="20"/>
        <v>0</v>
      </c>
      <c r="I172" s="21">
        <f t="shared" si="20"/>
        <v>0</v>
      </c>
      <c r="J172" s="21">
        <f t="shared" si="20"/>
        <v>0</v>
      </c>
      <c r="K172" s="21">
        <f t="shared" ref="K172:L172" si="21">+K173+K198+K201+K204+K207</f>
        <v>19842599.376839228</v>
      </c>
      <c r="L172" s="21">
        <f t="shared" si="21"/>
        <v>0</v>
      </c>
    </row>
    <row r="173" spans="1:13" s="16" customFormat="1" ht="31.5" x14ac:dyDescent="0.25">
      <c r="A173" s="12" t="str">
        <f>+'[1]PAC CONSOLIDADO'!E171</f>
        <v>Construcción de canchas multiusos</v>
      </c>
      <c r="B173" s="13"/>
      <c r="C173" s="14">
        <f>SUM(C174:C197)</f>
        <v>5688642.7912823986</v>
      </c>
      <c r="D173" s="14">
        <f t="shared" ref="D173:L173" si="22">SUM(D174:D197)</f>
        <v>0</v>
      </c>
      <c r="E173" s="14">
        <f t="shared" si="22"/>
        <v>1991024.9769488401</v>
      </c>
      <c r="F173" s="14">
        <f t="shared" si="22"/>
        <v>0</v>
      </c>
      <c r="G173" s="14">
        <f t="shared" si="22"/>
        <v>0</v>
      </c>
      <c r="H173" s="14">
        <f t="shared" si="22"/>
        <v>0</v>
      </c>
      <c r="I173" s="14">
        <f t="shared" si="22"/>
        <v>0</v>
      </c>
      <c r="J173" s="14">
        <f t="shared" si="22"/>
        <v>0</v>
      </c>
      <c r="K173" s="14">
        <f>SUM(K174:K197)</f>
        <v>7679667.7682312373</v>
      </c>
      <c r="L173" s="14">
        <f t="shared" si="22"/>
        <v>0</v>
      </c>
      <c r="M173" s="15"/>
    </row>
    <row r="174" spans="1:13" x14ac:dyDescent="0.25">
      <c r="A174" s="25"/>
      <c r="B174" s="18" t="str">
        <f>+'[1]PAC CONSOLIDADO'!E172</f>
        <v>1 Construcción Canchas C.T.P 27 De Abril</v>
      </c>
      <c r="C174" s="19">
        <f>+$D$5*'[1]PAC CONSOLIDADO'!J172</f>
        <v>316035.71062679996</v>
      </c>
      <c r="D174" s="19"/>
      <c r="E174" s="19"/>
      <c r="F174" s="19"/>
      <c r="G174" s="19"/>
      <c r="H174" s="19"/>
      <c r="I174" s="19"/>
      <c r="J174" s="19"/>
      <c r="K174" s="19">
        <f>+C174+E174+G174+I174</f>
        <v>316035.71062679996</v>
      </c>
      <c r="L174" s="19"/>
    </row>
    <row r="175" spans="1:13" x14ac:dyDescent="0.25">
      <c r="A175" s="25"/>
      <c r="B175" s="18" t="str">
        <f>+'[1]PAC CONSOLIDADO'!E173</f>
        <v>1 Construcción Canchas C.T.P Carrizal</v>
      </c>
      <c r="C175" s="19">
        <f>+$D$5*'[1]PAC CONSOLIDADO'!J173</f>
        <v>316035.71062679996</v>
      </c>
      <c r="D175" s="19"/>
      <c r="E175" s="19"/>
      <c r="F175" s="19"/>
      <c r="G175" s="19"/>
      <c r="H175" s="19"/>
      <c r="I175" s="19"/>
      <c r="J175" s="19"/>
      <c r="K175" s="19">
        <f t="shared" ref="K175:K206" si="23">+C175+E175+G175+I175</f>
        <v>316035.71062679996</v>
      </c>
      <c r="L175" s="19"/>
    </row>
    <row r="176" spans="1:13" x14ac:dyDescent="0.25">
      <c r="A176" s="25"/>
      <c r="B176" s="18" t="str">
        <f>+'[1]PAC CONSOLIDADO'!E174</f>
        <v>1 Construcción Canchas C.T.P De Bataán</v>
      </c>
      <c r="C176" s="19">
        <f>+$D$5*'[1]PAC CONSOLIDADO'!J174</f>
        <v>316035.71062679996</v>
      </c>
      <c r="D176" s="19"/>
      <c r="E176" s="19"/>
      <c r="F176" s="19"/>
      <c r="G176" s="19"/>
      <c r="H176" s="19"/>
      <c r="I176" s="19"/>
      <c r="J176" s="19"/>
      <c r="K176" s="19">
        <f t="shared" si="23"/>
        <v>316035.71062679996</v>
      </c>
      <c r="L176" s="19"/>
    </row>
    <row r="177" spans="1:12" ht="25.5" x14ac:dyDescent="0.25">
      <c r="A177" s="25"/>
      <c r="B177" s="18" t="str">
        <f>+'[1]PAC CONSOLIDADO'!E175</f>
        <v>1 Construcción Canchas C.T.P De Puerto Jimenez</v>
      </c>
      <c r="C177" s="19">
        <f>+$D$5*'[1]PAC CONSOLIDADO'!J175</f>
        <v>316035.71062679996</v>
      </c>
      <c r="D177" s="19"/>
      <c r="E177" s="19"/>
      <c r="F177" s="19"/>
      <c r="G177" s="19"/>
      <c r="H177" s="19"/>
      <c r="I177" s="19"/>
      <c r="J177" s="19"/>
      <c r="K177" s="19">
        <f t="shared" si="23"/>
        <v>316035.71062679996</v>
      </c>
      <c r="L177" s="19"/>
    </row>
    <row r="178" spans="1:12" ht="25.5" x14ac:dyDescent="0.25">
      <c r="A178" s="25"/>
      <c r="B178" s="18" t="str">
        <f>+'[1]PAC CONSOLIDADO'!E176</f>
        <v>1 Construcción Canchas C.T.P Jose Daniel Flores</v>
      </c>
      <c r="C178" s="19">
        <f>+$D$5*'[1]PAC CONSOLIDADO'!J176</f>
        <v>316035.71062679996</v>
      </c>
      <c r="D178" s="19"/>
      <c r="E178" s="19"/>
      <c r="F178" s="19"/>
      <c r="G178" s="19"/>
      <c r="H178" s="19"/>
      <c r="I178" s="19"/>
      <c r="J178" s="19"/>
      <c r="K178" s="19">
        <f t="shared" si="23"/>
        <v>316035.71062679996</v>
      </c>
      <c r="L178" s="19"/>
    </row>
    <row r="179" spans="1:12" x14ac:dyDescent="0.25">
      <c r="A179" s="25"/>
      <c r="B179" s="18" t="str">
        <f>+'[1]PAC CONSOLIDADO'!E177</f>
        <v>1 Construcción Canchas C.T.P Nicoya</v>
      </c>
      <c r="C179" s="19">
        <f>+$D$5*'[1]PAC CONSOLIDADO'!J177</f>
        <v>316035.71062679996</v>
      </c>
      <c r="D179" s="19"/>
      <c r="E179" s="19"/>
      <c r="F179" s="19"/>
      <c r="G179" s="19"/>
      <c r="H179" s="19"/>
      <c r="I179" s="19"/>
      <c r="J179" s="19"/>
      <c r="K179" s="19">
        <f t="shared" si="23"/>
        <v>316035.71062679996</v>
      </c>
      <c r="L179" s="19"/>
    </row>
    <row r="180" spans="1:12" ht="25.5" x14ac:dyDescent="0.25">
      <c r="A180" s="25"/>
      <c r="B180" s="18" t="str">
        <f>+'[1]PAC CONSOLIDADO'!E178</f>
        <v>1 Construcción Canchas C.T.P San Pedro De Barva</v>
      </c>
      <c r="C180" s="19">
        <f>+$D$5*'[1]PAC CONSOLIDADO'!J178</f>
        <v>316035.71062679996</v>
      </c>
      <c r="D180" s="19"/>
      <c r="E180" s="19"/>
      <c r="F180" s="19"/>
      <c r="G180" s="19"/>
      <c r="H180" s="19"/>
      <c r="I180" s="19"/>
      <c r="J180" s="19"/>
      <c r="K180" s="19">
        <f t="shared" si="23"/>
        <v>316035.71062679996</v>
      </c>
      <c r="L180" s="19"/>
    </row>
    <row r="181" spans="1:12" x14ac:dyDescent="0.25">
      <c r="A181" s="25"/>
      <c r="B181" s="18" t="str">
        <f>+'[1]PAC CONSOLIDADO'!E179</f>
        <v>1 Construcción Canchas C.T.P Tronadora</v>
      </c>
      <c r="C181" s="19">
        <f>+$D$5*'[1]PAC CONSOLIDADO'!J179</f>
        <v>316035.71062679996</v>
      </c>
      <c r="D181" s="19"/>
      <c r="E181" s="19"/>
      <c r="F181" s="19"/>
      <c r="G181" s="19"/>
      <c r="H181" s="19"/>
      <c r="I181" s="19"/>
      <c r="J181" s="19"/>
      <c r="K181" s="19">
        <f t="shared" si="23"/>
        <v>316035.71062679996</v>
      </c>
      <c r="L181" s="19"/>
    </row>
    <row r="182" spans="1:12" x14ac:dyDescent="0.25">
      <c r="A182" s="25"/>
      <c r="B182" s="18" t="str">
        <f>+'[1]PAC CONSOLIDADO'!E180</f>
        <v>1 Construcción Canchas Colegio De Jimenez</v>
      </c>
      <c r="C182" s="19">
        <f>+$D$5*'[1]PAC CONSOLIDADO'!J180</f>
        <v>316035.71062679996</v>
      </c>
      <c r="D182" s="19"/>
      <c r="E182" s="19"/>
      <c r="F182" s="19"/>
      <c r="G182" s="19"/>
      <c r="H182" s="19"/>
      <c r="I182" s="19"/>
      <c r="J182" s="19"/>
      <c r="K182" s="19">
        <f t="shared" si="23"/>
        <v>316035.71062679996</v>
      </c>
      <c r="L182" s="19"/>
    </row>
    <row r="183" spans="1:12" x14ac:dyDescent="0.25">
      <c r="A183" s="25"/>
      <c r="B183" s="18" t="str">
        <f>+'[1]PAC CONSOLIDADO'!E181</f>
        <v>1 Construcción Canchas Colegio Katira</v>
      </c>
      <c r="C183" s="19">
        <f>+$D$5*'[1]PAC CONSOLIDADO'!J181</f>
        <v>316035.71062679996</v>
      </c>
      <c r="D183" s="19"/>
      <c r="E183" s="19"/>
      <c r="F183" s="19"/>
      <c r="G183" s="19"/>
      <c r="H183" s="19"/>
      <c r="I183" s="19"/>
      <c r="J183" s="19"/>
      <c r="K183" s="19">
        <f t="shared" si="23"/>
        <v>316035.71062679996</v>
      </c>
      <c r="L183" s="19"/>
    </row>
    <row r="184" spans="1:12" x14ac:dyDescent="0.25">
      <c r="A184" s="25"/>
      <c r="B184" s="18" t="str">
        <f>+'[1]PAC CONSOLIDADO'!E182</f>
        <v>1 Construcción Canchas Colegio Liverpool</v>
      </c>
      <c r="C184" s="19">
        <f>+$D$5*'[1]PAC CONSOLIDADO'!J182</f>
        <v>316035.71062679996</v>
      </c>
      <c r="D184" s="19"/>
      <c r="E184" s="19"/>
      <c r="F184" s="19"/>
      <c r="G184" s="19"/>
      <c r="H184" s="19"/>
      <c r="I184" s="19"/>
      <c r="J184" s="19"/>
      <c r="K184" s="19">
        <f t="shared" si="23"/>
        <v>316035.71062679996</v>
      </c>
      <c r="L184" s="19"/>
    </row>
    <row r="185" spans="1:12" x14ac:dyDescent="0.25">
      <c r="A185" s="25"/>
      <c r="B185" s="18" t="str">
        <f>+'[1]PAC CONSOLIDADO'!E183</f>
        <v>1 Construcción Canchas Colegio San Rafael</v>
      </c>
      <c r="C185" s="19">
        <f>+$D$5*'[1]PAC CONSOLIDADO'!J183</f>
        <v>316035.71062679996</v>
      </c>
      <c r="D185" s="19"/>
      <c r="E185" s="19"/>
      <c r="F185" s="19"/>
      <c r="G185" s="19"/>
      <c r="H185" s="19"/>
      <c r="I185" s="19"/>
      <c r="J185" s="19"/>
      <c r="K185" s="19">
        <f t="shared" si="23"/>
        <v>316035.71062679996</v>
      </c>
      <c r="L185" s="19"/>
    </row>
    <row r="186" spans="1:12" x14ac:dyDescent="0.25">
      <c r="A186" s="25"/>
      <c r="B186" s="18" t="str">
        <f>+'[1]PAC CONSOLIDADO'!E184</f>
        <v>1 Construcción Canchas Colegio Venecia</v>
      </c>
      <c r="C186" s="19">
        <f>+$D$5*'[1]PAC CONSOLIDADO'!J184</f>
        <v>316035.71062679996</v>
      </c>
      <c r="D186" s="19"/>
      <c r="E186" s="19"/>
      <c r="F186" s="19"/>
      <c r="G186" s="19"/>
      <c r="H186" s="19"/>
      <c r="I186" s="19"/>
      <c r="J186" s="19"/>
      <c r="K186" s="19">
        <f t="shared" si="23"/>
        <v>316035.71062679996</v>
      </c>
      <c r="L186" s="19"/>
    </row>
    <row r="187" spans="1:12" x14ac:dyDescent="0.25">
      <c r="A187" s="25"/>
      <c r="B187" s="18" t="str">
        <f>+'[1]PAC CONSOLIDADO'!E185</f>
        <v>1 Construcción Canchas Liceo De Pavón</v>
      </c>
      <c r="C187" s="19">
        <f>+$D$5*'[1]PAC CONSOLIDADO'!J185</f>
        <v>316035.71062679996</v>
      </c>
      <c r="D187" s="19"/>
      <c r="E187" s="19"/>
      <c r="F187" s="19"/>
      <c r="G187" s="19"/>
      <c r="H187" s="19"/>
      <c r="I187" s="19"/>
      <c r="J187" s="19"/>
      <c r="K187" s="19">
        <f t="shared" si="23"/>
        <v>316035.71062679996</v>
      </c>
      <c r="L187" s="19"/>
    </row>
    <row r="188" spans="1:12" x14ac:dyDescent="0.25">
      <c r="A188" s="25"/>
      <c r="B188" s="18" t="str">
        <f>+'[1]PAC CONSOLIDADO'!E186</f>
        <v>1 Construcción Canchas Liceo De Purral</v>
      </c>
      <c r="C188" s="19">
        <f>+$D$5*'[1]PAC CONSOLIDADO'!J186</f>
        <v>316035.71062679996</v>
      </c>
      <c r="D188" s="19"/>
      <c r="E188" s="19"/>
      <c r="F188" s="19"/>
      <c r="G188" s="19"/>
      <c r="H188" s="19"/>
      <c r="I188" s="19"/>
      <c r="J188" s="19"/>
      <c r="K188" s="19">
        <f t="shared" si="23"/>
        <v>316035.71062679996</v>
      </c>
      <c r="L188" s="19"/>
    </row>
    <row r="189" spans="1:12" x14ac:dyDescent="0.25">
      <c r="A189" s="25"/>
      <c r="B189" s="18" t="str">
        <f>+'[1]PAC CONSOLIDADO'!E187</f>
        <v>1 Construcción Canchas Liceo Nuevo De Limón</v>
      </c>
      <c r="C189" s="19">
        <f>+$D$5*'[1]PAC CONSOLIDADO'!J187</f>
        <v>316035.71062679996</v>
      </c>
      <c r="D189" s="19"/>
      <c r="E189" s="19"/>
      <c r="F189" s="19"/>
      <c r="G189" s="19"/>
      <c r="H189" s="19"/>
      <c r="I189" s="19"/>
      <c r="J189" s="19"/>
      <c r="K189" s="19">
        <f t="shared" si="23"/>
        <v>316035.71062679996</v>
      </c>
      <c r="L189" s="19"/>
    </row>
    <row r="190" spans="1:12" x14ac:dyDescent="0.25">
      <c r="A190" s="25"/>
      <c r="B190" s="18" t="str">
        <f>+'[1]PAC CONSOLIDADO'!E188</f>
        <v>1 Construcción Canchas Liceo Santa Marta</v>
      </c>
      <c r="C190" s="19">
        <f>+$D$5*'[1]PAC CONSOLIDADO'!J188</f>
        <v>316035.71062679996</v>
      </c>
      <c r="D190" s="19"/>
      <c r="E190" s="19"/>
      <c r="F190" s="19"/>
      <c r="G190" s="19"/>
      <c r="H190" s="19"/>
      <c r="I190" s="19"/>
      <c r="J190" s="19"/>
      <c r="K190" s="19">
        <f t="shared" si="23"/>
        <v>316035.71062679996</v>
      </c>
      <c r="L190" s="19"/>
    </row>
    <row r="191" spans="1:12" ht="25.5" x14ac:dyDescent="0.25">
      <c r="A191" s="25"/>
      <c r="B191" s="18" t="str">
        <f>+'[1]PAC CONSOLIDADO'!E189</f>
        <v>1 Construcción Canchas Escuela Pbro Yanuario Quesada</v>
      </c>
      <c r="C191" s="19">
        <f>+$D$5*'[1]PAC CONSOLIDADO'!J189</f>
        <v>316035.71062679996</v>
      </c>
      <c r="D191" s="19"/>
      <c r="E191" s="19"/>
      <c r="F191" s="19"/>
      <c r="G191" s="19"/>
      <c r="H191" s="19"/>
      <c r="I191" s="19"/>
      <c r="J191" s="19"/>
      <c r="K191" s="19">
        <f t="shared" si="23"/>
        <v>316035.71062679996</v>
      </c>
      <c r="L191" s="19"/>
    </row>
    <row r="192" spans="1:12" x14ac:dyDescent="0.25">
      <c r="A192" s="25"/>
      <c r="B192" s="18" t="str">
        <f>+'[1]PAC CONSOLIDADO'!E190</f>
        <v>2 Construcción Canchas C.T.P. De Hojancha</v>
      </c>
      <c r="C192" s="19"/>
      <c r="D192" s="19"/>
      <c r="E192" s="19">
        <f>+$D$5*'[1]PAC CONSOLIDADO'!J190</f>
        <v>331837.49615814001</v>
      </c>
      <c r="F192" s="19"/>
      <c r="G192" s="19"/>
      <c r="H192" s="19"/>
      <c r="I192" s="19"/>
      <c r="J192" s="19"/>
      <c r="K192" s="19">
        <f t="shared" si="23"/>
        <v>331837.49615814001</v>
      </c>
      <c r="L192" s="19"/>
    </row>
    <row r="193" spans="1:13" x14ac:dyDescent="0.25">
      <c r="A193" s="25"/>
      <c r="B193" s="18" t="str">
        <f>+'[1]PAC CONSOLIDADO'!E191</f>
        <v>2 Construcción Canchas C.T.P. Liberia</v>
      </c>
      <c r="C193" s="19"/>
      <c r="D193" s="19"/>
      <c r="E193" s="19">
        <f>+$D$5*'[1]PAC CONSOLIDADO'!J191</f>
        <v>331837.49615814001</v>
      </c>
      <c r="F193" s="19"/>
      <c r="G193" s="19"/>
      <c r="H193" s="19"/>
      <c r="I193" s="19"/>
      <c r="J193" s="19"/>
      <c r="K193" s="19">
        <f t="shared" si="23"/>
        <v>331837.49615814001</v>
      </c>
      <c r="L193" s="19"/>
    </row>
    <row r="194" spans="1:13" x14ac:dyDescent="0.25">
      <c r="A194" s="25"/>
      <c r="B194" s="18" t="str">
        <f>+'[1]PAC CONSOLIDADO'!E192</f>
        <v>2 Construcción Canchas C.T.P. Nandayure</v>
      </c>
      <c r="C194" s="19"/>
      <c r="D194" s="19"/>
      <c r="E194" s="19">
        <f>+$D$5*'[1]PAC CONSOLIDADO'!J192</f>
        <v>331837.49615814001</v>
      </c>
      <c r="F194" s="19"/>
      <c r="G194" s="19"/>
      <c r="H194" s="19"/>
      <c r="I194" s="19"/>
      <c r="J194" s="19"/>
      <c r="K194" s="19">
        <f t="shared" si="23"/>
        <v>331837.49615814001</v>
      </c>
      <c r="L194" s="19"/>
    </row>
    <row r="195" spans="1:13" x14ac:dyDescent="0.25">
      <c r="A195" s="25"/>
      <c r="B195" s="18" t="str">
        <f>+'[1]PAC CONSOLIDADO'!E193</f>
        <v>2 Construcción Canchas C.T.P. Sardinal</v>
      </c>
      <c r="C195" s="19"/>
      <c r="D195" s="19"/>
      <c r="E195" s="19">
        <f>+$D$5*'[1]PAC CONSOLIDADO'!J193</f>
        <v>331837.49615814001</v>
      </c>
      <c r="F195" s="19"/>
      <c r="G195" s="19"/>
      <c r="H195" s="19"/>
      <c r="I195" s="19"/>
      <c r="J195" s="19"/>
      <c r="K195" s="19">
        <f t="shared" si="23"/>
        <v>331837.49615814001</v>
      </c>
      <c r="L195" s="19"/>
    </row>
    <row r="196" spans="1:13" ht="25.5" x14ac:dyDescent="0.25">
      <c r="A196" s="25"/>
      <c r="B196" s="18" t="str">
        <f>+'[1]PAC CONSOLIDADO'!E194</f>
        <v>2 Construcción Canchas C.T.P.Ricardo Castro Beer</v>
      </c>
      <c r="C196" s="19"/>
      <c r="D196" s="19"/>
      <c r="E196" s="19">
        <f>+$D$5*'[1]PAC CONSOLIDADO'!J194</f>
        <v>331837.49615814001</v>
      </c>
      <c r="F196" s="19"/>
      <c r="G196" s="19"/>
      <c r="H196" s="19"/>
      <c r="I196" s="19"/>
      <c r="J196" s="19"/>
      <c r="K196" s="19">
        <f t="shared" si="23"/>
        <v>331837.49615814001</v>
      </c>
      <c r="L196" s="19"/>
    </row>
    <row r="197" spans="1:13" x14ac:dyDescent="0.25">
      <c r="A197" s="25"/>
      <c r="B197" s="18" t="str">
        <f>+'[1]PAC CONSOLIDADO'!E195</f>
        <v>2 Construcción Canchas Colegio Tucurrique</v>
      </c>
      <c r="C197" s="19"/>
      <c r="D197" s="19"/>
      <c r="E197" s="19">
        <f>+$D$5*'[1]PAC CONSOLIDADO'!J195</f>
        <v>331837.49615814001</v>
      </c>
      <c r="F197" s="19"/>
      <c r="G197" s="19"/>
      <c r="H197" s="19"/>
      <c r="I197" s="19"/>
      <c r="J197" s="19"/>
      <c r="K197" s="19">
        <f t="shared" si="23"/>
        <v>331837.49615814001</v>
      </c>
      <c r="L197" s="19"/>
    </row>
    <row r="198" spans="1:13" s="16" customFormat="1" ht="15.75" x14ac:dyDescent="0.25">
      <c r="A198" s="12" t="str">
        <f>+'[1]PAC CONSOLIDADO'!E196</f>
        <v>Supervisión de obras</v>
      </c>
      <c r="B198" s="13"/>
      <c r="C198" s="14">
        <f>SUM(C199:C200)</f>
        <v>0</v>
      </c>
      <c r="D198" s="14">
        <f t="shared" ref="D198:J198" si="24">SUM(D199:D200)</f>
        <v>0</v>
      </c>
      <c r="E198" s="14">
        <f t="shared" si="24"/>
        <v>142216.06978205996</v>
      </c>
      <c r="F198" s="14">
        <f t="shared" si="24"/>
        <v>0</v>
      </c>
      <c r="G198" s="14">
        <f t="shared" si="24"/>
        <v>49775.624423721005</v>
      </c>
      <c r="H198" s="14">
        <f t="shared" si="24"/>
        <v>0</v>
      </c>
      <c r="I198" s="14">
        <f t="shared" si="24"/>
        <v>0</v>
      </c>
      <c r="J198" s="14">
        <f t="shared" si="24"/>
        <v>0</v>
      </c>
      <c r="K198" s="14">
        <f>SUM(K199:K200)</f>
        <v>191991.69420578098</v>
      </c>
      <c r="L198" s="14">
        <f t="shared" ref="L198" si="25">SUM(L199:L201)</f>
        <v>0</v>
      </c>
      <c r="M198" s="15"/>
    </row>
    <row r="199" spans="1:13" x14ac:dyDescent="0.25">
      <c r="A199" s="25"/>
      <c r="B199" s="18" t="str">
        <f>+'[1]PAC CONSOLIDADO'!E197</f>
        <v>1 Supervisión canchas etapa 1</v>
      </c>
      <c r="C199" s="19"/>
      <c r="D199" s="19"/>
      <c r="E199" s="19">
        <f>+'[1]PAC CONSOLIDADO'!J197</f>
        <v>142216.06978205996</v>
      </c>
      <c r="F199" s="19"/>
      <c r="G199" s="19"/>
      <c r="H199" s="19"/>
      <c r="I199" s="19"/>
      <c r="J199" s="19"/>
      <c r="K199" s="19">
        <f t="shared" si="23"/>
        <v>142216.06978205996</v>
      </c>
      <c r="L199" s="19"/>
    </row>
    <row r="200" spans="1:13" x14ac:dyDescent="0.25">
      <c r="A200" s="25"/>
      <c r="B200" s="18" t="str">
        <f>+'[1]PAC CONSOLIDADO'!E198</f>
        <v>2 Supervisión canchas etapa 2</v>
      </c>
      <c r="C200" s="19"/>
      <c r="D200" s="19"/>
      <c r="E200" s="19"/>
      <c r="F200" s="19"/>
      <c r="G200" s="19">
        <f>+'[1]PAC CONSOLIDADO'!J198</f>
        <v>49775.624423721005</v>
      </c>
      <c r="H200" s="19"/>
      <c r="I200" s="19"/>
      <c r="J200" s="19"/>
      <c r="K200" s="19">
        <f t="shared" si="23"/>
        <v>49775.624423721005</v>
      </c>
      <c r="L200" s="19"/>
    </row>
    <row r="201" spans="1:13" s="16" customFormat="1" ht="63" x14ac:dyDescent="0.25">
      <c r="A201" s="12" t="str">
        <f>+'[1]PAC CONSOLIDADO'!E199</f>
        <v>Estudios topográficos y diseños constructivos</v>
      </c>
      <c r="B201" s="13"/>
      <c r="C201" s="14">
        <f>SUM(C202:C203)</f>
        <v>0</v>
      </c>
      <c r="D201" s="14">
        <f t="shared" ref="D201:L201" si="26">SUM(D202:D203)</f>
        <v>0</v>
      </c>
      <c r="E201" s="14">
        <f t="shared" si="26"/>
        <v>284432.13956411992</v>
      </c>
      <c r="F201" s="14">
        <f t="shared" si="26"/>
        <v>0</v>
      </c>
      <c r="G201" s="14">
        <f t="shared" si="26"/>
        <v>99551.24884744201</v>
      </c>
      <c r="H201" s="14">
        <f t="shared" si="26"/>
        <v>0</v>
      </c>
      <c r="I201" s="14">
        <f t="shared" si="26"/>
        <v>0</v>
      </c>
      <c r="J201" s="14">
        <f t="shared" si="26"/>
        <v>0</v>
      </c>
      <c r="K201" s="14">
        <f t="shared" si="26"/>
        <v>383983.38841156196</v>
      </c>
      <c r="L201" s="14">
        <f t="shared" si="26"/>
        <v>0</v>
      </c>
      <c r="M201" s="15"/>
    </row>
    <row r="202" spans="1:13" x14ac:dyDescent="0.25">
      <c r="A202" s="25"/>
      <c r="B202" s="18" t="str">
        <f>+'[1]PAC CONSOLIDADO'!E200</f>
        <v>1 Estudios y diseños canchas etapa 1</v>
      </c>
      <c r="C202" s="19"/>
      <c r="D202" s="19"/>
      <c r="E202" s="19">
        <f>+'[1]PAC CONSOLIDADO'!J200</f>
        <v>284432.13956411992</v>
      </c>
      <c r="F202" s="19"/>
      <c r="G202" s="19"/>
      <c r="H202" s="19"/>
      <c r="I202" s="19"/>
      <c r="J202" s="19"/>
      <c r="K202" s="19">
        <f t="shared" si="23"/>
        <v>284432.13956411992</v>
      </c>
      <c r="L202" s="19"/>
    </row>
    <row r="203" spans="1:13" x14ac:dyDescent="0.25">
      <c r="A203" s="25"/>
      <c r="B203" s="18" t="str">
        <f>+'[1]PAC CONSOLIDADO'!E201</f>
        <v>2 Estudios y diseños canchas etapa 2</v>
      </c>
      <c r="C203" s="19"/>
      <c r="D203" s="19"/>
      <c r="E203" s="19"/>
      <c r="F203" s="19"/>
      <c r="G203" s="19">
        <f>+'[1]PAC CONSOLIDADO'!J201</f>
        <v>99551.24884744201</v>
      </c>
      <c r="H203" s="19"/>
      <c r="I203" s="19"/>
      <c r="J203" s="19"/>
      <c r="K203" s="19">
        <f t="shared" si="23"/>
        <v>99551.24884744201</v>
      </c>
      <c r="L203" s="19"/>
    </row>
    <row r="204" spans="1:13" s="16" customFormat="1" ht="15.75" x14ac:dyDescent="0.25">
      <c r="A204" s="12" t="str">
        <f>+'[1]PAC CONSOLIDADO'!E202</f>
        <v>Zonaje</v>
      </c>
      <c r="B204" s="13"/>
      <c r="C204" s="14">
        <f>SUM(C205:C206)</f>
        <v>0</v>
      </c>
      <c r="D204" s="14">
        <f t="shared" ref="D204:L204" si="27">SUM(D205:D206)</f>
        <v>0</v>
      </c>
      <c r="E204" s="14">
        <f t="shared" si="27"/>
        <v>455091.42330259189</v>
      </c>
      <c r="F204" s="14">
        <f t="shared" si="27"/>
        <v>0</v>
      </c>
      <c r="G204" s="14">
        <f t="shared" si="27"/>
        <v>159281.9981559072</v>
      </c>
      <c r="H204" s="14">
        <f t="shared" si="27"/>
        <v>0</v>
      </c>
      <c r="I204" s="14">
        <f t="shared" si="27"/>
        <v>0</v>
      </c>
      <c r="J204" s="14">
        <f t="shared" si="27"/>
        <v>0</v>
      </c>
      <c r="K204" s="14">
        <f t="shared" si="27"/>
        <v>614373.42145849904</v>
      </c>
      <c r="L204" s="14">
        <f t="shared" si="27"/>
        <v>0</v>
      </c>
      <c r="M204" s="15"/>
    </row>
    <row r="205" spans="1:13" x14ac:dyDescent="0.25">
      <c r="A205" s="25"/>
      <c r="B205" s="18" t="str">
        <f>+'[1]PAC CONSOLIDADO'!E203</f>
        <v>1 Zonaje canchas etapa 1</v>
      </c>
      <c r="C205" s="19"/>
      <c r="D205" s="19"/>
      <c r="E205" s="19">
        <f>+'[1]PAC CONSOLIDADO'!J203</f>
        <v>455091.42330259189</v>
      </c>
      <c r="F205" s="19"/>
      <c r="G205" s="19"/>
      <c r="H205" s="19"/>
      <c r="I205" s="19"/>
      <c r="J205" s="19"/>
      <c r="K205" s="19">
        <f t="shared" si="23"/>
        <v>455091.42330259189</v>
      </c>
      <c r="L205" s="19"/>
    </row>
    <row r="206" spans="1:13" x14ac:dyDescent="0.25">
      <c r="A206" s="25"/>
      <c r="B206" s="18" t="str">
        <f>+'[1]PAC CONSOLIDADO'!E204</f>
        <v>2 Zonaje canchas etapa 2</v>
      </c>
      <c r="C206" s="19"/>
      <c r="D206" s="19"/>
      <c r="E206" s="19"/>
      <c r="F206" s="19"/>
      <c r="G206" s="19">
        <f>+'[1]PAC CONSOLIDADO'!J204</f>
        <v>159281.9981559072</v>
      </c>
      <c r="H206" s="19"/>
      <c r="I206" s="19"/>
      <c r="J206" s="19"/>
      <c r="K206" s="19">
        <f t="shared" si="23"/>
        <v>159281.9981559072</v>
      </c>
      <c r="L206" s="19"/>
    </row>
    <row r="207" spans="1:13" ht="15.75" x14ac:dyDescent="0.25">
      <c r="A207" s="46" t="s">
        <v>12</v>
      </c>
      <c r="B207" s="46"/>
      <c r="C207" s="21">
        <f>SUM(C208:C209)</f>
        <v>1518008.3783726094</v>
      </c>
      <c r="D207" s="21">
        <f t="shared" ref="D207:L207" si="28">SUM(D208:D209)</f>
        <v>0</v>
      </c>
      <c r="E207" s="21">
        <f t="shared" si="28"/>
        <v>3778861.2670799652</v>
      </c>
      <c r="F207" s="21">
        <f t="shared" si="28"/>
        <v>0</v>
      </c>
      <c r="G207" s="21">
        <f t="shared" si="28"/>
        <v>3465524.3468952412</v>
      </c>
      <c r="H207" s="21">
        <f t="shared" si="28"/>
        <v>0</v>
      </c>
      <c r="I207" s="21">
        <f t="shared" si="28"/>
        <v>2210189.112184335</v>
      </c>
      <c r="J207" s="21">
        <f t="shared" si="28"/>
        <v>0</v>
      </c>
      <c r="K207" s="21">
        <f t="shared" si="28"/>
        <v>10972583.104532151</v>
      </c>
      <c r="L207" s="21">
        <f t="shared" si="28"/>
        <v>0</v>
      </c>
    </row>
    <row r="208" spans="1:13" x14ac:dyDescent="0.25">
      <c r="A208" s="26"/>
      <c r="B208" s="27" t="s">
        <v>13</v>
      </c>
      <c r="C208" s="28">
        <f>+'[1]PAC CONSOLIDADO'!J206*0.4</f>
        <v>698538.14483459853</v>
      </c>
      <c r="D208" s="29"/>
      <c r="E208" s="29">
        <f>('[1]PAC CONSOLIDADO'!J206*0.6)+('[1]PAC CONSOLIDADO'!J207*1)</f>
        <v>2686234.2890292839</v>
      </c>
      <c r="F208" s="29"/>
      <c r="G208" s="29">
        <f>+'[1]PAC CONSOLIDADO'!J208*0.8</f>
        <v>2099740.6243318897</v>
      </c>
      <c r="H208" s="28"/>
      <c r="I208" s="28">
        <f>+'[1]PAC CONSOLIDADO'!J208*0.2</f>
        <v>524935.15608297242</v>
      </c>
      <c r="J208" s="28"/>
      <c r="K208" s="30">
        <f>SUM(C208:J208)</f>
        <v>6009448.2142787445</v>
      </c>
      <c r="L208" s="30"/>
      <c r="M208" s="31"/>
    </row>
    <row r="209" spans="1:13" x14ac:dyDescent="0.25">
      <c r="A209" s="26"/>
      <c r="B209" s="32" t="s">
        <v>14</v>
      </c>
      <c r="C209" s="29">
        <f>+'[1]PAC CONSOLIDADO'!J209*0.15</f>
        <v>819470.23353801086</v>
      </c>
      <c r="D209" s="29"/>
      <c r="E209" s="29">
        <f>+'[1]PAC CONSOLIDADO'!J209*0.2</f>
        <v>1092626.9780506813</v>
      </c>
      <c r="F209" s="29"/>
      <c r="G209" s="29">
        <f>+'[1]PAC CONSOLIDADO'!J209*0.25</f>
        <v>1365783.7225633515</v>
      </c>
      <c r="H209" s="29"/>
      <c r="I209" s="29">
        <f>+'[1]PAC CONSOLIDADO'!J209*0.4-500000</f>
        <v>1685253.9561013626</v>
      </c>
      <c r="J209" s="29"/>
      <c r="K209" s="30">
        <f>SUM(C209:J209)</f>
        <v>4963134.890253406</v>
      </c>
      <c r="L209" s="30"/>
      <c r="M209" s="31"/>
    </row>
    <row r="210" spans="1:13" ht="15.75" x14ac:dyDescent="0.25">
      <c r="A210" s="46" t="s">
        <v>15</v>
      </c>
      <c r="B210" s="46"/>
      <c r="C210" s="21">
        <f>+C8+C49+C172+C207</f>
        <v>16473344.770604515</v>
      </c>
      <c r="D210" s="21">
        <f t="shared" ref="D210:L210" si="29">+D8+D49+D172</f>
        <v>0</v>
      </c>
      <c r="E210" s="21">
        <f>+E8+E49+E172+E207</f>
        <v>63324647.151271142</v>
      </c>
      <c r="F210" s="21">
        <f t="shared" si="29"/>
        <v>0</v>
      </c>
      <c r="G210" s="21">
        <f>+G8+G49+G172+G207</f>
        <v>65901495.265557304</v>
      </c>
      <c r="H210" s="21">
        <f t="shared" si="29"/>
        <v>0</v>
      </c>
      <c r="I210" s="21">
        <f>+I8+I49+I172+I207</f>
        <v>21300512.808334775</v>
      </c>
      <c r="J210" s="21">
        <f t="shared" si="29"/>
        <v>0</v>
      </c>
      <c r="K210" s="21">
        <f t="shared" si="29"/>
        <v>166999999.99576774</v>
      </c>
      <c r="L210" s="21">
        <f t="shared" si="29"/>
        <v>0</v>
      </c>
    </row>
    <row r="211" spans="1:13" x14ac:dyDescent="0.25">
      <c r="B211" s="33"/>
      <c r="K211" s="34">
        <f>SUM(C210:I210)</f>
        <v>166999999.99576771</v>
      </c>
    </row>
    <row r="212" spans="1:13" ht="18.75" x14ac:dyDescent="0.3">
      <c r="A212" s="35"/>
      <c r="B212" s="33"/>
      <c r="C212" s="35"/>
      <c r="D212" s="35"/>
      <c r="E212" s="35"/>
      <c r="F212" s="35"/>
      <c r="G212" s="35"/>
      <c r="H212" s="35"/>
      <c r="I212" s="35"/>
      <c r="J212" s="35"/>
      <c r="K212" s="35"/>
      <c r="L212" s="36"/>
    </row>
    <row r="213" spans="1:13" x14ac:dyDescent="0.25">
      <c r="B213" s="37"/>
      <c r="C213" s="11"/>
    </row>
    <row r="214" spans="1:13" x14ac:dyDescent="0.25">
      <c r="B214" s="38"/>
      <c r="C214" s="11"/>
      <c r="K214" s="11"/>
    </row>
    <row r="215" spans="1:13" x14ac:dyDescent="0.25">
      <c r="B215" s="39"/>
    </row>
    <row r="216" spans="1:13" x14ac:dyDescent="0.25">
      <c r="B216" s="37"/>
    </row>
    <row r="217" spans="1:13" x14ac:dyDescent="0.25">
      <c r="B217" s="38"/>
      <c r="E217" s="11"/>
    </row>
    <row r="218" spans="1:13" x14ac:dyDescent="0.25">
      <c r="B218" s="40"/>
    </row>
    <row r="220" spans="1:13" ht="18.75" x14ac:dyDescent="0.3">
      <c r="B220" s="35"/>
    </row>
    <row r="224" spans="1:13" x14ac:dyDescent="0.25">
      <c r="B224" s="24"/>
    </row>
  </sheetData>
  <mergeCells count="14">
    <mergeCell ref="A210:B210"/>
    <mergeCell ref="I6:J6"/>
    <mergeCell ref="K6:L6"/>
    <mergeCell ref="A8:B8"/>
    <mergeCell ref="A49:B49"/>
    <mergeCell ref="A172:B172"/>
    <mergeCell ref="A207:B207"/>
    <mergeCell ref="A2:E2"/>
    <mergeCell ref="A4:H4"/>
    <mergeCell ref="A6:A7"/>
    <mergeCell ref="B6:B7"/>
    <mergeCell ref="C6:D6"/>
    <mergeCell ref="E6:F6"/>
    <mergeCell ref="G6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A26" sqref="A26"/>
    </sheetView>
  </sheetViews>
  <sheetFormatPr defaultRowHeight="15" x14ac:dyDescent="0.25"/>
  <cols>
    <col min="1" max="1" width="76" customWidth="1"/>
    <col min="2" max="2" width="13.140625" customWidth="1"/>
    <col min="3" max="3" width="16.85546875" customWidth="1"/>
    <col min="4" max="4" width="14.42578125" customWidth="1"/>
    <col min="5" max="5" width="13.5703125" customWidth="1"/>
    <col min="6" max="6" width="13" customWidth="1"/>
  </cols>
  <sheetData>
    <row r="1" spans="1:6" ht="19.5" thickBot="1" x14ac:dyDescent="0.35">
      <c r="A1" s="70" t="s">
        <v>35</v>
      </c>
      <c r="B1" s="70"/>
      <c r="C1" s="70"/>
      <c r="D1" s="70"/>
      <c r="E1" s="70"/>
      <c r="F1" s="70"/>
    </row>
    <row r="2" spans="1:6" ht="15.75" thickBot="1" x14ac:dyDescent="0.3">
      <c r="A2" s="48"/>
      <c r="B2" s="49" t="s">
        <v>16</v>
      </c>
      <c r="C2" s="49" t="s">
        <v>17</v>
      </c>
      <c r="D2" s="49" t="s">
        <v>18</v>
      </c>
      <c r="E2" s="49" t="s">
        <v>19</v>
      </c>
      <c r="F2" s="61" t="s">
        <v>20</v>
      </c>
    </row>
    <row r="3" spans="1:6" ht="26.25" thickBot="1" x14ac:dyDescent="0.3">
      <c r="A3" s="50" t="s">
        <v>21</v>
      </c>
      <c r="B3" s="51"/>
      <c r="C3" s="62"/>
      <c r="D3" s="62"/>
      <c r="E3" s="62"/>
      <c r="F3" s="63">
        <v>30883195</v>
      </c>
    </row>
    <row r="4" spans="1:6" ht="15.75" thickBot="1" x14ac:dyDescent="0.3">
      <c r="A4" s="52" t="s">
        <v>22</v>
      </c>
      <c r="B4" s="53"/>
      <c r="C4" s="64"/>
      <c r="D4" s="64"/>
      <c r="E4" s="64"/>
      <c r="F4" s="64"/>
    </row>
    <row r="5" spans="1:6" ht="15.75" thickBot="1" x14ac:dyDescent="0.3">
      <c r="A5" s="54" t="s">
        <v>23</v>
      </c>
      <c r="B5" s="55"/>
      <c r="C5" s="65">
        <v>6261672</v>
      </c>
      <c r="D5" s="65">
        <v>11538549</v>
      </c>
      <c r="E5" s="65">
        <v>5793792</v>
      </c>
      <c r="F5" s="65">
        <v>23594013</v>
      </c>
    </row>
    <row r="6" spans="1:6" ht="26.25" thickBot="1" x14ac:dyDescent="0.3">
      <c r="A6" s="54" t="s">
        <v>24</v>
      </c>
      <c r="B6" s="55"/>
      <c r="C6" s="64"/>
      <c r="D6" s="65">
        <v>2343065</v>
      </c>
      <c r="E6" s="65">
        <v>1228575</v>
      </c>
      <c r="F6" s="65">
        <v>3571640</v>
      </c>
    </row>
    <row r="7" spans="1:6" ht="15.75" thickBot="1" x14ac:dyDescent="0.3">
      <c r="A7" s="54" t="s">
        <v>25</v>
      </c>
      <c r="B7" s="55"/>
      <c r="C7" s="65">
        <v>1957313</v>
      </c>
      <c r="D7" s="65">
        <v>1760228</v>
      </c>
      <c r="E7" s="64"/>
      <c r="F7" s="65">
        <v>3717542</v>
      </c>
    </row>
    <row r="8" spans="1:6" ht="15.75" thickBot="1" x14ac:dyDescent="0.3">
      <c r="A8" s="56" t="s">
        <v>26</v>
      </c>
      <c r="B8" s="57"/>
      <c r="C8" s="69" t="s">
        <v>27</v>
      </c>
      <c r="D8" s="69" t="s">
        <v>27</v>
      </c>
      <c r="E8" s="69" t="s">
        <v>27</v>
      </c>
      <c r="F8" s="66"/>
    </row>
    <row r="9" spans="1:6" ht="26.25" thickBot="1" x14ac:dyDescent="0.3">
      <c r="A9" s="58" t="s">
        <v>28</v>
      </c>
      <c r="B9" s="59"/>
      <c r="C9" s="67"/>
      <c r="D9" s="67"/>
      <c r="E9" s="67"/>
      <c r="F9" s="68">
        <v>116274206</v>
      </c>
    </row>
    <row r="10" spans="1:6" ht="15.75" thickBot="1" x14ac:dyDescent="0.3">
      <c r="A10" s="52" t="s">
        <v>22</v>
      </c>
      <c r="B10" s="60"/>
      <c r="C10" s="64"/>
      <c r="D10" s="64"/>
      <c r="E10" s="64"/>
      <c r="F10" s="64"/>
    </row>
    <row r="11" spans="1:6" ht="15.75" thickBot="1" x14ac:dyDescent="0.3">
      <c r="A11" s="54" t="s">
        <v>29</v>
      </c>
      <c r="B11" s="55"/>
      <c r="C11" s="65">
        <v>8872379</v>
      </c>
      <c r="D11" s="65">
        <v>13551263</v>
      </c>
      <c r="E11" s="65">
        <v>16258342</v>
      </c>
      <c r="F11" s="65">
        <v>38681984</v>
      </c>
    </row>
    <row r="12" spans="1:6" ht="15.75" thickBot="1" x14ac:dyDescent="0.3">
      <c r="A12" s="54" t="s">
        <v>30</v>
      </c>
      <c r="B12" s="55"/>
      <c r="C12" s="65">
        <v>3139409</v>
      </c>
      <c r="D12" s="64"/>
      <c r="E12" s="65">
        <v>25127547</v>
      </c>
      <c r="F12" s="65">
        <v>28266956</v>
      </c>
    </row>
    <row r="13" spans="1:6" ht="15.75" thickBot="1" x14ac:dyDescent="0.3">
      <c r="A13" s="54" t="s">
        <v>31</v>
      </c>
      <c r="B13" s="55"/>
      <c r="C13" s="65">
        <v>14131827</v>
      </c>
      <c r="D13" s="65">
        <v>11723019</v>
      </c>
      <c r="E13" s="65">
        <v>23470420</v>
      </c>
      <c r="F13" s="65">
        <v>49325266</v>
      </c>
    </row>
    <row r="14" spans="1:6" ht="15.75" thickBot="1" x14ac:dyDescent="0.3">
      <c r="A14" s="56" t="s">
        <v>32</v>
      </c>
      <c r="B14" s="57"/>
      <c r="C14" s="69" t="s">
        <v>27</v>
      </c>
      <c r="D14" s="69" t="s">
        <v>27</v>
      </c>
      <c r="E14" s="69" t="s">
        <v>27</v>
      </c>
      <c r="F14" s="66"/>
    </row>
    <row r="15" spans="1:6" ht="15.75" thickBot="1" x14ac:dyDescent="0.3">
      <c r="A15" s="58" t="s">
        <v>33</v>
      </c>
      <c r="B15" s="59"/>
      <c r="C15" s="67"/>
      <c r="D15" s="67"/>
      <c r="E15" s="67"/>
      <c r="F15" s="68">
        <v>8870016</v>
      </c>
    </row>
    <row r="16" spans="1:6" ht="15.75" thickBot="1" x14ac:dyDescent="0.3">
      <c r="A16" s="52" t="s">
        <v>22</v>
      </c>
      <c r="B16" s="55"/>
      <c r="C16" s="64"/>
      <c r="D16" s="64"/>
      <c r="E16" s="64"/>
      <c r="F16" s="64"/>
    </row>
    <row r="17" spans="1:6" ht="15.75" thickBot="1" x14ac:dyDescent="0.3">
      <c r="A17" s="54" t="s">
        <v>34</v>
      </c>
      <c r="B17" s="55"/>
      <c r="C17" s="65">
        <v>6570382</v>
      </c>
      <c r="D17" s="65">
        <v>2299634</v>
      </c>
      <c r="E17" s="64"/>
      <c r="F17" s="65">
        <v>8870016</v>
      </c>
    </row>
  </sheetData>
  <mergeCells count="1">
    <mergeCell ref="A1:F1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D6E3860C2E3044B969CBD6EBFDF82DC" ma:contentTypeVersion="6" ma:contentTypeDescription="A content type to manage public (operations) IDB documents" ma:contentTypeScope="" ma:versionID="7e2ccb1addcb2627dc2f80ee55e8bd2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e737d4cc7d660a431e522b776bb777c5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  <xsd:element ref="ns2:Disclos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95c5757e-a72b-4d31-bdc0-8de15f34ed79}" ma:internalName="TaxCatchAll" ma:showField="CatchAllData" ma:web="21811033-a4c0-42fd-9609-f0ae151c39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95c5757e-a72b-4d31-bdc0-8de15f34ed79}" ma:internalName="TaxCatchAllLabel" ma:readOnly="true" ma:showField="CatchAllDataLabel" ma:web="21811033-a4c0-42fd-9609-f0ae151c39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SCL/EDU</Division_x0020_or_x0020_Unit>
    <Other_x0020_Author xmlns="9c571b2f-e523-4ab2-ba2e-09e151a03ef4" xsi:nil="true"/>
    <Region xmlns="9c571b2f-e523-4ab2-ba2e-09e151a03ef4" xsi:nil="true"/>
    <IDBDocs_x0020_Number xmlns="9c571b2f-e523-4ab2-ba2e-09e151a03ef4">37027704</IDBDocs_x0020_Number>
    <Document_x0020_Author xmlns="9c571b2f-e523-4ab2-ba2e-09e151a03ef4">Alvarez Marinelli, Horacio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11</Value>
      <Value>6</Value>
    </TaxCatchAll>
    <Fiscal_x0020_Year_x0020_IDB xmlns="9c571b2f-e523-4ab2-ba2e-09e151a03ef4">2010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CR-L1053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Proposal&lt;/USER_STAGE&gt;&lt;APPROVAL_CODE&gt;CG&lt;/APPROVAL_CODE&gt;&lt;APPROVAL_DESC&gt;Committee of the Whole&lt;/APPROVAL_DESC&gt;&lt;PD_OBJ_TYPE&gt;0&lt;/PD_OBJ_TYPE&gt;&lt;MAKERECORD&gt;N&lt;/MAKERECORD&gt;&lt;PD_FILEPT_NO&gt;PO-CR-L1053-Plan&lt;/PD_FILEPT_NO&gt;&lt;/Data&gt;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ED-EDU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Disclosed xmlns="9c571b2f-e523-4ab2-ba2e-09e151a03ef4">false</Disclosed>
  </documentManagement>
</p:properties>
</file>

<file path=customXml/itemProps1.xml><?xml version="1.0" encoding="utf-8"?>
<ds:datastoreItem xmlns:ds="http://schemas.openxmlformats.org/officeDocument/2006/customXml" ds:itemID="{37ABAC5E-26F7-4AC6-9355-12CAEDB083C3}"/>
</file>

<file path=customXml/itemProps2.xml><?xml version="1.0" encoding="utf-8"?>
<ds:datastoreItem xmlns:ds="http://schemas.openxmlformats.org/officeDocument/2006/customXml" ds:itemID="{874ABFF2-D489-4265-BF88-A82243566BA4}"/>
</file>

<file path=customXml/itemProps3.xml><?xml version="1.0" encoding="utf-8"?>
<ds:datastoreItem xmlns:ds="http://schemas.openxmlformats.org/officeDocument/2006/customXml" ds:itemID="{49F13EEB-4440-4833-B81F-DC335F14F5B7}"/>
</file>

<file path=customXml/itemProps4.xml><?xml version="1.0" encoding="utf-8"?>
<ds:datastoreItem xmlns:ds="http://schemas.openxmlformats.org/officeDocument/2006/customXml" ds:itemID="{07249A53-431D-429A-B5F8-ACAE0FF9283D}"/>
</file>

<file path=customXml/itemProps5.xml><?xml version="1.0" encoding="utf-8"?>
<ds:datastoreItem xmlns:ds="http://schemas.openxmlformats.org/officeDocument/2006/customXml" ds:itemID="{EB5B7F1B-8AA1-4699-8E5C-ABB43FA174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POA</vt:lpstr>
      <vt:lpstr>Costeo Productos Matriz Resulta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LINK POA </dc:title>
  <dc:creator>Inter-American Development Bank</dc:creator>
  <cp:lastModifiedBy>Inter-American Development Bank</cp:lastModifiedBy>
  <dcterms:created xsi:type="dcterms:W3CDTF">2012-08-04T23:45:09Z</dcterms:created>
  <dcterms:modified xsi:type="dcterms:W3CDTF">2012-09-13T18:20:08Z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0x01010046CF21643EE8D14686A648AA6DAD0892005D6E3860C2E3044B969CBD6EBFDF82DC</vt:lpwstr>
  </property>
  <property fmtid="{D5CDD505-2E9C-101B-9397-08002B2CF9AE}" pid="5" name="TaxKeywordTaxHTField">
    <vt:lpwstr/>
  </property>
  <property fmtid="{D5CDD505-2E9C-101B-9397-08002B2CF9AE}" pid="6" name="Series Operations IDB">
    <vt:lpwstr>11;#Project Profile (PP)|ac5f0c28-f2f6-431c-8d05-62f851b6a822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11;#Project Profile (PP)|ac5f0c28-f2f6-431c-8d05-62f851b6a822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6;#Project Preparation, Planning and Design|29ca0c72-1fc4-435f-a09c-28585cb5eac9</vt:lpwstr>
  </property>
</Properties>
</file>