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eciliacor\Documents\RG-\RG-L1124- Modernizacion CHSG\5-Proceso BID\POD\3-Documentos Post QRR\Compartido Gabinete\"/>
    </mc:Choice>
  </mc:AlternateContent>
  <xr:revisionPtr revIDLastSave="0" documentId="13_ncr:1_{8DAC65D1-5514-4CD3-ABA8-0EEC93CFA6FC}" xr6:coauthVersionLast="34" xr6:coauthVersionMax="37" xr10:uidLastSave="{00000000-0000-0000-0000-000000000000}"/>
  <bookViews>
    <workbookView xWindow="0" yWindow="0" windowWidth="14310" windowHeight="9045" activeTab="2" xr2:uid="{00000000-000D-0000-FFFF-FFFF00000000}"/>
  </bookViews>
  <sheets>
    <sheet name="Plan de Adquisiciones" sheetId="2" r:id="rId1"/>
    <sheet name="Estructura del Proyecto" sheetId="3" r:id="rId2"/>
    <sheet name="Detalle Plan de Adquisiciones" sheetId="1" r:id="rId3"/>
  </sheets>
  <calcPr calcId="179017"/>
</workbook>
</file>

<file path=xl/calcChain.xml><?xml version="1.0" encoding="utf-8"?>
<calcChain xmlns="http://schemas.openxmlformats.org/spreadsheetml/2006/main">
  <c r="B24" i="2" l="1"/>
  <c r="B25" i="2"/>
  <c r="C25" i="2" l="1"/>
  <c r="G63" i="1"/>
  <c r="G69" i="1"/>
  <c r="B16" i="2"/>
  <c r="C16" i="2" s="1"/>
  <c r="C19" i="2"/>
  <c r="C17" i="2"/>
  <c r="C15" i="2"/>
  <c r="A47" i="1"/>
  <c r="A46" i="1"/>
  <c r="A45" i="1"/>
  <c r="A50" i="1"/>
  <c r="A49" i="1"/>
  <c r="A48" i="1"/>
  <c r="A53" i="1"/>
  <c r="A52" i="1"/>
  <c r="A51" i="1"/>
  <c r="A56" i="1"/>
  <c r="A55" i="1"/>
  <c r="A54" i="1"/>
  <c r="A59" i="1"/>
  <c r="A58" i="1"/>
  <c r="A57" i="1"/>
  <c r="A62" i="1"/>
  <c r="A61" i="1"/>
  <c r="A60" i="1"/>
  <c r="G82" i="1"/>
  <c r="B18" i="2"/>
  <c r="C18" i="2" s="1"/>
  <c r="G75" i="1"/>
  <c r="B14" i="2"/>
  <c r="C14" i="2"/>
  <c r="A44" i="1"/>
  <c r="G39" i="1"/>
  <c r="B13" i="2"/>
  <c r="C13" i="2"/>
  <c r="A38" i="1"/>
  <c r="A37" i="1"/>
  <c r="A36" i="1"/>
  <c r="A35" i="1"/>
  <c r="A34" i="1"/>
  <c r="A33" i="1"/>
  <c r="A32" i="1"/>
  <c r="A31" i="1"/>
  <c r="A30" i="1"/>
  <c r="A29" i="1"/>
  <c r="A28" i="1"/>
  <c r="G23" i="1"/>
  <c r="B12" i="2"/>
  <c r="C12" i="2" s="1"/>
  <c r="A24" i="2"/>
  <c r="J19" i="1" s="1"/>
  <c r="J20" i="1"/>
  <c r="J12" i="1"/>
  <c r="A22" i="1"/>
  <c r="A21" i="1"/>
  <c r="A20" i="1"/>
  <c r="A19" i="1"/>
  <c r="A18" i="1"/>
  <c r="A17" i="1"/>
  <c r="A16" i="1"/>
  <c r="A15" i="1"/>
  <c r="A14" i="1"/>
  <c r="A13" i="1"/>
  <c r="A12" i="1"/>
  <c r="G7" i="1"/>
  <c r="A6" i="1"/>
  <c r="A5" i="1"/>
  <c r="A25" i="2"/>
  <c r="J59" i="1" s="1"/>
  <c r="J60" i="1"/>
  <c r="J62" i="1"/>
  <c r="J61" i="1"/>
  <c r="B11" i="2"/>
  <c r="B20" i="2" s="1"/>
  <c r="J56" i="1"/>
  <c r="J44" i="1"/>
  <c r="J38" i="1"/>
  <c r="J55" i="1"/>
  <c r="J51" i="1"/>
  <c r="J33" i="1"/>
  <c r="J29" i="1"/>
  <c r="J28" i="1"/>
  <c r="J49" i="1"/>
  <c r="J31" i="1"/>
  <c r="J54" i="1"/>
  <c r="J57" i="1"/>
  <c r="J53" i="1"/>
  <c r="J5" i="1"/>
  <c r="J14" i="1"/>
  <c r="C11" i="2"/>
  <c r="B26" i="2"/>
  <c r="C26" i="2" s="1"/>
  <c r="C24" i="2"/>
  <c r="C20" i="2" l="1"/>
  <c r="J22" i="1"/>
  <c r="J58" i="1"/>
  <c r="J46" i="1"/>
  <c r="J35" i="1"/>
  <c r="J32" i="1"/>
  <c r="J37" i="1"/>
  <c r="J30" i="1"/>
  <c r="J48" i="1"/>
  <c r="J17" i="1"/>
  <c r="J16" i="1"/>
  <c r="J15" i="1"/>
  <c r="J18" i="1"/>
  <c r="J50" i="1"/>
  <c r="J45" i="1"/>
  <c r="J36" i="1"/>
  <c r="J47" i="1"/>
  <c r="J34" i="1"/>
  <c r="J52" i="1"/>
  <c r="J13" i="1"/>
  <c r="J21" i="1"/>
  <c r="J6" i="1"/>
</calcChain>
</file>

<file path=xl/sharedStrings.xml><?xml version="1.0" encoding="utf-8"?>
<sst xmlns="http://schemas.openxmlformats.org/spreadsheetml/2006/main" count="527" uniqueCount="288">
  <si>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</si>
  <si>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</si>
  <si>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</si>
  <si>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</si>
  <si>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</si>
  <si>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</si>
  <si>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2. Versión del Plan de Adquisiciones</t>
  </si>
  <si>
    <t>Versión ( 1-INICIAL-2018) :</t>
  </si>
  <si>
    <t>Versión 1-2018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</si>
  <si>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</si>
  <si>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</si>
  <si>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</si>
  <si>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</si>
  <si>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</si>
  <si>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</si>
  <si>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</si>
  <si>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</si>
  <si>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</si>
  <si>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</si>
  <si>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</si>
  <si>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</si>
  <si>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</si>
  <si>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Total</t>
  </si>
  <si>
    <t>4. Componentes</t>
  </si>
  <si>
    <t>Componente de Inversión</t>
  </si>
  <si>
    <t>Nombre Organismo Prestatario</t>
  </si>
  <si>
    <t>Nombre Organismo Ejecutor (si aplica)</t>
  </si>
  <si>
    <t>Iniciales Organismo Ejecutor</t>
  </si>
  <si>
    <t>República Argentina
República Oriental del Uruguay</t>
  </si>
  <si>
    <t>Comisión Técnica Mixta de Salto Grande</t>
  </si>
  <si>
    <t>CTM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</si>
  <si>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</si>
  <si>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</si>
  <si>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</si>
  <si>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>SI</t>
  </si>
  <si>
    <t>Componente I. Inversiones para la modernización del CHSG</t>
  </si>
  <si>
    <t>Componente II. Fortalecimiento institucional y supervisión</t>
  </si>
  <si>
    <t>Otros Costos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</si>
  <si>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</si>
  <si>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INFORMACIÓN PARA CARGA INICIAL DEL PLAN DE ADQUISICIONES (EN CURSO Y/O ULTIMO PRESENTADO)</t>
  </si>
  <si>
    <t>OBRAS</t>
  </si>
  <si>
    <t>Unidad Ejecutora:</t>
  </si>
  <si>
    <t>Actividad:</t>
  </si>
  <si>
    <t>Descripción adicional:</t>
  </si>
  <si>
    <r>
      <t xml:space="preserve">Método de Selección/Adquisición
</t>
    </r>
    <r>
      <rPr>
        <i/>
        <sz val="12"/>
        <color indexed="9"/>
        <rFont val="Calibri Light"/>
        <family val="2"/>
      </rPr>
      <t>(Seleccionar una de las opciones)</t>
    </r>
    <r>
      <rPr>
        <sz val="12"/>
        <color indexed="9"/>
        <rFont val="Calibri Light"/>
        <family val="2"/>
      </rPr>
      <t>:</t>
    </r>
  </si>
  <si>
    <t>Cantidad de Lotes :</t>
  </si>
  <si>
    <t>Número de Proceso:</t>
  </si>
  <si>
    <t xml:space="preserve">Monto Estimado </t>
  </si>
  <si>
    <t>Componente Asociado:</t>
  </si>
  <si>
    <r>
      <t xml:space="preserve">Método de Revisión </t>
    </r>
    <r>
      <rPr>
        <i/>
        <sz val="12"/>
        <color indexed="9"/>
        <rFont val="Calibri Light"/>
        <family val="2"/>
      </rPr>
      <t>(Seleccionar una de las opciones)</t>
    </r>
    <r>
      <rPr>
        <sz val="12"/>
        <color indexed="9"/>
        <rFont val="Calibri Light"/>
        <family val="2"/>
      </rPr>
      <t>:</t>
    </r>
  </si>
  <si>
    <t>Fechas</t>
  </si>
  <si>
    <t>Comentarios - para UCS incluir método de selección</t>
  </si>
  <si>
    <t>Monto Estimado en US$:</t>
  </si>
  <si>
    <t>Monto Estimado % BID:</t>
  </si>
  <si>
    <t>Monto Estimado % Contraparte:</t>
  </si>
  <si>
    <t>Aviso Especial de Adquisiciones</t>
  </si>
  <si>
    <t>Firma del Contrato</t>
  </si>
  <si>
    <t>Construcción del sistema de contención de derrames de aceite en recintos de transformadores de central y transformadores y reactores de estaciones de maniobras</t>
  </si>
  <si>
    <t>Licitación Pública Nacional </t>
  </si>
  <si>
    <t>RGL1124-CI-PROY0108-OB-001</t>
  </si>
  <si>
    <t>Ex-Ante</t>
  </si>
  <si>
    <t>Mon 1/7/19</t>
  </si>
  <si>
    <t>Tue 6/11/19</t>
  </si>
  <si>
    <t>Con el objetivo de tener una mayor difusión del proceso de adquisiciones, la publicidad se realizará también en el ámbito internacional, siguiendo las directrices de una Licitación Pública Internacional.</t>
  </si>
  <si>
    <t>Preparación de predios para obradores, tendidos eléctricos y de agua potable, conducción y tratamiento de efluentes y construcción de almacenes de bienes nuevos y reemplazados</t>
  </si>
  <si>
    <t>RGL1124-CI-PROY0160-OB-002</t>
  </si>
  <si>
    <t>Fri 2/14/20</t>
  </si>
  <si>
    <t>Tue 11/3/20</t>
  </si>
  <si>
    <t>TOTAL OBRAS:</t>
  </si>
  <si>
    <t>BIENES</t>
  </si>
  <si>
    <r>
      <t xml:space="preserve">Método de Adquisición
</t>
    </r>
    <r>
      <rPr>
        <i/>
        <sz val="12"/>
        <color indexed="9"/>
        <rFont val="Calibri Light"/>
        <family val="2"/>
      </rPr>
      <t>(Seleccionar una de las opciones)</t>
    </r>
    <r>
      <rPr>
        <sz val="12"/>
        <color indexed="9"/>
        <rFont val="Calibri Light"/>
        <family val="2"/>
      </rPr>
      <t>:</t>
    </r>
  </si>
  <si>
    <t>Modernización, provisión en obra, montaje y puesta en marcha de reguladores de velocidad (14 unidades)</t>
  </si>
  <si>
    <t>Licitación Pública Internacional </t>
  </si>
  <si>
    <t>RGL1124-CI-PROY0008-BI-001</t>
  </si>
  <si>
    <t>Thu 1/31/19</t>
  </si>
  <si>
    <t>Fri 10/18/19</t>
  </si>
  <si>
    <t>Suministro en obra y montaje de barreras flotantes aguas arriba de cada central</t>
  </si>
  <si>
    <t>RGL1124-CI-PROY0059-BI-002</t>
  </si>
  <si>
    <t>Thu 2/6/20</t>
  </si>
  <si>
    <t>Mon 10/26/20</t>
  </si>
  <si>
    <t>Sustitución de las grúas móviles y del equipamiento de traslación y manipuleo de productos del Complejo</t>
  </si>
  <si>
    <t>RGL1124-CI-PROY0022-BI-003</t>
  </si>
  <si>
    <t>Wed 2/20/19</t>
  </si>
  <si>
    <t>Fri 11/8/19</t>
  </si>
  <si>
    <t>Suministro en obra, montaje y puesta en marcha del sistema de medición dinámica del entrehierro (Airgap) de los generadores de cada central</t>
  </si>
  <si>
    <t>RGL1124-CI-PROY0045-BI-004</t>
  </si>
  <si>
    <t>Suministro y puesta en marcha del nuevo sistema de automatización y control del CHSG</t>
  </si>
  <si>
    <t>RGL1124-CI-PROY0093-BI-005</t>
  </si>
  <si>
    <t>Mon 9/7/20</t>
  </si>
  <si>
    <t>Fri 4/30/21</t>
  </si>
  <si>
    <t>Suministro a obra, montaje y puesta en marcha de un banco de tres transformadores monofásicos 500/13.8KV</t>
  </si>
  <si>
    <t>RGL1124-CI-PROY0024-BI-006</t>
  </si>
  <si>
    <t>Thu 3/5/20</t>
  </si>
  <si>
    <t>Mon 11/23/20</t>
  </si>
  <si>
    <t>Suministro en obra, montaje y puesta en marcha sistema de monitoreo on line en transformadores principales de cada central y estaciones de maniobras</t>
  </si>
  <si>
    <t>RGL1124-CI-PROY0107-BI-007</t>
  </si>
  <si>
    <t>Wed 7/15/20</t>
  </si>
  <si>
    <t>Fri 4/2/21</t>
  </si>
  <si>
    <t>Renovacion del sistema de control, protección y medición de las cuatro estaciones del cuadrilátero y del sistema de potencia de la red de media tensión de las SSEE SGA y SGU</t>
  </si>
  <si>
    <t>RGL1124-CI-PROY0117-BI-008</t>
  </si>
  <si>
    <t>Mon 9/14/20</t>
  </si>
  <si>
    <t>Fri 5/21/21</t>
  </si>
  <si>
    <t>Renovación equipamiento del sistema de comunicaciones por onda portadora (Etapa 1º)</t>
  </si>
  <si>
    <t>RGL1124-CI-PROY0127-BI-009</t>
  </si>
  <si>
    <t>Thu 5/16/19</t>
  </si>
  <si>
    <t>Mon 2/3/20</t>
  </si>
  <si>
    <t>Suministro en obra, montaje y puesta en marcha de inductores 100 MVAr para estaciones de maniobra</t>
  </si>
  <si>
    <t>RGL1124-CI-PROY0111-BI-010</t>
  </si>
  <si>
    <t>Modernización del sistema de auscultación y vigilancia de la presa, suministro, montaje y puesta en marcha de nuevos instrumentos y del sistema de adquisición de datos</t>
  </si>
  <si>
    <t>RGL1124-CI-PROY0137-BI-011</t>
  </si>
  <si>
    <t>Tue 2/16/21</t>
  </si>
  <si>
    <t>Thu 9/16/21</t>
  </si>
  <si>
    <t>TOTAL BIENES:</t>
  </si>
  <si>
    <t>SERVICIOS DE NO CONSULTORÍA</t>
  </si>
  <si>
    <t>Documento de Licitación</t>
  </si>
  <si>
    <t>Servicios de mantenimiento de compuertas y vertederos</t>
  </si>
  <si>
    <t>RGL1124-CI-PROY0016-SE-001</t>
  </si>
  <si>
    <t>Tue 3/16/21</t>
  </si>
  <si>
    <t>Fri 11/5/21</t>
  </si>
  <si>
    <t>Servicios de modernizacion de grúas puente y gruas portico</t>
  </si>
  <si>
    <t>RGL1124-CI-PROY0020-SE-002</t>
  </si>
  <si>
    <t>Mejora de las instalaciones del sistema ventilacion forzado de las centrales</t>
  </si>
  <si>
    <t>RGL1124-CI-PROY00214-SE-003</t>
  </si>
  <si>
    <t>Mejora de las instalaciones de los sistemas de desagote y drenaje de cada central, incluyendo la adecuación de las tuberías empotradas de agua de refrigeración</t>
  </si>
  <si>
    <t>RGL1124-CI-PROY00071-SE-004</t>
  </si>
  <si>
    <t>Tue 7/16/19</t>
  </si>
  <si>
    <t>Thu 4/2/20</t>
  </si>
  <si>
    <t>Proyecto, suministro en obra y montaje de la renovacion integral del sistema contra incendio de las centrales, estaciones de maniobras MI&amp;MD, almacenes y EMMI</t>
  </si>
  <si>
    <t>RGL1124-CI-PROY00076-SE-005</t>
  </si>
  <si>
    <t>Mon 12/16/19</t>
  </si>
  <si>
    <t>Wed 9/2/20</t>
  </si>
  <si>
    <t>Renovación integral del grupo electrógeno de emergencia de cada central</t>
  </si>
  <si>
    <t>RGL1124-CI-PROY0086-SE-006</t>
  </si>
  <si>
    <t>Fri 5/15/20</t>
  </si>
  <si>
    <t>Tue 2/2/21</t>
  </si>
  <si>
    <t>Montaje de cable de guardia con fibra optica (OPGW) en lineas de 500KV bajo modalidad trabajo con tensión (TCT)</t>
  </si>
  <si>
    <t>RGL1124-CI-PROY0126-SE-007</t>
  </si>
  <si>
    <t>Mon 9/16/19</t>
  </si>
  <si>
    <t>Wed 6/3/20</t>
  </si>
  <si>
    <t>Ejecución de ensayos mecánicos sobre un aislador soporte y sobre un aislador de seccionadores</t>
  </si>
  <si>
    <t>RGL1124-CI-PROY0114-SE-008</t>
  </si>
  <si>
    <t>Thu 1/14/21</t>
  </si>
  <si>
    <t>Fri 8/20/21</t>
  </si>
  <si>
    <t>Reacondicionamiento piloto de un reactor de línea</t>
  </si>
  <si>
    <t>RGL1124-CI-PROY0112-SE-009</t>
  </si>
  <si>
    <t>Wed 10/16/19</t>
  </si>
  <si>
    <t>Fri 7/3/20</t>
  </si>
  <si>
    <t>Ejecución de mejoras, rearación de juntas de techos y pintura de los edificios de las centrales md&amp;mi, almacenes y talleres</t>
  </si>
  <si>
    <t>RGL1124-CI-PROY0141-SE-010</t>
  </si>
  <si>
    <t>Implementación mejoras en planta de tratamiento y redes distribucion agua potable y en plantas aguas residuales</t>
  </si>
  <si>
    <t>RGL1124-CI-PROY0078-SE-011</t>
  </si>
  <si>
    <t>Fri 5/17/19</t>
  </si>
  <si>
    <t>Thu 12/12/19</t>
  </si>
  <si>
    <t>TOTAL SERVICIOS NO CONSULTORÍA:</t>
  </si>
  <si>
    <t>CONSULTORÍAS FIRMAS</t>
  </si>
  <si>
    <t>Aviso de Expresiones de Interés</t>
  </si>
  <si>
    <t>Consultoría para Renovación integral compuertas radiales del vertedero (incluyendo refuerzo y extension del escudo); planas de la toma y el descargador de fondo y de las rejas de cada central)</t>
  </si>
  <si>
    <t>Comparación de Calificaciones</t>
  </si>
  <si>
    <t>RGL1124-CI-PROY0016-CF-001</t>
  </si>
  <si>
    <t>Wed 10/31/18</t>
  </si>
  <si>
    <t>Thu 4/11/19</t>
  </si>
  <si>
    <t>Consultoría para Renovación integral y modernizacion de las grúas puente y de las grúas pórtico de la toma y restitución de cada central</t>
  </si>
  <si>
    <t>RGL1124-CI-PROY0020-CF-002</t>
  </si>
  <si>
    <t>Fri 11/2/18</t>
  </si>
  <si>
    <t>Consultoría para la adecuacion de los sistemas de proteccion contra descargas atmosféricas y puesta a tierra de cada central, estación de maniobras y línea de 500KV</t>
  </si>
  <si>
    <t>RGL1124-CI-PROY00116-CF-003</t>
  </si>
  <si>
    <t>Tue 9/29/20</t>
  </si>
  <si>
    <t>Consultoría para el proyecto de integración tecnológica del sistema automatizacion, control, proteccion, medicion y comunicaciones del Complejo</t>
  </si>
  <si>
    <t>Selección Basada en la Calidad y Costo </t>
  </si>
  <si>
    <t>RGL1124-CI-PROY0091-CF-004</t>
  </si>
  <si>
    <t>Fri 8/9/19</t>
  </si>
  <si>
    <t>Estudios complementarios evaluación del estado de los amortiguadores espaciadores de las líneas 500KV y definición de la oportunidad de renovacion</t>
  </si>
  <si>
    <t>RGL1124-CI-PROY00125-CF-005</t>
  </si>
  <si>
    <t>Fri 4/23/21</t>
  </si>
  <si>
    <t>Wed 11/17/21</t>
  </si>
  <si>
    <t>Proyecto e ingeniería de detalle para la renovacion y modernizacion de las estaciones de maniobras en 500KV</t>
  </si>
  <si>
    <t>RGL1124-CI-PROY0026-CF-006</t>
  </si>
  <si>
    <t>Fri 11/9/18</t>
  </si>
  <si>
    <t>Fri 9/20/19</t>
  </si>
  <si>
    <t>Inspección y reparación de las conducciones de la escala de peces</t>
  </si>
  <si>
    <t>RGL1124-CI-PROY0034-CF-007</t>
  </si>
  <si>
    <t>Tue 3/12/19</t>
  </si>
  <si>
    <t>Implementacion programa hidrologico y ambiental en el embalse (modelo hidrodinamico 3D, estaciones automáticas de relevamiento de la calidad del agua)</t>
  </si>
  <si>
    <t>RGL1124-CI-PROY0035-CF-008</t>
  </si>
  <si>
    <t>Consultoría para implementacion de Protocolo de Evaluacion de Sostenibilidad en CHSG (HSAP , ESG,de IHA)</t>
  </si>
  <si>
    <t>RGL1124-CI-PROY0036-CF-009</t>
  </si>
  <si>
    <t>Thu 7/2/20</t>
  </si>
  <si>
    <t>Wed 11/4/20</t>
  </si>
  <si>
    <t>Consultoría para el desarrollo de programas de implementación socio ambiental</t>
  </si>
  <si>
    <t>RGL1124-CI-PROY0150-CF-010</t>
  </si>
  <si>
    <t>Thu 7/25/19</t>
  </si>
  <si>
    <t>RGL1124-CI-PROY0028-CF-011</t>
  </si>
  <si>
    <t>Mon 11/26/18</t>
  </si>
  <si>
    <t>Thu 7/11/19</t>
  </si>
  <si>
    <t>Complementación de los estudios para definir la alternativa de rehabilitación del grupo turbina-generador a ser implementada y preparación de los TdR para adquirir la primera turbina</t>
  </si>
  <si>
    <t>RGL1124-CI-PROY0009-CF-012</t>
  </si>
  <si>
    <t>Mon 2/24/20</t>
  </si>
  <si>
    <t>Tue 12/15/20</t>
  </si>
  <si>
    <t>Preparación de los TdR para adquirir el primer generador a ser renovado</t>
  </si>
  <si>
    <t>RGL1124-CI-PROY0014-CF-013</t>
  </si>
  <si>
    <t>Wed 3/11/20</t>
  </si>
  <si>
    <t>Consultoría de la gestion de los repuestos en el marco de la gestión integral de los activos del complejo</t>
  </si>
  <si>
    <t>RGL1124-CI-PROY0155-CF-014</t>
  </si>
  <si>
    <t>Thu 3/12/20</t>
  </si>
  <si>
    <t>Consultoría de apoyo a la unidad ejecutora, coordinación general de las intervenciones, asistencia técnica especializada e inspección de las intervenciones en fábricay en obra</t>
  </si>
  <si>
    <t>RGL1124-CII-PROY0000-CF-015</t>
  </si>
  <si>
    <t>Fri 9/27/19</t>
  </si>
  <si>
    <t>Consultoría Fortalecimiento Capacidad Institucional (Capacidades gerenciales, comunicación y género , digitalización y gestión del riesgo)</t>
  </si>
  <si>
    <t>RGL1124-CII-PROY0180-CF-016</t>
  </si>
  <si>
    <t>Tue 3/10/20</t>
  </si>
  <si>
    <t>Auditorías Financieras del Proyecto</t>
  </si>
  <si>
    <t>RGL1124-AUD-CF-017</t>
  </si>
  <si>
    <t>Thu 11/7/19</t>
  </si>
  <si>
    <t>Tue 2/25/20</t>
  </si>
  <si>
    <t>Evaluación Intermedia del Programa</t>
  </si>
  <si>
    <t>RGL1124-EVA-CF-018</t>
  </si>
  <si>
    <t>Thu 12/9/21</t>
  </si>
  <si>
    <t>Wed 1/12/22</t>
  </si>
  <si>
    <t>Evaluación Final del Proyecto</t>
  </si>
  <si>
    <t>RGL1124-EVA-CF-019</t>
  </si>
  <si>
    <t>Thu 6/15/23</t>
  </si>
  <si>
    <t>Tue 10/3/23</t>
  </si>
  <si>
    <t>TOTAL CONSULTORÍAS FIRMAS:</t>
  </si>
  <si>
    <t>CONSULTORÍAS INDIVIDUOS</t>
  </si>
  <si>
    <t>Cantidad Estimada de Consultores:</t>
  </si>
  <si>
    <t>No Objeción a los TdR de la Actividad</t>
  </si>
  <si>
    <t>Firma Contrato</t>
  </si>
  <si>
    <t>TOTAL CONSULTORÍAS INDIVIDUOS:</t>
  </si>
  <si>
    <t>CAPACITACIÓN</t>
  </si>
  <si>
    <t>TOTAL CAPACITACIÓN:</t>
  </si>
  <si>
    <t>SUBPROYECTOS</t>
  </si>
  <si>
    <t>Objeto de la Transferencia:</t>
  </si>
  <si>
    <t>Cantidad Estimada de Subproyectos:</t>
  </si>
  <si>
    <t>Comentarios</t>
  </si>
  <si>
    <t>Firma del Contrato / Convenio por Adjudicación de los Subproyectos</t>
  </si>
  <si>
    <t>Fecha de 
Transferencia</t>
  </si>
  <si>
    <t>TOTAL PROYECTOS:</t>
  </si>
  <si>
    <t>Sistema Nacional</t>
  </si>
  <si>
    <t>Método de Revisión</t>
  </si>
  <si>
    <t>Ex-Post</t>
  </si>
  <si>
    <t>Previsto</t>
  </si>
  <si>
    <t>Proceso en curso</t>
  </si>
  <si>
    <t>Relicitación</t>
  </si>
  <si>
    <t>Proceso Cancelado</t>
  </si>
  <si>
    <t>Declaración de Licitación Desierta</t>
  </si>
  <si>
    <t>Rechazo de Ofertas</t>
  </si>
  <si>
    <t>Contrato En Ejecución</t>
  </si>
  <si>
    <t>Contrato Terminado</t>
  </si>
  <si>
    <t>OBRAS, BIENES Y SERVICIOS</t>
  </si>
  <si>
    <t>Comparación de Precios </t>
  </si>
  <si>
    <t>Contratación Directa </t>
  </si>
  <si>
    <t>Licitación Internacional Limitada </t>
  </si>
  <si>
    <t>Licitación Pública Internacional con Precalificación</t>
  </si>
  <si>
    <t>Licitación Pública Internacional en 2 etapas </t>
  </si>
  <si>
    <t>Licitación Pública Internacional por Lotes </t>
  </si>
  <si>
    <t>CONSULTORÍA, CAPACITACIÓN</t>
  </si>
  <si>
    <t>Selección Basada en la Calidad </t>
  </si>
  <si>
    <t>Selección basada en el menor costo </t>
  </si>
  <si>
    <t>Selección Basado en Presupuesto Fijo </t>
  </si>
  <si>
    <t>Llave en mano</t>
  </si>
  <si>
    <t>Bienes </t>
  </si>
  <si>
    <t>Precios Unitarios</t>
  </si>
  <si>
    <t>Suma Alzada</t>
  </si>
  <si>
    <t>Obras </t>
  </si>
  <si>
    <t>Suma alzada</t>
  </si>
  <si>
    <t>Servicios de No Consultoría </t>
  </si>
  <si>
    <t>Suma global</t>
  </si>
  <si>
    <t>Consultoría - Firmas </t>
  </si>
  <si>
    <t>Suma global + Gastos Reembolsables</t>
  </si>
  <si>
    <t>Tiempo Trabajado</t>
  </si>
  <si>
    <t>Consultoría - Individuos </t>
  </si>
  <si>
    <t>Adq. libros de textos y material de lectura</t>
  </si>
  <si>
    <t>Adquisición de Bienes</t>
  </si>
  <si>
    <t>Adquisición de Bienes - Sector Salud</t>
  </si>
  <si>
    <t>Comparación de Precios para Bienes</t>
  </si>
  <si>
    <t>Especificaciones Técnicas</t>
  </si>
  <si>
    <t>Suministro e instalación de plantas y equipos</t>
  </si>
  <si>
    <t>Suministro e instalación de sist. de información</t>
  </si>
  <si>
    <t>Comparación de Precios para Obras</t>
  </si>
  <si>
    <t>Contratación de Obras Mayores</t>
  </si>
  <si>
    <t>Contratación de Obras Menores</t>
  </si>
  <si>
    <t>Doc. de precalificación para construcción de obras</t>
  </si>
  <si>
    <t>Adquisición de Servicios de no consultoría</t>
  </si>
  <si>
    <t>Solicitud de Propuestas y Términos de Referencia</t>
  </si>
  <si>
    <t>Términos de Referencia</t>
  </si>
  <si>
    <t>CONSULTORÍA INDIVIDUAL</t>
  </si>
  <si>
    <t>3CV</t>
  </si>
  <si>
    <t>Consultoría de evaluación ambiental y social de la operación del complejo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</si>
</sst>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8" formatCode="&quot;$&quot;#,##0.00_);[Red]\(&quot;$&quot;#,##0.00\)"/>
    <numFmt numFmtId="43" formatCode="_(* #,##0.00_);_(* \(#,##0.00\);_(* &quot;-&quot;??_);_(@_)"/>
    <numFmt numFmtId="164" formatCode="[$USD]\ #,##0.00"/>
    <numFmt numFmtId="165" formatCode="[$-409]mmmm\ d\,\ yyyy;@"/>
  </numFmts>
  <fonts count="4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10"/>
      <name val="Calibri"/>
      <family val="2"/>
    </font>
    <font>
      <sz val="11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2"/>
      <color rgb="FF000000"/>
      <name val="Calibri Light"/>
      <family val="2"/>
    </font>
    <font>
      <b/>
      <sz val="12"/>
      <name val="Calibri Light"/>
      <family val="2"/>
    </font>
    <font>
      <b/>
      <sz val="12"/>
      <color indexed="9"/>
      <name val="Calibri Light"/>
      <family val="2"/>
    </font>
    <font>
      <sz val="12"/>
      <name val="Calibri Light"/>
      <family val="2"/>
    </font>
    <font>
      <sz val="12"/>
      <color theme="1"/>
      <name val="Calibri Light"/>
      <family val="2"/>
    </font>
    <font>
      <sz val="12"/>
      <color indexed="9"/>
      <name val="Calibri Light"/>
      <family val="2"/>
    </font>
    <font>
      <i/>
      <sz val="12"/>
      <color indexed="9"/>
      <name val="Calibri Light"/>
      <family val="2"/>
    </font>
    <font>
      <b/>
      <sz val="12"/>
      <color theme="1"/>
      <name val="Calibri Light"/>
      <family val="2"/>
    </font>
    <font>
      <sz val="11"/>
      <color rgb="FF000000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</borders>
  <cellStyleXfs count="45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5" fillId="3" borderId="0" applyNumberFormat="0" applyBorder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2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  <xf numFmtId="43" fontId="30" fillId="0" borderId="0" applyFont="0" applyFill="0" applyBorder="0" applyAlignment="0" applyProtection="0"/>
  </cellStyleXfs>
  <cellXfs count="111">
    <xf numFmtId="0" fontId="0" fillId="0" borderId="0" xfId="0"/>
    <xf numFmtId="0" fontId="21" fillId="24" borderId="17" xfId="1" applyFont="1" applyFill="1" applyBorder="1" applyAlignment="1">
      <alignment horizontal="center" vertical="center" wrapText="1"/>
    </xf>
    <xf numFmtId="0" fontId="21" fillId="24" borderId="10" xfId="1" applyFont="1" applyFill="1" applyBorder="1" applyAlignment="1">
      <alignment horizontal="center" vertical="center" wrapText="1"/>
    </xf>
    <xf numFmtId="0" fontId="21" fillId="24" borderId="14" xfId="1" applyFont="1" applyFill="1" applyBorder="1" applyAlignment="1">
      <alignment horizontal="center" vertical="center" wrapText="1"/>
    </xf>
    <xf numFmtId="0" fontId="27" fillId="0" borderId="18" xfId="1" applyFont="1" applyBorder="1" applyAlignment="1">
      <alignment horizontal="left" vertical="center" wrapText="1"/>
    </xf>
    <xf numFmtId="0" fontId="20" fillId="0" borderId="17" xfId="1" quotePrefix="1" applyFont="1" applyBorder="1"/>
    <xf numFmtId="164" fontId="20" fillId="0" borderId="10" xfId="1" applyNumberFormat="1" applyFont="1" applyBorder="1" applyAlignment="1">
      <alignment horizontal="right" vertical="center" wrapText="1"/>
    </xf>
    <xf numFmtId="164" fontId="20" fillId="0" borderId="14" xfId="1" applyNumberFormat="1" applyFont="1" applyBorder="1" applyAlignment="1">
      <alignment horizontal="right" vertical="center" wrapText="1"/>
    </xf>
    <xf numFmtId="0" fontId="20" fillId="0" borderId="17" xfId="1" applyFont="1" applyBorder="1"/>
    <xf numFmtId="0" fontId="21" fillId="24" borderId="18" xfId="1" applyFont="1" applyFill="1" applyBorder="1" applyAlignment="1">
      <alignment horizontal="center" vertical="center" wrapText="1"/>
    </xf>
    <xf numFmtId="164" fontId="21" fillId="24" borderId="15" xfId="1" applyNumberFormat="1" applyFont="1" applyFill="1" applyBorder="1" applyAlignment="1">
      <alignment horizontal="right" vertical="center" wrapText="1"/>
    </xf>
    <xf numFmtId="164" fontId="21" fillId="24" borderId="16" xfId="1" applyNumberFormat="1" applyFont="1" applyFill="1" applyBorder="1" applyAlignment="1">
      <alignment horizontal="right" vertical="center" wrapText="1"/>
    </xf>
    <xf numFmtId="0" fontId="20" fillId="0" borderId="0" xfId="1" applyFont="1" applyAlignment="1">
      <alignment vertical="center" wrapText="1"/>
    </xf>
    <xf numFmtId="0" fontId="1" fillId="0" borderId="0" xfId="1"/>
    <xf numFmtId="0" fontId="1" fillId="0" borderId="0" xfId="38" applyFont="1"/>
    <xf numFmtId="0" fontId="29" fillId="0" borderId="0" xfId="0" applyFont="1"/>
    <xf numFmtId="0" fontId="20" fillId="0" borderId="0" xfId="1" applyFont="1" applyAlignment="1">
      <alignment horizontal="left" vertical="center" wrapText="1"/>
    </xf>
    <xf numFmtId="0" fontId="25" fillId="24" borderId="33" xfId="1" applyFont="1" applyFill="1" applyBorder="1" applyAlignment="1">
      <alignment horizontal="center" vertical="center" wrapText="1"/>
    </xf>
    <xf numFmtId="0" fontId="20" fillId="0" borderId="34" xfId="1" applyFont="1" applyBorder="1" applyAlignment="1">
      <alignment horizontal="left" vertical="center" wrapText="1"/>
    </xf>
    <xf numFmtId="0" fontId="1" fillId="0" borderId="0" xfId="1" applyAlignment="1">
      <alignment wrapText="1"/>
    </xf>
    <xf numFmtId="0" fontId="0" fillId="0" borderId="0" xfId="0" applyAlignment="1">
      <alignment wrapText="1"/>
    </xf>
    <xf numFmtId="0" fontId="25" fillId="24" borderId="31" xfId="1" applyFont="1" applyFill="1" applyBorder="1" applyAlignment="1">
      <alignment horizontal="center" vertical="center" wrapText="1"/>
    </xf>
    <xf numFmtId="0" fontId="25" fillId="24" borderId="32" xfId="1" applyFont="1" applyFill="1" applyBorder="1" applyAlignment="1">
      <alignment horizontal="center" vertical="center" wrapText="1"/>
    </xf>
    <xf numFmtId="0" fontId="20" fillId="0" borderId="35" xfId="1" applyFont="1" applyBorder="1" applyAlignment="1">
      <alignment horizontal="left" vertical="center" wrapText="1"/>
    </xf>
    <xf numFmtId="0" fontId="20" fillId="0" borderId="36" xfId="1" applyFont="1" applyBorder="1" applyAlignment="1">
      <alignment horizontal="center" vertical="center" wrapText="1"/>
    </xf>
    <xf numFmtId="0" fontId="26" fillId="24" borderId="24" xfId="1" applyFont="1" applyFill="1" applyBorder="1" applyAlignment="1">
      <alignment horizontal="center" vertical="center" wrapText="1"/>
    </xf>
    <xf numFmtId="0" fontId="26" fillId="24" borderId="25" xfId="1" applyFont="1" applyFill="1" applyBorder="1" applyAlignment="1">
      <alignment horizontal="center" vertical="center" wrapText="1"/>
    </xf>
    <xf numFmtId="0" fontId="20" fillId="0" borderId="14" xfId="1" applyFont="1" applyBorder="1" applyAlignment="1">
      <alignment vertical="center" wrapText="1"/>
    </xf>
    <xf numFmtId="0" fontId="20" fillId="0" borderId="16" xfId="1" applyFont="1" applyBorder="1" applyAlignment="1">
      <alignment vertical="center" wrapText="1"/>
    </xf>
    <xf numFmtId="165" fontId="20" fillId="0" borderId="15" xfId="1" applyNumberFormat="1" applyFont="1" applyBorder="1" applyAlignment="1">
      <alignment horizontal="center" vertical="center" wrapText="1"/>
    </xf>
    <xf numFmtId="0" fontId="32" fillId="25" borderId="10" xfId="0" applyFont="1" applyFill="1" applyBorder="1" applyAlignment="1">
      <alignment horizontal="justify" vertical="center" wrapText="1"/>
    </xf>
    <xf numFmtId="0" fontId="35" fillId="0" borderId="0" xfId="38" applyFont="1"/>
    <xf numFmtId="0" fontId="35" fillId="0" borderId="0" xfId="1" applyFont="1"/>
    <xf numFmtId="0" fontId="36" fillId="0" borderId="0" xfId="0" applyFont="1"/>
    <xf numFmtId="0" fontId="35" fillId="0" borderId="0" xfId="1" applyFont="1" applyAlignment="1">
      <alignment vertical="center" wrapText="1"/>
    </xf>
    <xf numFmtId="4" fontId="37" fillId="24" borderId="10" xfId="38" applyNumberFormat="1" applyFont="1" applyFill="1" applyBorder="1" applyAlignment="1">
      <alignment horizontal="center" vertical="center" wrapText="1"/>
    </xf>
    <xf numFmtId="10" fontId="37" fillId="24" borderId="10" xfId="38" applyNumberFormat="1" applyFont="1" applyFill="1" applyBorder="1" applyAlignment="1">
      <alignment horizontal="center" vertical="center" wrapText="1"/>
    </xf>
    <xf numFmtId="0" fontId="37" fillId="24" borderId="10" xfId="38" applyFont="1" applyFill="1" applyBorder="1" applyAlignment="1">
      <alignment horizontal="center" vertical="center" wrapText="1"/>
    </xf>
    <xf numFmtId="0" fontId="35" fillId="0" borderId="0" xfId="0" applyFont="1"/>
    <xf numFmtId="0" fontId="35" fillId="0" borderId="17" xfId="38" applyFont="1" applyBorder="1" applyAlignment="1">
      <alignment horizontal="center" vertical="center" wrapText="1"/>
    </xf>
    <xf numFmtId="0" fontId="35" fillId="0" borderId="10" xfId="38" applyFont="1" applyBorder="1" applyAlignment="1">
      <alignment horizontal="justify" vertical="center" wrapText="1"/>
    </xf>
    <xf numFmtId="0" fontId="35" fillId="0" borderId="10" xfId="38" applyFont="1" applyBorder="1" applyAlignment="1">
      <alignment vertical="center" wrapText="1"/>
    </xf>
    <xf numFmtId="43" fontId="35" fillId="0" borderId="10" xfId="44" applyFont="1" applyBorder="1" applyAlignment="1">
      <alignment vertical="center" wrapText="1"/>
    </xf>
    <xf numFmtId="4" fontId="35" fillId="0" borderId="10" xfId="38" applyNumberFormat="1" applyFont="1" applyBorder="1" applyAlignment="1">
      <alignment vertical="center" wrapText="1"/>
    </xf>
    <xf numFmtId="9" fontId="35" fillId="0" borderId="10" xfId="38" applyNumberFormat="1" applyFont="1" applyBorder="1" applyAlignment="1">
      <alignment horizontal="center" vertical="center" wrapText="1"/>
    </xf>
    <xf numFmtId="0" fontId="35" fillId="0" borderId="10" xfId="38" applyFont="1" applyBorder="1" applyAlignment="1">
      <alignment horizontal="center" vertical="center" wrapText="1"/>
    </xf>
    <xf numFmtId="0" fontId="35" fillId="0" borderId="14" xfId="38" applyFont="1" applyBorder="1" applyAlignment="1">
      <alignment vertical="center" wrapText="1"/>
    </xf>
    <xf numFmtId="4" fontId="33" fillId="0" borderId="15" xfId="38" applyNumberFormat="1" applyFont="1" applyBorder="1" applyAlignment="1">
      <alignment vertical="center" wrapText="1"/>
    </xf>
    <xf numFmtId="10" fontId="33" fillId="0" borderId="15" xfId="38" applyNumberFormat="1" applyFont="1" applyBorder="1" applyAlignment="1">
      <alignment vertical="center" wrapText="1"/>
    </xf>
    <xf numFmtId="0" fontId="33" fillId="0" borderId="15" xfId="38" applyFont="1" applyBorder="1" applyAlignment="1">
      <alignment vertical="center" wrapText="1"/>
    </xf>
    <xf numFmtId="0" fontId="33" fillId="0" borderId="15" xfId="38" applyFont="1" applyBorder="1" applyAlignment="1">
      <alignment horizontal="center" vertical="center" wrapText="1"/>
    </xf>
    <xf numFmtId="0" fontId="33" fillId="0" borderId="16" xfId="38" applyFont="1" applyBorder="1" applyAlignment="1">
      <alignment vertical="center" wrapText="1"/>
    </xf>
    <xf numFmtId="0" fontId="33" fillId="0" borderId="0" xfId="38" applyFont="1"/>
    <xf numFmtId="0" fontId="33" fillId="0" borderId="0" xfId="1" applyFont="1" applyAlignment="1">
      <alignment vertical="center" wrapText="1"/>
    </xf>
    <xf numFmtId="0" fontId="39" fillId="0" borderId="0" xfId="0" applyFont="1"/>
    <xf numFmtId="0" fontId="36" fillId="0" borderId="0" xfId="0" applyFont="1" applyAlignment="1">
      <alignment horizontal="center"/>
    </xf>
    <xf numFmtId="0" fontId="36" fillId="0" borderId="0" xfId="0" applyFont="1" applyAlignment="1">
      <alignment horizontal="justify"/>
    </xf>
    <xf numFmtId="4" fontId="36" fillId="0" borderId="0" xfId="0" applyNumberFormat="1" applyFont="1"/>
    <xf numFmtId="10" fontId="36" fillId="0" borderId="0" xfId="0" applyNumberFormat="1" applyFont="1"/>
    <xf numFmtId="10" fontId="35" fillId="0" borderId="10" xfId="38" applyNumberFormat="1" applyFont="1" applyBorder="1" applyAlignment="1">
      <alignment vertical="center" wrapText="1"/>
    </xf>
    <xf numFmtId="0" fontId="35" fillId="0" borderId="0" xfId="1" applyFont="1" applyAlignment="1">
      <alignment horizontal="left" vertical="center" wrapText="1"/>
    </xf>
    <xf numFmtId="0" fontId="35" fillId="0" borderId="0" xfId="38" applyFont="1" applyAlignment="1">
      <alignment horizontal="center" vertical="center" wrapText="1"/>
    </xf>
    <xf numFmtId="0" fontId="35" fillId="0" borderId="0" xfId="38" applyFont="1" applyAlignment="1">
      <alignment horizontal="justify" vertical="center" wrapText="1"/>
    </xf>
    <xf numFmtId="0" fontId="35" fillId="0" borderId="0" xfId="38" applyFont="1" applyAlignment="1">
      <alignment vertical="center" wrapText="1"/>
    </xf>
    <xf numFmtId="4" fontId="35" fillId="0" borderId="0" xfId="38" applyNumberFormat="1" applyFont="1" applyAlignment="1">
      <alignment vertical="center" wrapText="1"/>
    </xf>
    <xf numFmtId="10" fontId="35" fillId="0" borderId="0" xfId="38" applyNumberFormat="1" applyFont="1" applyAlignment="1">
      <alignment vertical="center" wrapText="1"/>
    </xf>
    <xf numFmtId="10" fontId="35" fillId="0" borderId="10" xfId="38" applyNumberFormat="1" applyFont="1" applyBorder="1" applyAlignment="1">
      <alignment horizontal="center" vertical="center" wrapText="1"/>
    </xf>
    <xf numFmtId="0" fontId="32" fillId="25" borderId="10" xfId="0" applyFont="1" applyFill="1" applyBorder="1" applyAlignment="1">
      <alignment vertical="center" wrapText="1"/>
    </xf>
    <xf numFmtId="8" fontId="32" fillId="25" borderId="10" xfId="0" applyNumberFormat="1" applyFont="1" applyFill="1" applyBorder="1" applyAlignment="1">
      <alignment vertical="center" wrapText="1"/>
    </xf>
    <xf numFmtId="43" fontId="35" fillId="26" borderId="10" xfId="44" applyFont="1" applyFill="1" applyBorder="1" applyAlignment="1">
      <alignment vertical="center" wrapText="1"/>
    </xf>
    <xf numFmtId="8" fontId="32" fillId="26" borderId="10" xfId="0" applyNumberFormat="1" applyFont="1" applyFill="1" applyBorder="1" applyAlignment="1">
      <alignment vertical="center" wrapText="1"/>
    </xf>
    <xf numFmtId="4" fontId="33" fillId="26" borderId="15" xfId="38" applyNumberFormat="1" applyFont="1" applyFill="1" applyBorder="1" applyAlignment="1">
      <alignment vertical="center" wrapText="1"/>
    </xf>
    <xf numFmtId="0" fontId="32" fillId="0" borderId="10" xfId="0" applyFont="1" applyBorder="1" applyAlignment="1">
      <alignment vertical="center" wrapText="1"/>
    </xf>
    <xf numFmtId="0" fontId="20" fillId="0" borderId="17" xfId="1" applyFont="1" applyBorder="1" applyAlignment="1">
      <alignment wrapText="1"/>
    </xf>
    <xf numFmtId="0" fontId="36" fillId="0" borderId="10" xfId="0" applyFont="1" applyBorder="1"/>
    <xf numFmtId="0" fontId="40" fillId="0" borderId="10" xfId="0" applyFont="1" applyBorder="1" applyAlignment="1">
      <alignment horizontal="center" vertical="center"/>
    </xf>
    <xf numFmtId="0" fontId="40" fillId="0" borderId="39" xfId="0" applyFont="1" applyBorder="1" applyAlignment="1">
      <alignment horizontal="center" vertical="center"/>
    </xf>
    <xf numFmtId="0" fontId="21" fillId="24" borderId="11" xfId="1" applyFont="1" applyFill="1" applyBorder="1" applyAlignment="1">
      <alignment horizontal="center" vertical="center" wrapText="1"/>
    </xf>
    <xf numFmtId="0" fontId="21" fillId="24" borderId="12" xfId="1" applyFont="1" applyFill="1" applyBorder="1" applyAlignment="1">
      <alignment horizontal="center" vertical="center" wrapText="1"/>
    </xf>
    <xf numFmtId="0" fontId="21" fillId="24" borderId="13" xfId="1" applyFont="1" applyFill="1" applyBorder="1" applyAlignment="1">
      <alignment horizontal="center" vertical="center" wrapText="1"/>
    </xf>
    <xf numFmtId="0" fontId="27" fillId="0" borderId="19" xfId="1" applyFont="1" applyBorder="1" applyAlignment="1">
      <alignment horizontal="center" vertical="center" wrapText="1"/>
    </xf>
    <xf numFmtId="0" fontId="28" fillId="0" borderId="20" xfId="1" applyFont="1" applyBorder="1" applyAlignment="1">
      <alignment horizontal="center" vertical="center" wrapText="1"/>
    </xf>
    <xf numFmtId="0" fontId="20" fillId="0" borderId="15" xfId="1" applyFont="1" applyBorder="1" applyAlignment="1">
      <alignment horizontal="center" vertical="center" wrapText="1"/>
    </xf>
    <xf numFmtId="0" fontId="20" fillId="0" borderId="16" xfId="1" applyFont="1" applyBorder="1" applyAlignment="1">
      <alignment horizontal="center" vertical="center" wrapText="1"/>
    </xf>
    <xf numFmtId="0" fontId="20" fillId="0" borderId="17" xfId="1" applyFont="1" applyBorder="1" applyAlignment="1">
      <alignment horizontal="center" vertical="center" wrapText="1"/>
    </xf>
    <xf numFmtId="0" fontId="20" fillId="0" borderId="18" xfId="1" applyFont="1" applyBorder="1" applyAlignment="1">
      <alignment horizontal="center" vertical="center" wrapText="1"/>
    </xf>
    <xf numFmtId="0" fontId="20" fillId="0" borderId="0" xfId="1" applyFont="1" applyAlignment="1">
      <alignment horizontal="left" vertical="center" wrapText="1"/>
    </xf>
    <xf numFmtId="0" fontId="20" fillId="0" borderId="0" xfId="38" applyFont="1" applyAlignment="1">
      <alignment horizontal="left" vertical="center" wrapText="1"/>
    </xf>
    <xf numFmtId="0" fontId="33" fillId="0" borderId="37" xfId="38" applyFont="1" applyBorder="1" applyAlignment="1">
      <alignment horizontal="right" vertical="center" wrapText="1"/>
    </xf>
    <xf numFmtId="0" fontId="33" fillId="0" borderId="38" xfId="38" applyFont="1" applyBorder="1" applyAlignment="1">
      <alignment horizontal="right" vertical="center" wrapText="1"/>
    </xf>
    <xf numFmtId="0" fontId="33" fillId="0" borderId="28" xfId="38" applyFont="1" applyBorder="1" applyAlignment="1">
      <alignment horizontal="right" vertical="center" wrapText="1"/>
    </xf>
    <xf numFmtId="0" fontId="37" fillId="24" borderId="10" xfId="38" applyFont="1" applyFill="1" applyBorder="1" applyAlignment="1">
      <alignment horizontal="center" vertical="center" wrapText="1"/>
    </xf>
    <xf numFmtId="0" fontId="34" fillId="24" borderId="11" xfId="38" applyFont="1" applyFill="1" applyBorder="1" applyAlignment="1">
      <alignment horizontal="left" vertical="center" wrapText="1"/>
    </xf>
    <xf numFmtId="0" fontId="34" fillId="24" borderId="12" xfId="38" applyFont="1" applyFill="1" applyBorder="1" applyAlignment="1">
      <alignment horizontal="left" vertical="center" wrapText="1"/>
    </xf>
    <xf numFmtId="0" fontId="34" fillId="24" borderId="13" xfId="38" applyFont="1" applyFill="1" applyBorder="1" applyAlignment="1">
      <alignment horizontal="left" vertical="center" wrapText="1"/>
    </xf>
    <xf numFmtId="0" fontId="37" fillId="24" borderId="10" xfId="38" applyFont="1" applyFill="1" applyBorder="1" applyAlignment="1">
      <alignment horizontal="center" vertical="center"/>
    </xf>
    <xf numFmtId="0" fontId="34" fillId="24" borderId="10" xfId="38" applyFont="1" applyFill="1" applyBorder="1" applyAlignment="1">
      <alignment horizontal="left" vertical="center" wrapText="1"/>
    </xf>
    <xf numFmtId="0" fontId="37" fillId="24" borderId="14" xfId="38" applyFont="1" applyFill="1" applyBorder="1" applyAlignment="1">
      <alignment horizontal="center" vertical="center" wrapText="1"/>
    </xf>
    <xf numFmtId="0" fontId="37" fillId="24" borderId="17" xfId="38" applyFont="1" applyFill="1" applyBorder="1" applyAlignment="1">
      <alignment horizontal="center" vertical="center" wrapText="1"/>
    </xf>
    <xf numFmtId="0" fontId="31" fillId="0" borderId="0" xfId="38" applyFont="1" applyAlignment="1">
      <alignment horizontal="left" vertical="center"/>
    </xf>
    <xf numFmtId="0" fontId="31" fillId="0" borderId="0" xfId="1" applyFont="1" applyAlignment="1">
      <alignment horizontal="left" vertical="center" wrapText="1"/>
    </xf>
    <xf numFmtId="0" fontId="28" fillId="0" borderId="0" xfId="0" applyFont="1" applyAlignment="1">
      <alignment horizontal="left" vertical="center"/>
    </xf>
    <xf numFmtId="10" fontId="37" fillId="24" borderId="10" xfId="38" applyNumberFormat="1" applyFont="1" applyFill="1" applyBorder="1" applyAlignment="1">
      <alignment horizontal="center" vertical="center" wrapText="1"/>
    </xf>
    <xf numFmtId="0" fontId="33" fillId="0" borderId="21" xfId="38" applyFont="1" applyBorder="1" applyAlignment="1">
      <alignment horizontal="left" vertical="center" wrapText="1"/>
    </xf>
    <xf numFmtId="0" fontId="33" fillId="0" borderId="22" xfId="38" applyFont="1" applyBorder="1" applyAlignment="1">
      <alignment horizontal="left" vertical="center" wrapText="1"/>
    </xf>
    <xf numFmtId="0" fontId="33" fillId="0" borderId="23" xfId="38" applyFont="1" applyBorder="1" applyAlignment="1">
      <alignment horizontal="left" vertical="center" wrapText="1"/>
    </xf>
    <xf numFmtId="0" fontId="35" fillId="0" borderId="10" xfId="38" applyFont="1" applyBorder="1" applyAlignment="1">
      <alignment horizontal="center" vertical="center" wrapText="1"/>
    </xf>
    <xf numFmtId="0" fontId="37" fillId="24" borderId="29" xfId="38" applyFont="1" applyFill="1" applyBorder="1" applyAlignment="1">
      <alignment horizontal="center" vertical="center" wrapText="1"/>
    </xf>
    <xf numFmtId="0" fontId="37" fillId="24" borderId="30" xfId="38" applyFont="1" applyFill="1" applyBorder="1" applyAlignment="1">
      <alignment horizontal="center" vertical="center" wrapText="1"/>
    </xf>
    <xf numFmtId="0" fontId="35" fillId="0" borderId="26" xfId="38" applyFont="1" applyBorder="1" applyAlignment="1">
      <alignment horizontal="center" vertical="center" wrapText="1"/>
    </xf>
    <xf numFmtId="0" fontId="35" fillId="0" borderId="27" xfId="38" applyFont="1" applyBorder="1" applyAlignment="1">
      <alignment horizontal="center" vertical="center" wrapText="1"/>
    </xf>
  </cellXfs>
  <cellStyles count="45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Comma" xfId="44" builtinId="3"/>
    <cellStyle name="Explanatory Text 2" xfId="29" xr:uid="{00000000-0005-0000-0000-00001B000000}"/>
    <cellStyle name="Good 2" xfId="30" xr:uid="{00000000-0005-0000-0000-00001C000000}"/>
    <cellStyle name="Heading 1 2" xfId="31" xr:uid="{00000000-0005-0000-0000-00001D000000}"/>
    <cellStyle name="Heading 2 2" xfId="32" xr:uid="{00000000-0005-0000-0000-00001E000000}"/>
    <cellStyle name="Heading 3 2" xfId="33" xr:uid="{00000000-0005-0000-0000-00001F000000}"/>
    <cellStyle name="Heading 4 2" xfId="34" xr:uid="{00000000-0005-0000-0000-000020000000}"/>
    <cellStyle name="Input 2" xfId="35" xr:uid="{00000000-0005-0000-0000-000021000000}"/>
    <cellStyle name="Linked Cell 2" xfId="36" xr:uid="{00000000-0005-0000-0000-000022000000}"/>
    <cellStyle name="Neutral 2" xfId="37" xr:uid="{00000000-0005-0000-0000-000023000000}"/>
    <cellStyle name="Normal" xfId="0" builtinId="0"/>
    <cellStyle name="Normal 2" xfId="38" xr:uid="{00000000-0005-0000-0000-000025000000}"/>
    <cellStyle name="Normal 3" xfId="1" xr:uid="{00000000-0005-0000-0000-000026000000}"/>
    <cellStyle name="Note 2" xfId="39" xr:uid="{00000000-0005-0000-0000-000027000000}"/>
    <cellStyle name="Output 2" xfId="40" xr:uid="{00000000-0005-0000-0000-000028000000}"/>
    <cellStyle name="Title 2" xfId="41" xr:uid="{00000000-0005-0000-0000-000029000000}"/>
    <cellStyle name="Total 2" xfId="42" xr:uid="{00000000-0005-0000-0000-00002A000000}"/>
    <cellStyle name="Warning Text 2" xfId="43" xr:uid="{00000000-0005-0000-0000-00002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6"/>
  <sheetViews>
    <sheetView workbookViewId="0">
      <selection activeCell="B27" sqref="B27"/>
    </sheetView>
  </sheetViews>
  <sheetFormatPr defaultColWidth="9.140625" defaultRowHeight="15" x14ac:dyDescent="0.25"/>
  <cols>
    <col min="1" max="1" width="42.28515625" customWidth="1"/>
    <col min="2" max="2" width="35.140625" customWidth="1"/>
    <col min="3" max="3" width="33.42578125" customWidth="1"/>
  </cols>
  <sheetData>
    <row r="1" spans="1:3" ht="15.75" thickBot="1" x14ac:dyDescent="0.3">
      <c r="A1" s="81" t="s">
        <v>0</v>
      </c>
      <c r="B1" s="81"/>
      <c r="C1" s="81"/>
    </row>
    <row r="2" spans="1:3" ht="15.75" x14ac:dyDescent="0.25">
      <c r="A2" s="77" t="s">
        <v>1</v>
      </c>
      <c r="B2" s="78"/>
      <c r="C2" s="79"/>
    </row>
    <row r="3" spans="1:3" ht="15.75" x14ac:dyDescent="0.25">
      <c r="A3" s="1" t="s">
        <v>2</v>
      </c>
      <c r="B3" s="2" t="s">
        <v>3</v>
      </c>
      <c r="C3" s="3" t="s">
        <v>4</v>
      </c>
    </row>
    <row r="4" spans="1:3" ht="15.75" thickBot="1" x14ac:dyDescent="0.3">
      <c r="A4" s="4" t="s">
        <v>5</v>
      </c>
      <c r="B4" s="29">
        <v>43343</v>
      </c>
      <c r="C4" s="29">
        <v>43861</v>
      </c>
    </row>
    <row r="5" spans="1:3" ht="15.75" thickBot="1" x14ac:dyDescent="0.3">
      <c r="A5" s="80"/>
      <c r="B5" s="80"/>
      <c r="C5" s="80"/>
    </row>
    <row r="6" spans="1:3" ht="15.75" x14ac:dyDescent="0.25">
      <c r="A6" s="77" t="s">
        <v>6</v>
      </c>
      <c r="B6" s="78"/>
      <c r="C6" s="79"/>
    </row>
    <row r="7" spans="1:3" ht="15.75" thickBot="1" x14ac:dyDescent="0.3">
      <c r="A7" s="4" t="s">
        <v>7</v>
      </c>
      <c r="B7" s="82" t="s">
        <v>8</v>
      </c>
      <c r="C7" s="83"/>
    </row>
    <row r="8" spans="1:3" ht="15.75" thickBot="1" x14ac:dyDescent="0.3">
      <c r="A8" s="80"/>
      <c r="B8" s="80"/>
      <c r="C8" s="80"/>
    </row>
    <row r="9" spans="1:3" ht="15.75" x14ac:dyDescent="0.25">
      <c r="A9" s="77" t="s">
        <v>9</v>
      </c>
      <c r="B9" s="78"/>
      <c r="C9" s="79"/>
    </row>
    <row r="10" spans="1:3" ht="31.5" x14ac:dyDescent="0.25">
      <c r="A10" s="1" t="s">
        <v>10</v>
      </c>
      <c r="B10" s="2" t="s">
        <v>11</v>
      </c>
      <c r="C10" s="3" t="s">
        <v>12</v>
      </c>
    </row>
    <row r="11" spans="1:3" x14ac:dyDescent="0.25">
      <c r="A11" s="5" t="s">
        <v>13</v>
      </c>
      <c r="B11" s="6">
        <f>+'Detalle Plan de Adquisiciones'!G7</f>
        <v>2090000</v>
      </c>
      <c r="C11" s="7">
        <f>+B11</f>
        <v>2090000</v>
      </c>
    </row>
    <row r="12" spans="1:3" x14ac:dyDescent="0.25">
      <c r="A12" s="5" t="s">
        <v>14</v>
      </c>
      <c r="B12" s="6">
        <f>+'Detalle Plan de Adquisiciones'!G23</f>
        <v>44615000</v>
      </c>
      <c r="C12" s="7">
        <f t="shared" ref="C12:C19" si="0">+B12</f>
        <v>44615000</v>
      </c>
    </row>
    <row r="13" spans="1:3" x14ac:dyDescent="0.25">
      <c r="A13" s="5" t="s">
        <v>15</v>
      </c>
      <c r="B13" s="6">
        <f>+'Detalle Plan de Adquisiciones'!G39</f>
        <v>20250000</v>
      </c>
      <c r="C13" s="7">
        <f t="shared" si="0"/>
        <v>20250000</v>
      </c>
    </row>
    <row r="14" spans="1:3" x14ac:dyDescent="0.25">
      <c r="A14" s="5" t="s">
        <v>16</v>
      </c>
      <c r="B14" s="6">
        <f>+'Detalle Plan de Adquisiciones'!G75</f>
        <v>0</v>
      </c>
      <c r="C14" s="7">
        <f t="shared" si="0"/>
        <v>0</v>
      </c>
    </row>
    <row r="15" spans="1:3" x14ac:dyDescent="0.25">
      <c r="A15" s="5" t="s">
        <v>17</v>
      </c>
      <c r="B15" s="6">
        <v>0</v>
      </c>
      <c r="C15" s="7">
        <f t="shared" si="0"/>
        <v>0</v>
      </c>
    </row>
    <row r="16" spans="1:3" x14ac:dyDescent="0.25">
      <c r="A16" s="5" t="s">
        <v>18</v>
      </c>
      <c r="B16" s="6">
        <f>+'Detalle Plan de Adquisiciones'!G63+'Detalle Plan de Adquisiciones'!G69</f>
        <v>9445000</v>
      </c>
      <c r="C16" s="7">
        <f t="shared" si="0"/>
        <v>9445000</v>
      </c>
    </row>
    <row r="17" spans="1:3" x14ac:dyDescent="0.25">
      <c r="A17" s="8" t="s">
        <v>19</v>
      </c>
      <c r="B17" s="6">
        <v>0</v>
      </c>
      <c r="C17" s="7">
        <f t="shared" si="0"/>
        <v>0</v>
      </c>
    </row>
    <row r="18" spans="1:3" x14ac:dyDescent="0.25">
      <c r="A18" s="5" t="s">
        <v>20</v>
      </c>
      <c r="B18" s="6">
        <f>+'Detalle Plan de Adquisiciones'!G82</f>
        <v>0</v>
      </c>
      <c r="C18" s="7">
        <f t="shared" si="0"/>
        <v>0</v>
      </c>
    </row>
    <row r="19" spans="1:3" x14ac:dyDescent="0.25">
      <c r="A19" s="8" t="s">
        <v>21</v>
      </c>
      <c r="B19" s="6">
        <v>3600000</v>
      </c>
      <c r="C19" s="7">
        <f t="shared" si="0"/>
        <v>3600000</v>
      </c>
    </row>
    <row r="20" spans="1:3" ht="16.5" thickBot="1" x14ac:dyDescent="0.3">
      <c r="A20" s="9" t="s">
        <v>22</v>
      </c>
      <c r="B20" s="10">
        <f>SUM(B11:B19)</f>
        <v>80000000</v>
      </c>
      <c r="C20" s="11">
        <f>SUM(C11:C19)</f>
        <v>80000000</v>
      </c>
    </row>
    <row r="21" spans="1:3" ht="15.75" thickBot="1" x14ac:dyDescent="0.3"/>
    <row r="22" spans="1:3" ht="15.75" x14ac:dyDescent="0.25">
      <c r="A22" s="77" t="s">
        <v>23</v>
      </c>
      <c r="B22" s="78"/>
      <c r="C22" s="79"/>
    </row>
    <row r="23" spans="1:3" ht="31.5" x14ac:dyDescent="0.25">
      <c r="A23" s="1" t="s">
        <v>24</v>
      </c>
      <c r="B23" s="2" t="s">
        <v>11</v>
      </c>
      <c r="C23" s="3" t="s">
        <v>12</v>
      </c>
    </row>
    <row r="24" spans="1:3" ht="26.25" x14ac:dyDescent="0.25">
      <c r="A24" s="73" t="str">
        <f>+'Estructura del Proyecto'!C8</f>
        <v>Componente I. Inversiones para la modernización del CHSG</v>
      </c>
      <c r="B24" s="6">
        <f>+'Detalle Plan de Adquisiciones'!G7+'Detalle Plan de Adquisiciones'!G23+'Detalle Plan de Adquisiciones'!G39+'Detalle Plan de Adquisiciones'!G44+'Detalle Plan de Adquisiciones'!G45+'Detalle Plan de Adquisiciones'!G46+'Detalle Plan de Adquisiciones'!G47+'Detalle Plan de Adquisiciones'!G48+'Detalle Plan de Adquisiciones'!G49+'Detalle Plan de Adquisiciones'!G50+'Detalle Plan de Adquisiciones'!G51+'Detalle Plan de Adquisiciones'!G52+'Detalle Plan de Adquisiciones'!G53+'Detalle Plan de Adquisiciones'!G54+'Detalle Plan de Adquisiciones'!G55+'Detalle Plan de Adquisiciones'!G56+'Detalle Plan de Adquisiciones'!G57+B19</f>
        <v>76000000</v>
      </c>
      <c r="C24" s="7">
        <f>+B24</f>
        <v>76000000</v>
      </c>
    </row>
    <row r="25" spans="1:3" ht="26.25" x14ac:dyDescent="0.25">
      <c r="A25" s="73" t="str">
        <f>+'Estructura del Proyecto'!C9</f>
        <v>Componente II. Fortalecimiento institucional y supervisión</v>
      </c>
      <c r="B25" s="6">
        <f>SUM('Detalle Plan de Adquisiciones'!G58:G62)</f>
        <v>4000000</v>
      </c>
      <c r="C25" s="7">
        <f>+B25</f>
        <v>4000000</v>
      </c>
    </row>
    <row r="26" spans="1:3" ht="16.5" thickBot="1" x14ac:dyDescent="0.3">
      <c r="A26" s="9" t="s">
        <v>22</v>
      </c>
      <c r="B26" s="10">
        <f>SUM(B24:B25)</f>
        <v>80000000</v>
      </c>
      <c r="C26" s="11">
        <f>+B26</f>
        <v>80000000</v>
      </c>
    </row>
  </sheetData>
  <mergeCells count="8">
    <mergeCell ref="A22:C22"/>
    <mergeCell ref="A8:C8"/>
    <mergeCell ref="A1:C1"/>
    <mergeCell ref="A9:C9"/>
    <mergeCell ref="A2:C2"/>
    <mergeCell ref="A6:C6"/>
    <mergeCell ref="B7:C7"/>
    <mergeCell ref="A5:C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12"/>
  <sheetViews>
    <sheetView workbookViewId="0">
      <selection activeCell="A3" sqref="A3"/>
    </sheetView>
  </sheetViews>
  <sheetFormatPr defaultColWidth="9.140625" defaultRowHeight="15" x14ac:dyDescent="0.25"/>
  <cols>
    <col min="1" max="1" width="9.140625" style="20"/>
    <col min="2" max="2" width="55" style="20" customWidth="1"/>
    <col min="3" max="3" width="45.7109375" style="20" bestFit="1" customWidth="1"/>
    <col min="4" max="4" width="30.85546875" style="20" bestFit="1" customWidth="1"/>
    <col min="5" max="16384" width="9.140625" style="20"/>
  </cols>
  <sheetData>
    <row r="1" spans="2:4" ht="15.75" thickBot="1" x14ac:dyDescent="0.3">
      <c r="B1" s="19"/>
      <c r="C1" s="19"/>
      <c r="D1" s="19"/>
    </row>
    <row r="2" spans="2:4" ht="15.75" thickBot="1" x14ac:dyDescent="0.3">
      <c r="B2" s="21" t="s">
        <v>25</v>
      </c>
      <c r="C2" s="22" t="s">
        <v>26</v>
      </c>
      <c r="D2" s="17" t="s">
        <v>27</v>
      </c>
    </row>
    <row r="3" spans="2:4" ht="41.45" customHeight="1" thickBot="1" x14ac:dyDescent="0.3">
      <c r="B3" s="18" t="s">
        <v>28</v>
      </c>
      <c r="C3" s="23" t="s">
        <v>29</v>
      </c>
      <c r="D3" s="24" t="s">
        <v>30</v>
      </c>
    </row>
    <row r="5" spans="2:4" ht="49.5" customHeight="1" x14ac:dyDescent="0.25">
      <c r="B5" s="86" t="s">
        <v>31</v>
      </c>
      <c r="C5" s="86"/>
      <c r="D5" s="19"/>
    </row>
    <row r="6" spans="2:4" ht="15.75" thickBot="1" x14ac:dyDescent="0.3">
      <c r="B6" s="19"/>
      <c r="C6" s="19"/>
      <c r="D6" s="19"/>
    </row>
    <row r="7" spans="2:4" x14ac:dyDescent="0.25">
      <c r="B7" s="25" t="s">
        <v>32</v>
      </c>
      <c r="C7" s="26" t="s">
        <v>33</v>
      </c>
      <c r="D7" s="12"/>
    </row>
    <row r="8" spans="2:4" ht="25.5" x14ac:dyDescent="0.25">
      <c r="B8" s="84" t="s">
        <v>34</v>
      </c>
      <c r="C8" s="27" t="s">
        <v>35</v>
      </c>
      <c r="D8" s="12"/>
    </row>
    <row r="9" spans="2:4" ht="25.5" x14ac:dyDescent="0.25">
      <c r="B9" s="84"/>
      <c r="C9" s="27" t="s">
        <v>36</v>
      </c>
      <c r="D9" s="19"/>
    </row>
    <row r="10" spans="2:4" ht="15.75" thickBot="1" x14ac:dyDescent="0.3">
      <c r="B10" s="85"/>
      <c r="C10" s="28" t="s">
        <v>37</v>
      </c>
    </row>
    <row r="12" spans="2:4" ht="54" customHeight="1" x14ac:dyDescent="0.25">
      <c r="B12" s="87" t="s">
        <v>38</v>
      </c>
      <c r="C12" s="87"/>
    </row>
  </sheetData>
  <mergeCells count="3">
    <mergeCell ref="B8:B10"/>
    <mergeCell ref="B5:C5"/>
    <mergeCell ref="B12:C1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163"/>
  <sheetViews>
    <sheetView tabSelected="1" zoomScale="70" zoomScaleNormal="70" workbookViewId="0">
      <selection activeCell="F52" sqref="F52"/>
    </sheetView>
  </sheetViews>
  <sheetFormatPr defaultColWidth="9.140625" defaultRowHeight="15.75" x14ac:dyDescent="0.25"/>
  <cols>
    <col min="1" max="1" width="15.140625" style="55" customWidth="1"/>
    <col min="2" max="2" width="50.140625" style="56" customWidth="1"/>
    <col min="3" max="3" width="17.85546875" style="33" customWidth="1"/>
    <col min="4" max="4" width="26" style="33" customWidth="1"/>
    <col min="5" max="5" width="9.140625" style="33" customWidth="1"/>
    <col min="6" max="6" width="31" style="33" customWidth="1"/>
    <col min="7" max="7" width="18.5703125" style="57" customWidth="1"/>
    <col min="8" max="8" width="13.42578125" style="58" customWidth="1"/>
    <col min="9" max="9" width="13.85546875" style="58" customWidth="1"/>
    <col min="10" max="10" width="27.5703125" style="33" customWidth="1"/>
    <col min="11" max="11" width="18.85546875" style="55" customWidth="1"/>
    <col min="12" max="12" width="17.42578125" style="33" customWidth="1"/>
    <col min="13" max="13" width="20" style="33" customWidth="1"/>
    <col min="14" max="14" width="37.140625" style="33" customWidth="1"/>
    <col min="15" max="16" width="9.140625" style="33"/>
    <col min="17" max="17" width="37.7109375" style="33" customWidth="1"/>
    <col min="18" max="18" width="49.85546875" style="33" customWidth="1"/>
    <col min="19" max="16384" width="9.140625" style="33"/>
  </cols>
  <sheetData>
    <row r="1" spans="1:20" ht="16.5" thickBot="1" x14ac:dyDescent="0.3">
      <c r="A1" s="103" t="s">
        <v>39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5"/>
      <c r="O1" s="31"/>
      <c r="P1" s="31"/>
      <c r="Q1" s="32"/>
      <c r="R1" s="31"/>
      <c r="S1" s="31"/>
      <c r="T1" s="31"/>
    </row>
    <row r="2" spans="1:20" x14ac:dyDescent="0.25">
      <c r="A2" s="92" t="s">
        <v>40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4"/>
      <c r="O2" s="31"/>
      <c r="P2" s="31"/>
      <c r="Q2" s="34"/>
      <c r="R2" s="31"/>
      <c r="S2" s="31"/>
      <c r="T2" s="31"/>
    </row>
    <row r="3" spans="1:20" ht="28.15" customHeight="1" x14ac:dyDescent="0.25">
      <c r="A3" s="98" t="s">
        <v>41</v>
      </c>
      <c r="B3" s="91" t="s">
        <v>42</v>
      </c>
      <c r="C3" s="91" t="s">
        <v>43</v>
      </c>
      <c r="D3" s="91" t="s">
        <v>44</v>
      </c>
      <c r="E3" s="91" t="s">
        <v>45</v>
      </c>
      <c r="F3" s="91" t="s">
        <v>46</v>
      </c>
      <c r="G3" s="95" t="s">
        <v>47</v>
      </c>
      <c r="H3" s="95"/>
      <c r="I3" s="95"/>
      <c r="J3" s="91" t="s">
        <v>48</v>
      </c>
      <c r="K3" s="91" t="s">
        <v>49</v>
      </c>
      <c r="L3" s="91" t="s">
        <v>50</v>
      </c>
      <c r="M3" s="91"/>
      <c r="N3" s="97" t="s">
        <v>51</v>
      </c>
      <c r="O3" s="31"/>
      <c r="P3" s="31"/>
      <c r="Q3" s="34"/>
      <c r="R3" s="31"/>
      <c r="S3" s="31"/>
      <c r="T3" s="31"/>
    </row>
    <row r="4" spans="1:20" ht="48.6" customHeight="1" x14ac:dyDescent="0.25">
      <c r="A4" s="98"/>
      <c r="B4" s="91"/>
      <c r="C4" s="91"/>
      <c r="D4" s="91"/>
      <c r="E4" s="91"/>
      <c r="F4" s="91"/>
      <c r="G4" s="35" t="s">
        <v>52</v>
      </c>
      <c r="H4" s="36" t="s">
        <v>53</v>
      </c>
      <c r="I4" s="36" t="s">
        <v>54</v>
      </c>
      <c r="J4" s="91"/>
      <c r="K4" s="91"/>
      <c r="L4" s="37" t="s">
        <v>55</v>
      </c>
      <c r="M4" s="37" t="s">
        <v>56</v>
      </c>
      <c r="N4" s="97"/>
      <c r="O4" s="31"/>
      <c r="P4" s="31"/>
      <c r="Q4" s="38"/>
      <c r="R4" s="31"/>
      <c r="S4" s="31"/>
      <c r="T4" s="31"/>
    </row>
    <row r="5" spans="1:20" ht="94.5" x14ac:dyDescent="0.25">
      <c r="A5" s="39" t="str">
        <f>+'Estructura del Proyecto'!$D$3</f>
        <v>CTM</v>
      </c>
      <c r="B5" s="40" t="s">
        <v>57</v>
      </c>
      <c r="C5" s="42">
        <v>0</v>
      </c>
      <c r="D5" s="41" t="s">
        <v>58</v>
      </c>
      <c r="E5" s="42">
        <v>0</v>
      </c>
      <c r="F5" s="41" t="s">
        <v>59</v>
      </c>
      <c r="G5" s="43">
        <v>1540000</v>
      </c>
      <c r="H5" s="44">
        <v>1</v>
      </c>
      <c r="I5" s="44">
        <v>0</v>
      </c>
      <c r="J5" s="41" t="str">
        <f>+'Plan de Adquisiciones'!$A$24</f>
        <v>Componente I. Inversiones para la modernización del CHSG</v>
      </c>
      <c r="K5" s="45" t="s">
        <v>60</v>
      </c>
      <c r="L5" s="75" t="s">
        <v>61</v>
      </c>
      <c r="M5" s="75" t="s">
        <v>62</v>
      </c>
      <c r="N5" s="46" t="s">
        <v>63</v>
      </c>
      <c r="O5" s="31"/>
      <c r="P5" s="31"/>
      <c r="Q5" s="34"/>
      <c r="R5" s="31"/>
      <c r="S5" s="31"/>
      <c r="T5" s="31"/>
    </row>
    <row r="6" spans="1:20" ht="94.5" x14ac:dyDescent="0.25">
      <c r="A6" s="39" t="str">
        <f>+'Estructura del Proyecto'!$D$3</f>
        <v>CTM</v>
      </c>
      <c r="B6" s="40" t="s">
        <v>64</v>
      </c>
      <c r="C6" s="42">
        <v>0</v>
      </c>
      <c r="D6" s="41" t="s">
        <v>58</v>
      </c>
      <c r="E6" s="74"/>
      <c r="F6" s="41" t="s">
        <v>65</v>
      </c>
      <c r="G6" s="43">
        <v>550000</v>
      </c>
      <c r="H6" s="44">
        <v>1</v>
      </c>
      <c r="I6" s="44">
        <v>0</v>
      </c>
      <c r="J6" s="41" t="str">
        <f>+'Plan de Adquisiciones'!$A$24</f>
        <v>Componente I. Inversiones para la modernización del CHSG</v>
      </c>
      <c r="K6" s="45" t="s">
        <v>60</v>
      </c>
      <c r="L6" s="75" t="s">
        <v>66</v>
      </c>
      <c r="M6" s="76" t="s">
        <v>67</v>
      </c>
      <c r="N6" s="46" t="s">
        <v>63</v>
      </c>
      <c r="O6" s="31"/>
      <c r="P6" s="31"/>
      <c r="Q6" s="34"/>
      <c r="R6" s="31"/>
      <c r="S6" s="31"/>
      <c r="T6" s="31"/>
    </row>
    <row r="7" spans="1:20" s="54" customFormat="1" ht="16.5" thickBot="1" x14ac:dyDescent="0.3">
      <c r="A7" s="88" t="s">
        <v>68</v>
      </c>
      <c r="B7" s="89"/>
      <c r="C7" s="89"/>
      <c r="D7" s="89"/>
      <c r="E7" s="89"/>
      <c r="F7" s="90"/>
      <c r="G7" s="47">
        <f>+G5+G6</f>
        <v>2090000</v>
      </c>
      <c r="H7" s="48"/>
      <c r="I7" s="48"/>
      <c r="J7" s="49"/>
      <c r="K7" s="50"/>
      <c r="L7" s="49"/>
      <c r="M7" s="49"/>
      <c r="N7" s="51"/>
      <c r="O7" s="52"/>
      <c r="P7" s="52"/>
      <c r="Q7" s="53"/>
      <c r="R7" s="52"/>
      <c r="S7" s="52"/>
      <c r="T7" s="52"/>
    </row>
    <row r="8" spans="1:20" ht="16.5" thickBot="1" x14ac:dyDescent="0.3">
      <c r="Q8" s="34"/>
      <c r="R8" s="38"/>
    </row>
    <row r="9" spans="1:20" x14ac:dyDescent="0.25">
      <c r="A9" s="92" t="s">
        <v>69</v>
      </c>
      <c r="B9" s="93"/>
      <c r="C9" s="93"/>
      <c r="D9" s="93"/>
      <c r="E9" s="93"/>
      <c r="F9" s="93"/>
      <c r="G9" s="93"/>
      <c r="H9" s="93"/>
      <c r="I9" s="93"/>
      <c r="J9" s="93"/>
      <c r="K9" s="93"/>
      <c r="L9" s="93"/>
      <c r="M9" s="93"/>
      <c r="N9" s="94"/>
      <c r="O9" s="31"/>
      <c r="P9" s="31"/>
      <c r="Q9" s="34"/>
      <c r="R9" s="31"/>
      <c r="S9" s="31"/>
      <c r="T9" s="31"/>
    </row>
    <row r="10" spans="1:20" ht="15" customHeight="1" x14ac:dyDescent="0.25">
      <c r="A10" s="98" t="s">
        <v>41</v>
      </c>
      <c r="B10" s="91" t="s">
        <v>42</v>
      </c>
      <c r="C10" s="91" t="s">
        <v>43</v>
      </c>
      <c r="D10" s="91" t="s">
        <v>70</v>
      </c>
      <c r="E10" s="91" t="s">
        <v>45</v>
      </c>
      <c r="F10" s="91" t="s">
        <v>46</v>
      </c>
      <c r="G10" s="95" t="s">
        <v>47</v>
      </c>
      <c r="H10" s="95"/>
      <c r="I10" s="95"/>
      <c r="J10" s="91" t="s">
        <v>48</v>
      </c>
      <c r="K10" s="91" t="s">
        <v>49</v>
      </c>
      <c r="L10" s="91" t="s">
        <v>50</v>
      </c>
      <c r="M10" s="91"/>
      <c r="N10" s="97" t="s">
        <v>51</v>
      </c>
      <c r="O10" s="31"/>
      <c r="P10" s="31"/>
      <c r="Q10" s="34"/>
      <c r="R10" s="31"/>
      <c r="S10" s="31"/>
      <c r="T10" s="31"/>
    </row>
    <row r="11" spans="1:20" ht="48.6" customHeight="1" x14ac:dyDescent="0.25">
      <c r="A11" s="98"/>
      <c r="B11" s="91"/>
      <c r="C11" s="91"/>
      <c r="D11" s="91"/>
      <c r="E11" s="91"/>
      <c r="F11" s="91"/>
      <c r="G11" s="35" t="s">
        <v>52</v>
      </c>
      <c r="H11" s="35" t="s">
        <v>53</v>
      </c>
      <c r="I11" s="36" t="s">
        <v>54</v>
      </c>
      <c r="J11" s="91"/>
      <c r="K11" s="91"/>
      <c r="L11" s="37" t="s">
        <v>55</v>
      </c>
      <c r="M11" s="37" t="s">
        <v>56</v>
      </c>
      <c r="N11" s="97"/>
      <c r="O11" s="31"/>
      <c r="P11" s="31"/>
      <c r="Q11" s="32"/>
      <c r="R11" s="31"/>
      <c r="S11" s="31"/>
      <c r="T11" s="31"/>
    </row>
    <row r="12" spans="1:20" ht="47.25" x14ac:dyDescent="0.25">
      <c r="A12" s="39" t="str">
        <f>+'Estructura del Proyecto'!$D$3</f>
        <v>CTM</v>
      </c>
      <c r="B12" s="30" t="s">
        <v>71</v>
      </c>
      <c r="C12" s="42">
        <v>0</v>
      </c>
      <c r="D12" s="41" t="s">
        <v>72</v>
      </c>
      <c r="E12" s="42">
        <v>0</v>
      </c>
      <c r="F12" s="41" t="s">
        <v>73</v>
      </c>
      <c r="G12" s="42">
        <v>12600000</v>
      </c>
      <c r="H12" s="44">
        <v>1</v>
      </c>
      <c r="I12" s="44">
        <v>0</v>
      </c>
      <c r="J12" s="41" t="str">
        <f>+'Plan de Adquisiciones'!$A$24</f>
        <v>Componente I. Inversiones para la modernización del CHSG</v>
      </c>
      <c r="K12" s="45" t="s">
        <v>60</v>
      </c>
      <c r="L12" s="75" t="s">
        <v>74</v>
      </c>
      <c r="M12" s="75" t="s">
        <v>75</v>
      </c>
      <c r="N12" s="46"/>
      <c r="O12" s="31"/>
      <c r="P12" s="31"/>
      <c r="Q12" s="34"/>
      <c r="R12" s="31"/>
      <c r="S12" s="31"/>
      <c r="T12" s="31"/>
    </row>
    <row r="13" spans="1:20" ht="47.25" x14ac:dyDescent="0.25">
      <c r="A13" s="39" t="str">
        <f>+'Estructura del Proyecto'!$D$3</f>
        <v>CTM</v>
      </c>
      <c r="B13" s="30" t="s">
        <v>76</v>
      </c>
      <c r="C13" s="42">
        <v>0</v>
      </c>
      <c r="D13" s="41" t="s">
        <v>72</v>
      </c>
      <c r="E13" s="42">
        <v>0</v>
      </c>
      <c r="F13" s="41" t="s">
        <v>77</v>
      </c>
      <c r="G13" s="42">
        <v>2000000</v>
      </c>
      <c r="H13" s="44">
        <v>1</v>
      </c>
      <c r="I13" s="44">
        <v>0</v>
      </c>
      <c r="J13" s="41" t="str">
        <f>+'Plan de Adquisiciones'!$A$24</f>
        <v>Componente I. Inversiones para la modernización del CHSG</v>
      </c>
      <c r="K13" s="45" t="s">
        <v>60</v>
      </c>
      <c r="L13" s="75" t="s">
        <v>78</v>
      </c>
      <c r="M13" s="75" t="s">
        <v>79</v>
      </c>
      <c r="N13" s="46"/>
      <c r="O13" s="31"/>
      <c r="P13" s="31"/>
      <c r="Q13" s="34"/>
      <c r="R13" s="31"/>
      <c r="S13" s="31"/>
      <c r="T13" s="31"/>
    </row>
    <row r="14" spans="1:20" ht="47.25" x14ac:dyDescent="0.25">
      <c r="A14" s="39" t="str">
        <f>+'Estructura del Proyecto'!$D$3</f>
        <v>CTM</v>
      </c>
      <c r="B14" s="30" t="s">
        <v>80</v>
      </c>
      <c r="C14" s="42">
        <v>0</v>
      </c>
      <c r="D14" s="41" t="s">
        <v>72</v>
      </c>
      <c r="E14" s="42">
        <v>0</v>
      </c>
      <c r="F14" s="41" t="s">
        <v>81</v>
      </c>
      <c r="G14" s="69">
        <v>1950000</v>
      </c>
      <c r="H14" s="44">
        <v>1</v>
      </c>
      <c r="I14" s="44">
        <v>0</v>
      </c>
      <c r="J14" s="41" t="str">
        <f>+'Plan de Adquisiciones'!$A$24</f>
        <v>Componente I. Inversiones para la modernización del CHSG</v>
      </c>
      <c r="K14" s="45" t="s">
        <v>60</v>
      </c>
      <c r="L14" s="75" t="s">
        <v>82</v>
      </c>
      <c r="M14" s="75" t="s">
        <v>83</v>
      </c>
      <c r="N14" s="46"/>
      <c r="O14" s="31"/>
      <c r="P14" s="31"/>
      <c r="Q14" s="34"/>
      <c r="R14" s="31"/>
      <c r="S14" s="31"/>
      <c r="T14" s="31"/>
    </row>
    <row r="15" spans="1:20" ht="94.5" x14ac:dyDescent="0.25">
      <c r="A15" s="39" t="str">
        <f>+'Estructura del Proyecto'!$D$3</f>
        <v>CTM</v>
      </c>
      <c r="B15" s="30" t="s">
        <v>84</v>
      </c>
      <c r="C15" s="42">
        <v>0</v>
      </c>
      <c r="D15" s="41" t="s">
        <v>58</v>
      </c>
      <c r="E15" s="42">
        <v>0</v>
      </c>
      <c r="F15" s="41" t="s">
        <v>85</v>
      </c>
      <c r="G15" s="69">
        <v>500000</v>
      </c>
      <c r="H15" s="44">
        <v>1</v>
      </c>
      <c r="I15" s="44">
        <v>0</v>
      </c>
      <c r="J15" s="41" t="str">
        <f>+'Plan de Adquisiciones'!$A$24</f>
        <v>Componente I. Inversiones para la modernización del CHSG</v>
      </c>
      <c r="K15" s="45" t="s">
        <v>60</v>
      </c>
      <c r="L15" s="75" t="s">
        <v>82</v>
      </c>
      <c r="M15" s="75" t="s">
        <v>83</v>
      </c>
      <c r="N15" s="46" t="s">
        <v>63</v>
      </c>
      <c r="O15" s="31"/>
      <c r="P15" s="31"/>
      <c r="Q15" s="34"/>
      <c r="R15" s="31"/>
      <c r="S15" s="31"/>
      <c r="T15" s="31"/>
    </row>
    <row r="16" spans="1:20" ht="47.25" x14ac:dyDescent="0.25">
      <c r="A16" s="39" t="str">
        <f>+'Estructura del Proyecto'!$D$3</f>
        <v>CTM</v>
      </c>
      <c r="B16" s="30" t="s">
        <v>86</v>
      </c>
      <c r="C16" s="42">
        <v>0</v>
      </c>
      <c r="D16" s="41" t="s">
        <v>72</v>
      </c>
      <c r="E16" s="42">
        <v>0</v>
      </c>
      <c r="F16" s="41" t="s">
        <v>87</v>
      </c>
      <c r="G16" s="69">
        <v>6300000</v>
      </c>
      <c r="H16" s="44">
        <v>1</v>
      </c>
      <c r="I16" s="44">
        <v>0</v>
      </c>
      <c r="J16" s="41" t="str">
        <f>+'Plan de Adquisiciones'!$A$24</f>
        <v>Componente I. Inversiones para la modernización del CHSG</v>
      </c>
      <c r="K16" s="45" t="s">
        <v>60</v>
      </c>
      <c r="L16" s="75" t="s">
        <v>88</v>
      </c>
      <c r="M16" s="75" t="s">
        <v>89</v>
      </c>
      <c r="N16" s="46"/>
      <c r="O16" s="31"/>
      <c r="P16" s="31"/>
      <c r="Q16" s="34"/>
      <c r="R16" s="31"/>
      <c r="S16" s="31"/>
      <c r="T16" s="31"/>
    </row>
    <row r="17" spans="1:20" ht="47.25" x14ac:dyDescent="0.25">
      <c r="A17" s="39" t="str">
        <f>+'Estructura del Proyecto'!$D$3</f>
        <v>CTM</v>
      </c>
      <c r="B17" s="30" t="s">
        <v>90</v>
      </c>
      <c r="C17" s="42">
        <v>0</v>
      </c>
      <c r="D17" s="41" t="s">
        <v>72</v>
      </c>
      <c r="E17" s="42">
        <v>0</v>
      </c>
      <c r="F17" s="41" t="s">
        <v>91</v>
      </c>
      <c r="G17" s="69">
        <v>6000000</v>
      </c>
      <c r="H17" s="44">
        <v>1</v>
      </c>
      <c r="I17" s="44">
        <v>0</v>
      </c>
      <c r="J17" s="41" t="str">
        <f>+'Plan de Adquisiciones'!$A$24</f>
        <v>Componente I. Inversiones para la modernización del CHSG</v>
      </c>
      <c r="K17" s="45" t="s">
        <v>60</v>
      </c>
      <c r="L17" s="75" t="s">
        <v>92</v>
      </c>
      <c r="M17" s="75" t="s">
        <v>93</v>
      </c>
      <c r="N17" s="46"/>
      <c r="O17" s="31"/>
      <c r="P17" s="31"/>
      <c r="Q17" s="34"/>
      <c r="R17" s="31"/>
      <c r="S17" s="31"/>
      <c r="T17" s="31"/>
    </row>
    <row r="18" spans="1:20" ht="94.5" x14ac:dyDescent="0.25">
      <c r="A18" s="39" t="str">
        <f>+'Estructura del Proyecto'!$D$3</f>
        <v>CTM</v>
      </c>
      <c r="B18" s="30" t="s">
        <v>94</v>
      </c>
      <c r="C18" s="42">
        <v>0</v>
      </c>
      <c r="D18" s="41" t="s">
        <v>58</v>
      </c>
      <c r="E18" s="42">
        <v>0</v>
      </c>
      <c r="F18" s="41" t="s">
        <v>95</v>
      </c>
      <c r="G18" s="69">
        <v>1440000</v>
      </c>
      <c r="H18" s="44">
        <v>1</v>
      </c>
      <c r="I18" s="44">
        <v>0</v>
      </c>
      <c r="J18" s="41" t="str">
        <f>+'Plan de Adquisiciones'!$A$24</f>
        <v>Componente I. Inversiones para la modernización del CHSG</v>
      </c>
      <c r="K18" s="45" t="s">
        <v>60</v>
      </c>
      <c r="L18" s="75" t="s">
        <v>96</v>
      </c>
      <c r="M18" s="75" t="s">
        <v>97</v>
      </c>
      <c r="N18" s="46" t="s">
        <v>63</v>
      </c>
      <c r="O18" s="31"/>
      <c r="P18" s="31"/>
      <c r="Q18" s="34"/>
      <c r="R18" s="31"/>
      <c r="S18" s="31"/>
      <c r="T18" s="31"/>
    </row>
    <row r="19" spans="1:20" ht="63" x14ac:dyDescent="0.25">
      <c r="A19" s="39" t="str">
        <f>+'Estructura del Proyecto'!$D$3</f>
        <v>CTM</v>
      </c>
      <c r="B19" s="30" t="s">
        <v>98</v>
      </c>
      <c r="C19" s="42">
        <v>0</v>
      </c>
      <c r="D19" s="41" t="s">
        <v>72</v>
      </c>
      <c r="E19" s="42">
        <v>0</v>
      </c>
      <c r="F19" s="41" t="s">
        <v>99</v>
      </c>
      <c r="G19" s="69">
        <v>8800000</v>
      </c>
      <c r="H19" s="44">
        <v>1</v>
      </c>
      <c r="I19" s="44">
        <v>0</v>
      </c>
      <c r="J19" s="41" t="str">
        <f>+'Plan de Adquisiciones'!$A$24</f>
        <v>Componente I. Inversiones para la modernización del CHSG</v>
      </c>
      <c r="K19" s="45" t="s">
        <v>60</v>
      </c>
      <c r="L19" s="75" t="s">
        <v>100</v>
      </c>
      <c r="M19" s="75" t="s">
        <v>101</v>
      </c>
      <c r="N19" s="46"/>
      <c r="O19" s="31"/>
      <c r="P19" s="31"/>
      <c r="Q19" s="34"/>
      <c r="R19" s="31"/>
      <c r="S19" s="31"/>
      <c r="T19" s="31"/>
    </row>
    <row r="20" spans="1:20" ht="94.5" x14ac:dyDescent="0.25">
      <c r="A20" s="39" t="str">
        <f>+'Estructura del Proyecto'!$D$3</f>
        <v>CTM</v>
      </c>
      <c r="B20" s="30" t="s">
        <v>102</v>
      </c>
      <c r="C20" s="42">
        <v>0</v>
      </c>
      <c r="D20" s="41" t="s">
        <v>58</v>
      </c>
      <c r="E20" s="42">
        <v>0</v>
      </c>
      <c r="F20" s="41" t="s">
        <v>103</v>
      </c>
      <c r="G20" s="69">
        <v>225000</v>
      </c>
      <c r="H20" s="44">
        <v>1</v>
      </c>
      <c r="I20" s="44">
        <v>0</v>
      </c>
      <c r="J20" s="41" t="str">
        <f>+'Plan de Adquisiciones'!$A$24</f>
        <v>Componente I. Inversiones para la modernización del CHSG</v>
      </c>
      <c r="K20" s="45" t="s">
        <v>60</v>
      </c>
      <c r="L20" s="75" t="s">
        <v>104</v>
      </c>
      <c r="M20" s="75" t="s">
        <v>105</v>
      </c>
      <c r="N20" s="46" t="s">
        <v>63</v>
      </c>
      <c r="O20" s="31"/>
      <c r="P20" s="31"/>
      <c r="Q20" s="34"/>
      <c r="R20" s="31"/>
      <c r="S20" s="31"/>
      <c r="T20" s="31"/>
    </row>
    <row r="21" spans="1:20" ht="47.25" x14ac:dyDescent="0.25">
      <c r="A21" s="39" t="str">
        <f>+'Estructura del Proyecto'!$D$3</f>
        <v>CTM</v>
      </c>
      <c r="B21" s="30" t="s">
        <v>106</v>
      </c>
      <c r="C21" s="42">
        <v>0</v>
      </c>
      <c r="D21" s="41" t="s">
        <v>72</v>
      </c>
      <c r="E21" s="42">
        <v>0</v>
      </c>
      <c r="F21" s="41" t="s">
        <v>107</v>
      </c>
      <c r="G21" s="69">
        <v>4500000</v>
      </c>
      <c r="H21" s="44">
        <v>1</v>
      </c>
      <c r="I21" s="44">
        <v>0</v>
      </c>
      <c r="J21" s="41" t="str">
        <f>+'Plan de Adquisiciones'!$A$24</f>
        <v>Componente I. Inversiones para la modernización del CHSG</v>
      </c>
      <c r="K21" s="45" t="s">
        <v>60</v>
      </c>
      <c r="L21" s="75" t="s">
        <v>82</v>
      </c>
      <c r="M21" s="75" t="s">
        <v>83</v>
      </c>
      <c r="N21" s="46"/>
      <c r="O21" s="31"/>
      <c r="P21" s="31"/>
      <c r="Q21" s="34"/>
      <c r="R21" s="31"/>
      <c r="S21" s="31"/>
      <c r="T21" s="31"/>
    </row>
    <row r="22" spans="1:20" ht="94.5" x14ac:dyDescent="0.25">
      <c r="A22" s="39" t="str">
        <f>+'Estructura del Proyecto'!$D$3</f>
        <v>CTM</v>
      </c>
      <c r="B22" s="30" t="s">
        <v>108</v>
      </c>
      <c r="C22" s="42">
        <v>0</v>
      </c>
      <c r="D22" s="41" t="s">
        <v>58</v>
      </c>
      <c r="E22" s="42">
        <v>0</v>
      </c>
      <c r="F22" s="41" t="s">
        <v>109</v>
      </c>
      <c r="G22" s="69">
        <v>300000</v>
      </c>
      <c r="H22" s="44">
        <v>1</v>
      </c>
      <c r="I22" s="44">
        <v>0</v>
      </c>
      <c r="J22" s="41" t="str">
        <f>+'Plan de Adquisiciones'!$A$24</f>
        <v>Componente I. Inversiones para la modernización del CHSG</v>
      </c>
      <c r="K22" s="45" t="s">
        <v>60</v>
      </c>
      <c r="L22" s="75" t="s">
        <v>110</v>
      </c>
      <c r="M22" s="75" t="s">
        <v>111</v>
      </c>
      <c r="N22" s="46" t="s">
        <v>63</v>
      </c>
      <c r="O22" s="31"/>
      <c r="P22" s="31"/>
      <c r="Q22" s="34"/>
      <c r="R22" s="31"/>
      <c r="S22" s="31"/>
      <c r="T22" s="31"/>
    </row>
    <row r="23" spans="1:20" s="54" customFormat="1" ht="16.5" thickBot="1" x14ac:dyDescent="0.3">
      <c r="A23" s="88" t="s">
        <v>112</v>
      </c>
      <c r="B23" s="89"/>
      <c r="C23" s="89"/>
      <c r="D23" s="89"/>
      <c r="E23" s="89"/>
      <c r="F23" s="90"/>
      <c r="G23" s="47">
        <f>SUM(G12:G22)</f>
        <v>44615000</v>
      </c>
      <c r="H23" s="48"/>
      <c r="I23" s="48"/>
      <c r="J23" s="49"/>
      <c r="K23" s="50"/>
      <c r="L23" s="49"/>
      <c r="M23" s="49"/>
      <c r="N23" s="51"/>
      <c r="O23" s="52"/>
      <c r="P23" s="52"/>
      <c r="Q23" s="53"/>
      <c r="R23" s="52"/>
      <c r="S23" s="52"/>
      <c r="T23" s="52"/>
    </row>
    <row r="24" spans="1:20" ht="16.5" thickBot="1" x14ac:dyDescent="0.3">
      <c r="Q24" s="34"/>
      <c r="R24" s="38"/>
    </row>
    <row r="25" spans="1:20" x14ac:dyDescent="0.25">
      <c r="A25" s="92" t="s">
        <v>113</v>
      </c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4"/>
      <c r="Q25" s="34"/>
      <c r="R25" s="38"/>
    </row>
    <row r="26" spans="1:20" ht="15" customHeight="1" x14ac:dyDescent="0.25">
      <c r="A26" s="98" t="s">
        <v>41</v>
      </c>
      <c r="B26" s="91" t="s">
        <v>42</v>
      </c>
      <c r="C26" s="91" t="s">
        <v>43</v>
      </c>
      <c r="D26" s="91" t="s">
        <v>70</v>
      </c>
      <c r="E26" s="91" t="s">
        <v>45</v>
      </c>
      <c r="F26" s="91" t="s">
        <v>46</v>
      </c>
      <c r="G26" s="95" t="s">
        <v>47</v>
      </c>
      <c r="H26" s="95"/>
      <c r="I26" s="95"/>
      <c r="J26" s="91" t="s">
        <v>48</v>
      </c>
      <c r="K26" s="91" t="s">
        <v>49</v>
      </c>
      <c r="L26" s="91" t="s">
        <v>50</v>
      </c>
      <c r="M26" s="91"/>
      <c r="N26" s="97" t="s">
        <v>51</v>
      </c>
      <c r="Q26" s="34"/>
      <c r="R26" s="38"/>
    </row>
    <row r="27" spans="1:20" ht="47.25" x14ac:dyDescent="0.25">
      <c r="A27" s="98"/>
      <c r="B27" s="91"/>
      <c r="C27" s="91"/>
      <c r="D27" s="91"/>
      <c r="E27" s="91"/>
      <c r="F27" s="91"/>
      <c r="G27" s="35" t="s">
        <v>52</v>
      </c>
      <c r="H27" s="36" t="s">
        <v>53</v>
      </c>
      <c r="I27" s="36" t="s">
        <v>54</v>
      </c>
      <c r="J27" s="91"/>
      <c r="K27" s="91"/>
      <c r="L27" s="37" t="s">
        <v>114</v>
      </c>
      <c r="M27" s="37" t="s">
        <v>56</v>
      </c>
      <c r="N27" s="97"/>
      <c r="Q27" s="34"/>
      <c r="R27" s="38"/>
    </row>
    <row r="28" spans="1:20" ht="47.25" x14ac:dyDescent="0.25">
      <c r="A28" s="39" t="str">
        <f>+'Estructura del Proyecto'!$D$3</f>
        <v>CTM</v>
      </c>
      <c r="B28" s="40" t="s">
        <v>115</v>
      </c>
      <c r="C28" s="42">
        <v>0</v>
      </c>
      <c r="D28" s="41" t="s">
        <v>72</v>
      </c>
      <c r="E28" s="42">
        <v>0</v>
      </c>
      <c r="F28" s="67" t="s">
        <v>116</v>
      </c>
      <c r="G28" s="68">
        <v>7710000</v>
      </c>
      <c r="H28" s="44">
        <v>1</v>
      </c>
      <c r="I28" s="44">
        <v>0</v>
      </c>
      <c r="J28" s="41" t="str">
        <f>+'Plan de Adquisiciones'!$A$24</f>
        <v>Componente I. Inversiones para la modernización del CHSG</v>
      </c>
      <c r="K28" s="45" t="s">
        <v>60</v>
      </c>
      <c r="L28" s="75" t="s">
        <v>117</v>
      </c>
      <c r="M28" s="75" t="s">
        <v>118</v>
      </c>
      <c r="N28" s="46"/>
      <c r="Q28" s="32"/>
      <c r="R28" s="38"/>
    </row>
    <row r="29" spans="1:20" ht="47.25" x14ac:dyDescent="0.25">
      <c r="A29" s="39" t="str">
        <f>+'Estructura del Proyecto'!$D$3</f>
        <v>CTM</v>
      </c>
      <c r="B29" s="40" t="s">
        <v>119</v>
      </c>
      <c r="C29" s="42">
        <v>0</v>
      </c>
      <c r="D29" s="41" t="s">
        <v>72</v>
      </c>
      <c r="E29" s="42">
        <v>0</v>
      </c>
      <c r="F29" s="67" t="s">
        <v>120</v>
      </c>
      <c r="G29" s="70">
        <v>5800000</v>
      </c>
      <c r="H29" s="44">
        <v>1</v>
      </c>
      <c r="I29" s="44">
        <v>0</v>
      </c>
      <c r="J29" s="41" t="str">
        <f>+'Plan de Adquisiciones'!$A$24</f>
        <v>Componente I. Inversiones para la modernización del CHSG</v>
      </c>
      <c r="K29" s="45" t="s">
        <v>60</v>
      </c>
      <c r="L29" s="75" t="s">
        <v>117</v>
      </c>
      <c r="M29" s="75" t="s">
        <v>118</v>
      </c>
      <c r="N29" s="46"/>
      <c r="Q29" s="32"/>
      <c r="R29" s="38"/>
    </row>
    <row r="30" spans="1:20" ht="94.5" x14ac:dyDescent="0.25">
      <c r="A30" s="39" t="str">
        <f>+'Estructura del Proyecto'!$D$3</f>
        <v>CTM</v>
      </c>
      <c r="B30" s="40" t="s">
        <v>121</v>
      </c>
      <c r="C30" s="42">
        <v>0</v>
      </c>
      <c r="D30" s="41" t="s">
        <v>58</v>
      </c>
      <c r="E30" s="42">
        <v>0</v>
      </c>
      <c r="F30" s="67" t="s">
        <v>122</v>
      </c>
      <c r="G30" s="70">
        <v>600000</v>
      </c>
      <c r="H30" s="44">
        <v>1</v>
      </c>
      <c r="I30" s="44">
        <v>0</v>
      </c>
      <c r="J30" s="41" t="str">
        <f>+'Plan de Adquisiciones'!$A$24</f>
        <v>Componente I. Inversiones para la modernización del CHSG</v>
      </c>
      <c r="K30" s="45" t="s">
        <v>60</v>
      </c>
      <c r="L30" s="75" t="s">
        <v>82</v>
      </c>
      <c r="M30" s="75" t="s">
        <v>83</v>
      </c>
      <c r="N30" s="46" t="s">
        <v>63</v>
      </c>
      <c r="Q30" s="32"/>
      <c r="R30" s="38"/>
    </row>
    <row r="31" spans="1:20" ht="94.5" x14ac:dyDescent="0.25">
      <c r="A31" s="39" t="str">
        <f>+'Estructura del Proyecto'!$D$3</f>
        <v>CTM</v>
      </c>
      <c r="B31" s="40" t="s">
        <v>123</v>
      </c>
      <c r="C31" s="42">
        <v>0</v>
      </c>
      <c r="D31" s="41" t="s">
        <v>58</v>
      </c>
      <c r="E31" s="42">
        <v>0</v>
      </c>
      <c r="F31" s="67" t="s">
        <v>124</v>
      </c>
      <c r="G31" s="70">
        <v>790000</v>
      </c>
      <c r="H31" s="44">
        <v>1</v>
      </c>
      <c r="I31" s="44">
        <v>0</v>
      </c>
      <c r="J31" s="41" t="str">
        <f>+'Plan de Adquisiciones'!$A$24</f>
        <v>Componente I. Inversiones para la modernización del CHSG</v>
      </c>
      <c r="K31" s="45" t="s">
        <v>60</v>
      </c>
      <c r="L31" s="75" t="s">
        <v>125</v>
      </c>
      <c r="M31" s="75" t="s">
        <v>126</v>
      </c>
      <c r="N31" s="46" t="s">
        <v>63</v>
      </c>
      <c r="Q31" s="34"/>
      <c r="R31" s="38"/>
    </row>
    <row r="32" spans="1:20" ht="94.5" x14ac:dyDescent="0.25">
      <c r="A32" s="39" t="str">
        <f>+'Estructura del Proyecto'!$D$3</f>
        <v>CTM</v>
      </c>
      <c r="B32" s="40" t="s">
        <v>127</v>
      </c>
      <c r="C32" s="42">
        <v>0</v>
      </c>
      <c r="D32" s="41" t="s">
        <v>58</v>
      </c>
      <c r="E32" s="42">
        <v>0</v>
      </c>
      <c r="F32" s="67" t="s">
        <v>128</v>
      </c>
      <c r="G32" s="70">
        <v>660000</v>
      </c>
      <c r="H32" s="44">
        <v>1</v>
      </c>
      <c r="I32" s="44">
        <v>0</v>
      </c>
      <c r="J32" s="41" t="str">
        <f>+'Plan de Adquisiciones'!$A$24</f>
        <v>Componente I. Inversiones para la modernización del CHSG</v>
      </c>
      <c r="K32" s="45" t="s">
        <v>60</v>
      </c>
      <c r="L32" s="75" t="s">
        <v>129</v>
      </c>
      <c r="M32" s="75" t="s">
        <v>130</v>
      </c>
      <c r="N32" s="46" t="s">
        <v>63</v>
      </c>
      <c r="Q32" s="32"/>
      <c r="R32" s="38"/>
    </row>
    <row r="33" spans="1:20" ht="94.5" x14ac:dyDescent="0.25">
      <c r="A33" s="39" t="str">
        <f>+'Estructura del Proyecto'!$D$3</f>
        <v>CTM</v>
      </c>
      <c r="B33" s="40" t="s">
        <v>131</v>
      </c>
      <c r="C33" s="42">
        <v>0</v>
      </c>
      <c r="D33" s="41" t="s">
        <v>58</v>
      </c>
      <c r="E33" s="42">
        <v>0</v>
      </c>
      <c r="F33" s="67" t="s">
        <v>132</v>
      </c>
      <c r="G33" s="70">
        <v>450000</v>
      </c>
      <c r="H33" s="44">
        <v>1</v>
      </c>
      <c r="I33" s="44">
        <v>0</v>
      </c>
      <c r="J33" s="41" t="str">
        <f>+'Plan de Adquisiciones'!$A$24</f>
        <v>Componente I. Inversiones para la modernización del CHSG</v>
      </c>
      <c r="K33" s="45" t="s">
        <v>60</v>
      </c>
      <c r="L33" s="75" t="s">
        <v>133</v>
      </c>
      <c r="M33" s="75" t="s">
        <v>134</v>
      </c>
      <c r="N33" s="46" t="s">
        <v>63</v>
      </c>
      <c r="Q33" s="32"/>
      <c r="R33" s="38"/>
    </row>
    <row r="34" spans="1:20" ht="47.25" x14ac:dyDescent="0.25">
      <c r="A34" s="39" t="str">
        <f>+'Estructura del Proyecto'!$D$3</f>
        <v>CTM</v>
      </c>
      <c r="B34" s="40" t="s">
        <v>135</v>
      </c>
      <c r="C34" s="42">
        <v>0</v>
      </c>
      <c r="D34" s="41" t="s">
        <v>72</v>
      </c>
      <c r="E34" s="42">
        <v>0</v>
      </c>
      <c r="F34" s="67" t="s">
        <v>136</v>
      </c>
      <c r="G34" s="70">
        <v>2900000</v>
      </c>
      <c r="H34" s="44">
        <v>1</v>
      </c>
      <c r="I34" s="44">
        <v>0</v>
      </c>
      <c r="J34" s="41" t="str">
        <f>+'Plan de Adquisiciones'!$A$24</f>
        <v>Componente I. Inversiones para la modernización del CHSG</v>
      </c>
      <c r="K34" s="45" t="s">
        <v>60</v>
      </c>
      <c r="L34" s="75" t="s">
        <v>137</v>
      </c>
      <c r="M34" s="75" t="s">
        <v>138</v>
      </c>
      <c r="N34" s="46"/>
      <c r="Q34" s="34"/>
      <c r="R34" s="38"/>
    </row>
    <row r="35" spans="1:20" ht="94.5" x14ac:dyDescent="0.25">
      <c r="A35" s="39" t="str">
        <f>+'Estructura del Proyecto'!$D$3</f>
        <v>CTM</v>
      </c>
      <c r="B35" s="40" t="s">
        <v>139</v>
      </c>
      <c r="C35" s="42">
        <v>0</v>
      </c>
      <c r="D35" s="41" t="s">
        <v>58</v>
      </c>
      <c r="E35" s="42">
        <v>0</v>
      </c>
      <c r="F35" s="67" t="s">
        <v>140</v>
      </c>
      <c r="G35" s="70">
        <v>160000</v>
      </c>
      <c r="H35" s="44">
        <v>1</v>
      </c>
      <c r="I35" s="44">
        <v>0</v>
      </c>
      <c r="J35" s="41" t="str">
        <f>+'Plan de Adquisiciones'!$A$24</f>
        <v>Componente I. Inversiones para la modernización del CHSG</v>
      </c>
      <c r="K35" s="45" t="s">
        <v>60</v>
      </c>
      <c r="L35" s="75" t="s">
        <v>141</v>
      </c>
      <c r="M35" s="75" t="s">
        <v>142</v>
      </c>
      <c r="N35" s="46" t="s">
        <v>63</v>
      </c>
      <c r="Q35" s="32"/>
      <c r="R35" s="38"/>
    </row>
    <row r="36" spans="1:20" ht="94.5" x14ac:dyDescent="0.25">
      <c r="A36" s="39" t="str">
        <f>+'Estructura del Proyecto'!$D$3</f>
        <v>CTM</v>
      </c>
      <c r="B36" s="40" t="s">
        <v>143</v>
      </c>
      <c r="C36" s="42">
        <v>0</v>
      </c>
      <c r="D36" s="41" t="s">
        <v>58</v>
      </c>
      <c r="E36" s="42">
        <v>0</v>
      </c>
      <c r="F36" s="67" t="s">
        <v>144</v>
      </c>
      <c r="G36" s="70">
        <v>300000</v>
      </c>
      <c r="H36" s="44">
        <v>1</v>
      </c>
      <c r="I36" s="44">
        <v>0</v>
      </c>
      <c r="J36" s="41" t="str">
        <f>+'Plan de Adquisiciones'!$A$24</f>
        <v>Componente I. Inversiones para la modernización del CHSG</v>
      </c>
      <c r="K36" s="45" t="s">
        <v>60</v>
      </c>
      <c r="L36" s="75" t="s">
        <v>145</v>
      </c>
      <c r="M36" s="75" t="s">
        <v>146</v>
      </c>
      <c r="N36" s="46" t="s">
        <v>63</v>
      </c>
      <c r="Q36" s="32"/>
      <c r="R36" s="38"/>
    </row>
    <row r="37" spans="1:20" ht="94.5" x14ac:dyDescent="0.25">
      <c r="A37" s="39" t="str">
        <f>+'Estructura del Proyecto'!$D$3</f>
        <v>CTM</v>
      </c>
      <c r="B37" s="40" t="s">
        <v>147</v>
      </c>
      <c r="C37" s="42">
        <v>0</v>
      </c>
      <c r="D37" s="41" t="s">
        <v>58</v>
      </c>
      <c r="E37" s="42">
        <v>0</v>
      </c>
      <c r="F37" s="67" t="s">
        <v>148</v>
      </c>
      <c r="G37" s="70">
        <v>680000</v>
      </c>
      <c r="H37" s="44">
        <v>1</v>
      </c>
      <c r="I37" s="44">
        <v>0</v>
      </c>
      <c r="J37" s="41" t="str">
        <f>+'Plan de Adquisiciones'!$A$24</f>
        <v>Componente I. Inversiones para la modernización del CHSG</v>
      </c>
      <c r="K37" s="45" t="s">
        <v>60</v>
      </c>
      <c r="L37" s="75" t="s">
        <v>133</v>
      </c>
      <c r="M37" s="75" t="s">
        <v>134</v>
      </c>
      <c r="N37" s="46" t="s">
        <v>63</v>
      </c>
      <c r="Q37" s="34"/>
      <c r="R37" s="38"/>
    </row>
    <row r="38" spans="1:20" ht="94.5" x14ac:dyDescent="0.25">
      <c r="A38" s="39" t="str">
        <f>+'Estructura del Proyecto'!$D$3</f>
        <v>CTM</v>
      </c>
      <c r="B38" s="40" t="s">
        <v>149</v>
      </c>
      <c r="C38" s="42">
        <v>0</v>
      </c>
      <c r="D38" s="41" t="s">
        <v>58</v>
      </c>
      <c r="E38" s="42">
        <v>0</v>
      </c>
      <c r="F38" s="67" t="s">
        <v>150</v>
      </c>
      <c r="G38" s="70">
        <v>200000</v>
      </c>
      <c r="H38" s="44">
        <v>1</v>
      </c>
      <c r="I38" s="44">
        <v>0</v>
      </c>
      <c r="J38" s="41" t="str">
        <f>+'Plan de Adquisiciones'!$A$24</f>
        <v>Componente I. Inversiones para la modernización del CHSG</v>
      </c>
      <c r="K38" s="45" t="s">
        <v>60</v>
      </c>
      <c r="L38" s="75" t="s">
        <v>151</v>
      </c>
      <c r="M38" s="75" t="s">
        <v>152</v>
      </c>
      <c r="N38" s="46" t="s">
        <v>63</v>
      </c>
      <c r="Q38" s="32"/>
      <c r="R38" s="38"/>
    </row>
    <row r="39" spans="1:20" s="54" customFormat="1" ht="16.5" thickBot="1" x14ac:dyDescent="0.3">
      <c r="A39" s="88" t="s">
        <v>153</v>
      </c>
      <c r="B39" s="89"/>
      <c r="C39" s="89"/>
      <c r="D39" s="89"/>
      <c r="E39" s="89"/>
      <c r="F39" s="90"/>
      <c r="G39" s="71">
        <f>SUM(G28:G38)</f>
        <v>20250000</v>
      </c>
      <c r="H39" s="48"/>
      <c r="I39" s="48"/>
      <c r="J39" s="49"/>
      <c r="K39" s="50"/>
      <c r="L39" s="49"/>
      <c r="M39" s="49"/>
      <c r="N39" s="51"/>
      <c r="O39" s="52"/>
      <c r="P39" s="52"/>
      <c r="Q39" s="53"/>
      <c r="R39" s="52"/>
      <c r="S39" s="52"/>
      <c r="T39" s="52"/>
    </row>
    <row r="40" spans="1:20" ht="16.5" thickBot="1" x14ac:dyDescent="0.3">
      <c r="Q40" s="34"/>
      <c r="R40" s="38"/>
    </row>
    <row r="41" spans="1:20" ht="15.75" customHeight="1" x14ac:dyDescent="0.25">
      <c r="A41" s="92" t="s">
        <v>154</v>
      </c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4"/>
      <c r="Q41" s="34"/>
      <c r="R41" s="38"/>
    </row>
    <row r="42" spans="1:20" ht="15" customHeight="1" x14ac:dyDescent="0.25">
      <c r="A42" s="98" t="s">
        <v>41</v>
      </c>
      <c r="B42" s="91" t="s">
        <v>42</v>
      </c>
      <c r="C42" s="91" t="s">
        <v>43</v>
      </c>
      <c r="D42" s="91" t="s">
        <v>70</v>
      </c>
      <c r="E42" s="96"/>
      <c r="F42" s="96"/>
      <c r="G42" s="95" t="s">
        <v>47</v>
      </c>
      <c r="H42" s="95"/>
      <c r="I42" s="95"/>
      <c r="J42" s="91" t="s">
        <v>48</v>
      </c>
      <c r="K42" s="91" t="s">
        <v>49</v>
      </c>
      <c r="L42" s="91" t="s">
        <v>50</v>
      </c>
      <c r="M42" s="91"/>
      <c r="N42" s="97" t="s">
        <v>51</v>
      </c>
      <c r="Q42" s="34"/>
      <c r="R42" s="38"/>
    </row>
    <row r="43" spans="1:20" ht="47.25" x14ac:dyDescent="0.25">
      <c r="A43" s="98"/>
      <c r="B43" s="91"/>
      <c r="C43" s="91"/>
      <c r="D43" s="91"/>
      <c r="E43" s="91" t="s">
        <v>46</v>
      </c>
      <c r="F43" s="91"/>
      <c r="G43" s="37" t="s">
        <v>52</v>
      </c>
      <c r="H43" s="35" t="s">
        <v>53</v>
      </c>
      <c r="I43" s="36" t="s">
        <v>54</v>
      </c>
      <c r="J43" s="91"/>
      <c r="K43" s="91"/>
      <c r="L43" s="37" t="s">
        <v>155</v>
      </c>
      <c r="M43" s="37" t="s">
        <v>56</v>
      </c>
      <c r="N43" s="97"/>
      <c r="Q43" s="34"/>
      <c r="R43" s="38"/>
    </row>
    <row r="44" spans="1:20" ht="78.75" x14ac:dyDescent="0.25">
      <c r="A44" s="39" t="str">
        <f>+'Estructura del Proyecto'!$D$3</f>
        <v>CTM</v>
      </c>
      <c r="B44" s="72" t="s">
        <v>156</v>
      </c>
      <c r="C44" s="42">
        <v>0</v>
      </c>
      <c r="D44" s="41" t="s">
        <v>157</v>
      </c>
      <c r="E44" s="41"/>
      <c r="F44" s="72" t="s">
        <v>158</v>
      </c>
      <c r="G44" s="42">
        <v>70000</v>
      </c>
      <c r="H44" s="44">
        <v>1</v>
      </c>
      <c r="I44" s="44">
        <v>0</v>
      </c>
      <c r="J44" s="41" t="str">
        <f>+'Plan de Adquisiciones'!$A$24</f>
        <v>Componente I. Inversiones para la modernización del CHSG</v>
      </c>
      <c r="K44" s="45" t="s">
        <v>60</v>
      </c>
      <c r="L44" s="75" t="s">
        <v>159</v>
      </c>
      <c r="M44" s="75" t="s">
        <v>160</v>
      </c>
      <c r="N44" s="46"/>
      <c r="Q44" s="34"/>
      <c r="R44" s="38"/>
    </row>
    <row r="45" spans="1:20" ht="47.25" x14ac:dyDescent="0.25">
      <c r="A45" s="39" t="str">
        <f>+'Estructura del Proyecto'!$D$3</f>
        <v>CTM</v>
      </c>
      <c r="B45" s="72" t="s">
        <v>161</v>
      </c>
      <c r="C45" s="42">
        <v>0</v>
      </c>
      <c r="D45" s="41" t="s">
        <v>157</v>
      </c>
      <c r="E45" s="41"/>
      <c r="F45" s="72" t="s">
        <v>162</v>
      </c>
      <c r="G45" s="42">
        <v>60000</v>
      </c>
      <c r="H45" s="44">
        <v>1</v>
      </c>
      <c r="I45" s="44">
        <v>0</v>
      </c>
      <c r="J45" s="41" t="str">
        <f>+'Plan de Adquisiciones'!$A$24</f>
        <v>Componente I. Inversiones para la modernización del CHSG</v>
      </c>
      <c r="K45" s="45" t="s">
        <v>60</v>
      </c>
      <c r="L45" s="75" t="s">
        <v>163</v>
      </c>
      <c r="M45" s="75" t="s">
        <v>160</v>
      </c>
      <c r="N45" s="46"/>
      <c r="R45" s="32"/>
    </row>
    <row r="46" spans="1:20" ht="46.9" customHeight="1" x14ac:dyDescent="0.25">
      <c r="A46" s="39" t="str">
        <f>+'Estructura del Proyecto'!$D$3</f>
        <v>CTM</v>
      </c>
      <c r="B46" s="72" t="s">
        <v>164</v>
      </c>
      <c r="C46" s="42">
        <v>0</v>
      </c>
      <c r="D46" s="41" t="s">
        <v>157</v>
      </c>
      <c r="E46" s="41"/>
      <c r="F46" s="72" t="s">
        <v>165</v>
      </c>
      <c r="G46" s="42">
        <v>200000</v>
      </c>
      <c r="H46" s="44">
        <v>1</v>
      </c>
      <c r="I46" s="44">
        <v>0</v>
      </c>
      <c r="J46" s="41" t="str">
        <f>+'Plan de Adquisiciones'!$A$24</f>
        <v>Componente I. Inversiones para la modernización del CHSG</v>
      </c>
      <c r="K46" s="45" t="s">
        <v>60</v>
      </c>
      <c r="L46" s="75" t="s">
        <v>105</v>
      </c>
      <c r="M46" s="75" t="s">
        <v>166</v>
      </c>
      <c r="N46" s="46"/>
      <c r="Q46" s="32"/>
      <c r="R46" s="32"/>
    </row>
    <row r="47" spans="1:20" ht="63" x14ac:dyDescent="0.25">
      <c r="A47" s="39" t="str">
        <f>+'Estructura del Proyecto'!$D$3</f>
        <v>CTM</v>
      </c>
      <c r="B47" s="72" t="s">
        <v>167</v>
      </c>
      <c r="C47" s="42">
        <v>0</v>
      </c>
      <c r="D47" s="41" t="s">
        <v>168</v>
      </c>
      <c r="E47" s="41"/>
      <c r="F47" s="72" t="s">
        <v>169</v>
      </c>
      <c r="G47" s="42">
        <v>480000</v>
      </c>
      <c r="H47" s="44">
        <v>1</v>
      </c>
      <c r="I47" s="44">
        <v>0</v>
      </c>
      <c r="J47" s="41" t="str">
        <f>+'Plan de Adquisiciones'!$A$24</f>
        <v>Componente I. Inversiones para la modernización del CHSG</v>
      </c>
      <c r="K47" s="45" t="s">
        <v>60</v>
      </c>
      <c r="L47" s="75" t="s">
        <v>163</v>
      </c>
      <c r="M47" s="75" t="s">
        <v>170</v>
      </c>
      <c r="N47" s="46"/>
      <c r="Q47" s="32"/>
      <c r="R47" s="32"/>
    </row>
    <row r="48" spans="1:20" ht="47.25" x14ac:dyDescent="0.25">
      <c r="A48" s="39" t="str">
        <f>+'Estructura del Proyecto'!$D$3</f>
        <v>CTM</v>
      </c>
      <c r="B48" s="72" t="s">
        <v>171</v>
      </c>
      <c r="C48" s="42">
        <v>0</v>
      </c>
      <c r="D48" s="41" t="s">
        <v>157</v>
      </c>
      <c r="E48" s="41"/>
      <c r="F48" s="72" t="s">
        <v>172</v>
      </c>
      <c r="G48" s="42">
        <v>150000</v>
      </c>
      <c r="H48" s="44">
        <v>1</v>
      </c>
      <c r="I48" s="44">
        <v>0</v>
      </c>
      <c r="J48" s="41" t="str">
        <f>+'Plan de Adquisiciones'!$A$24</f>
        <v>Componente I. Inversiones para la modernización del CHSG</v>
      </c>
      <c r="K48" s="45" t="s">
        <v>60</v>
      </c>
      <c r="L48" s="75" t="s">
        <v>173</v>
      </c>
      <c r="M48" s="75" t="s">
        <v>174</v>
      </c>
      <c r="N48" s="46"/>
      <c r="R48" s="32"/>
    </row>
    <row r="49" spans="1:20" ht="47.25" x14ac:dyDescent="0.25">
      <c r="A49" s="39" t="str">
        <f>+'Estructura del Proyecto'!$D$3</f>
        <v>CTM</v>
      </c>
      <c r="B49" s="72" t="s">
        <v>175</v>
      </c>
      <c r="C49" s="42">
        <v>0</v>
      </c>
      <c r="D49" s="41" t="s">
        <v>168</v>
      </c>
      <c r="E49" s="41"/>
      <c r="F49" s="72" t="s">
        <v>176</v>
      </c>
      <c r="G49" s="42">
        <v>725000</v>
      </c>
      <c r="H49" s="44">
        <v>1</v>
      </c>
      <c r="I49" s="44">
        <v>0</v>
      </c>
      <c r="J49" s="41" t="str">
        <f>+'Plan de Adquisiciones'!$A$24</f>
        <v>Componente I. Inversiones para la modernización del CHSG</v>
      </c>
      <c r="K49" s="45" t="s">
        <v>60</v>
      </c>
      <c r="L49" s="75" t="s">
        <v>177</v>
      </c>
      <c r="M49" s="75" t="s">
        <v>178</v>
      </c>
      <c r="N49" s="46"/>
      <c r="Q49" s="32"/>
      <c r="R49" s="32"/>
    </row>
    <row r="50" spans="1:20" ht="47.25" x14ac:dyDescent="0.25">
      <c r="A50" s="39" t="str">
        <f>+'Estructura del Proyecto'!$D$3</f>
        <v>CTM</v>
      </c>
      <c r="B50" s="72" t="s">
        <v>179</v>
      </c>
      <c r="C50" s="42">
        <v>0</v>
      </c>
      <c r="D50" s="41" t="s">
        <v>157</v>
      </c>
      <c r="E50" s="41"/>
      <c r="F50" s="72" t="s">
        <v>180</v>
      </c>
      <c r="G50" s="42">
        <v>50000</v>
      </c>
      <c r="H50" s="44">
        <v>1</v>
      </c>
      <c r="I50" s="44">
        <v>0</v>
      </c>
      <c r="J50" s="41" t="str">
        <f>+'Plan de Adquisiciones'!$A$24</f>
        <v>Componente I. Inversiones para la modernización del CHSG</v>
      </c>
      <c r="K50" s="45" t="s">
        <v>60</v>
      </c>
      <c r="L50" s="75" t="s">
        <v>163</v>
      </c>
      <c r="M50" s="75" t="s">
        <v>181</v>
      </c>
      <c r="N50" s="46"/>
      <c r="Q50" s="32"/>
      <c r="R50" s="32"/>
    </row>
    <row r="51" spans="1:20" ht="63" x14ac:dyDescent="0.25">
      <c r="A51" s="39" t="str">
        <f>+'Estructura del Proyecto'!$D$3</f>
        <v>CTM</v>
      </c>
      <c r="B51" s="72" t="s">
        <v>182</v>
      </c>
      <c r="C51" s="42">
        <v>0</v>
      </c>
      <c r="D51" s="41" t="s">
        <v>168</v>
      </c>
      <c r="E51" s="41"/>
      <c r="F51" s="72" t="s">
        <v>183</v>
      </c>
      <c r="G51" s="42">
        <v>420000</v>
      </c>
      <c r="H51" s="44">
        <v>1</v>
      </c>
      <c r="I51" s="44">
        <v>0</v>
      </c>
      <c r="J51" s="41" t="str">
        <f>+'Plan de Adquisiciones'!$A$24</f>
        <v>Componente I. Inversiones para la modernización del CHSG</v>
      </c>
      <c r="K51" s="45" t="s">
        <v>60</v>
      </c>
      <c r="L51" s="75" t="s">
        <v>66</v>
      </c>
      <c r="M51" s="75" t="s">
        <v>67</v>
      </c>
      <c r="N51" s="46"/>
      <c r="R51" s="32"/>
    </row>
    <row r="52" spans="1:20" ht="47.25" x14ac:dyDescent="0.25">
      <c r="A52" s="39" t="str">
        <f>+'Estructura del Proyecto'!$D$3</f>
        <v>CTM</v>
      </c>
      <c r="B52" s="72" t="s">
        <v>184</v>
      </c>
      <c r="C52" s="42">
        <v>0</v>
      </c>
      <c r="D52" s="41" t="s">
        <v>157</v>
      </c>
      <c r="E52" s="41"/>
      <c r="F52" s="72" t="s">
        <v>185</v>
      </c>
      <c r="G52" s="42">
        <v>180000</v>
      </c>
      <c r="H52" s="44">
        <v>1</v>
      </c>
      <c r="I52" s="44">
        <v>0</v>
      </c>
      <c r="J52" s="41" t="str">
        <f>+'Plan de Adquisiciones'!$A$24</f>
        <v>Componente I. Inversiones para la modernización del CHSG</v>
      </c>
      <c r="K52" s="45" t="s">
        <v>60</v>
      </c>
      <c r="L52" s="75" t="s">
        <v>186</v>
      </c>
      <c r="M52" s="75" t="s">
        <v>187</v>
      </c>
      <c r="N52" s="46"/>
      <c r="Q52" s="32"/>
      <c r="R52" s="32"/>
    </row>
    <row r="53" spans="1:20" ht="47.25" x14ac:dyDescent="0.25">
      <c r="A53" s="39" t="str">
        <f>+'Estructura del Proyecto'!$D$3</f>
        <v>CTM</v>
      </c>
      <c r="B53" s="72" t="s">
        <v>188</v>
      </c>
      <c r="C53" s="42">
        <v>0</v>
      </c>
      <c r="D53" s="41" t="s">
        <v>168</v>
      </c>
      <c r="E53" s="41"/>
      <c r="F53" s="72" t="s">
        <v>189</v>
      </c>
      <c r="G53" s="42">
        <v>620000</v>
      </c>
      <c r="H53" s="44">
        <v>1</v>
      </c>
      <c r="I53" s="44">
        <v>0</v>
      </c>
      <c r="J53" s="41" t="str">
        <f>+'Plan de Adquisiciones'!$A$24</f>
        <v>Componente I. Inversiones para la modernización del CHSG</v>
      </c>
      <c r="K53" s="45" t="s">
        <v>60</v>
      </c>
      <c r="L53" s="75" t="s">
        <v>190</v>
      </c>
      <c r="M53" s="75" t="s">
        <v>133</v>
      </c>
      <c r="N53" s="46"/>
      <c r="Q53" s="32"/>
      <c r="R53" s="32"/>
    </row>
    <row r="54" spans="1:20" ht="47.25" x14ac:dyDescent="0.25">
      <c r="A54" s="39" t="str">
        <f>+'Estructura del Proyecto'!$D$3</f>
        <v>CTM</v>
      </c>
      <c r="B54" s="72" t="s">
        <v>287</v>
      </c>
      <c r="C54" s="42">
        <v>0</v>
      </c>
      <c r="D54" s="41" t="s">
        <v>157</v>
      </c>
      <c r="E54" s="41"/>
      <c r="F54" s="72" t="s">
        <v>191</v>
      </c>
      <c r="G54" s="42">
        <v>100000</v>
      </c>
      <c r="H54" s="44">
        <v>1</v>
      </c>
      <c r="I54" s="44">
        <v>0</v>
      </c>
      <c r="J54" s="41" t="str">
        <f>+'Plan de Adquisiciones'!$A$24</f>
        <v>Componente I. Inversiones para la modernización del CHSG</v>
      </c>
      <c r="K54" s="45" t="s">
        <v>60</v>
      </c>
      <c r="L54" s="75" t="s">
        <v>192</v>
      </c>
      <c r="M54" s="75" t="s">
        <v>193</v>
      </c>
      <c r="N54" s="46"/>
      <c r="R54" s="32"/>
    </row>
    <row r="55" spans="1:20" ht="63" x14ac:dyDescent="0.25">
      <c r="A55" s="39" t="str">
        <f>+'Estructura del Proyecto'!$D$3</f>
        <v>CTM</v>
      </c>
      <c r="B55" s="72" t="s">
        <v>194</v>
      </c>
      <c r="C55" s="42">
        <v>0</v>
      </c>
      <c r="D55" s="41" t="s">
        <v>168</v>
      </c>
      <c r="E55" s="41"/>
      <c r="F55" s="72" t="s">
        <v>195</v>
      </c>
      <c r="G55" s="42">
        <v>2000000</v>
      </c>
      <c r="H55" s="44">
        <v>1</v>
      </c>
      <c r="I55" s="44">
        <v>0</v>
      </c>
      <c r="J55" s="41" t="str">
        <f>+'Plan de Adquisiciones'!$A$24</f>
        <v>Componente I. Inversiones para la modernización del CHSG</v>
      </c>
      <c r="K55" s="45" t="s">
        <v>60</v>
      </c>
      <c r="L55" s="75" t="s">
        <v>196</v>
      </c>
      <c r="M55" s="75" t="s">
        <v>197</v>
      </c>
      <c r="N55" s="46"/>
      <c r="Q55" s="32"/>
      <c r="R55" s="32"/>
    </row>
    <row r="56" spans="1:20" ht="47.25" x14ac:dyDescent="0.25">
      <c r="A56" s="39" t="str">
        <f>+'Estructura del Proyecto'!$D$3</f>
        <v>CTM</v>
      </c>
      <c r="B56" s="72" t="s">
        <v>198</v>
      </c>
      <c r="C56" s="42">
        <v>0</v>
      </c>
      <c r="D56" s="41" t="s">
        <v>157</v>
      </c>
      <c r="E56" s="41"/>
      <c r="F56" s="72" t="s">
        <v>199</v>
      </c>
      <c r="G56" s="42">
        <v>180000</v>
      </c>
      <c r="H56" s="44">
        <v>1</v>
      </c>
      <c r="I56" s="44">
        <v>0</v>
      </c>
      <c r="J56" s="41" t="str">
        <f>+'Plan de Adquisiciones'!$A$24</f>
        <v>Componente I. Inversiones para la modernización del CHSG</v>
      </c>
      <c r="K56" s="45" t="s">
        <v>60</v>
      </c>
      <c r="L56" s="75" t="s">
        <v>190</v>
      </c>
      <c r="M56" s="75" t="s">
        <v>200</v>
      </c>
      <c r="N56" s="46"/>
      <c r="Q56" s="32"/>
      <c r="R56" s="32"/>
    </row>
    <row r="57" spans="1:20" ht="47.25" x14ac:dyDescent="0.25">
      <c r="A57" s="39" t="str">
        <f>+'Estructura del Proyecto'!$D$3</f>
        <v>CTM</v>
      </c>
      <c r="B57" s="72" t="s">
        <v>201</v>
      </c>
      <c r="C57" s="42">
        <v>0</v>
      </c>
      <c r="D57" s="41" t="s">
        <v>168</v>
      </c>
      <c r="E57" s="41"/>
      <c r="F57" s="72" t="s">
        <v>202</v>
      </c>
      <c r="G57" s="42">
        <v>210000</v>
      </c>
      <c r="H57" s="44">
        <v>1</v>
      </c>
      <c r="I57" s="44">
        <v>0</v>
      </c>
      <c r="J57" s="41" t="str">
        <f>+'Plan de Adquisiciones'!$A$24</f>
        <v>Componente I. Inversiones para la modernización del CHSG</v>
      </c>
      <c r="K57" s="45" t="s">
        <v>60</v>
      </c>
      <c r="L57" s="75" t="s">
        <v>190</v>
      </c>
      <c r="M57" s="75" t="s">
        <v>203</v>
      </c>
      <c r="N57" s="46"/>
      <c r="R57" s="32"/>
    </row>
    <row r="58" spans="1:20" ht="63" x14ac:dyDescent="0.25">
      <c r="A58" s="39" t="str">
        <f>+'Estructura del Proyecto'!$D$3</f>
        <v>CTM</v>
      </c>
      <c r="B58" s="72" t="s">
        <v>204</v>
      </c>
      <c r="C58" s="42">
        <v>0</v>
      </c>
      <c r="D58" s="41" t="s">
        <v>168</v>
      </c>
      <c r="E58" s="41"/>
      <c r="F58" s="72" t="s">
        <v>205</v>
      </c>
      <c r="G58" s="42">
        <v>3500000</v>
      </c>
      <c r="H58" s="44">
        <v>1</v>
      </c>
      <c r="I58" s="44">
        <v>0</v>
      </c>
      <c r="J58" s="41" t="str">
        <f>+'Plan de Adquisiciones'!$A$25</f>
        <v>Componente II. Fortalecimiento institucional y supervisión</v>
      </c>
      <c r="K58" s="45" t="s">
        <v>60</v>
      </c>
      <c r="L58" s="75" t="s">
        <v>192</v>
      </c>
      <c r="M58" s="75" t="s">
        <v>206</v>
      </c>
      <c r="N58" s="46"/>
      <c r="Q58" s="32"/>
      <c r="R58" s="32"/>
    </row>
    <row r="59" spans="1:20" ht="63" x14ac:dyDescent="0.25">
      <c r="A59" s="39" t="str">
        <f>+'Estructura del Proyecto'!$D$3</f>
        <v>CTM</v>
      </c>
      <c r="B59" s="72" t="s">
        <v>207</v>
      </c>
      <c r="C59" s="42">
        <v>0</v>
      </c>
      <c r="D59" s="41" t="s">
        <v>157</v>
      </c>
      <c r="E59" s="41"/>
      <c r="F59" s="72" t="s">
        <v>208</v>
      </c>
      <c r="G59" s="42">
        <v>200000</v>
      </c>
      <c r="H59" s="44">
        <v>1</v>
      </c>
      <c r="I59" s="44">
        <v>0</v>
      </c>
      <c r="J59" s="41" t="str">
        <f>+'Plan de Adquisiciones'!$A$25</f>
        <v>Componente II. Fortalecimiento institucional y supervisión</v>
      </c>
      <c r="K59" s="45" t="s">
        <v>60</v>
      </c>
      <c r="L59" s="75" t="s">
        <v>190</v>
      </c>
      <c r="M59" s="75" t="s">
        <v>209</v>
      </c>
      <c r="N59" s="46"/>
      <c r="Q59" s="32"/>
      <c r="R59" s="32"/>
    </row>
    <row r="60" spans="1:20" ht="31.5" x14ac:dyDescent="0.25">
      <c r="A60" s="39" t="str">
        <f>+'Estructura del Proyecto'!$D$3</f>
        <v>CTM</v>
      </c>
      <c r="B60" s="72" t="s">
        <v>210</v>
      </c>
      <c r="C60" s="42">
        <v>0</v>
      </c>
      <c r="D60" s="41" t="s">
        <v>157</v>
      </c>
      <c r="E60" s="41"/>
      <c r="F60" s="72" t="s">
        <v>211</v>
      </c>
      <c r="G60" s="42">
        <v>150000</v>
      </c>
      <c r="H60" s="44">
        <v>1</v>
      </c>
      <c r="I60" s="44">
        <v>0</v>
      </c>
      <c r="J60" s="41" t="e">
        <f>+'Plan de Adquisiciones'!#REF!</f>
        <v>#REF!</v>
      </c>
      <c r="K60" s="45" t="s">
        <v>60</v>
      </c>
      <c r="L60" s="75" t="s">
        <v>212</v>
      </c>
      <c r="M60" s="75" t="s">
        <v>213</v>
      </c>
      <c r="N60" s="46"/>
      <c r="R60" s="32"/>
    </row>
    <row r="61" spans="1:20" ht="31.5" x14ac:dyDescent="0.25">
      <c r="A61" s="39" t="str">
        <f>+'Estructura del Proyecto'!$D$3</f>
        <v>CTM</v>
      </c>
      <c r="B61" s="72" t="s">
        <v>214</v>
      </c>
      <c r="C61" s="42">
        <v>0</v>
      </c>
      <c r="D61" s="41" t="s">
        <v>157</v>
      </c>
      <c r="E61" s="41"/>
      <c r="F61" s="72" t="s">
        <v>215</v>
      </c>
      <c r="G61" s="42">
        <v>50000</v>
      </c>
      <c r="H61" s="44">
        <v>1</v>
      </c>
      <c r="I61" s="44">
        <v>0</v>
      </c>
      <c r="J61" s="41" t="e">
        <f>+'Plan de Adquisiciones'!#REF!</f>
        <v>#REF!</v>
      </c>
      <c r="K61" s="45" t="s">
        <v>60</v>
      </c>
      <c r="L61" s="75" t="s">
        <v>216</v>
      </c>
      <c r="M61" s="75" t="s">
        <v>217</v>
      </c>
      <c r="N61" s="46"/>
      <c r="Q61" s="32"/>
      <c r="R61" s="32"/>
    </row>
    <row r="62" spans="1:20" ht="31.5" x14ac:dyDescent="0.25">
      <c r="A62" s="39" t="str">
        <f>+'Estructura del Proyecto'!$D$3</f>
        <v>CTM</v>
      </c>
      <c r="B62" s="72" t="s">
        <v>218</v>
      </c>
      <c r="C62" s="42">
        <v>0</v>
      </c>
      <c r="D62" s="41" t="s">
        <v>157</v>
      </c>
      <c r="E62" s="41"/>
      <c r="F62" s="72" t="s">
        <v>219</v>
      </c>
      <c r="G62" s="42">
        <v>100000</v>
      </c>
      <c r="H62" s="44">
        <v>1</v>
      </c>
      <c r="I62" s="44">
        <v>0</v>
      </c>
      <c r="J62" s="41" t="e">
        <f>+'Plan de Adquisiciones'!#REF!</f>
        <v>#REF!</v>
      </c>
      <c r="K62" s="45" t="s">
        <v>60</v>
      </c>
      <c r="L62" s="75" t="s">
        <v>220</v>
      </c>
      <c r="M62" s="75" t="s">
        <v>221</v>
      </c>
      <c r="N62" s="46"/>
      <c r="Q62" s="32"/>
      <c r="R62" s="32"/>
    </row>
    <row r="63" spans="1:20" s="54" customFormat="1" ht="16.5" thickBot="1" x14ac:dyDescent="0.3">
      <c r="A63" s="88" t="s">
        <v>222</v>
      </c>
      <c r="B63" s="89"/>
      <c r="C63" s="89"/>
      <c r="D63" s="89"/>
      <c r="E63" s="89"/>
      <c r="F63" s="90"/>
      <c r="G63" s="47">
        <f>SUM(G44:G62)</f>
        <v>9445000</v>
      </c>
      <c r="H63" s="48"/>
      <c r="I63" s="48"/>
      <c r="J63" s="49"/>
      <c r="K63" s="50"/>
      <c r="L63" s="49"/>
      <c r="M63" s="49"/>
      <c r="N63" s="51"/>
      <c r="O63" s="52"/>
      <c r="P63" s="52"/>
      <c r="Q63" s="53"/>
      <c r="R63" s="52"/>
      <c r="S63" s="52"/>
      <c r="T63" s="52"/>
    </row>
    <row r="64" spans="1:20" ht="16.5" thickBot="1" x14ac:dyDescent="0.3">
      <c r="Q64" s="60"/>
      <c r="R64" s="60"/>
    </row>
    <row r="65" spans="1:20" x14ac:dyDescent="0.25">
      <c r="A65" s="92" t="s">
        <v>223</v>
      </c>
      <c r="B65" s="93"/>
      <c r="C65" s="93"/>
      <c r="D65" s="93"/>
      <c r="E65" s="93"/>
      <c r="F65" s="93"/>
      <c r="G65" s="93"/>
      <c r="H65" s="93"/>
      <c r="I65" s="93"/>
      <c r="J65" s="93"/>
      <c r="K65" s="93"/>
      <c r="L65" s="93"/>
      <c r="M65" s="93"/>
      <c r="N65" s="94"/>
      <c r="Q65" s="60"/>
      <c r="R65" s="60"/>
    </row>
    <row r="66" spans="1:20" ht="15" customHeight="1" x14ac:dyDescent="0.25">
      <c r="A66" s="98" t="s">
        <v>41</v>
      </c>
      <c r="B66" s="91" t="s">
        <v>42</v>
      </c>
      <c r="C66" s="91" t="s">
        <v>43</v>
      </c>
      <c r="D66" s="91" t="s">
        <v>70</v>
      </c>
      <c r="E66" s="91" t="s">
        <v>46</v>
      </c>
      <c r="F66" s="95" t="s">
        <v>47</v>
      </c>
      <c r="G66" s="95"/>
      <c r="H66" s="95"/>
      <c r="I66" s="102" t="s">
        <v>224</v>
      </c>
      <c r="J66" s="91" t="s">
        <v>48</v>
      </c>
      <c r="K66" s="91" t="s">
        <v>49</v>
      </c>
      <c r="L66" s="91" t="s">
        <v>50</v>
      </c>
      <c r="M66" s="91"/>
      <c r="N66" s="97" t="s">
        <v>51</v>
      </c>
      <c r="Q66" s="60"/>
      <c r="R66" s="60"/>
    </row>
    <row r="67" spans="1:20" ht="47.25" x14ac:dyDescent="0.25">
      <c r="A67" s="98"/>
      <c r="B67" s="91"/>
      <c r="C67" s="91"/>
      <c r="D67" s="91"/>
      <c r="E67" s="91"/>
      <c r="F67" s="37" t="s">
        <v>52</v>
      </c>
      <c r="G67" s="35" t="s">
        <v>53</v>
      </c>
      <c r="H67" s="36" t="s">
        <v>54</v>
      </c>
      <c r="I67" s="102"/>
      <c r="J67" s="91"/>
      <c r="K67" s="91"/>
      <c r="L67" s="37" t="s">
        <v>225</v>
      </c>
      <c r="M67" s="37" t="s">
        <v>226</v>
      </c>
      <c r="N67" s="97"/>
      <c r="Q67" s="60"/>
      <c r="R67" s="60"/>
    </row>
    <row r="68" spans="1:20" x14ac:dyDescent="0.25">
      <c r="A68" s="39"/>
      <c r="B68" s="40"/>
      <c r="C68" s="41"/>
      <c r="D68" s="41"/>
      <c r="E68" s="41"/>
      <c r="F68" s="41"/>
      <c r="G68" s="43"/>
      <c r="H68" s="59"/>
      <c r="I68" s="59"/>
      <c r="J68" s="41"/>
      <c r="K68" s="45"/>
      <c r="L68" s="41"/>
      <c r="M68" s="41"/>
      <c r="N68" s="46"/>
      <c r="Q68" s="60"/>
      <c r="R68" s="60"/>
    </row>
    <row r="69" spans="1:20" s="54" customFormat="1" ht="16.5" thickBot="1" x14ac:dyDescent="0.3">
      <c r="A69" s="88" t="s">
        <v>227</v>
      </c>
      <c r="B69" s="89"/>
      <c r="C69" s="89"/>
      <c r="D69" s="89"/>
      <c r="E69" s="89"/>
      <c r="F69" s="90"/>
      <c r="G69" s="47">
        <f>SUM(G68:G68)</f>
        <v>0</v>
      </c>
      <c r="H69" s="48"/>
      <c r="I69" s="48"/>
      <c r="J69" s="49"/>
      <c r="K69" s="50"/>
      <c r="L69" s="49"/>
      <c r="M69" s="49"/>
      <c r="N69" s="51"/>
      <c r="O69" s="52"/>
      <c r="P69" s="52"/>
      <c r="Q69" s="53"/>
      <c r="R69" s="52"/>
      <c r="S69" s="52"/>
      <c r="T69" s="52"/>
    </row>
    <row r="70" spans="1:20" ht="16.5" thickBot="1" x14ac:dyDescent="0.3">
      <c r="Q70" s="60"/>
      <c r="R70" s="60"/>
    </row>
    <row r="71" spans="1:20" ht="15.75" customHeight="1" x14ac:dyDescent="0.25">
      <c r="A71" s="92" t="s">
        <v>228</v>
      </c>
      <c r="B71" s="93"/>
      <c r="C71" s="93"/>
      <c r="D71" s="93"/>
      <c r="E71" s="93"/>
      <c r="F71" s="93"/>
      <c r="G71" s="93"/>
      <c r="H71" s="93"/>
      <c r="I71" s="93"/>
      <c r="J71" s="93"/>
      <c r="K71" s="93"/>
      <c r="L71" s="93"/>
      <c r="M71" s="93"/>
      <c r="N71" s="94"/>
      <c r="Q71" s="60"/>
      <c r="R71" s="60"/>
    </row>
    <row r="72" spans="1:20" ht="15" customHeight="1" x14ac:dyDescent="0.25">
      <c r="A72" s="98" t="s">
        <v>41</v>
      </c>
      <c r="B72" s="91" t="s">
        <v>42</v>
      </c>
      <c r="C72" s="91" t="s">
        <v>43</v>
      </c>
      <c r="D72" s="91" t="s">
        <v>70</v>
      </c>
      <c r="E72" s="96"/>
      <c r="F72" s="96"/>
      <c r="G72" s="95" t="s">
        <v>47</v>
      </c>
      <c r="H72" s="95"/>
      <c r="I72" s="95"/>
      <c r="J72" s="91" t="s">
        <v>48</v>
      </c>
      <c r="K72" s="91" t="s">
        <v>49</v>
      </c>
      <c r="L72" s="91" t="s">
        <v>50</v>
      </c>
      <c r="M72" s="91"/>
      <c r="N72" s="97" t="s">
        <v>51</v>
      </c>
      <c r="Q72" s="60"/>
      <c r="R72" s="60"/>
    </row>
    <row r="73" spans="1:20" ht="47.25" x14ac:dyDescent="0.25">
      <c r="A73" s="98"/>
      <c r="B73" s="91"/>
      <c r="C73" s="91"/>
      <c r="D73" s="91"/>
      <c r="E73" s="91" t="s">
        <v>46</v>
      </c>
      <c r="F73" s="91"/>
      <c r="G73" s="37" t="s">
        <v>52</v>
      </c>
      <c r="H73" s="35" t="s">
        <v>53</v>
      </c>
      <c r="I73" s="36" t="s">
        <v>54</v>
      </c>
      <c r="J73" s="91"/>
      <c r="K73" s="91"/>
      <c r="L73" s="37" t="s">
        <v>155</v>
      </c>
      <c r="M73" s="37" t="s">
        <v>56</v>
      </c>
      <c r="N73" s="97"/>
      <c r="Q73" s="60"/>
      <c r="R73" s="60"/>
    </row>
    <row r="74" spans="1:20" x14ac:dyDescent="0.25">
      <c r="A74" s="39"/>
      <c r="B74" s="40"/>
      <c r="C74" s="41"/>
      <c r="D74" s="41"/>
      <c r="E74" s="109"/>
      <c r="F74" s="110"/>
      <c r="G74" s="41"/>
      <c r="H74" s="43"/>
      <c r="I74" s="59"/>
      <c r="J74" s="59"/>
      <c r="K74" s="45"/>
      <c r="L74" s="41"/>
      <c r="M74" s="41"/>
      <c r="N74" s="46"/>
      <c r="Q74" s="60"/>
      <c r="R74" s="60"/>
    </row>
    <row r="75" spans="1:20" s="54" customFormat="1" ht="16.5" thickBot="1" x14ac:dyDescent="0.3">
      <c r="A75" s="88" t="s">
        <v>229</v>
      </c>
      <c r="B75" s="89"/>
      <c r="C75" s="89"/>
      <c r="D75" s="89"/>
      <c r="E75" s="89"/>
      <c r="F75" s="90"/>
      <c r="G75" s="47">
        <f>SUM(G73:G74)</f>
        <v>0</v>
      </c>
      <c r="H75" s="48"/>
      <c r="I75" s="48"/>
      <c r="J75" s="49"/>
      <c r="K75" s="50"/>
      <c r="L75" s="49"/>
      <c r="M75" s="49"/>
      <c r="N75" s="51"/>
      <c r="O75" s="52"/>
      <c r="P75" s="52"/>
      <c r="Q75" s="53"/>
      <c r="R75" s="52"/>
      <c r="S75" s="52"/>
      <c r="T75" s="52"/>
    </row>
    <row r="76" spans="1:20" x14ac:dyDescent="0.25">
      <c r="A76" s="61"/>
      <c r="B76" s="62"/>
      <c r="C76" s="63"/>
      <c r="D76" s="63"/>
      <c r="E76" s="63"/>
      <c r="F76" s="63"/>
      <c r="G76" s="63"/>
      <c r="H76" s="64"/>
      <c r="I76" s="65"/>
      <c r="J76" s="65"/>
      <c r="K76" s="61"/>
      <c r="L76" s="63"/>
      <c r="M76" s="63"/>
      <c r="N76" s="63"/>
      <c r="Q76" s="60"/>
      <c r="R76" s="60"/>
    </row>
    <row r="77" spans="1:20" ht="16.5" thickBot="1" x14ac:dyDescent="0.3">
      <c r="E77" s="63"/>
      <c r="F77" s="63"/>
      <c r="G77" s="63"/>
      <c r="H77" s="64"/>
      <c r="I77" s="65"/>
      <c r="J77" s="65"/>
      <c r="K77" s="61"/>
      <c r="L77" s="63"/>
      <c r="M77" s="63"/>
      <c r="N77" s="63"/>
      <c r="Q77" s="60"/>
      <c r="R77" s="60"/>
    </row>
    <row r="78" spans="1:20" ht="15.75" customHeight="1" x14ac:dyDescent="0.25">
      <c r="A78" s="92" t="s">
        <v>230</v>
      </c>
      <c r="B78" s="93"/>
      <c r="C78" s="93"/>
      <c r="D78" s="93"/>
      <c r="E78" s="93"/>
      <c r="F78" s="93"/>
      <c r="G78" s="93"/>
      <c r="H78" s="93"/>
      <c r="I78" s="93"/>
      <c r="J78" s="93"/>
      <c r="K78" s="93"/>
      <c r="L78" s="93"/>
      <c r="M78" s="93"/>
      <c r="N78" s="94"/>
      <c r="Q78" s="60"/>
      <c r="R78" s="60"/>
    </row>
    <row r="79" spans="1:20" ht="15" customHeight="1" x14ac:dyDescent="0.25">
      <c r="A79" s="98" t="s">
        <v>41</v>
      </c>
      <c r="B79" s="91" t="s">
        <v>231</v>
      </c>
      <c r="C79" s="91" t="s">
        <v>43</v>
      </c>
      <c r="D79" s="91"/>
      <c r="E79" s="91" t="s">
        <v>46</v>
      </c>
      <c r="F79" s="91"/>
      <c r="G79" s="95" t="s">
        <v>47</v>
      </c>
      <c r="H79" s="95"/>
      <c r="I79" s="95"/>
      <c r="J79" s="91" t="s">
        <v>48</v>
      </c>
      <c r="K79" s="102" t="s">
        <v>232</v>
      </c>
      <c r="L79" s="91" t="s">
        <v>50</v>
      </c>
      <c r="M79" s="91"/>
      <c r="N79" s="107" t="s">
        <v>233</v>
      </c>
      <c r="Q79" s="60"/>
      <c r="R79" s="60"/>
    </row>
    <row r="80" spans="1:20" ht="78.75" x14ac:dyDescent="0.25">
      <c r="A80" s="98"/>
      <c r="B80" s="91"/>
      <c r="C80" s="91"/>
      <c r="D80" s="91"/>
      <c r="E80" s="91"/>
      <c r="F80" s="91"/>
      <c r="G80" s="37" t="s">
        <v>52</v>
      </c>
      <c r="H80" s="37" t="s">
        <v>53</v>
      </c>
      <c r="I80" s="35" t="s">
        <v>54</v>
      </c>
      <c r="J80" s="91"/>
      <c r="K80" s="102"/>
      <c r="L80" s="37" t="s">
        <v>234</v>
      </c>
      <c r="M80" s="37" t="s">
        <v>235</v>
      </c>
      <c r="N80" s="108"/>
      <c r="Q80" s="60"/>
      <c r="R80" s="60"/>
    </row>
    <row r="81" spans="1:20" x14ac:dyDescent="0.25">
      <c r="A81" s="39"/>
      <c r="B81" s="40"/>
      <c r="C81" s="106"/>
      <c r="D81" s="106"/>
      <c r="E81" s="106"/>
      <c r="F81" s="106"/>
      <c r="G81" s="41"/>
      <c r="H81" s="41"/>
      <c r="I81" s="43"/>
      <c r="J81" s="59"/>
      <c r="K81" s="66"/>
      <c r="L81" s="41"/>
      <c r="M81" s="41"/>
      <c r="N81" s="46"/>
      <c r="Q81" s="60"/>
      <c r="R81" s="60"/>
    </row>
    <row r="82" spans="1:20" s="54" customFormat="1" ht="16.5" thickBot="1" x14ac:dyDescent="0.3">
      <c r="A82" s="88" t="s">
        <v>236</v>
      </c>
      <c r="B82" s="89"/>
      <c r="C82" s="89"/>
      <c r="D82" s="89"/>
      <c r="E82" s="89"/>
      <c r="F82" s="90"/>
      <c r="G82" s="47">
        <f>SUM(G81:G81)</f>
        <v>0</v>
      </c>
      <c r="H82" s="48"/>
      <c r="I82" s="48"/>
      <c r="J82" s="49"/>
      <c r="K82" s="50"/>
      <c r="L82" s="49"/>
      <c r="M82" s="49"/>
      <c r="N82" s="51"/>
      <c r="O82" s="52"/>
      <c r="P82" s="52"/>
      <c r="Q82" s="53"/>
      <c r="R82" s="52"/>
      <c r="S82" s="52"/>
      <c r="T82" s="52"/>
    </row>
    <row r="83" spans="1:20" x14ac:dyDescent="0.25">
      <c r="Q83" s="32"/>
      <c r="R83" s="60"/>
    </row>
    <row r="84" spans="1:20" x14ac:dyDescent="0.25">
      <c r="Q84" s="32"/>
      <c r="R84" s="60"/>
    </row>
    <row r="85" spans="1:20" hidden="1" x14ac:dyDescent="0.25">
      <c r="B85" s="12" t="s">
        <v>237</v>
      </c>
      <c r="C85" s="99" t="s">
        <v>238</v>
      </c>
      <c r="D85" s="99"/>
      <c r="Q85" s="32"/>
      <c r="R85" s="32"/>
    </row>
    <row r="86" spans="1:20" hidden="1" x14ac:dyDescent="0.25">
      <c r="B86" s="12" t="s">
        <v>239</v>
      </c>
      <c r="C86" s="99"/>
      <c r="D86" s="99"/>
      <c r="Q86" s="60"/>
      <c r="R86" s="60"/>
    </row>
    <row r="87" spans="1:20" hidden="1" x14ac:dyDescent="0.25">
      <c r="B87" s="15" t="s">
        <v>60</v>
      </c>
      <c r="C87" s="99"/>
      <c r="D87" s="99"/>
      <c r="Q87" s="32"/>
      <c r="R87" s="32"/>
    </row>
    <row r="88" spans="1:20" hidden="1" x14ac:dyDescent="0.25">
      <c r="B88" s="12" t="s">
        <v>240</v>
      </c>
      <c r="C88" s="14"/>
      <c r="Q88" s="60"/>
      <c r="R88" s="60"/>
    </row>
    <row r="89" spans="1:20" hidden="1" x14ac:dyDescent="0.25">
      <c r="B89" s="12" t="s">
        <v>241</v>
      </c>
      <c r="C89" s="14"/>
      <c r="Q89" s="60"/>
      <c r="R89" s="60"/>
    </row>
    <row r="90" spans="1:20" hidden="1" x14ac:dyDescent="0.25">
      <c r="B90" s="12" t="s">
        <v>242</v>
      </c>
      <c r="C90" s="14"/>
      <c r="Q90" s="32"/>
      <c r="R90" s="32"/>
    </row>
    <row r="91" spans="1:20" hidden="1" x14ac:dyDescent="0.25">
      <c r="B91" s="12" t="s">
        <v>243</v>
      </c>
      <c r="C91" s="14"/>
      <c r="Q91" s="38"/>
      <c r="R91" s="38"/>
    </row>
    <row r="92" spans="1:20" hidden="1" x14ac:dyDescent="0.25">
      <c r="B92" s="12" t="s">
        <v>244</v>
      </c>
      <c r="C92" s="14"/>
      <c r="Q92" s="60"/>
      <c r="R92" s="32"/>
    </row>
    <row r="93" spans="1:20" hidden="1" x14ac:dyDescent="0.25">
      <c r="B93" s="12" t="s">
        <v>245</v>
      </c>
      <c r="C93" s="15"/>
      <c r="Q93" s="60"/>
      <c r="R93" s="32"/>
    </row>
    <row r="94" spans="1:20" hidden="1" x14ac:dyDescent="0.25">
      <c r="B94" s="12" t="s">
        <v>246</v>
      </c>
      <c r="C94" s="14"/>
      <c r="Q94" s="38"/>
      <c r="R94" s="38"/>
    </row>
    <row r="95" spans="1:20" hidden="1" x14ac:dyDescent="0.25">
      <c r="B95" s="12" t="s">
        <v>247</v>
      </c>
      <c r="C95" s="14"/>
      <c r="Q95" s="38"/>
      <c r="R95" s="38"/>
    </row>
    <row r="96" spans="1:20" hidden="1" x14ac:dyDescent="0.25">
      <c r="B96" s="13"/>
      <c r="C96" s="14"/>
      <c r="Q96" s="34"/>
      <c r="R96" s="32"/>
    </row>
    <row r="97" spans="2:18" hidden="1" x14ac:dyDescent="0.25">
      <c r="B97" s="12" t="s">
        <v>72</v>
      </c>
      <c r="C97" s="99" t="s">
        <v>248</v>
      </c>
      <c r="D97" s="99"/>
      <c r="Q97" s="34"/>
      <c r="R97" s="32"/>
    </row>
    <row r="98" spans="2:18" hidden="1" x14ac:dyDescent="0.25">
      <c r="B98" s="12" t="s">
        <v>58</v>
      </c>
      <c r="C98" s="99"/>
      <c r="D98" s="99"/>
      <c r="Q98" s="34"/>
      <c r="R98" s="32"/>
    </row>
    <row r="99" spans="2:18" hidden="1" x14ac:dyDescent="0.25">
      <c r="B99" s="12" t="s">
        <v>249</v>
      </c>
      <c r="C99" s="99"/>
      <c r="D99" s="99"/>
      <c r="Q99" s="34"/>
      <c r="R99" s="38"/>
    </row>
    <row r="100" spans="2:18" hidden="1" x14ac:dyDescent="0.25">
      <c r="B100" s="12" t="s">
        <v>250</v>
      </c>
      <c r="C100" s="99"/>
      <c r="D100" s="99"/>
    </row>
    <row r="101" spans="2:18" hidden="1" x14ac:dyDescent="0.25">
      <c r="B101" s="12" t="s">
        <v>237</v>
      </c>
      <c r="C101" s="99"/>
      <c r="D101" s="99"/>
    </row>
    <row r="102" spans="2:18" hidden="1" x14ac:dyDescent="0.25">
      <c r="B102" s="12" t="s">
        <v>251</v>
      </c>
      <c r="C102" s="99"/>
      <c r="D102" s="99"/>
    </row>
    <row r="103" spans="2:18" hidden="1" x14ac:dyDescent="0.25">
      <c r="B103" s="12" t="s">
        <v>252</v>
      </c>
      <c r="C103" s="99"/>
      <c r="D103" s="99"/>
    </row>
    <row r="104" spans="2:18" hidden="1" x14ac:dyDescent="0.25">
      <c r="B104" s="12" t="s">
        <v>253</v>
      </c>
      <c r="C104" s="99"/>
      <c r="D104" s="99"/>
    </row>
    <row r="105" spans="2:18" hidden="1" x14ac:dyDescent="0.25">
      <c r="B105" s="12" t="s">
        <v>254</v>
      </c>
      <c r="C105" s="99"/>
      <c r="D105" s="99"/>
    </row>
    <row r="106" spans="2:18" hidden="1" x14ac:dyDescent="0.25">
      <c r="B106" s="13"/>
      <c r="C106" s="15"/>
    </row>
    <row r="107" spans="2:18" hidden="1" x14ac:dyDescent="0.25">
      <c r="B107" s="13"/>
      <c r="C107" s="15"/>
    </row>
    <row r="108" spans="2:18" hidden="1" x14ac:dyDescent="0.25">
      <c r="B108" s="13"/>
      <c r="C108" s="15"/>
    </row>
    <row r="109" spans="2:18" hidden="1" x14ac:dyDescent="0.25">
      <c r="B109" s="12" t="s">
        <v>168</v>
      </c>
      <c r="C109" s="101" t="s">
        <v>255</v>
      </c>
      <c r="D109" s="101"/>
    </row>
    <row r="110" spans="2:18" hidden="1" x14ac:dyDescent="0.25">
      <c r="B110" s="12" t="s">
        <v>256</v>
      </c>
      <c r="C110" s="101"/>
      <c r="D110" s="101"/>
    </row>
    <row r="111" spans="2:18" hidden="1" x14ac:dyDescent="0.25">
      <c r="B111" s="12" t="s">
        <v>157</v>
      </c>
      <c r="C111" s="101"/>
      <c r="D111" s="101"/>
    </row>
    <row r="112" spans="2:18" hidden="1" x14ac:dyDescent="0.25">
      <c r="B112" s="12" t="s">
        <v>250</v>
      </c>
      <c r="C112" s="101"/>
      <c r="D112" s="101"/>
    </row>
    <row r="113" spans="2:4" hidden="1" x14ac:dyDescent="0.25">
      <c r="B113" s="12" t="s">
        <v>237</v>
      </c>
      <c r="C113" s="101"/>
      <c r="D113" s="101"/>
    </row>
    <row r="114" spans="2:4" hidden="1" x14ac:dyDescent="0.25">
      <c r="B114" s="12" t="s">
        <v>257</v>
      </c>
      <c r="C114" s="101"/>
      <c r="D114" s="101"/>
    </row>
    <row r="115" spans="2:4" hidden="1" x14ac:dyDescent="0.25">
      <c r="B115" s="12" t="s">
        <v>258</v>
      </c>
      <c r="C115" s="101"/>
      <c r="D115" s="101"/>
    </row>
    <row r="116" spans="2:4" hidden="1" x14ac:dyDescent="0.25">
      <c r="B116"/>
      <c r="C116" s="13"/>
    </row>
    <row r="117" spans="2:4" hidden="1" x14ac:dyDescent="0.25">
      <c r="B117" s="13"/>
      <c r="C117" s="13"/>
    </row>
    <row r="118" spans="2:4" hidden="1" x14ac:dyDescent="0.25">
      <c r="B118" s="13"/>
      <c r="C118" s="13"/>
    </row>
    <row r="119" spans="2:4" hidden="1" x14ac:dyDescent="0.25">
      <c r="B119" s="16" t="s">
        <v>259</v>
      </c>
      <c r="C119" s="16" t="s">
        <v>260</v>
      </c>
    </row>
    <row r="120" spans="2:4" hidden="1" x14ac:dyDescent="0.25">
      <c r="B120" s="16" t="s">
        <v>261</v>
      </c>
      <c r="C120" s="16" t="s">
        <v>260</v>
      </c>
    </row>
    <row r="121" spans="2:4" hidden="1" x14ac:dyDescent="0.25">
      <c r="B121" s="16" t="s">
        <v>262</v>
      </c>
      <c r="C121" s="16" t="s">
        <v>260</v>
      </c>
    </row>
    <row r="122" spans="2:4" hidden="1" x14ac:dyDescent="0.25">
      <c r="B122" s="16" t="s">
        <v>259</v>
      </c>
      <c r="C122" s="16" t="s">
        <v>263</v>
      </c>
    </row>
    <row r="123" spans="2:4" hidden="1" x14ac:dyDescent="0.25">
      <c r="B123" s="16" t="s">
        <v>261</v>
      </c>
      <c r="C123" s="16" t="s">
        <v>263</v>
      </c>
    </row>
    <row r="124" spans="2:4" hidden="1" x14ac:dyDescent="0.25">
      <c r="B124" s="16" t="s">
        <v>264</v>
      </c>
      <c r="C124" s="16" t="s">
        <v>263</v>
      </c>
    </row>
    <row r="125" spans="2:4" ht="25.5" hidden="1" x14ac:dyDescent="0.25">
      <c r="B125" s="16"/>
      <c r="C125" s="16" t="s">
        <v>265</v>
      </c>
    </row>
    <row r="126" spans="2:4" ht="25.5" hidden="1" x14ac:dyDescent="0.25">
      <c r="B126" s="16"/>
      <c r="C126" s="16" t="s">
        <v>265</v>
      </c>
    </row>
    <row r="127" spans="2:4" ht="25.5" hidden="1" x14ac:dyDescent="0.25">
      <c r="B127" s="16" t="s">
        <v>266</v>
      </c>
      <c r="C127" s="16" t="s">
        <v>265</v>
      </c>
    </row>
    <row r="128" spans="2:4" hidden="1" x14ac:dyDescent="0.25">
      <c r="B128" s="16" t="s">
        <v>266</v>
      </c>
      <c r="C128" s="16" t="s">
        <v>267</v>
      </c>
    </row>
    <row r="129" spans="2:3" hidden="1" x14ac:dyDescent="0.25">
      <c r="B129" s="16" t="s">
        <v>268</v>
      </c>
      <c r="C129" s="16" t="s">
        <v>267</v>
      </c>
    </row>
    <row r="130" spans="2:3" hidden="1" x14ac:dyDescent="0.25">
      <c r="B130" s="16" t="s">
        <v>269</v>
      </c>
      <c r="C130" s="16" t="s">
        <v>267</v>
      </c>
    </row>
    <row r="131" spans="2:3" ht="25.5" hidden="1" x14ac:dyDescent="0.25">
      <c r="B131" s="16"/>
      <c r="C131" s="16" t="s">
        <v>270</v>
      </c>
    </row>
    <row r="132" spans="2:3" ht="25.5" hidden="1" x14ac:dyDescent="0.25">
      <c r="B132" s="16"/>
      <c r="C132" s="16" t="s">
        <v>270</v>
      </c>
    </row>
    <row r="133" spans="2:3" hidden="1" x14ac:dyDescent="0.25">
      <c r="B133" s="13"/>
      <c r="C133" s="13"/>
    </row>
    <row r="134" spans="2:3" hidden="1" x14ac:dyDescent="0.25">
      <c r="B134" s="16" t="s">
        <v>271</v>
      </c>
      <c r="C134" s="16" t="s">
        <v>260</v>
      </c>
    </row>
    <row r="135" spans="2:3" hidden="1" x14ac:dyDescent="0.25">
      <c r="B135" s="16" t="s">
        <v>272</v>
      </c>
      <c r="C135" s="16" t="s">
        <v>260</v>
      </c>
    </row>
    <row r="136" spans="2:3" hidden="1" x14ac:dyDescent="0.25">
      <c r="B136" s="16" t="s">
        <v>273</v>
      </c>
      <c r="C136" s="16" t="s">
        <v>260</v>
      </c>
    </row>
    <row r="137" spans="2:3" hidden="1" x14ac:dyDescent="0.25">
      <c r="B137" s="16"/>
      <c r="C137" s="16"/>
    </row>
    <row r="138" spans="2:3" hidden="1" x14ac:dyDescent="0.25">
      <c r="B138" s="16" t="s">
        <v>274</v>
      </c>
      <c r="C138" s="16" t="s">
        <v>260</v>
      </c>
    </row>
    <row r="139" spans="2:3" hidden="1" x14ac:dyDescent="0.25">
      <c r="B139" s="16" t="s">
        <v>275</v>
      </c>
      <c r="C139" s="16" t="s">
        <v>260</v>
      </c>
    </row>
    <row r="140" spans="2:3" hidden="1" x14ac:dyDescent="0.25">
      <c r="B140" s="16" t="s">
        <v>276</v>
      </c>
      <c r="C140" s="16" t="s">
        <v>260</v>
      </c>
    </row>
    <row r="141" spans="2:3" hidden="1" x14ac:dyDescent="0.25">
      <c r="B141" s="16" t="s">
        <v>277</v>
      </c>
      <c r="C141" s="16" t="s">
        <v>260</v>
      </c>
    </row>
    <row r="142" spans="2:3" hidden="1" x14ac:dyDescent="0.25">
      <c r="B142" s="13"/>
      <c r="C142" s="13"/>
    </row>
    <row r="143" spans="2:3" hidden="1" x14ac:dyDescent="0.25">
      <c r="B143" s="16" t="s">
        <v>278</v>
      </c>
      <c r="C143" s="16" t="s">
        <v>263</v>
      </c>
    </row>
    <row r="144" spans="2:3" hidden="1" x14ac:dyDescent="0.25">
      <c r="B144" s="16" t="s">
        <v>279</v>
      </c>
      <c r="C144" s="16" t="s">
        <v>263</v>
      </c>
    </row>
    <row r="145" spans="2:4" hidden="1" x14ac:dyDescent="0.25">
      <c r="B145" s="16" t="s">
        <v>280</v>
      </c>
      <c r="C145" s="16" t="s">
        <v>263</v>
      </c>
    </row>
    <row r="146" spans="2:4" hidden="1" x14ac:dyDescent="0.25">
      <c r="B146" s="16" t="s">
        <v>281</v>
      </c>
      <c r="C146" s="16" t="s">
        <v>263</v>
      </c>
    </row>
    <row r="147" spans="2:4" hidden="1" x14ac:dyDescent="0.25">
      <c r="B147" s="13"/>
      <c r="C147" s="16" t="s">
        <v>263</v>
      </c>
    </row>
    <row r="148" spans="2:4" hidden="1" x14ac:dyDescent="0.25">
      <c r="B148" s="13"/>
      <c r="C148" s="16"/>
    </row>
    <row r="149" spans="2:4" hidden="1" x14ac:dyDescent="0.25">
      <c r="B149" s="13"/>
      <c r="C149" s="13"/>
    </row>
    <row r="150" spans="2:4" ht="25.5" hidden="1" x14ac:dyDescent="0.25">
      <c r="B150" s="16" t="s">
        <v>282</v>
      </c>
      <c r="C150" s="16" t="s">
        <v>265</v>
      </c>
    </row>
    <row r="151" spans="2:4" hidden="1" x14ac:dyDescent="0.25">
      <c r="B151" s="13"/>
      <c r="C151" s="13"/>
    </row>
    <row r="152" spans="2:4" hidden="1" x14ac:dyDescent="0.25">
      <c r="B152" s="16" t="s">
        <v>283</v>
      </c>
      <c r="C152" s="16" t="s">
        <v>267</v>
      </c>
    </row>
    <row r="153" spans="2:4" hidden="1" x14ac:dyDescent="0.25">
      <c r="B153" s="16" t="s">
        <v>284</v>
      </c>
      <c r="C153" s="16" t="s">
        <v>267</v>
      </c>
    </row>
    <row r="154" spans="2:4" hidden="1" x14ac:dyDescent="0.25">
      <c r="B154" s="13"/>
      <c r="C154" s="13"/>
    </row>
    <row r="155" spans="2:4" hidden="1" x14ac:dyDescent="0.25">
      <c r="B155" s="15"/>
      <c r="C155" s="15"/>
    </row>
    <row r="156" spans="2:4" hidden="1" x14ac:dyDescent="0.25">
      <c r="B156" s="16" t="s">
        <v>266</v>
      </c>
      <c r="C156" s="13"/>
    </row>
    <row r="157" spans="2:4" hidden="1" x14ac:dyDescent="0.25">
      <c r="B157" s="16" t="s">
        <v>269</v>
      </c>
      <c r="C157" s="13"/>
    </row>
    <row r="158" spans="2:4" hidden="1" x14ac:dyDescent="0.25">
      <c r="B158" s="15"/>
      <c r="C158" s="15"/>
    </row>
    <row r="159" spans="2:4" hidden="1" x14ac:dyDescent="0.25">
      <c r="B159" s="15"/>
      <c r="C159" s="15"/>
    </row>
    <row r="160" spans="2:4" ht="15.6" hidden="1" customHeight="1" x14ac:dyDescent="0.25">
      <c r="B160" s="12" t="s">
        <v>157</v>
      </c>
      <c r="C160" s="100" t="s">
        <v>285</v>
      </c>
      <c r="D160" s="100"/>
    </row>
    <row r="161" spans="2:4" hidden="1" x14ac:dyDescent="0.25">
      <c r="B161" s="12" t="s">
        <v>250</v>
      </c>
      <c r="C161" s="100"/>
      <c r="D161" s="100"/>
    </row>
    <row r="162" spans="2:4" hidden="1" x14ac:dyDescent="0.25">
      <c r="B162" s="12" t="s">
        <v>286</v>
      </c>
      <c r="C162" s="100"/>
      <c r="D162" s="100"/>
    </row>
    <row r="163" spans="2:4" hidden="1" x14ac:dyDescent="0.25">
      <c r="B163" s="12" t="s">
        <v>237</v>
      </c>
      <c r="C163" s="100"/>
      <c r="D163" s="100"/>
    </row>
  </sheetData>
  <mergeCells count="97">
    <mergeCell ref="A7:F7"/>
    <mergeCell ref="E81:F81"/>
    <mergeCell ref="C81:D81"/>
    <mergeCell ref="A78:N78"/>
    <mergeCell ref="G79:I79"/>
    <mergeCell ref="L79:M79"/>
    <mergeCell ref="N79:N80"/>
    <mergeCell ref="J79:J80"/>
    <mergeCell ref="K79:K80"/>
    <mergeCell ref="A79:A80"/>
    <mergeCell ref="B79:B80"/>
    <mergeCell ref="C79:D80"/>
    <mergeCell ref="E74:F74"/>
    <mergeCell ref="E79:F80"/>
    <mergeCell ref="J72:J73"/>
    <mergeCell ref="A72:A73"/>
    <mergeCell ref="B72:B73"/>
    <mergeCell ref="C72:C73"/>
    <mergeCell ref="D72:D73"/>
    <mergeCell ref="E72:F72"/>
    <mergeCell ref="G72:I72"/>
    <mergeCell ref="A9:N9"/>
    <mergeCell ref="A10:A11"/>
    <mergeCell ref="B10:B11"/>
    <mergeCell ref="C10:C11"/>
    <mergeCell ref="D10:D11"/>
    <mergeCell ref="E10:E11"/>
    <mergeCell ref="F10:F11"/>
    <mergeCell ref="J10:J11"/>
    <mergeCell ref="K10:K11"/>
    <mergeCell ref="L10:M10"/>
    <mergeCell ref="N10:N11"/>
    <mergeCell ref="G10:I10"/>
    <mergeCell ref="L42:M42"/>
    <mergeCell ref="G26:I26"/>
    <mergeCell ref="K26:K27"/>
    <mergeCell ref="A1:N1"/>
    <mergeCell ref="A2:N2"/>
    <mergeCell ref="A3:A4"/>
    <mergeCell ref="B3:B4"/>
    <mergeCell ref="C3:C4"/>
    <mergeCell ref="D3:D4"/>
    <mergeCell ref="E3:E4"/>
    <mergeCell ref="F3:F4"/>
    <mergeCell ref="N3:N4"/>
    <mergeCell ref="L3:M3"/>
    <mergeCell ref="K3:K4"/>
    <mergeCell ref="J3:J4"/>
    <mergeCell ref="G3:I3"/>
    <mergeCell ref="D26:D27"/>
    <mergeCell ref="E26:E27"/>
    <mergeCell ref="F26:F27"/>
    <mergeCell ref="J26:J27"/>
    <mergeCell ref="A26:A27"/>
    <mergeCell ref="B26:B27"/>
    <mergeCell ref="A65:N65"/>
    <mergeCell ref="A66:A67"/>
    <mergeCell ref="B66:B67"/>
    <mergeCell ref="C66:C67"/>
    <mergeCell ref="D66:D67"/>
    <mergeCell ref="E66:E67"/>
    <mergeCell ref="I66:I67"/>
    <mergeCell ref="J66:J67"/>
    <mergeCell ref="F66:H66"/>
    <mergeCell ref="K66:K67"/>
    <mergeCell ref="C97:D105"/>
    <mergeCell ref="C160:D163"/>
    <mergeCell ref="C109:D115"/>
    <mergeCell ref="E43:F43"/>
    <mergeCell ref="L72:M72"/>
    <mergeCell ref="E73:F73"/>
    <mergeCell ref="A71:N71"/>
    <mergeCell ref="K72:K73"/>
    <mergeCell ref="N72:N73"/>
    <mergeCell ref="A63:F63"/>
    <mergeCell ref="A69:F69"/>
    <mergeCell ref="A75:F75"/>
    <mergeCell ref="A82:F82"/>
    <mergeCell ref="C85:D87"/>
    <mergeCell ref="L66:M66"/>
    <mergeCell ref="N66:N67"/>
    <mergeCell ref="A23:F23"/>
    <mergeCell ref="A39:F39"/>
    <mergeCell ref="C26:C27"/>
    <mergeCell ref="A25:N25"/>
    <mergeCell ref="G42:I42"/>
    <mergeCell ref="E42:F42"/>
    <mergeCell ref="L26:M26"/>
    <mergeCell ref="N42:N43"/>
    <mergeCell ref="A41:N41"/>
    <mergeCell ref="N26:N27"/>
    <mergeCell ref="A42:A43"/>
    <mergeCell ref="B42:B43"/>
    <mergeCell ref="C42:C43"/>
    <mergeCell ref="D42:D43"/>
    <mergeCell ref="J42:J43"/>
    <mergeCell ref="K42:K43"/>
  </mergeCells>
  <dataValidations count="7">
    <dataValidation type="list" allowBlank="1" showInputMessage="1" showErrorMessage="1" sqref="K76:K77" xr:uid="{00000000-0002-0000-0200-000001000000}">
      <formula1>$Q$2:$Q$3</formula1>
    </dataValidation>
    <dataValidation type="list" allowBlank="1" showInputMessage="1" showErrorMessage="1" sqref="K23 K7 K39 K63 K69 K82 K74:K75" xr:uid="{00000000-0002-0000-0200-000003000000}">
      <formula1>$Q$2:$Q$4</formula1>
    </dataValidation>
    <dataValidation type="list" allowBlank="1" showInputMessage="1" showErrorMessage="1" sqref="D76 D74" xr:uid="{00000000-0002-0000-0200-000004000000}">
      <formula1>$Q$40:$Q$44</formula1>
    </dataValidation>
    <dataValidation type="list" allowBlank="1" showInputMessage="1" showErrorMessage="1" sqref="D5:D6 D28:D38 D12:D22" xr:uid="{22E102DC-C32E-4CDA-A75E-4D1F31BFE4A0}">
      <formula1>$B$97:$B$105</formula1>
    </dataValidation>
    <dataValidation type="list" allowBlank="1" showInputMessage="1" showErrorMessage="1" sqref="K5:K6 K68 K12:K22 K28:K38 K44:K62" xr:uid="{0808DF9E-EEB5-4E67-A5E4-83A63BC09E56}">
      <formula1>$B$85:$B$87</formula1>
    </dataValidation>
    <dataValidation type="list" allowBlank="1" showInputMessage="1" showErrorMessage="1" sqref="D44:D62" xr:uid="{10EA9205-145D-40E3-B337-5092BA35B658}">
      <formula1>$B$109:$B$115</formula1>
    </dataValidation>
    <dataValidation type="list" allowBlank="1" showInputMessage="1" showErrorMessage="1" sqref="D68" xr:uid="{D6A0862B-32B5-4335-B5FE-D15332B33F7F}">
      <formula1>$B$160:$B$163</formula1>
    </dataValidation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3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4EC9FD821D26B849BBC0E164584B5A03" ma:contentTypeVersion="1826" ma:contentTypeDescription="A content type to manage public (operations) IDB documents" ma:contentTypeScope="" ma:versionID="fb7afd3357cfae79f60c6ba499ef77f4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77d29b753b50cd71ac0b1ae1b6cbebce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RG-L1124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Loan 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IDBDocs_x0020_Number xmlns="cdc7663a-08f0-4737-9e8c-148ce897a09c" xsi:nil="true"/>
    <Division_x0020_or_x0020_Unit xmlns="cdc7663a-08f0-4737-9e8c-148ce897a09c">INE/ENE</Division_x0020_or_x0020_Unit>
    <Fiscal_x0020_Year_x0020_IDB xmlns="cdc7663a-08f0-4737-9e8c-148ce897a09c">2019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4695/OC-RG;4694/OC-RG;</Approval_x0020_Number>
    <Phase xmlns="cdc7663a-08f0-4737-9e8c-148ce897a09c" xsi:nil="true"/>
    <Document_x0020_Author xmlns="cdc7663a-08f0-4737-9e8c-148ce897a09c">Suber, Stephanie Anne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 INTEGRATION</TermName>
          <TermId xmlns="http://schemas.microsoft.com/office/infopath/2007/PartnerControls">1d29eac4-5499-4447-a729-351edadf21f0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ORC</TermName>
          <TermId xmlns="http://schemas.microsoft.com/office/infopath/2007/PartnerControls">c028a4b2-ad8b-4cf4-9cac-a2ae6a778e23</TermId>
        </TermInfo>
      </Terms>
    </g511464f9e53401d84b16fa9b379a574>
    <Related_x0020_SisCor_x0020_Number xmlns="cdc7663a-08f0-4737-9e8c-148ce897a09c" xsi:nil="true"/>
    <TaxCatchAll xmlns="cdc7663a-08f0-4737-9e8c-148ce897a09c">
      <Value>27</Value>
      <Value>26</Value>
      <Value>18</Value>
      <Value>20</Value>
      <Value>1</Value>
    </TaxCatchAll>
    <Operation_x0020_Type xmlns="cdc7663a-08f0-4737-9e8c-148ce897a09c">Loan Operation</Operation_x0020_Type>
    <Package_x0020_Code xmlns="cdc7663a-08f0-4737-9e8c-148ce897a09c" xsi:nil="true"/>
    <Identifier xmlns="cdc7663a-08f0-4737-9e8c-148ce897a09c" xsi:nil="true"/>
    <Project_x0020_Number xmlns="cdc7663a-08f0-4737-9e8c-148ce897a09c">RG-L1124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ENERGY</TermName>
          <TermId xmlns="http://schemas.microsoft.com/office/infopath/2007/PartnerControls">4fed196a-cd0b-4970-87de-42da17f9b203</TermId>
        </TermInfo>
      </Terms>
    </nddeef1749674d76abdbe4b239a70bc6>
    <Record_x0020_Number xmlns="cdc7663a-08f0-4737-9e8c-148ce897a09c">R0002836773</Record_x0020_Number>
    <_dlc_DocId xmlns="cdc7663a-08f0-4737-9e8c-148ce897a09c">EZSHARE-213375885-40</_dlc_DocId>
    <_dlc_DocIdUrl xmlns="cdc7663a-08f0-4737-9e8c-148ce897a09c">
      <Url>https://idbg.sharepoint.com/teams/EZ-RG-LON/RG-L1124/_layouts/15/DocIdRedir.aspx?ID=EZSHARE-213375885-40</Url>
      <Description>EZSHARE-213375885-40</Description>
    </_dlc_DocIdUrl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>Climate Change and Renewable Energy;Electricity;Energy;Energy Distribution and Transmission;Energy Management and Regulation;Energy Markets and Studies;</Webtopic>
    <Abstract xmlns="cdc7663a-08f0-4737-9e8c-148ce897a09c" xsi:nil="true"/>
    <Publishing_x0020_House xmlns="cdc7663a-08f0-4737-9e8c-148ce897a09c" xsi:nil="true"/>
  </documentManagement>
</p:properties>
</file>

<file path=customXml/itemProps1.xml><?xml version="1.0" encoding="utf-8"?>
<ds:datastoreItem xmlns:ds="http://schemas.openxmlformats.org/officeDocument/2006/customXml" ds:itemID="{D43DB4B7-F973-4C43-9F33-22FA1158DBA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5C6D39A-CBDC-47E5-833E-5D087EDB8566}"/>
</file>

<file path=customXml/itemProps3.xml><?xml version="1.0" encoding="utf-8"?>
<ds:datastoreItem xmlns:ds="http://schemas.openxmlformats.org/officeDocument/2006/customXml" ds:itemID="{EB81C315-9D3A-4A2D-93D1-AA9BFBA0AB93}"/>
</file>

<file path=customXml/itemProps4.xml><?xml version="1.0" encoding="utf-8"?>
<ds:datastoreItem xmlns:ds="http://schemas.openxmlformats.org/officeDocument/2006/customXml" ds:itemID="{808C9E37-4E0D-4631-B83B-2A61087A71F9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A512E58A-4A60-457D-B7F2-615A179DAFB2}"/>
</file>

<file path=customXml/itemProps6.xml><?xml version="1.0" encoding="utf-8"?>
<ds:datastoreItem xmlns:ds="http://schemas.openxmlformats.org/officeDocument/2006/customXml" ds:itemID="{9B823F2F-1F6C-4676-B294-5AF864F9F05F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cdc7663a-08f0-4737-9e8c-148ce897a09c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Plan de Adquisiciones</vt:lpstr>
      <vt:lpstr>Estructura del Proyecto</vt:lpstr>
      <vt:lpstr>Detalle Plan de Adquisiciones</vt:lpstr>
    </vt:vector>
  </TitlesOfParts>
  <Manager/>
  <Company>Inter-American Development Bank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Bruno Costa</dc:creator>
  <cp:keywords/>
  <dc:description/>
  <cp:lastModifiedBy>Correa Poseiro,Cecilia</cp:lastModifiedBy>
  <cp:revision/>
  <dcterms:created xsi:type="dcterms:W3CDTF">2011-03-30T14:45:37Z</dcterms:created>
  <dcterms:modified xsi:type="dcterms:W3CDTF">2018-10-24T14:01:57Z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TaxKeyword">
    <vt:lpwstr/>
  </property>
  <property fmtid="{D5CDD505-2E9C-101B-9397-08002B2CF9AE}" pid="4" name="TaxKeywordTaxHTField">
    <vt:lpwstr/>
  </property>
  <property fmtid="{D5CDD505-2E9C-101B-9397-08002B2CF9AE}" pid="5" name="Series Operations IDB">
    <vt:lpwstr/>
  </property>
  <property fmtid="{D5CDD505-2E9C-101B-9397-08002B2CF9AE}" pid="6" name="Sub-Sector">
    <vt:lpwstr>27;#ENERGY INTEGRATION|1d29eac4-5499-4447-a729-351edadf21f0</vt:lpwstr>
  </property>
  <property fmtid="{D5CDD505-2E9C-101B-9397-08002B2CF9AE}" pid="7" name="Fund IDB">
    <vt:lpwstr>18;#ORC|c028a4b2-ad8b-4cf4-9cac-a2ae6a778e23</vt:lpwstr>
  </property>
  <property fmtid="{D5CDD505-2E9C-101B-9397-08002B2CF9AE}" pid="8" name="Country">
    <vt:lpwstr>20;#Regional|2537a5b7-6d8e-482c-94dc-32c3cc44ff65</vt:lpwstr>
  </property>
  <property fmtid="{D5CDD505-2E9C-101B-9397-08002B2CF9AE}" pid="9" name="Sector IDB">
    <vt:lpwstr>26;#ENERGY|4fed196a-cd0b-4970-87de-42da17f9b203</vt:lpwstr>
  </property>
  <property fmtid="{D5CDD505-2E9C-101B-9397-08002B2CF9AE}" pid="10" name="Function Operations IDB">
    <vt:lpwstr>1;#Project Preparation, Planning and Design|29ca0c72-1fc4-435f-a09c-28585cb5eac9</vt:lpwstr>
  </property>
  <property fmtid="{D5CDD505-2E9C-101B-9397-08002B2CF9AE}" pid="11" name="_dlc_DocIdItemGuid">
    <vt:lpwstr>0e437482-9ae2-4dda-bf59-38a231be5552</vt:lpwstr>
  </property>
  <property fmtid="{D5CDD505-2E9C-101B-9397-08002B2CF9AE}" pid="12" name="ContentTypeId">
    <vt:lpwstr>0x0101001A458A224826124E8B45B1D613300CFC004EC9FD821D26B849BBC0E164584B5A03</vt:lpwstr>
  </property>
</Properties>
</file>