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0230" yWindow="45" windowWidth="10275" windowHeight="7815" firstSheet="1" activeTab="1"/>
  </bookViews>
  <sheets>
    <sheet name="Sheet2" sheetId="106" state="hidden" r:id="rId1"/>
    <sheet name="Matriz de Planificación" sheetId="45" r:id="rId2"/>
    <sheet name="Cifras" sheetId="89" state="hidden" r:id="rId3"/>
    <sheet name="Sheet1" sheetId="107" r:id="rId4"/>
  </sheets>
  <definedNames>
    <definedName name="_2">#REF!</definedName>
    <definedName name="_6">#REF!</definedName>
    <definedName name="_Fill" hidden="1">#REF!</definedName>
    <definedName name="_xlnm._FilterDatabase" localSheetId="1" hidden="1">'Matriz de Planificación'!$A$6:$EQ$61</definedName>
    <definedName name="aaa" localSheetId="0">#REF!</definedName>
    <definedName name="aaa">#REF!</definedName>
    <definedName name="e" localSheetId="0">#REF!</definedName>
    <definedName name="e">#REF!</definedName>
    <definedName name="ffff">#REF!</definedName>
    <definedName name="GRAFI">#REF!</definedName>
    <definedName name="GRAFICO">#REF!</definedName>
    <definedName name="Pres">#REF!</definedName>
    <definedName name="_xlnm.Print_Area" localSheetId="1">'Matriz de Planificación'!$B$5:$ES$62</definedName>
    <definedName name="Resumen" localSheetId="0">#REF!</definedName>
    <definedName name="Resumen">#REF!</definedName>
    <definedName name="SFGH">#REF!</definedName>
  </definedNames>
  <calcPr calcId="145621"/>
</workbook>
</file>

<file path=xl/calcChain.xml><?xml version="1.0" encoding="utf-8"?>
<calcChain xmlns="http://schemas.openxmlformats.org/spreadsheetml/2006/main">
  <c r="AL49" i="45" l="1"/>
  <c r="AK49" i="45"/>
  <c r="AJ49" i="45"/>
  <c r="AI49" i="45"/>
  <c r="AH49" i="45"/>
  <c r="AG49" i="45"/>
  <c r="AF49" i="45"/>
  <c r="AE49" i="45"/>
  <c r="AD49" i="45"/>
  <c r="AC49" i="45"/>
  <c r="AS41" i="45"/>
  <c r="AT67" i="45"/>
  <c r="AT68" i="45" s="1"/>
  <c r="EQ10" i="45"/>
  <c r="CA27" i="45"/>
  <c r="BW27" i="45"/>
  <c r="BS27" i="45"/>
  <c r="BN27" i="45"/>
  <c r="BJ27" i="45"/>
  <c r="BF27" i="45"/>
  <c r="AV27" i="45"/>
  <c r="BW21" i="45"/>
  <c r="BT21" i="45"/>
  <c r="BQ21" i="45"/>
  <c r="BJ21" i="45"/>
  <c r="BG21" i="45"/>
  <c r="BD21" i="45"/>
  <c r="AT21" i="45"/>
  <c r="BZ51" i="45"/>
  <c r="BY51" i="45"/>
  <c r="BX51" i="45"/>
  <c r="BW51" i="45"/>
  <c r="BV51" i="45"/>
  <c r="BU51" i="45"/>
  <c r="BT51" i="45"/>
  <c r="BS51" i="45"/>
  <c r="BR51" i="45"/>
  <c r="BQ51" i="45"/>
  <c r="BK48" i="45"/>
  <c r="BL48" i="45"/>
  <c r="AZ19" i="45"/>
  <c r="BC34" i="45"/>
  <c r="BA34" i="45"/>
  <c r="AP32" i="45"/>
  <c r="CA61" i="45"/>
  <c r="CA51" i="45"/>
  <c r="CA60" i="45"/>
  <c r="CA48" i="45"/>
  <c r="BQ55" i="45"/>
  <c r="BT55" i="45"/>
  <c r="BW55" i="45"/>
  <c r="BW18" i="45"/>
  <c r="BC51" i="45"/>
  <c r="BN61" i="45"/>
  <c r="BN48" i="45"/>
  <c r="BJ24" i="45"/>
  <c r="BJ19" i="45"/>
  <c r="BD19" i="45"/>
  <c r="BJ55" i="45"/>
  <c r="BM55" i="45"/>
  <c r="BM18" i="45"/>
  <c r="BG18" i="45"/>
  <c r="AV25" i="45"/>
  <c r="AR25" i="45"/>
  <c r="AW19" i="45"/>
  <c r="AW24" i="45"/>
  <c r="AT19" i="45"/>
  <c r="BA61" i="45"/>
  <c r="AP51" i="45"/>
  <c r="AC51" i="45"/>
  <c r="AN60" i="45"/>
  <c r="AN25" i="45"/>
  <c r="H4" i="106"/>
  <c r="J4" i="106" s="1"/>
  <c r="L4" i="106" s="1"/>
  <c r="N4" i="106" s="1"/>
  <c r="Q36" i="45" l="1"/>
  <c r="CI36" i="45" s="1"/>
  <c r="R36" i="45"/>
  <c r="CJ36" i="45" s="1"/>
  <c r="S36" i="45"/>
  <c r="CK36" i="45" s="1"/>
  <c r="T36" i="45"/>
  <c r="CL36" i="45" s="1"/>
  <c r="U36" i="45"/>
  <c r="CM36" i="45" s="1"/>
  <c r="V36" i="45"/>
  <c r="CN36" i="45" s="1"/>
  <c r="W36" i="45"/>
  <c r="CO36" i="45" s="1"/>
  <c r="X36" i="45"/>
  <c r="CP36" i="45" s="1"/>
  <c r="Y36" i="45"/>
  <c r="CQ36" i="45" s="1"/>
  <c r="Z36" i="45"/>
  <c r="CR36" i="45" s="1"/>
  <c r="AA36" i="45"/>
  <c r="CS36" i="45" s="1"/>
  <c r="P36" i="45"/>
  <c r="CH36" i="45" s="1"/>
  <c r="BQ36" i="45"/>
  <c r="EE36" i="45" s="1"/>
  <c r="BR36" i="45"/>
  <c r="EF36" i="45" s="1"/>
  <c r="BS36" i="45"/>
  <c r="EG36" i="45" s="1"/>
  <c r="BT36" i="45"/>
  <c r="EH36" i="45" s="1"/>
  <c r="BU36" i="45"/>
  <c r="EI36" i="45" s="1"/>
  <c r="BV36" i="45"/>
  <c r="EJ36" i="45" s="1"/>
  <c r="BW36" i="45"/>
  <c r="EK36" i="45" s="1"/>
  <c r="BX36" i="45"/>
  <c r="EL36" i="45" s="1"/>
  <c r="BY36" i="45"/>
  <c r="EM36" i="45" s="1"/>
  <c r="BZ36" i="45"/>
  <c r="EN36" i="45" s="1"/>
  <c r="CA36" i="45"/>
  <c r="EO36" i="45" s="1"/>
  <c r="BP36" i="45"/>
  <c r="ED36" i="45" s="1"/>
  <c r="BN36" i="45"/>
  <c r="EC36" i="45" s="1"/>
  <c r="BM36" i="45"/>
  <c r="EB36" i="45" s="1"/>
  <c r="BL36" i="45"/>
  <c r="EA36" i="45" s="1"/>
  <c r="BK36" i="45"/>
  <c r="DZ36" i="45" s="1"/>
  <c r="BJ36" i="45"/>
  <c r="DY36" i="45" s="1"/>
  <c r="BI36" i="45"/>
  <c r="DX36" i="45" s="1"/>
  <c r="BH36" i="45"/>
  <c r="DW36" i="45" s="1"/>
  <c r="BG36" i="45"/>
  <c r="DV36" i="45" s="1"/>
  <c r="BF36" i="45"/>
  <c r="DU36" i="45" s="1"/>
  <c r="BE36" i="45"/>
  <c r="DT36" i="45" s="1"/>
  <c r="BD36" i="45"/>
  <c r="DS36" i="45" s="1"/>
  <c r="BC36" i="45"/>
  <c r="DR36" i="45" s="1"/>
  <c r="BA36" i="45"/>
  <c r="DQ36" i="45" s="1"/>
  <c r="AZ36" i="45"/>
  <c r="DP36" i="45" s="1"/>
  <c r="AY36" i="45"/>
  <c r="DO36" i="45" s="1"/>
  <c r="AX36" i="45"/>
  <c r="DN36" i="45" s="1"/>
  <c r="AW36" i="45"/>
  <c r="DM36" i="45" s="1"/>
  <c r="AV36" i="45"/>
  <c r="DL36" i="45" s="1"/>
  <c r="AU36" i="45"/>
  <c r="DK36" i="45" s="1"/>
  <c r="AT36" i="45"/>
  <c r="DJ36" i="45" s="1"/>
  <c r="AS36" i="45"/>
  <c r="DI36" i="45" s="1"/>
  <c r="AR36" i="45"/>
  <c r="DH36" i="45" s="1"/>
  <c r="AQ36" i="45"/>
  <c r="DG36" i="45" s="1"/>
  <c r="AP36" i="45"/>
  <c r="DF36" i="45" s="1"/>
  <c r="AN36" i="45"/>
  <c r="DE36" i="45" s="1"/>
  <c r="AM36" i="45"/>
  <c r="DD36" i="45" s="1"/>
  <c r="AL36" i="45"/>
  <c r="DC36" i="45" s="1"/>
  <c r="AK36" i="45"/>
  <c r="DB36" i="45" s="1"/>
  <c r="AJ36" i="45"/>
  <c r="DA36" i="45" s="1"/>
  <c r="AI36" i="45"/>
  <c r="CZ36" i="45" s="1"/>
  <c r="AH36" i="45"/>
  <c r="CY36" i="45" s="1"/>
  <c r="AG36" i="45"/>
  <c r="CX36" i="45" s="1"/>
  <c r="AF36" i="45"/>
  <c r="CW36" i="45" s="1"/>
  <c r="AE36" i="45"/>
  <c r="CV36" i="45" s="1"/>
  <c r="AD36" i="45"/>
  <c r="CU36" i="45" s="1"/>
  <c r="AC36" i="45"/>
  <c r="CT36" i="45" s="1"/>
  <c r="BY45" i="45"/>
  <c r="BL45" i="45"/>
  <c r="AY45" i="45"/>
  <c r="BI14" i="45"/>
  <c r="AS14" i="45"/>
  <c r="BP51" i="45" l="1"/>
  <c r="AN10" i="45"/>
  <c r="AN40" i="45"/>
  <c r="EQ29" i="45" l="1"/>
  <c r="AJ29" i="45" s="1"/>
  <c r="CA50" i="45" l="1"/>
  <c r="AN51" i="45"/>
  <c r="AM51" i="45"/>
  <c r="AL51" i="45"/>
  <c r="AK51" i="45"/>
  <c r="DB51" i="45" s="1"/>
  <c r="AJ51" i="45"/>
  <c r="AI51" i="45"/>
  <c r="CZ51" i="45" s="1"/>
  <c r="AH51" i="45"/>
  <c r="AG51" i="45"/>
  <c r="CX51" i="45" s="1"/>
  <c r="AF51" i="45"/>
  <c r="AE51" i="45"/>
  <c r="CV51" i="45" s="1"/>
  <c r="AD51" i="45"/>
  <c r="BA51" i="45"/>
  <c r="AZ51" i="45"/>
  <c r="AY51" i="45"/>
  <c r="AX51" i="45"/>
  <c r="AW51" i="45"/>
  <c r="AV51" i="45"/>
  <c r="AU51" i="45"/>
  <c r="AT51" i="45"/>
  <c r="AS51" i="45"/>
  <c r="AR51" i="45"/>
  <c r="AQ51" i="45"/>
  <c r="J10" i="45"/>
  <c r="J15" i="45"/>
  <c r="J16" i="45"/>
  <c r="J17" i="45"/>
  <c r="J18" i="45"/>
  <c r="J52" i="45"/>
  <c r="J53" i="45"/>
  <c r="J54" i="45"/>
  <c r="J55" i="45"/>
  <c r="J11" i="45"/>
  <c r="J12" i="45"/>
  <c r="J13" i="45"/>
  <c r="J32" i="45"/>
  <c r="J33" i="45"/>
  <c r="J34" i="45"/>
  <c r="J35" i="45"/>
  <c r="J14" i="45"/>
  <c r="J19" i="45"/>
  <c r="J20" i="45"/>
  <c r="J21" i="45"/>
  <c r="J56" i="45"/>
  <c r="J22" i="45"/>
  <c r="J23" i="45"/>
  <c r="J24" i="45"/>
  <c r="J57" i="45"/>
  <c r="J49" i="45"/>
  <c r="J25" i="45"/>
  <c r="J26" i="45"/>
  <c r="J27" i="45"/>
  <c r="J58" i="45"/>
  <c r="J28" i="45"/>
  <c r="J29" i="45"/>
  <c r="J30" i="45"/>
  <c r="J59" i="45"/>
  <c r="J31" i="45"/>
  <c r="J36" i="45"/>
  <c r="J37" i="45"/>
  <c r="J38" i="45"/>
  <c r="J39" i="45"/>
  <c r="J40" i="45"/>
  <c r="J41" i="45"/>
  <c r="J42" i="45"/>
  <c r="J43" i="45"/>
  <c r="J44" i="45"/>
  <c r="J45" i="45"/>
  <c r="J46" i="45"/>
  <c r="J47" i="45"/>
  <c r="J48" i="45"/>
  <c r="J50" i="45"/>
  <c r="J60" i="45"/>
  <c r="J51" i="45"/>
  <c r="J61" i="45"/>
  <c r="CH8" i="45"/>
  <c r="CI8" i="45"/>
  <c r="CJ8" i="45"/>
  <c r="CK8" i="45"/>
  <c r="CL8" i="45"/>
  <c r="CM8" i="45"/>
  <c r="CN8" i="45"/>
  <c r="CO8" i="45"/>
  <c r="CP8" i="45"/>
  <c r="CQ8" i="45"/>
  <c r="CR8" i="45"/>
  <c r="CS8" i="45"/>
  <c r="CT8" i="45"/>
  <c r="CU8" i="45"/>
  <c r="CV8" i="45"/>
  <c r="CW8" i="45"/>
  <c r="CX8" i="45"/>
  <c r="CY8" i="45"/>
  <c r="CZ8" i="45"/>
  <c r="DA8" i="45"/>
  <c r="DB8" i="45"/>
  <c r="DC8" i="45"/>
  <c r="DD8" i="45"/>
  <c r="DE8" i="45"/>
  <c r="DF8" i="45"/>
  <c r="DG8" i="45"/>
  <c r="DH8" i="45"/>
  <c r="DI8" i="45"/>
  <c r="DJ8" i="45"/>
  <c r="DK8" i="45"/>
  <c r="DL8" i="45"/>
  <c r="DM8" i="45"/>
  <c r="DN8" i="45"/>
  <c r="DO8" i="45"/>
  <c r="DP8" i="45"/>
  <c r="DQ8" i="45"/>
  <c r="DR8" i="45"/>
  <c r="DS8" i="45"/>
  <c r="DT8" i="45"/>
  <c r="DU8" i="45"/>
  <c r="DV8" i="45"/>
  <c r="DW8" i="45"/>
  <c r="DX8" i="45"/>
  <c r="DY8" i="45"/>
  <c r="DZ8" i="45"/>
  <c r="EA8" i="45"/>
  <c r="EB8" i="45"/>
  <c r="EC8" i="45"/>
  <c r="ED8" i="45"/>
  <c r="EE8" i="45"/>
  <c r="EF8" i="45"/>
  <c r="EG8" i="45"/>
  <c r="EH8" i="45"/>
  <c r="EI8" i="45"/>
  <c r="EJ8" i="45"/>
  <c r="EK8" i="45"/>
  <c r="EL8" i="45"/>
  <c r="EM8" i="45"/>
  <c r="EN8" i="45"/>
  <c r="EO8" i="45"/>
  <c r="CH9" i="45"/>
  <c r="CI9" i="45"/>
  <c r="CJ9" i="45"/>
  <c r="CK9" i="45"/>
  <c r="CL9" i="45"/>
  <c r="CM9" i="45"/>
  <c r="CN9" i="45"/>
  <c r="CO9" i="45"/>
  <c r="CP9" i="45"/>
  <c r="CQ9" i="45"/>
  <c r="CR9" i="45"/>
  <c r="CS9" i="45"/>
  <c r="CT9" i="45"/>
  <c r="CU9" i="45"/>
  <c r="CV9" i="45"/>
  <c r="CW9" i="45"/>
  <c r="CX9" i="45"/>
  <c r="CY9" i="45"/>
  <c r="CZ9" i="45"/>
  <c r="DA9" i="45"/>
  <c r="DB9" i="45"/>
  <c r="DC9" i="45"/>
  <c r="DD9" i="45"/>
  <c r="DE9" i="45"/>
  <c r="DF9" i="45"/>
  <c r="DG9" i="45"/>
  <c r="DH9" i="45"/>
  <c r="DI9" i="45"/>
  <c r="DJ9" i="45"/>
  <c r="DK9" i="45"/>
  <c r="DL9" i="45"/>
  <c r="DM9" i="45"/>
  <c r="DN9" i="45"/>
  <c r="DO9" i="45"/>
  <c r="DP9" i="45"/>
  <c r="DQ9" i="45"/>
  <c r="DR9" i="45"/>
  <c r="DS9" i="45"/>
  <c r="DT9" i="45"/>
  <c r="DU9" i="45"/>
  <c r="DV9" i="45"/>
  <c r="DW9" i="45"/>
  <c r="DX9" i="45"/>
  <c r="DY9" i="45"/>
  <c r="DZ9" i="45"/>
  <c r="EA9" i="45"/>
  <c r="EB9" i="45"/>
  <c r="EC9" i="45"/>
  <c r="ED9" i="45"/>
  <c r="EE9" i="45"/>
  <c r="EF9" i="45"/>
  <c r="EG9" i="45"/>
  <c r="EH9" i="45"/>
  <c r="EI9" i="45"/>
  <c r="EJ9" i="45"/>
  <c r="EK9" i="45"/>
  <c r="EL9" i="45"/>
  <c r="EM9" i="45"/>
  <c r="EN9" i="45"/>
  <c r="EO9" i="45"/>
  <c r="CH10" i="45"/>
  <c r="CI10" i="45"/>
  <c r="CJ10" i="45"/>
  <c r="CK10" i="45"/>
  <c r="CL10" i="45"/>
  <c r="CM10" i="45"/>
  <c r="CN10" i="45"/>
  <c r="CO10" i="45"/>
  <c r="CP10" i="45"/>
  <c r="CQ10" i="45"/>
  <c r="CR10" i="45"/>
  <c r="CS10" i="45"/>
  <c r="CT10" i="45"/>
  <c r="CU10" i="45"/>
  <c r="CV10" i="45"/>
  <c r="CW10" i="45"/>
  <c r="CY10" i="45"/>
  <c r="CZ10" i="45"/>
  <c r="DB10" i="45"/>
  <c r="DC10" i="45"/>
  <c r="DD10" i="45"/>
  <c r="DF10" i="45"/>
  <c r="DG10" i="45"/>
  <c r="DH10" i="45"/>
  <c r="DI10" i="45"/>
  <c r="DJ10" i="45"/>
  <c r="DK10" i="45"/>
  <c r="DL10" i="45"/>
  <c r="DM10" i="45"/>
  <c r="DN10" i="45"/>
  <c r="DO10" i="45"/>
  <c r="DP10" i="45"/>
  <c r="DQ10" i="45"/>
  <c r="DR10" i="45"/>
  <c r="DS10" i="45"/>
  <c r="DT10" i="45"/>
  <c r="DU10" i="45"/>
  <c r="DV10" i="45"/>
  <c r="DW10" i="45"/>
  <c r="DX10" i="45"/>
  <c r="DY10" i="45"/>
  <c r="DZ10" i="45"/>
  <c r="EA10" i="45"/>
  <c r="EB10" i="45"/>
  <c r="EC10" i="45"/>
  <c r="ED10" i="45"/>
  <c r="EE10" i="45"/>
  <c r="EF10" i="45"/>
  <c r="EG10" i="45"/>
  <c r="EH10" i="45"/>
  <c r="EI10" i="45"/>
  <c r="EJ10" i="45"/>
  <c r="EK10" i="45"/>
  <c r="EL10" i="45"/>
  <c r="EM10" i="45"/>
  <c r="EN10" i="45"/>
  <c r="EO10" i="45"/>
  <c r="CH15" i="45"/>
  <c r="CI15" i="45"/>
  <c r="CJ15" i="45"/>
  <c r="CK15" i="45"/>
  <c r="CL15" i="45"/>
  <c r="CM15" i="45"/>
  <c r="CN15" i="45"/>
  <c r="CO15" i="45"/>
  <c r="CP15" i="45"/>
  <c r="CQ15" i="45"/>
  <c r="CR15" i="45"/>
  <c r="CS15" i="45"/>
  <c r="CT15" i="45"/>
  <c r="CU15" i="45"/>
  <c r="CV15" i="45"/>
  <c r="CW15" i="45"/>
  <c r="CY15" i="45"/>
  <c r="CZ15" i="45"/>
  <c r="DB15" i="45"/>
  <c r="DC15" i="45"/>
  <c r="DD15" i="45"/>
  <c r="DF15" i="45"/>
  <c r="DG15" i="45"/>
  <c r="DH15" i="45"/>
  <c r="DI15" i="45"/>
  <c r="DJ15" i="45"/>
  <c r="DK15" i="45"/>
  <c r="DL15" i="45"/>
  <c r="DM15" i="45"/>
  <c r="DN15" i="45"/>
  <c r="DO15" i="45"/>
  <c r="DP15" i="45"/>
  <c r="DQ15" i="45"/>
  <c r="DR15" i="45"/>
  <c r="DS15" i="45"/>
  <c r="DT15" i="45"/>
  <c r="DU15" i="45"/>
  <c r="DV15" i="45"/>
  <c r="DW15" i="45"/>
  <c r="DX15" i="45"/>
  <c r="DY15" i="45"/>
  <c r="DZ15" i="45"/>
  <c r="EA15" i="45"/>
  <c r="EB15" i="45"/>
  <c r="EC15" i="45"/>
  <c r="ED15" i="45"/>
  <c r="EE15" i="45"/>
  <c r="EF15" i="45"/>
  <c r="EG15" i="45"/>
  <c r="EH15" i="45"/>
  <c r="EI15" i="45"/>
  <c r="EJ15" i="45"/>
  <c r="EK15" i="45"/>
  <c r="EL15" i="45"/>
  <c r="EM15" i="45"/>
  <c r="EN15" i="45"/>
  <c r="EO15" i="45"/>
  <c r="CH16" i="45"/>
  <c r="CI16" i="45"/>
  <c r="CJ16" i="45"/>
  <c r="CK16" i="45"/>
  <c r="CL16" i="45"/>
  <c r="CM16" i="45"/>
  <c r="CN16" i="45"/>
  <c r="CO16" i="45"/>
  <c r="CP16" i="45"/>
  <c r="CQ16" i="45"/>
  <c r="CR16" i="45"/>
  <c r="CS16" i="45"/>
  <c r="CT16" i="45"/>
  <c r="CU16" i="45"/>
  <c r="CV16" i="45"/>
  <c r="CW16" i="45"/>
  <c r="CY16" i="45"/>
  <c r="CZ16" i="45"/>
  <c r="DB16" i="45"/>
  <c r="DC16" i="45"/>
  <c r="DD16" i="45"/>
  <c r="DF16" i="45"/>
  <c r="DG16" i="45"/>
  <c r="DH16" i="45"/>
  <c r="DI16" i="45"/>
  <c r="DJ16" i="45"/>
  <c r="DK16" i="45"/>
  <c r="DL16" i="45"/>
  <c r="DM16" i="45"/>
  <c r="DN16" i="45"/>
  <c r="DO16" i="45"/>
  <c r="DP16" i="45"/>
  <c r="DQ16" i="45"/>
  <c r="DR16" i="45"/>
  <c r="DS16" i="45"/>
  <c r="DT16" i="45"/>
  <c r="DU16" i="45"/>
  <c r="DV16" i="45"/>
  <c r="DW16" i="45"/>
  <c r="DX16" i="45"/>
  <c r="DY16" i="45"/>
  <c r="DZ16" i="45"/>
  <c r="EA16" i="45"/>
  <c r="EB16" i="45"/>
  <c r="EC16" i="45"/>
  <c r="ED16" i="45"/>
  <c r="EE16" i="45"/>
  <c r="EF16" i="45"/>
  <c r="EG16" i="45"/>
  <c r="EH16" i="45"/>
  <c r="EI16" i="45"/>
  <c r="EJ16" i="45"/>
  <c r="EK16" i="45"/>
  <c r="EL16" i="45"/>
  <c r="EM16" i="45"/>
  <c r="EN16" i="45"/>
  <c r="EO16" i="45"/>
  <c r="CH17" i="45"/>
  <c r="CI17" i="45"/>
  <c r="CJ17" i="45"/>
  <c r="CK17" i="45"/>
  <c r="CL17" i="45"/>
  <c r="CM17" i="45"/>
  <c r="CN17" i="45"/>
  <c r="CO17" i="45"/>
  <c r="CP17" i="45"/>
  <c r="CQ17" i="45"/>
  <c r="CR17" i="45"/>
  <c r="CS17" i="45"/>
  <c r="CT17" i="45"/>
  <c r="CU17" i="45"/>
  <c r="CV17" i="45"/>
  <c r="CW17" i="45"/>
  <c r="CY17" i="45"/>
  <c r="CZ17" i="45"/>
  <c r="DB17" i="45"/>
  <c r="DC17" i="45"/>
  <c r="DD17" i="45"/>
  <c r="DF17" i="45"/>
  <c r="DG17" i="45"/>
  <c r="DH17" i="45"/>
  <c r="DI17" i="45"/>
  <c r="DJ17" i="45"/>
  <c r="DK17" i="45"/>
  <c r="DL17" i="45"/>
  <c r="DM17" i="45"/>
  <c r="DN17" i="45"/>
  <c r="DO17" i="45"/>
  <c r="DP17" i="45"/>
  <c r="DQ17" i="45"/>
  <c r="DR17" i="45"/>
  <c r="DS17" i="45"/>
  <c r="DT17" i="45"/>
  <c r="DU17" i="45"/>
  <c r="DV17" i="45"/>
  <c r="DW17" i="45"/>
  <c r="DX17" i="45"/>
  <c r="DY17" i="45"/>
  <c r="DZ17" i="45"/>
  <c r="EA17" i="45"/>
  <c r="EB17" i="45"/>
  <c r="EC17" i="45"/>
  <c r="ED17" i="45"/>
  <c r="EE17" i="45"/>
  <c r="EF17" i="45"/>
  <c r="EG17" i="45"/>
  <c r="EH17" i="45"/>
  <c r="EI17" i="45"/>
  <c r="EJ17" i="45"/>
  <c r="EK17" i="45"/>
  <c r="EL17" i="45"/>
  <c r="EM17" i="45"/>
  <c r="EN17" i="45"/>
  <c r="EO17" i="45"/>
  <c r="CH18" i="45"/>
  <c r="CI18" i="45"/>
  <c r="CJ18" i="45"/>
  <c r="CK18" i="45"/>
  <c r="CL18" i="45"/>
  <c r="CM18" i="45"/>
  <c r="CN18" i="45"/>
  <c r="CO18" i="45"/>
  <c r="CP18" i="45"/>
  <c r="CQ18" i="45"/>
  <c r="CR18" i="45"/>
  <c r="CS18" i="45"/>
  <c r="CT18" i="45"/>
  <c r="CU18" i="45"/>
  <c r="CV18" i="45"/>
  <c r="CW18" i="45"/>
  <c r="CX18" i="45"/>
  <c r="CY18" i="45"/>
  <c r="CZ18" i="45"/>
  <c r="DA18" i="45"/>
  <c r="DB18" i="45"/>
  <c r="DC18" i="45"/>
  <c r="DD18" i="45"/>
  <c r="DE18" i="45"/>
  <c r="DF18" i="45"/>
  <c r="DG18" i="45"/>
  <c r="DH18" i="45"/>
  <c r="DI18" i="45"/>
  <c r="DJ18" i="45"/>
  <c r="DK18" i="45"/>
  <c r="DL18" i="45"/>
  <c r="DM18" i="45"/>
  <c r="DN18" i="45"/>
  <c r="DO18" i="45"/>
  <c r="DP18" i="45"/>
  <c r="DQ18" i="45"/>
  <c r="DR18" i="45"/>
  <c r="DS18" i="45"/>
  <c r="DT18" i="45"/>
  <c r="DU18" i="45"/>
  <c r="DW18" i="45"/>
  <c r="DX18" i="45"/>
  <c r="DZ18" i="45"/>
  <c r="EA18" i="45"/>
  <c r="EC18" i="45"/>
  <c r="ED18" i="45"/>
  <c r="EF18" i="45"/>
  <c r="EG18" i="45"/>
  <c r="EI18" i="45"/>
  <c r="EJ18" i="45"/>
  <c r="EL18" i="45"/>
  <c r="EM18" i="45"/>
  <c r="EN18" i="45"/>
  <c r="EO18" i="45"/>
  <c r="CH52" i="45"/>
  <c r="CI52" i="45"/>
  <c r="CJ52" i="45"/>
  <c r="CK52" i="45"/>
  <c r="CL52" i="45"/>
  <c r="CM52" i="45"/>
  <c r="CN52" i="45"/>
  <c r="CO52" i="45"/>
  <c r="CP52" i="45"/>
  <c r="CQ52" i="45"/>
  <c r="CR52" i="45"/>
  <c r="CS52" i="45"/>
  <c r="CT52" i="45"/>
  <c r="CU52" i="45"/>
  <c r="CV52" i="45"/>
  <c r="CW52" i="45"/>
  <c r="CY52" i="45"/>
  <c r="CZ52" i="45"/>
  <c r="DB52" i="45"/>
  <c r="DC52" i="45"/>
  <c r="DD52" i="45"/>
  <c r="DF52" i="45"/>
  <c r="DG52" i="45"/>
  <c r="DH52" i="45"/>
  <c r="DI52" i="45"/>
  <c r="DJ52" i="45"/>
  <c r="DK52" i="45"/>
  <c r="DL52" i="45"/>
  <c r="DM52" i="45"/>
  <c r="DN52" i="45"/>
  <c r="DO52" i="45"/>
  <c r="DP52" i="45"/>
  <c r="DQ52" i="45"/>
  <c r="DR52" i="45"/>
  <c r="DS52" i="45"/>
  <c r="DT52" i="45"/>
  <c r="DU52" i="45"/>
  <c r="DV52" i="45"/>
  <c r="DW52" i="45"/>
  <c r="DX52" i="45"/>
  <c r="DY52" i="45"/>
  <c r="DZ52" i="45"/>
  <c r="EA52" i="45"/>
  <c r="EB52" i="45"/>
  <c r="EC52" i="45"/>
  <c r="ED52" i="45"/>
  <c r="EE52" i="45"/>
  <c r="EF52" i="45"/>
  <c r="EG52" i="45"/>
  <c r="EH52" i="45"/>
  <c r="EI52" i="45"/>
  <c r="EJ52" i="45"/>
  <c r="EK52" i="45"/>
  <c r="EL52" i="45"/>
  <c r="EM52" i="45"/>
  <c r="EN52" i="45"/>
  <c r="EO52" i="45"/>
  <c r="CH53" i="45"/>
  <c r="CI53" i="45"/>
  <c r="CJ53" i="45"/>
  <c r="CK53" i="45"/>
  <c r="CL53" i="45"/>
  <c r="CM53" i="45"/>
  <c r="CN53" i="45"/>
  <c r="CO53" i="45"/>
  <c r="CP53" i="45"/>
  <c r="CQ53" i="45"/>
  <c r="CR53" i="45"/>
  <c r="CS53" i="45"/>
  <c r="CT53" i="45"/>
  <c r="CU53" i="45"/>
  <c r="CV53" i="45"/>
  <c r="CW53" i="45"/>
  <c r="CY53" i="45"/>
  <c r="CZ53" i="45"/>
  <c r="DB53" i="45"/>
  <c r="DC53" i="45"/>
  <c r="DD53" i="45"/>
  <c r="DF53" i="45"/>
  <c r="DG53" i="45"/>
  <c r="DH53" i="45"/>
  <c r="DI53" i="45"/>
  <c r="DJ53" i="45"/>
  <c r="DK53" i="45"/>
  <c r="DL53" i="45"/>
  <c r="DM53" i="45"/>
  <c r="DN53" i="45"/>
  <c r="DO53" i="45"/>
  <c r="DP53" i="45"/>
  <c r="DQ53" i="45"/>
  <c r="DR53" i="45"/>
  <c r="DS53" i="45"/>
  <c r="DT53" i="45"/>
  <c r="DU53" i="45"/>
  <c r="DV53" i="45"/>
  <c r="DW53" i="45"/>
  <c r="DX53" i="45"/>
  <c r="DY53" i="45"/>
  <c r="DZ53" i="45"/>
  <c r="EA53" i="45"/>
  <c r="EB53" i="45"/>
  <c r="EC53" i="45"/>
  <c r="ED53" i="45"/>
  <c r="EE53" i="45"/>
  <c r="EF53" i="45"/>
  <c r="EG53" i="45"/>
  <c r="EH53" i="45"/>
  <c r="EI53" i="45"/>
  <c r="EJ53" i="45"/>
  <c r="EK53" i="45"/>
  <c r="EL53" i="45"/>
  <c r="EM53" i="45"/>
  <c r="EN53" i="45"/>
  <c r="EO53" i="45"/>
  <c r="CH54" i="45"/>
  <c r="CI54" i="45"/>
  <c r="CJ54" i="45"/>
  <c r="CK54" i="45"/>
  <c r="CL54" i="45"/>
  <c r="CM54" i="45"/>
  <c r="CN54" i="45"/>
  <c r="CO54" i="45"/>
  <c r="CP54" i="45"/>
  <c r="CQ54" i="45"/>
  <c r="CR54" i="45"/>
  <c r="CS54" i="45"/>
  <c r="CT54" i="45"/>
  <c r="CU54" i="45"/>
  <c r="CV54" i="45"/>
  <c r="CW54" i="45"/>
  <c r="CY54" i="45"/>
  <c r="CZ54" i="45"/>
  <c r="DB54" i="45"/>
  <c r="DC54" i="45"/>
  <c r="DD54" i="45"/>
  <c r="DF54" i="45"/>
  <c r="DG54" i="45"/>
  <c r="DH54" i="45"/>
  <c r="DI54" i="45"/>
  <c r="DJ54" i="45"/>
  <c r="DK54" i="45"/>
  <c r="DL54" i="45"/>
  <c r="DM54" i="45"/>
  <c r="DN54" i="45"/>
  <c r="DO54" i="45"/>
  <c r="DP54" i="45"/>
  <c r="DQ54" i="45"/>
  <c r="DR54" i="45"/>
  <c r="DS54" i="45"/>
  <c r="DT54" i="45"/>
  <c r="DU54" i="45"/>
  <c r="DV54" i="45"/>
  <c r="DW54" i="45"/>
  <c r="DX54" i="45"/>
  <c r="DY54" i="45"/>
  <c r="DZ54" i="45"/>
  <c r="EA54" i="45"/>
  <c r="EB54" i="45"/>
  <c r="EC54" i="45"/>
  <c r="ED54" i="45"/>
  <c r="EE54" i="45"/>
  <c r="EF54" i="45"/>
  <c r="EG54" i="45"/>
  <c r="EH54" i="45"/>
  <c r="EI54" i="45"/>
  <c r="EJ54" i="45"/>
  <c r="EK54" i="45"/>
  <c r="EL54" i="45"/>
  <c r="EM54" i="45"/>
  <c r="EN54" i="45"/>
  <c r="EO54" i="45"/>
  <c r="CH55" i="45"/>
  <c r="CI55" i="45"/>
  <c r="CJ55" i="45"/>
  <c r="CK55" i="45"/>
  <c r="CL55" i="45"/>
  <c r="CM55" i="45"/>
  <c r="CN55" i="45"/>
  <c r="CO55" i="45"/>
  <c r="CP55" i="45"/>
  <c r="CQ55" i="45"/>
  <c r="CR55" i="45"/>
  <c r="CS55" i="45"/>
  <c r="CT55" i="45"/>
  <c r="CU55" i="45"/>
  <c r="CV55" i="45"/>
  <c r="CW55" i="45"/>
  <c r="CX55" i="45"/>
  <c r="CY55" i="45"/>
  <c r="CZ55" i="45"/>
  <c r="DA55" i="45"/>
  <c r="DB55" i="45"/>
  <c r="DC55" i="45"/>
  <c r="DD55" i="45"/>
  <c r="DE55" i="45"/>
  <c r="DF55" i="45"/>
  <c r="DG55" i="45"/>
  <c r="DH55" i="45"/>
  <c r="DI55" i="45"/>
  <c r="DJ55" i="45"/>
  <c r="DK55" i="45"/>
  <c r="DL55" i="45"/>
  <c r="DM55" i="45"/>
  <c r="DN55" i="45"/>
  <c r="DO55" i="45"/>
  <c r="DP55" i="45"/>
  <c r="DQ55" i="45"/>
  <c r="DR55" i="45"/>
  <c r="DS55" i="45"/>
  <c r="DT55" i="45"/>
  <c r="DU55" i="45"/>
  <c r="DW55" i="45"/>
  <c r="DX55" i="45"/>
  <c r="DZ55" i="45"/>
  <c r="EA55" i="45"/>
  <c r="EC55" i="45"/>
  <c r="ED55" i="45"/>
  <c r="EF55" i="45"/>
  <c r="EG55" i="45"/>
  <c r="EI55" i="45"/>
  <c r="EJ55" i="45"/>
  <c r="EL55" i="45"/>
  <c r="EM55" i="45"/>
  <c r="EN55" i="45"/>
  <c r="EO55" i="45"/>
  <c r="CH11" i="45"/>
  <c r="CI11" i="45"/>
  <c r="CJ11" i="45"/>
  <c r="CK11" i="45"/>
  <c r="CL11" i="45"/>
  <c r="CM11" i="45"/>
  <c r="CN11" i="45"/>
  <c r="CO11" i="45"/>
  <c r="CP11" i="45"/>
  <c r="CQ11" i="45"/>
  <c r="CR11" i="45"/>
  <c r="CS11" i="45"/>
  <c r="CT11" i="45"/>
  <c r="CU11" i="45"/>
  <c r="CY11" i="45"/>
  <c r="CZ11" i="45"/>
  <c r="DA11" i="45"/>
  <c r="DB11" i="45"/>
  <c r="DC11" i="45"/>
  <c r="DD11" i="45"/>
  <c r="DE11" i="45"/>
  <c r="DF11" i="45"/>
  <c r="DG11" i="45"/>
  <c r="DH11" i="45"/>
  <c r="DI11" i="45"/>
  <c r="DJ11" i="45"/>
  <c r="DK11" i="45"/>
  <c r="DL11" i="45"/>
  <c r="DM11" i="45"/>
  <c r="DN11" i="45"/>
  <c r="DO11" i="45"/>
  <c r="DP11" i="45"/>
  <c r="DQ11" i="45"/>
  <c r="DR11" i="45"/>
  <c r="DS11" i="45"/>
  <c r="DT11" i="45"/>
  <c r="DU11" i="45"/>
  <c r="DV11" i="45"/>
  <c r="DW11" i="45"/>
  <c r="DX11" i="45"/>
  <c r="DY11" i="45"/>
  <c r="DZ11" i="45"/>
  <c r="EA11" i="45"/>
  <c r="EB11" i="45"/>
  <c r="EC11" i="45"/>
  <c r="ED11" i="45"/>
  <c r="EE11" i="45"/>
  <c r="EF11" i="45"/>
  <c r="EG11" i="45"/>
  <c r="EH11" i="45"/>
  <c r="EI11" i="45"/>
  <c r="EJ11" i="45"/>
  <c r="EK11" i="45"/>
  <c r="EL11" i="45"/>
  <c r="EM11" i="45"/>
  <c r="EN11" i="45"/>
  <c r="EO11" i="45"/>
  <c r="CH12" i="45"/>
  <c r="CI12" i="45"/>
  <c r="CJ12" i="45"/>
  <c r="CK12" i="45"/>
  <c r="CL12" i="45"/>
  <c r="CM12" i="45"/>
  <c r="CN12" i="45"/>
  <c r="CO12" i="45"/>
  <c r="CP12" i="45"/>
  <c r="CQ12" i="45"/>
  <c r="CR12" i="45"/>
  <c r="CS12" i="45"/>
  <c r="CT12" i="45"/>
  <c r="CU12" i="45"/>
  <c r="CV12" i="45"/>
  <c r="CW12" i="45"/>
  <c r="CX12" i="45"/>
  <c r="CY12" i="45"/>
  <c r="CZ12" i="45"/>
  <c r="DB12" i="45"/>
  <c r="DD12" i="45"/>
  <c r="DF12" i="45"/>
  <c r="DG12" i="45"/>
  <c r="DH12" i="45"/>
  <c r="DI12" i="45"/>
  <c r="DJ12" i="45"/>
  <c r="DK12" i="45"/>
  <c r="DL12" i="45"/>
  <c r="DM12" i="45"/>
  <c r="DN12" i="45"/>
  <c r="DO12" i="45"/>
  <c r="DP12" i="45"/>
  <c r="DQ12" i="45"/>
  <c r="DR12" i="45"/>
  <c r="DS12" i="45"/>
  <c r="DT12" i="45"/>
  <c r="DU12" i="45"/>
  <c r="DV12" i="45"/>
  <c r="DW12" i="45"/>
  <c r="DX12" i="45"/>
  <c r="DY12" i="45"/>
  <c r="DZ12" i="45"/>
  <c r="EA12" i="45"/>
  <c r="EB12" i="45"/>
  <c r="EC12" i="45"/>
  <c r="ED12" i="45"/>
  <c r="EE12" i="45"/>
  <c r="EF12" i="45"/>
  <c r="EG12" i="45"/>
  <c r="EH12" i="45"/>
  <c r="EI12" i="45"/>
  <c r="EJ12" i="45"/>
  <c r="EK12" i="45"/>
  <c r="EL12" i="45"/>
  <c r="EM12" i="45"/>
  <c r="EN12" i="45"/>
  <c r="EO12" i="45"/>
  <c r="CH13" i="45"/>
  <c r="CI13" i="45"/>
  <c r="CJ13" i="45"/>
  <c r="CK13" i="45"/>
  <c r="CL13" i="45"/>
  <c r="CM13" i="45"/>
  <c r="CN13" i="45"/>
  <c r="CO13" i="45"/>
  <c r="CP13" i="45"/>
  <c r="CQ13" i="45"/>
  <c r="CR13" i="45"/>
  <c r="CS13" i="45"/>
  <c r="CT13" i="45"/>
  <c r="CU13" i="45"/>
  <c r="CV13" i="45"/>
  <c r="CW13" i="45"/>
  <c r="CX13" i="45"/>
  <c r="CY13" i="45"/>
  <c r="CZ13" i="45"/>
  <c r="DB13" i="45"/>
  <c r="DD13" i="45"/>
  <c r="DF13" i="45"/>
  <c r="DG13" i="45"/>
  <c r="DH13" i="45"/>
  <c r="DI13" i="45"/>
  <c r="DJ13" i="45"/>
  <c r="DK13" i="45"/>
  <c r="DL13" i="45"/>
  <c r="DM13" i="45"/>
  <c r="DN13" i="45"/>
  <c r="DO13" i="45"/>
  <c r="DP13" i="45"/>
  <c r="DQ13" i="45"/>
  <c r="DR13" i="45"/>
  <c r="DS13" i="45"/>
  <c r="DT13" i="45"/>
  <c r="DU13" i="45"/>
  <c r="DV13" i="45"/>
  <c r="DW13" i="45"/>
  <c r="DX13" i="45"/>
  <c r="DY13" i="45"/>
  <c r="DZ13" i="45"/>
  <c r="EA13" i="45"/>
  <c r="EB13" i="45"/>
  <c r="EC13" i="45"/>
  <c r="ED13" i="45"/>
  <c r="EE13" i="45"/>
  <c r="EF13" i="45"/>
  <c r="EG13" i="45"/>
  <c r="EH13" i="45"/>
  <c r="EI13" i="45"/>
  <c r="EJ13" i="45"/>
  <c r="EK13" i="45"/>
  <c r="EL13" i="45"/>
  <c r="EM13" i="45"/>
  <c r="EN13" i="45"/>
  <c r="EO13" i="45"/>
  <c r="CH32" i="45"/>
  <c r="CI32" i="45"/>
  <c r="CJ32" i="45"/>
  <c r="CK32" i="45"/>
  <c r="CL32" i="45"/>
  <c r="CM32" i="45"/>
  <c r="CN32" i="45"/>
  <c r="CO32" i="45"/>
  <c r="CP32" i="45"/>
  <c r="CQ32" i="45"/>
  <c r="CR32" i="45"/>
  <c r="CS32" i="45"/>
  <c r="CT32" i="45"/>
  <c r="CU32" i="45"/>
  <c r="CV32" i="45"/>
  <c r="CW32" i="45"/>
  <c r="CX32" i="45"/>
  <c r="CY32" i="45"/>
  <c r="CZ32" i="45"/>
  <c r="DB32" i="45"/>
  <c r="DD32" i="45"/>
  <c r="DE32" i="45"/>
  <c r="DF32" i="45"/>
  <c r="DG32" i="45"/>
  <c r="DH32" i="45"/>
  <c r="DI32" i="45"/>
  <c r="DJ32" i="45"/>
  <c r="DK32" i="45"/>
  <c r="DL32" i="45"/>
  <c r="DM32" i="45"/>
  <c r="DN32" i="45"/>
  <c r="DO32" i="45"/>
  <c r="DP32" i="45"/>
  <c r="DQ32" i="45"/>
  <c r="DR32" i="45"/>
  <c r="DS32" i="45"/>
  <c r="DT32" i="45"/>
  <c r="DU32" i="45"/>
  <c r="DV32" i="45"/>
  <c r="DW32" i="45"/>
  <c r="DX32" i="45"/>
  <c r="DY32" i="45"/>
  <c r="DZ32" i="45"/>
  <c r="EA32" i="45"/>
  <c r="EB32" i="45"/>
  <c r="EC32" i="45"/>
  <c r="ED32" i="45"/>
  <c r="EE32" i="45"/>
  <c r="EF32" i="45"/>
  <c r="EG32" i="45"/>
  <c r="EH32" i="45"/>
  <c r="EI32" i="45"/>
  <c r="EJ32" i="45"/>
  <c r="EK32" i="45"/>
  <c r="EL32" i="45"/>
  <c r="EM32" i="45"/>
  <c r="EN32" i="45"/>
  <c r="EO32" i="45"/>
  <c r="CH33" i="45"/>
  <c r="CI33" i="45"/>
  <c r="CJ33" i="45"/>
  <c r="CK33" i="45"/>
  <c r="CL33" i="45"/>
  <c r="CM33" i="45"/>
  <c r="CN33" i="45"/>
  <c r="CO33" i="45"/>
  <c r="CP33" i="45"/>
  <c r="CQ33" i="45"/>
  <c r="CR33" i="45"/>
  <c r="CS33" i="45"/>
  <c r="CT33" i="45"/>
  <c r="CU33" i="45"/>
  <c r="CV33" i="45"/>
  <c r="CW33" i="45"/>
  <c r="CX33" i="45"/>
  <c r="CY33" i="45"/>
  <c r="CZ33" i="45"/>
  <c r="DA33" i="45"/>
  <c r="DB33" i="45"/>
  <c r="DC33" i="45"/>
  <c r="DD33" i="45"/>
  <c r="DE33" i="45"/>
  <c r="DF33" i="45"/>
  <c r="DG33" i="45"/>
  <c r="DH33" i="45"/>
  <c r="DI33" i="45"/>
  <c r="DJ33" i="45"/>
  <c r="DK33" i="45"/>
  <c r="DM33" i="45"/>
  <c r="DO33" i="45"/>
  <c r="DQ33" i="45"/>
  <c r="DR33" i="45"/>
  <c r="DS33" i="45"/>
  <c r="DT33" i="45"/>
  <c r="DU33" i="45"/>
  <c r="DV33" i="45"/>
  <c r="DW33" i="45"/>
  <c r="DX33" i="45"/>
  <c r="DY33" i="45"/>
  <c r="DZ33" i="45"/>
  <c r="EA33" i="45"/>
  <c r="EB33" i="45"/>
  <c r="EC33" i="45"/>
  <c r="ED33" i="45"/>
  <c r="EE33" i="45"/>
  <c r="EF33" i="45"/>
  <c r="EG33" i="45"/>
  <c r="EH33" i="45"/>
  <c r="EI33" i="45"/>
  <c r="EJ33" i="45"/>
  <c r="EK33" i="45"/>
  <c r="EL33" i="45"/>
  <c r="EM33" i="45"/>
  <c r="EN33" i="45"/>
  <c r="EO33" i="45"/>
  <c r="CH34" i="45"/>
  <c r="CI34" i="45"/>
  <c r="CJ34" i="45"/>
  <c r="CK34" i="45"/>
  <c r="CL34" i="45"/>
  <c r="CM34" i="45"/>
  <c r="CN34" i="45"/>
  <c r="CO34" i="45"/>
  <c r="CP34" i="45"/>
  <c r="CQ34" i="45"/>
  <c r="CR34" i="45"/>
  <c r="CS34" i="45"/>
  <c r="CT34" i="45"/>
  <c r="CU34" i="45"/>
  <c r="CV34" i="45"/>
  <c r="CW34" i="45"/>
  <c r="CX34" i="45"/>
  <c r="CY34" i="45"/>
  <c r="CZ34" i="45"/>
  <c r="DA34" i="45"/>
  <c r="DB34" i="45"/>
  <c r="DC34" i="45"/>
  <c r="DD34" i="45"/>
  <c r="DE34" i="45"/>
  <c r="DF34" i="45"/>
  <c r="DG34" i="45"/>
  <c r="DH34" i="45"/>
  <c r="DI34" i="45"/>
  <c r="DJ34" i="45"/>
  <c r="DK34" i="45"/>
  <c r="DL34" i="45"/>
  <c r="DM34" i="45"/>
  <c r="DN34" i="45"/>
  <c r="DQ34" i="45"/>
  <c r="DR34" i="45"/>
  <c r="DU34" i="45"/>
  <c r="DV34" i="45"/>
  <c r="DW34" i="45"/>
  <c r="DX34" i="45"/>
  <c r="DY34" i="45"/>
  <c r="DZ34" i="45"/>
  <c r="EA34" i="45"/>
  <c r="EB34" i="45"/>
  <c r="EC34" i="45"/>
  <c r="ED34" i="45"/>
  <c r="EE34" i="45"/>
  <c r="EF34" i="45"/>
  <c r="EG34" i="45"/>
  <c r="EH34" i="45"/>
  <c r="EI34" i="45"/>
  <c r="EJ34" i="45"/>
  <c r="EK34" i="45"/>
  <c r="EL34" i="45"/>
  <c r="EM34" i="45"/>
  <c r="EN34" i="45"/>
  <c r="EO34" i="45"/>
  <c r="CH35" i="45"/>
  <c r="CI35" i="45"/>
  <c r="CJ35" i="45"/>
  <c r="CK35" i="45"/>
  <c r="CL35" i="45"/>
  <c r="CM35" i="45"/>
  <c r="CN35" i="45"/>
  <c r="CO35" i="45"/>
  <c r="CP35" i="45"/>
  <c r="CQ35" i="45"/>
  <c r="CR35" i="45"/>
  <c r="CS35" i="45"/>
  <c r="CT35" i="45"/>
  <c r="CU35" i="45"/>
  <c r="CV35" i="45"/>
  <c r="CW35" i="45"/>
  <c r="CX35" i="45"/>
  <c r="CY35" i="45"/>
  <c r="CZ35" i="45"/>
  <c r="DA35" i="45"/>
  <c r="DB35" i="45"/>
  <c r="DC35" i="45"/>
  <c r="DD35" i="45"/>
  <c r="DE35" i="45"/>
  <c r="DF35" i="45"/>
  <c r="DG35" i="45"/>
  <c r="DH35" i="45"/>
  <c r="DI35" i="45"/>
  <c r="DJ35" i="45"/>
  <c r="DK35" i="45"/>
  <c r="DL35" i="45"/>
  <c r="DN35" i="45"/>
  <c r="DO35" i="45"/>
  <c r="DP35" i="45"/>
  <c r="DQ35" i="45"/>
  <c r="DR35" i="45"/>
  <c r="DS35" i="45"/>
  <c r="DT35" i="45"/>
  <c r="DU35" i="45"/>
  <c r="DV35" i="45"/>
  <c r="DW35" i="45"/>
  <c r="DX35" i="45"/>
  <c r="DY35" i="45"/>
  <c r="DZ35" i="45"/>
  <c r="EA35" i="45"/>
  <c r="EB35" i="45"/>
  <c r="EC35" i="45"/>
  <c r="ED35" i="45"/>
  <c r="EE35" i="45"/>
  <c r="EF35" i="45"/>
  <c r="EG35" i="45"/>
  <c r="EH35" i="45"/>
  <c r="EI35" i="45"/>
  <c r="EJ35" i="45"/>
  <c r="EK35" i="45"/>
  <c r="EL35" i="45"/>
  <c r="EM35" i="45"/>
  <c r="EN35" i="45"/>
  <c r="EO35" i="45"/>
  <c r="CH14" i="45"/>
  <c r="CI14" i="45"/>
  <c r="CJ14" i="45"/>
  <c r="CK14" i="45"/>
  <c r="CL14" i="45"/>
  <c r="CM14" i="45"/>
  <c r="CN14" i="45"/>
  <c r="CO14" i="45"/>
  <c r="CP14" i="45"/>
  <c r="CQ14" i="45"/>
  <c r="CR14" i="45"/>
  <c r="CS14" i="45"/>
  <c r="CT14" i="45"/>
  <c r="CU14" i="45"/>
  <c r="CV14" i="45"/>
  <c r="CW14" i="45"/>
  <c r="CX14" i="45"/>
  <c r="CY14" i="45"/>
  <c r="CZ14" i="45"/>
  <c r="DA14" i="45"/>
  <c r="DB14" i="45"/>
  <c r="DC14" i="45"/>
  <c r="DD14" i="45"/>
  <c r="DE14" i="45"/>
  <c r="DF14" i="45"/>
  <c r="DG14" i="45"/>
  <c r="DH14" i="45"/>
  <c r="DJ14" i="45"/>
  <c r="DK14" i="45"/>
  <c r="DL14" i="45"/>
  <c r="DM14" i="45"/>
  <c r="DN14" i="45"/>
  <c r="DO14" i="45"/>
  <c r="DP14" i="45"/>
  <c r="DQ14" i="45"/>
  <c r="DR14" i="45"/>
  <c r="DS14" i="45"/>
  <c r="DT14" i="45"/>
  <c r="DU14" i="45"/>
  <c r="DV14" i="45"/>
  <c r="DW14" i="45"/>
  <c r="DX14" i="45"/>
  <c r="DY14" i="45"/>
  <c r="DZ14" i="45"/>
  <c r="EA14" i="45"/>
  <c r="EB14" i="45"/>
  <c r="EC14" i="45"/>
  <c r="ED14" i="45"/>
  <c r="EE14" i="45"/>
  <c r="EF14" i="45"/>
  <c r="EG14" i="45"/>
  <c r="EH14" i="45"/>
  <c r="EI14" i="45"/>
  <c r="EJ14" i="45"/>
  <c r="EK14" i="45"/>
  <c r="EL14" i="45"/>
  <c r="EM14" i="45"/>
  <c r="EN14" i="45"/>
  <c r="EO14" i="45"/>
  <c r="CH19" i="45"/>
  <c r="CI19" i="45"/>
  <c r="CJ19" i="45"/>
  <c r="CK19" i="45"/>
  <c r="CL19" i="45"/>
  <c r="CM19" i="45"/>
  <c r="CN19" i="45"/>
  <c r="CO19" i="45"/>
  <c r="CP19" i="45"/>
  <c r="CQ19" i="45"/>
  <c r="CR19" i="45"/>
  <c r="CS19" i="45"/>
  <c r="CT19" i="45"/>
  <c r="CU19" i="45"/>
  <c r="CV19" i="45"/>
  <c r="CW19" i="45"/>
  <c r="CX19" i="45"/>
  <c r="CY19" i="45"/>
  <c r="CZ19" i="45"/>
  <c r="DA19" i="45"/>
  <c r="DB19" i="45"/>
  <c r="DC19" i="45"/>
  <c r="DD19" i="45"/>
  <c r="DE19" i="45"/>
  <c r="DF19" i="45"/>
  <c r="DG19" i="45"/>
  <c r="DH19" i="45"/>
  <c r="DI19" i="45"/>
  <c r="DK19" i="45"/>
  <c r="DL19" i="45"/>
  <c r="DN19" i="45"/>
  <c r="DO19" i="45"/>
  <c r="DQ19" i="45"/>
  <c r="DR19" i="45"/>
  <c r="DT19" i="45"/>
  <c r="DU19" i="45"/>
  <c r="DW19" i="45"/>
  <c r="DX19" i="45"/>
  <c r="DZ19" i="45"/>
  <c r="EA19" i="45"/>
  <c r="EB19" i="45"/>
  <c r="EC19" i="45"/>
  <c r="ED19" i="45"/>
  <c r="EE19" i="45"/>
  <c r="EF19" i="45"/>
  <c r="EG19" i="45"/>
  <c r="EH19" i="45"/>
  <c r="EI19" i="45"/>
  <c r="EJ19" i="45"/>
  <c r="EK19" i="45"/>
  <c r="EL19" i="45"/>
  <c r="EM19" i="45"/>
  <c r="EN19" i="45"/>
  <c r="EO19" i="45"/>
  <c r="CH20" i="45"/>
  <c r="CI20" i="45"/>
  <c r="CJ20" i="45"/>
  <c r="CK20" i="45"/>
  <c r="CL20" i="45"/>
  <c r="CM20" i="45"/>
  <c r="CN20" i="45"/>
  <c r="CO20" i="45"/>
  <c r="CP20" i="45"/>
  <c r="CQ20" i="45"/>
  <c r="CR20" i="45"/>
  <c r="CS20" i="45"/>
  <c r="CT20" i="45"/>
  <c r="CU20" i="45"/>
  <c r="CV20" i="45"/>
  <c r="CW20" i="45"/>
  <c r="CX20" i="45"/>
  <c r="CY20" i="45"/>
  <c r="CZ20" i="45"/>
  <c r="DA20" i="45"/>
  <c r="DB20" i="45"/>
  <c r="DC20" i="45"/>
  <c r="DD20" i="45"/>
  <c r="DE20" i="45"/>
  <c r="DF20" i="45"/>
  <c r="DG20" i="45"/>
  <c r="DH20" i="45"/>
  <c r="DI20" i="45"/>
  <c r="DK20" i="45"/>
  <c r="DL20" i="45"/>
  <c r="DN20" i="45"/>
  <c r="DO20" i="45"/>
  <c r="DQ20" i="45"/>
  <c r="DR20" i="45"/>
  <c r="DT20" i="45"/>
  <c r="DU20" i="45"/>
  <c r="DW20" i="45"/>
  <c r="DX20" i="45"/>
  <c r="DZ20" i="45"/>
  <c r="EA20" i="45"/>
  <c r="EB20" i="45"/>
  <c r="EC20" i="45"/>
  <c r="ED20" i="45"/>
  <c r="EE20" i="45"/>
  <c r="EF20" i="45"/>
  <c r="EG20" i="45"/>
  <c r="EH20" i="45"/>
  <c r="EI20" i="45"/>
  <c r="EJ20" i="45"/>
  <c r="EK20" i="45"/>
  <c r="EL20" i="45"/>
  <c r="EM20" i="45"/>
  <c r="EN20" i="45"/>
  <c r="EO20" i="45"/>
  <c r="CH21" i="45"/>
  <c r="CI21" i="45"/>
  <c r="CJ21" i="45"/>
  <c r="CK21" i="45"/>
  <c r="CL21" i="45"/>
  <c r="CM21" i="45"/>
  <c r="CN21" i="45"/>
  <c r="CO21" i="45"/>
  <c r="CP21" i="45"/>
  <c r="CQ21" i="45"/>
  <c r="CR21" i="45"/>
  <c r="CS21" i="45"/>
  <c r="CT21" i="45"/>
  <c r="CU21" i="45"/>
  <c r="CV21" i="45"/>
  <c r="CW21" i="45"/>
  <c r="CX21" i="45"/>
  <c r="CY21" i="45"/>
  <c r="CZ21" i="45"/>
  <c r="DA21" i="45"/>
  <c r="DB21" i="45"/>
  <c r="DC21" i="45"/>
  <c r="DD21" i="45"/>
  <c r="DE21" i="45"/>
  <c r="DF21" i="45"/>
  <c r="DG21" i="45"/>
  <c r="DH21" i="45"/>
  <c r="DI21" i="45"/>
  <c r="DK21" i="45"/>
  <c r="DL21" i="45"/>
  <c r="DN21" i="45"/>
  <c r="DO21" i="45"/>
  <c r="DQ21" i="45"/>
  <c r="DR21" i="45"/>
  <c r="DT21" i="45"/>
  <c r="DU21" i="45"/>
  <c r="DW21" i="45"/>
  <c r="DX21" i="45"/>
  <c r="DZ21" i="45"/>
  <c r="EA21" i="45"/>
  <c r="EB21" i="45"/>
  <c r="EC21" i="45"/>
  <c r="ED21" i="45"/>
  <c r="EE21" i="45"/>
  <c r="EF21" i="45"/>
  <c r="EG21" i="45"/>
  <c r="EH21" i="45"/>
  <c r="EI21" i="45"/>
  <c r="EJ21" i="45"/>
  <c r="EK21" i="45"/>
  <c r="EL21" i="45"/>
  <c r="EM21" i="45"/>
  <c r="EN21" i="45"/>
  <c r="EO21" i="45"/>
  <c r="CH56" i="45"/>
  <c r="CI56" i="45"/>
  <c r="CJ56" i="45"/>
  <c r="CK56" i="45"/>
  <c r="CL56" i="45"/>
  <c r="CM56" i="45"/>
  <c r="CN56" i="45"/>
  <c r="CO56" i="45"/>
  <c r="CP56" i="45"/>
  <c r="CQ56" i="45"/>
  <c r="CR56" i="45"/>
  <c r="CS56" i="45"/>
  <c r="CT56" i="45"/>
  <c r="CU56" i="45"/>
  <c r="CV56" i="45"/>
  <c r="CW56" i="45"/>
  <c r="CX56" i="45"/>
  <c r="CY56" i="45"/>
  <c r="CZ56" i="45"/>
  <c r="DA56" i="45"/>
  <c r="DB56" i="45"/>
  <c r="DC56" i="45"/>
  <c r="DD56" i="45"/>
  <c r="DE56" i="45"/>
  <c r="DF56" i="45"/>
  <c r="DG56" i="45"/>
  <c r="DH56" i="45"/>
  <c r="DI56" i="45"/>
  <c r="DK56" i="45"/>
  <c r="DL56" i="45"/>
  <c r="DN56" i="45"/>
  <c r="DO56" i="45"/>
  <c r="DQ56" i="45"/>
  <c r="DR56" i="45"/>
  <c r="DT56" i="45"/>
  <c r="DU56" i="45"/>
  <c r="DW56" i="45"/>
  <c r="DX56" i="45"/>
  <c r="DZ56" i="45"/>
  <c r="EA56" i="45"/>
  <c r="EB56" i="45"/>
  <c r="EC56" i="45"/>
  <c r="ED56" i="45"/>
  <c r="EE56" i="45"/>
  <c r="EF56" i="45"/>
  <c r="EG56" i="45"/>
  <c r="EH56" i="45"/>
  <c r="EI56" i="45"/>
  <c r="EJ56" i="45"/>
  <c r="EK56" i="45"/>
  <c r="EL56" i="45"/>
  <c r="EM56" i="45"/>
  <c r="EN56" i="45"/>
  <c r="EO56" i="45"/>
  <c r="CH22" i="45"/>
  <c r="CI22" i="45"/>
  <c r="CJ22" i="45"/>
  <c r="CK22" i="45"/>
  <c r="CL22" i="45"/>
  <c r="CM22" i="45"/>
  <c r="CN22" i="45"/>
  <c r="CO22" i="45"/>
  <c r="CP22" i="45"/>
  <c r="CQ22" i="45"/>
  <c r="CR22" i="45"/>
  <c r="CS22" i="45"/>
  <c r="CT22" i="45"/>
  <c r="CU22" i="45"/>
  <c r="CV22" i="45"/>
  <c r="CW22" i="45"/>
  <c r="CX22" i="45"/>
  <c r="CY22" i="45"/>
  <c r="CZ22" i="45"/>
  <c r="DA22" i="45"/>
  <c r="DB22" i="45"/>
  <c r="DC22" i="45"/>
  <c r="DD22" i="45"/>
  <c r="DE22" i="45"/>
  <c r="DF22" i="45"/>
  <c r="DG22" i="45"/>
  <c r="DH22" i="45"/>
  <c r="DI22" i="45"/>
  <c r="DK22" i="45"/>
  <c r="DL22" i="45"/>
  <c r="DN22" i="45"/>
  <c r="DO22" i="45"/>
  <c r="DQ22" i="45"/>
  <c r="DR22" i="45"/>
  <c r="DT22" i="45"/>
  <c r="DU22" i="45"/>
  <c r="DW22" i="45"/>
  <c r="DX22" i="45"/>
  <c r="DZ22" i="45"/>
  <c r="EA22" i="45"/>
  <c r="EB22" i="45"/>
  <c r="EC22" i="45"/>
  <c r="ED22" i="45"/>
  <c r="EE22" i="45"/>
  <c r="EF22" i="45"/>
  <c r="EG22" i="45"/>
  <c r="EH22" i="45"/>
  <c r="EI22" i="45"/>
  <c r="EJ22" i="45"/>
  <c r="EK22" i="45"/>
  <c r="EL22" i="45"/>
  <c r="EM22" i="45"/>
  <c r="EN22" i="45"/>
  <c r="EO22" i="45"/>
  <c r="CH23" i="45"/>
  <c r="CI23" i="45"/>
  <c r="CJ23" i="45"/>
  <c r="CK23" i="45"/>
  <c r="CL23" i="45"/>
  <c r="CM23" i="45"/>
  <c r="CN23" i="45"/>
  <c r="CO23" i="45"/>
  <c r="CP23" i="45"/>
  <c r="CQ23" i="45"/>
  <c r="CR23" i="45"/>
  <c r="CS23" i="45"/>
  <c r="CT23" i="45"/>
  <c r="CU23" i="45"/>
  <c r="CV23" i="45"/>
  <c r="CW23" i="45"/>
  <c r="CX23" i="45"/>
  <c r="CY23" i="45"/>
  <c r="CZ23" i="45"/>
  <c r="DA23" i="45"/>
  <c r="DB23" i="45"/>
  <c r="DC23" i="45"/>
  <c r="DD23" i="45"/>
  <c r="DE23" i="45"/>
  <c r="DF23" i="45"/>
  <c r="DG23" i="45"/>
  <c r="DH23" i="45"/>
  <c r="DI23" i="45"/>
  <c r="DK23" i="45"/>
  <c r="DL23" i="45"/>
  <c r="DN23" i="45"/>
  <c r="DO23" i="45"/>
  <c r="DQ23" i="45"/>
  <c r="DR23" i="45"/>
  <c r="DT23" i="45"/>
  <c r="DU23" i="45"/>
  <c r="DW23" i="45"/>
  <c r="DX23" i="45"/>
  <c r="DZ23" i="45"/>
  <c r="EA23" i="45"/>
  <c r="EB23" i="45"/>
  <c r="EC23" i="45"/>
  <c r="ED23" i="45"/>
  <c r="EE23" i="45"/>
  <c r="EF23" i="45"/>
  <c r="EG23" i="45"/>
  <c r="EH23" i="45"/>
  <c r="EI23" i="45"/>
  <c r="EJ23" i="45"/>
  <c r="EK23" i="45"/>
  <c r="EL23" i="45"/>
  <c r="EM23" i="45"/>
  <c r="EN23" i="45"/>
  <c r="EO23" i="45"/>
  <c r="CH24" i="45"/>
  <c r="CI24" i="45"/>
  <c r="CJ24" i="45"/>
  <c r="CK24" i="45"/>
  <c r="CL24" i="45"/>
  <c r="CM24" i="45"/>
  <c r="CN24" i="45"/>
  <c r="CO24" i="45"/>
  <c r="CP24" i="45"/>
  <c r="CQ24" i="45"/>
  <c r="CR24" i="45"/>
  <c r="CS24" i="45"/>
  <c r="CT24" i="45"/>
  <c r="CU24" i="45"/>
  <c r="CV24" i="45"/>
  <c r="CW24" i="45"/>
  <c r="CX24" i="45"/>
  <c r="CY24" i="45"/>
  <c r="CZ24" i="45"/>
  <c r="DA24" i="45"/>
  <c r="DB24" i="45"/>
  <c r="DC24" i="45"/>
  <c r="DD24" i="45"/>
  <c r="DE24" i="45"/>
  <c r="DF24" i="45"/>
  <c r="DG24" i="45"/>
  <c r="DH24" i="45"/>
  <c r="DI24" i="45"/>
  <c r="DK24" i="45"/>
  <c r="DL24" i="45"/>
  <c r="DN24" i="45"/>
  <c r="DO24" i="45"/>
  <c r="DQ24" i="45"/>
  <c r="DR24" i="45"/>
  <c r="DT24" i="45"/>
  <c r="DU24" i="45"/>
  <c r="DW24" i="45"/>
  <c r="DX24" i="45"/>
  <c r="DZ24" i="45"/>
  <c r="EA24" i="45"/>
  <c r="EB24" i="45"/>
  <c r="EC24" i="45"/>
  <c r="ED24" i="45"/>
  <c r="EE24" i="45"/>
  <c r="EF24" i="45"/>
  <c r="EG24" i="45"/>
  <c r="EH24" i="45"/>
  <c r="EI24" i="45"/>
  <c r="EJ24" i="45"/>
  <c r="EK24" i="45"/>
  <c r="EL24" i="45"/>
  <c r="EM24" i="45"/>
  <c r="EN24" i="45"/>
  <c r="EO24" i="45"/>
  <c r="CH57" i="45"/>
  <c r="CI57" i="45"/>
  <c r="CJ57" i="45"/>
  <c r="CK57" i="45"/>
  <c r="CL57" i="45"/>
  <c r="CM57" i="45"/>
  <c r="CN57" i="45"/>
  <c r="CO57" i="45"/>
  <c r="CP57" i="45"/>
  <c r="CQ57" i="45"/>
  <c r="CR57" i="45"/>
  <c r="CS57" i="45"/>
  <c r="CT57" i="45"/>
  <c r="CU57" i="45"/>
  <c r="CV57" i="45"/>
  <c r="CW57" i="45"/>
  <c r="CX57" i="45"/>
  <c r="CY57" i="45"/>
  <c r="CZ57" i="45"/>
  <c r="DA57" i="45"/>
  <c r="DB57" i="45"/>
  <c r="DC57" i="45"/>
  <c r="DD57" i="45"/>
  <c r="DE57" i="45"/>
  <c r="DF57" i="45"/>
  <c r="DG57" i="45"/>
  <c r="DH57" i="45"/>
  <c r="DI57" i="45"/>
  <c r="DK57" i="45"/>
  <c r="DL57" i="45"/>
  <c r="DN57" i="45"/>
  <c r="DO57" i="45"/>
  <c r="DQ57" i="45"/>
  <c r="DR57" i="45"/>
  <c r="DT57" i="45"/>
  <c r="DU57" i="45"/>
  <c r="DW57" i="45"/>
  <c r="DX57" i="45"/>
  <c r="DZ57" i="45"/>
  <c r="EA57" i="45"/>
  <c r="EB57" i="45"/>
  <c r="EC57" i="45"/>
  <c r="ED57" i="45"/>
  <c r="EE57" i="45"/>
  <c r="EF57" i="45"/>
  <c r="EG57" i="45"/>
  <c r="EH57" i="45"/>
  <c r="EI57" i="45"/>
  <c r="EJ57" i="45"/>
  <c r="EK57" i="45"/>
  <c r="EL57" i="45"/>
  <c r="EM57" i="45"/>
  <c r="EN57" i="45"/>
  <c r="EO57" i="45"/>
  <c r="CH49" i="45"/>
  <c r="CI49" i="45"/>
  <c r="CJ49" i="45"/>
  <c r="CK49" i="45"/>
  <c r="CL49" i="45"/>
  <c r="CM49" i="45"/>
  <c r="CN49" i="45"/>
  <c r="CO49" i="45"/>
  <c r="CP49" i="45"/>
  <c r="CQ49" i="45"/>
  <c r="CR49" i="45"/>
  <c r="CS49" i="45"/>
  <c r="CT49" i="45"/>
  <c r="CU49" i="45"/>
  <c r="CV49" i="45"/>
  <c r="CW49" i="45"/>
  <c r="CX49" i="45"/>
  <c r="CY49" i="45"/>
  <c r="CZ49" i="45"/>
  <c r="DA49" i="45"/>
  <c r="DB49" i="45"/>
  <c r="DC49" i="45"/>
  <c r="DD49" i="45"/>
  <c r="DE49" i="45"/>
  <c r="DF49" i="45"/>
  <c r="DG49" i="45"/>
  <c r="DH49" i="45"/>
  <c r="DI49" i="45"/>
  <c r="DK49" i="45"/>
  <c r="DL49" i="45"/>
  <c r="DN49" i="45"/>
  <c r="DO49" i="45"/>
  <c r="DQ49" i="45"/>
  <c r="DR49" i="45"/>
  <c r="DT49" i="45"/>
  <c r="DU49" i="45"/>
  <c r="DW49" i="45"/>
  <c r="DX49" i="45"/>
  <c r="DZ49" i="45"/>
  <c r="EA49" i="45"/>
  <c r="EB49" i="45"/>
  <c r="EC49" i="45"/>
  <c r="ED49" i="45"/>
  <c r="EE49" i="45"/>
  <c r="EF49" i="45"/>
  <c r="EG49" i="45"/>
  <c r="EH49" i="45"/>
  <c r="EI49" i="45"/>
  <c r="EJ49" i="45"/>
  <c r="EK49" i="45"/>
  <c r="EL49" i="45"/>
  <c r="EM49" i="45"/>
  <c r="EN49" i="45"/>
  <c r="EO49" i="45"/>
  <c r="CH25" i="45"/>
  <c r="CI25" i="45"/>
  <c r="CJ25" i="45"/>
  <c r="CK25" i="45"/>
  <c r="CL25" i="45"/>
  <c r="CM25" i="45"/>
  <c r="CN25" i="45"/>
  <c r="CO25" i="45"/>
  <c r="CP25" i="45"/>
  <c r="CQ25" i="45"/>
  <c r="CR25" i="45"/>
  <c r="CS25" i="45"/>
  <c r="CT25" i="45"/>
  <c r="CU25" i="45"/>
  <c r="CV25" i="45"/>
  <c r="CW25" i="45"/>
  <c r="CY25" i="45"/>
  <c r="CZ25" i="45"/>
  <c r="DB25" i="45"/>
  <c r="DC25" i="45"/>
  <c r="DD25" i="45"/>
  <c r="DF25" i="45"/>
  <c r="DG25" i="45"/>
  <c r="DI25" i="45"/>
  <c r="DJ25" i="45"/>
  <c r="DK25" i="45"/>
  <c r="DM25" i="45"/>
  <c r="DN25" i="45"/>
  <c r="DO25" i="45"/>
  <c r="DP25" i="45"/>
  <c r="DQ25" i="45"/>
  <c r="DR25" i="45"/>
  <c r="DS25" i="45"/>
  <c r="DT25" i="45"/>
  <c r="DU25" i="45"/>
  <c r="DV25" i="45"/>
  <c r="DW25" i="45"/>
  <c r="DX25" i="45"/>
  <c r="DY25" i="45"/>
  <c r="DZ25" i="45"/>
  <c r="EA25" i="45"/>
  <c r="EB25" i="45"/>
  <c r="EC25" i="45"/>
  <c r="ED25" i="45"/>
  <c r="EE25" i="45"/>
  <c r="EF25" i="45"/>
  <c r="EG25" i="45"/>
  <c r="EH25" i="45"/>
  <c r="EI25" i="45"/>
  <c r="EJ25" i="45"/>
  <c r="EK25" i="45"/>
  <c r="EL25" i="45"/>
  <c r="EM25" i="45"/>
  <c r="EN25" i="45"/>
  <c r="EO25" i="45"/>
  <c r="CH26" i="45"/>
  <c r="CI26" i="45"/>
  <c r="CJ26" i="45"/>
  <c r="CK26" i="45"/>
  <c r="CL26" i="45"/>
  <c r="CM26" i="45"/>
  <c r="CN26" i="45"/>
  <c r="CO26" i="45"/>
  <c r="CP26" i="45"/>
  <c r="CQ26" i="45"/>
  <c r="CR26" i="45"/>
  <c r="CS26" i="45"/>
  <c r="CT26" i="45"/>
  <c r="CU26" i="45"/>
  <c r="CV26" i="45"/>
  <c r="CW26" i="45"/>
  <c r="CY26" i="45"/>
  <c r="CZ26" i="45"/>
  <c r="DB26" i="45"/>
  <c r="DC26" i="45"/>
  <c r="DD26" i="45"/>
  <c r="DF26" i="45"/>
  <c r="DG26" i="45"/>
  <c r="DI26" i="45"/>
  <c r="DJ26" i="45"/>
  <c r="DK26" i="45"/>
  <c r="DM26" i="45"/>
  <c r="DN26" i="45"/>
  <c r="DO26" i="45"/>
  <c r="DP26" i="45"/>
  <c r="DQ26" i="45"/>
  <c r="DR26" i="45"/>
  <c r="DS26" i="45"/>
  <c r="DT26" i="45"/>
  <c r="DU26" i="45"/>
  <c r="DV26" i="45"/>
  <c r="DW26" i="45"/>
  <c r="DX26" i="45"/>
  <c r="DY26" i="45"/>
  <c r="DZ26" i="45"/>
  <c r="EA26" i="45"/>
  <c r="EB26" i="45"/>
  <c r="EC26" i="45"/>
  <c r="ED26" i="45"/>
  <c r="EE26" i="45"/>
  <c r="EF26" i="45"/>
  <c r="EG26" i="45"/>
  <c r="EH26" i="45"/>
  <c r="EI26" i="45"/>
  <c r="EJ26" i="45"/>
  <c r="EK26" i="45"/>
  <c r="EL26" i="45"/>
  <c r="EM26" i="45"/>
  <c r="EN26" i="45"/>
  <c r="EO26" i="45"/>
  <c r="CH27" i="45"/>
  <c r="CI27" i="45"/>
  <c r="CJ27" i="45"/>
  <c r="CK27" i="45"/>
  <c r="CL27" i="45"/>
  <c r="CM27" i="45"/>
  <c r="CN27" i="45"/>
  <c r="CO27" i="45"/>
  <c r="CP27" i="45"/>
  <c r="CQ27" i="45"/>
  <c r="CR27" i="45"/>
  <c r="CS27" i="45"/>
  <c r="CT27" i="45"/>
  <c r="CU27" i="45"/>
  <c r="CV27" i="45"/>
  <c r="CW27" i="45"/>
  <c r="CY27" i="45"/>
  <c r="CZ27" i="45"/>
  <c r="DB27" i="45"/>
  <c r="DC27" i="45"/>
  <c r="DD27" i="45"/>
  <c r="DF27" i="45"/>
  <c r="DG27" i="45"/>
  <c r="DI27" i="45"/>
  <c r="DJ27" i="45"/>
  <c r="DK27" i="45"/>
  <c r="DM27" i="45"/>
  <c r="DN27" i="45"/>
  <c r="DO27" i="45"/>
  <c r="DP27" i="45"/>
  <c r="DQ27" i="45"/>
  <c r="DR27" i="45"/>
  <c r="DS27" i="45"/>
  <c r="DT27" i="45"/>
  <c r="DU27" i="45"/>
  <c r="DV27" i="45"/>
  <c r="DW27" i="45"/>
  <c r="DX27" i="45"/>
  <c r="DY27" i="45"/>
  <c r="DZ27" i="45"/>
  <c r="EA27" i="45"/>
  <c r="EB27" i="45"/>
  <c r="EC27" i="45"/>
  <c r="ED27" i="45"/>
  <c r="EE27" i="45"/>
  <c r="EF27" i="45"/>
  <c r="EG27" i="45"/>
  <c r="EH27" i="45"/>
  <c r="EI27" i="45"/>
  <c r="EJ27" i="45"/>
  <c r="EK27" i="45"/>
  <c r="EL27" i="45"/>
  <c r="EM27" i="45"/>
  <c r="EN27" i="45"/>
  <c r="EO27" i="45"/>
  <c r="CH58" i="45"/>
  <c r="CI58" i="45"/>
  <c r="CJ58" i="45"/>
  <c r="CK58" i="45"/>
  <c r="CL58" i="45"/>
  <c r="CM58" i="45"/>
  <c r="CN58" i="45"/>
  <c r="CO58" i="45"/>
  <c r="CP58" i="45"/>
  <c r="CQ58" i="45"/>
  <c r="CR58" i="45"/>
  <c r="CS58" i="45"/>
  <c r="CT58" i="45"/>
  <c r="CU58" i="45"/>
  <c r="CV58" i="45"/>
  <c r="CW58" i="45"/>
  <c r="CY58" i="45"/>
  <c r="CZ58" i="45"/>
  <c r="DB58" i="45"/>
  <c r="DC58" i="45"/>
  <c r="DD58" i="45"/>
  <c r="DF58" i="45"/>
  <c r="DG58" i="45"/>
  <c r="DI58" i="45"/>
  <c r="DJ58" i="45"/>
  <c r="DK58" i="45"/>
  <c r="DM58" i="45"/>
  <c r="DN58" i="45"/>
  <c r="DO58" i="45"/>
  <c r="DP58" i="45"/>
  <c r="DQ58" i="45"/>
  <c r="DR58" i="45"/>
  <c r="DS58" i="45"/>
  <c r="DT58" i="45"/>
  <c r="DU58" i="45"/>
  <c r="DV58" i="45"/>
  <c r="DW58" i="45"/>
  <c r="DX58" i="45"/>
  <c r="DY58" i="45"/>
  <c r="DZ58" i="45"/>
  <c r="EA58" i="45"/>
  <c r="EB58" i="45"/>
  <c r="EC58" i="45"/>
  <c r="ED58" i="45"/>
  <c r="EE58" i="45"/>
  <c r="EF58" i="45"/>
  <c r="EG58" i="45"/>
  <c r="EH58" i="45"/>
  <c r="EI58" i="45"/>
  <c r="EJ58" i="45"/>
  <c r="EK58" i="45"/>
  <c r="EL58" i="45"/>
  <c r="EM58" i="45"/>
  <c r="EN58" i="45"/>
  <c r="EO58" i="45"/>
  <c r="CH28" i="45"/>
  <c r="CI28" i="45"/>
  <c r="CJ28" i="45"/>
  <c r="CK28" i="45"/>
  <c r="CL28" i="45"/>
  <c r="CM28" i="45"/>
  <c r="CN28" i="45"/>
  <c r="CO28" i="45"/>
  <c r="CP28" i="45"/>
  <c r="CQ28" i="45"/>
  <c r="CR28" i="45"/>
  <c r="CS28" i="45"/>
  <c r="CT28" i="45"/>
  <c r="CU28" i="45"/>
  <c r="CV28" i="45"/>
  <c r="CW28" i="45"/>
  <c r="CY28" i="45"/>
  <c r="CZ28" i="45"/>
  <c r="DB28" i="45"/>
  <c r="DC28" i="45"/>
  <c r="DD28" i="45"/>
  <c r="DF28" i="45"/>
  <c r="DG28" i="45"/>
  <c r="DI28" i="45"/>
  <c r="DJ28" i="45"/>
  <c r="DK28" i="45"/>
  <c r="DM28" i="45"/>
  <c r="DN28" i="45"/>
  <c r="DO28" i="45"/>
  <c r="DP28" i="45"/>
  <c r="DQ28" i="45"/>
  <c r="DR28" i="45"/>
  <c r="DS28" i="45"/>
  <c r="DT28" i="45"/>
  <c r="DU28" i="45"/>
  <c r="DV28" i="45"/>
  <c r="DW28" i="45"/>
  <c r="DX28" i="45"/>
  <c r="DY28" i="45"/>
  <c r="DZ28" i="45"/>
  <c r="EA28" i="45"/>
  <c r="EB28" i="45"/>
  <c r="EC28" i="45"/>
  <c r="ED28" i="45"/>
  <c r="EE28" i="45"/>
  <c r="EF28" i="45"/>
  <c r="EG28" i="45"/>
  <c r="EH28" i="45"/>
  <c r="EI28" i="45"/>
  <c r="EJ28" i="45"/>
  <c r="EK28" i="45"/>
  <c r="EL28" i="45"/>
  <c r="EM28" i="45"/>
  <c r="EN28" i="45"/>
  <c r="EO28" i="45"/>
  <c r="CH29" i="45"/>
  <c r="CI29" i="45"/>
  <c r="CJ29" i="45"/>
  <c r="CK29" i="45"/>
  <c r="CL29" i="45"/>
  <c r="CM29" i="45"/>
  <c r="CN29" i="45"/>
  <c r="CO29" i="45"/>
  <c r="CP29" i="45"/>
  <c r="CQ29" i="45"/>
  <c r="CR29" i="45"/>
  <c r="CS29" i="45"/>
  <c r="CT29" i="45"/>
  <c r="CU29" i="45"/>
  <c r="CV29" i="45"/>
  <c r="CX29" i="45"/>
  <c r="CZ29" i="45"/>
  <c r="DB29" i="45"/>
  <c r="DC29" i="45"/>
  <c r="DD29" i="45"/>
  <c r="DE29" i="45"/>
  <c r="DF29" i="45"/>
  <c r="DG29" i="45"/>
  <c r="DH29" i="45"/>
  <c r="DI29" i="45"/>
  <c r="DJ29" i="45"/>
  <c r="DK29" i="45"/>
  <c r="DL29" i="45"/>
  <c r="DM29" i="45"/>
  <c r="DN29" i="45"/>
  <c r="DO29" i="45"/>
  <c r="DP29" i="45"/>
  <c r="DQ29" i="45"/>
  <c r="DR29" i="45"/>
  <c r="DS29" i="45"/>
  <c r="DT29" i="45"/>
  <c r="DU29" i="45"/>
  <c r="DV29" i="45"/>
  <c r="DW29" i="45"/>
  <c r="DX29" i="45"/>
  <c r="DY29" i="45"/>
  <c r="DZ29" i="45"/>
  <c r="EA29" i="45"/>
  <c r="EB29" i="45"/>
  <c r="EC29" i="45"/>
  <c r="ED29" i="45"/>
  <c r="EE29" i="45"/>
  <c r="EF29" i="45"/>
  <c r="EG29" i="45"/>
  <c r="EH29" i="45"/>
  <c r="EI29" i="45"/>
  <c r="EJ29" i="45"/>
  <c r="EK29" i="45"/>
  <c r="EL29" i="45"/>
  <c r="EM29" i="45"/>
  <c r="EN29" i="45"/>
  <c r="EO29" i="45"/>
  <c r="CH30" i="45"/>
  <c r="CI30" i="45"/>
  <c r="CJ30" i="45"/>
  <c r="CK30" i="45"/>
  <c r="CL30" i="45"/>
  <c r="CM30" i="45"/>
  <c r="CN30" i="45"/>
  <c r="CO30" i="45"/>
  <c r="CP30" i="45"/>
  <c r="CQ30" i="45"/>
  <c r="CR30" i="45"/>
  <c r="CS30" i="45"/>
  <c r="CT30" i="45"/>
  <c r="CU30" i="45"/>
  <c r="CV30" i="45"/>
  <c r="CX30" i="45"/>
  <c r="CZ30" i="45"/>
  <c r="DB30" i="45"/>
  <c r="DC30" i="45"/>
  <c r="DD30" i="45"/>
  <c r="DE30" i="45"/>
  <c r="DF30" i="45"/>
  <c r="DG30" i="45"/>
  <c r="DH30" i="45"/>
  <c r="DI30" i="45"/>
  <c r="DJ30" i="45"/>
  <c r="DK30" i="45"/>
  <c r="DL30" i="45"/>
  <c r="DM30" i="45"/>
  <c r="DN30" i="45"/>
  <c r="DO30" i="45"/>
  <c r="DP30" i="45"/>
  <c r="DQ30" i="45"/>
  <c r="DR30" i="45"/>
  <c r="DS30" i="45"/>
  <c r="DT30" i="45"/>
  <c r="DU30" i="45"/>
  <c r="DV30" i="45"/>
  <c r="DW30" i="45"/>
  <c r="DX30" i="45"/>
  <c r="DY30" i="45"/>
  <c r="DZ30" i="45"/>
  <c r="EA30" i="45"/>
  <c r="EB30" i="45"/>
  <c r="EC30" i="45"/>
  <c r="ED30" i="45"/>
  <c r="EE30" i="45"/>
  <c r="EF30" i="45"/>
  <c r="EG30" i="45"/>
  <c r="EH30" i="45"/>
  <c r="EI30" i="45"/>
  <c r="EJ30" i="45"/>
  <c r="EK30" i="45"/>
  <c r="EL30" i="45"/>
  <c r="EM30" i="45"/>
  <c r="EN30" i="45"/>
  <c r="EO30" i="45"/>
  <c r="CH59" i="45"/>
  <c r="CI59" i="45"/>
  <c r="CJ59" i="45"/>
  <c r="CK59" i="45"/>
  <c r="CL59" i="45"/>
  <c r="CM59" i="45"/>
  <c r="CN59" i="45"/>
  <c r="CO59" i="45"/>
  <c r="CP59" i="45"/>
  <c r="CQ59" i="45"/>
  <c r="CR59" i="45"/>
  <c r="CS59" i="45"/>
  <c r="CT59" i="45"/>
  <c r="CU59" i="45"/>
  <c r="CV59" i="45"/>
  <c r="CX59" i="45"/>
  <c r="CZ59" i="45"/>
  <c r="DB59" i="45"/>
  <c r="DC59" i="45"/>
  <c r="DD59" i="45"/>
  <c r="DE59" i="45"/>
  <c r="DF59" i="45"/>
  <c r="DG59" i="45"/>
  <c r="DH59" i="45"/>
  <c r="DI59" i="45"/>
  <c r="DJ59" i="45"/>
  <c r="DK59" i="45"/>
  <c r="DL59" i="45"/>
  <c r="DM59" i="45"/>
  <c r="DN59" i="45"/>
  <c r="DO59" i="45"/>
  <c r="DP59" i="45"/>
  <c r="DQ59" i="45"/>
  <c r="DR59" i="45"/>
  <c r="DS59" i="45"/>
  <c r="DT59" i="45"/>
  <c r="DU59" i="45"/>
  <c r="DV59" i="45"/>
  <c r="DW59" i="45"/>
  <c r="DX59" i="45"/>
  <c r="DY59" i="45"/>
  <c r="DZ59" i="45"/>
  <c r="EA59" i="45"/>
  <c r="EB59" i="45"/>
  <c r="EC59" i="45"/>
  <c r="ED59" i="45"/>
  <c r="EE59" i="45"/>
  <c r="EF59" i="45"/>
  <c r="EG59" i="45"/>
  <c r="EH59" i="45"/>
  <c r="EI59" i="45"/>
  <c r="EJ59" i="45"/>
  <c r="EK59" i="45"/>
  <c r="EL59" i="45"/>
  <c r="EM59" i="45"/>
  <c r="EN59" i="45"/>
  <c r="EO59" i="45"/>
  <c r="CH31" i="45"/>
  <c r="CI31" i="45"/>
  <c r="CJ31" i="45"/>
  <c r="CK31" i="45"/>
  <c r="CL31" i="45"/>
  <c r="CM31" i="45"/>
  <c r="CN31" i="45"/>
  <c r="CO31" i="45"/>
  <c r="CP31" i="45"/>
  <c r="CQ31" i="45"/>
  <c r="CR31" i="45"/>
  <c r="CS31" i="45"/>
  <c r="CT31" i="45"/>
  <c r="CU31" i="45"/>
  <c r="CV31" i="45"/>
  <c r="CX31" i="45"/>
  <c r="CZ31" i="45"/>
  <c r="DB31" i="45"/>
  <c r="DC31" i="45"/>
  <c r="DD31" i="45"/>
  <c r="DE31" i="45"/>
  <c r="DF31" i="45"/>
  <c r="DG31" i="45"/>
  <c r="DH31" i="45"/>
  <c r="DI31" i="45"/>
  <c r="DJ31" i="45"/>
  <c r="DK31" i="45"/>
  <c r="DL31" i="45"/>
  <c r="DM31" i="45"/>
  <c r="DN31" i="45"/>
  <c r="DO31" i="45"/>
  <c r="DP31" i="45"/>
  <c r="DQ31" i="45"/>
  <c r="DR31" i="45"/>
  <c r="DS31" i="45"/>
  <c r="DT31" i="45"/>
  <c r="DU31" i="45"/>
  <c r="DV31" i="45"/>
  <c r="DW31" i="45"/>
  <c r="DX31" i="45"/>
  <c r="DY31" i="45"/>
  <c r="DZ31" i="45"/>
  <c r="EA31" i="45"/>
  <c r="EB31" i="45"/>
  <c r="EC31" i="45"/>
  <c r="ED31" i="45"/>
  <c r="EE31" i="45"/>
  <c r="EF31" i="45"/>
  <c r="EG31" i="45"/>
  <c r="EH31" i="45"/>
  <c r="EI31" i="45"/>
  <c r="EJ31" i="45"/>
  <c r="EK31" i="45"/>
  <c r="EL31" i="45"/>
  <c r="EM31" i="45"/>
  <c r="EN31" i="45"/>
  <c r="EO31" i="45"/>
  <c r="CH37" i="45"/>
  <c r="CI37" i="45"/>
  <c r="CJ37" i="45"/>
  <c r="CK37" i="45"/>
  <c r="CL37" i="45"/>
  <c r="CM37" i="45"/>
  <c r="CN37" i="45"/>
  <c r="CO37" i="45"/>
  <c r="CP37" i="45"/>
  <c r="CQ37" i="45"/>
  <c r="CR37" i="45"/>
  <c r="CS37" i="45"/>
  <c r="CT37" i="45"/>
  <c r="CU37" i="45"/>
  <c r="CV37" i="45"/>
  <c r="CX37" i="45"/>
  <c r="CY37" i="45"/>
  <c r="DA37" i="45"/>
  <c r="DC37" i="45"/>
  <c r="DD37" i="45"/>
  <c r="DE37" i="45"/>
  <c r="DF37" i="45"/>
  <c r="DG37" i="45"/>
  <c r="DH37" i="45"/>
  <c r="DI37" i="45"/>
  <c r="DJ37" i="45"/>
  <c r="DK37" i="45"/>
  <c r="DL37" i="45"/>
  <c r="DM37" i="45"/>
  <c r="DN37" i="45"/>
  <c r="DO37" i="45"/>
  <c r="DP37" i="45"/>
  <c r="DQ37" i="45"/>
  <c r="DR37" i="45"/>
  <c r="DS37" i="45"/>
  <c r="DT37" i="45"/>
  <c r="DU37" i="45"/>
  <c r="DV37" i="45"/>
  <c r="DW37" i="45"/>
  <c r="DX37" i="45"/>
  <c r="DY37" i="45"/>
  <c r="DZ37" i="45"/>
  <c r="EA37" i="45"/>
  <c r="EB37" i="45"/>
  <c r="EC37" i="45"/>
  <c r="ED37" i="45"/>
  <c r="EE37" i="45"/>
  <c r="EF37" i="45"/>
  <c r="EG37" i="45"/>
  <c r="EH37" i="45"/>
  <c r="EI37" i="45"/>
  <c r="EJ37" i="45"/>
  <c r="EK37" i="45"/>
  <c r="EL37" i="45"/>
  <c r="EM37" i="45"/>
  <c r="EN37" i="45"/>
  <c r="EO37" i="45"/>
  <c r="CH38" i="45"/>
  <c r="CI38" i="45"/>
  <c r="CJ38" i="45"/>
  <c r="CK38" i="45"/>
  <c r="CL38" i="45"/>
  <c r="CM38" i="45"/>
  <c r="CN38" i="45"/>
  <c r="CO38" i="45"/>
  <c r="CP38" i="45"/>
  <c r="CQ38" i="45"/>
  <c r="CR38" i="45"/>
  <c r="CS38" i="45"/>
  <c r="CT38" i="45"/>
  <c r="CU38" i="45"/>
  <c r="CW38" i="45"/>
  <c r="CY38" i="45"/>
  <c r="DA38" i="45"/>
  <c r="DB38" i="45"/>
  <c r="DC38" i="45"/>
  <c r="DD38" i="45"/>
  <c r="DE38" i="45"/>
  <c r="DF38" i="45"/>
  <c r="DG38" i="45"/>
  <c r="DH38" i="45"/>
  <c r="DI38" i="45"/>
  <c r="DJ38" i="45"/>
  <c r="DK38" i="45"/>
  <c r="DL38" i="45"/>
  <c r="DM38" i="45"/>
  <c r="DN38" i="45"/>
  <c r="DO38" i="45"/>
  <c r="DP38" i="45"/>
  <c r="DQ38" i="45"/>
  <c r="DR38" i="45"/>
  <c r="DS38" i="45"/>
  <c r="DT38" i="45"/>
  <c r="DU38" i="45"/>
  <c r="DV38" i="45"/>
  <c r="DW38" i="45"/>
  <c r="DX38" i="45"/>
  <c r="DY38" i="45"/>
  <c r="DZ38" i="45"/>
  <c r="EA38" i="45"/>
  <c r="EB38" i="45"/>
  <c r="EC38" i="45"/>
  <c r="ED38" i="45"/>
  <c r="EE38" i="45"/>
  <c r="EF38" i="45"/>
  <c r="EG38" i="45"/>
  <c r="EH38" i="45"/>
  <c r="EI38" i="45"/>
  <c r="EJ38" i="45"/>
  <c r="EK38" i="45"/>
  <c r="EL38" i="45"/>
  <c r="EM38" i="45"/>
  <c r="EN38" i="45"/>
  <c r="EO38" i="45"/>
  <c r="CH39" i="45"/>
  <c r="CI39" i="45"/>
  <c r="CJ39" i="45"/>
  <c r="CK39" i="45"/>
  <c r="CL39" i="45"/>
  <c r="CM39" i="45"/>
  <c r="CN39" i="45"/>
  <c r="CO39" i="45"/>
  <c r="CP39" i="45"/>
  <c r="CQ39" i="45"/>
  <c r="CR39" i="45"/>
  <c r="CS39" i="45"/>
  <c r="CT39" i="45"/>
  <c r="CU39" i="45"/>
  <c r="CV39" i="45"/>
  <c r="CW39" i="45"/>
  <c r="CX39" i="45"/>
  <c r="CY39" i="45"/>
  <c r="CZ39" i="45"/>
  <c r="DA39" i="45"/>
  <c r="DC39" i="45"/>
  <c r="DD39" i="45"/>
  <c r="DE39" i="45"/>
  <c r="DF39" i="45"/>
  <c r="DG39" i="45"/>
  <c r="DH39" i="45"/>
  <c r="DI39" i="45"/>
  <c r="DJ39" i="45"/>
  <c r="DK39" i="45"/>
  <c r="DL39" i="45"/>
  <c r="DM39" i="45"/>
  <c r="DN39" i="45"/>
  <c r="DO39" i="45"/>
  <c r="DP39" i="45"/>
  <c r="DQ39" i="45"/>
  <c r="DR39" i="45"/>
  <c r="DS39" i="45"/>
  <c r="DT39" i="45"/>
  <c r="DU39" i="45"/>
  <c r="DV39" i="45"/>
  <c r="DW39" i="45"/>
  <c r="DX39" i="45"/>
  <c r="DY39" i="45"/>
  <c r="DZ39" i="45"/>
  <c r="EA39" i="45"/>
  <c r="EB39" i="45"/>
  <c r="EC39" i="45"/>
  <c r="ED39" i="45"/>
  <c r="EE39" i="45"/>
  <c r="EF39" i="45"/>
  <c r="EG39" i="45"/>
  <c r="EH39" i="45"/>
  <c r="EI39" i="45"/>
  <c r="EJ39" i="45"/>
  <c r="EK39" i="45"/>
  <c r="EL39" i="45"/>
  <c r="EM39" i="45"/>
  <c r="EN39" i="45"/>
  <c r="EO39" i="45"/>
  <c r="CH40" i="45"/>
  <c r="CI40" i="45"/>
  <c r="CJ40" i="45"/>
  <c r="CK40" i="45"/>
  <c r="CL40" i="45"/>
  <c r="CM40" i="45"/>
  <c r="CN40" i="45"/>
  <c r="CO40" i="45"/>
  <c r="CP40" i="45"/>
  <c r="CQ40" i="45"/>
  <c r="CR40" i="45"/>
  <c r="CS40" i="45"/>
  <c r="CT40" i="45"/>
  <c r="CU40" i="45"/>
  <c r="CV40" i="45"/>
  <c r="CW40" i="45"/>
  <c r="CX40" i="45"/>
  <c r="CY40" i="45"/>
  <c r="CZ40" i="45"/>
  <c r="DA40" i="45"/>
  <c r="DB40" i="45"/>
  <c r="DD40" i="45"/>
  <c r="DF40" i="45"/>
  <c r="DG40" i="45"/>
  <c r="DH40" i="45"/>
  <c r="DI40" i="45"/>
  <c r="DJ40" i="45"/>
  <c r="DK40" i="45"/>
  <c r="DL40" i="45"/>
  <c r="DM40" i="45"/>
  <c r="DN40" i="45"/>
  <c r="DO40" i="45"/>
  <c r="DP40" i="45"/>
  <c r="DQ40" i="45"/>
  <c r="DR40" i="45"/>
  <c r="DS40" i="45"/>
  <c r="DT40" i="45"/>
  <c r="DU40" i="45"/>
  <c r="DV40" i="45"/>
  <c r="DW40" i="45"/>
  <c r="DX40" i="45"/>
  <c r="DY40" i="45"/>
  <c r="DZ40" i="45"/>
  <c r="EA40" i="45"/>
  <c r="EB40" i="45"/>
  <c r="EC40" i="45"/>
  <c r="ED40" i="45"/>
  <c r="EE40" i="45"/>
  <c r="EF40" i="45"/>
  <c r="EG40" i="45"/>
  <c r="EH40" i="45"/>
  <c r="EI40" i="45"/>
  <c r="EJ40" i="45"/>
  <c r="EK40" i="45"/>
  <c r="EL40" i="45"/>
  <c r="EM40" i="45"/>
  <c r="EN40" i="45"/>
  <c r="EO40" i="45"/>
  <c r="CH41" i="45"/>
  <c r="CI41" i="45"/>
  <c r="CJ41" i="45"/>
  <c r="CK41" i="45"/>
  <c r="CL41" i="45"/>
  <c r="CM41" i="45"/>
  <c r="CN41" i="45"/>
  <c r="CO41" i="45"/>
  <c r="CP41" i="45"/>
  <c r="CQ41" i="45"/>
  <c r="CR41" i="45"/>
  <c r="CS41" i="45"/>
  <c r="CT41" i="45"/>
  <c r="CU41" i="45"/>
  <c r="CV41" i="45"/>
  <c r="CW41" i="45"/>
  <c r="CX41" i="45"/>
  <c r="CY41" i="45"/>
  <c r="CZ41" i="45"/>
  <c r="DA41" i="45"/>
  <c r="DB41" i="45"/>
  <c r="DC41" i="45"/>
  <c r="DD41" i="45"/>
  <c r="DE41" i="45"/>
  <c r="DF41" i="45"/>
  <c r="DG41" i="45"/>
  <c r="DH41" i="45"/>
  <c r="DJ41" i="45"/>
  <c r="DK41" i="45"/>
  <c r="DM41" i="45"/>
  <c r="DN41" i="45"/>
  <c r="DO41" i="45"/>
  <c r="DP41" i="45"/>
  <c r="DQ41" i="45"/>
  <c r="DR41" i="45"/>
  <c r="DS41" i="45"/>
  <c r="DT41" i="45"/>
  <c r="DU41" i="45"/>
  <c r="DV41" i="45"/>
  <c r="DW41" i="45"/>
  <c r="DX41" i="45"/>
  <c r="DY41" i="45"/>
  <c r="DZ41" i="45"/>
  <c r="EA41" i="45"/>
  <c r="EB41" i="45"/>
  <c r="EC41" i="45"/>
  <c r="ED41" i="45"/>
  <c r="EE41" i="45"/>
  <c r="EF41" i="45"/>
  <c r="EG41" i="45"/>
  <c r="EH41" i="45"/>
  <c r="EI41" i="45"/>
  <c r="EJ41" i="45"/>
  <c r="EK41" i="45"/>
  <c r="EL41" i="45"/>
  <c r="EM41" i="45"/>
  <c r="EN41" i="45"/>
  <c r="EO41" i="45"/>
  <c r="CH42" i="45"/>
  <c r="CI42" i="45"/>
  <c r="CJ42" i="45"/>
  <c r="CK42" i="45"/>
  <c r="CL42" i="45"/>
  <c r="CM42" i="45"/>
  <c r="CN42" i="45"/>
  <c r="CO42" i="45"/>
  <c r="CP42" i="45"/>
  <c r="CQ42" i="45"/>
  <c r="CR42" i="45"/>
  <c r="CS42" i="45"/>
  <c r="CT42" i="45"/>
  <c r="CU42" i="45"/>
  <c r="CV42" i="45"/>
  <c r="CW42" i="45"/>
  <c r="CX42" i="45"/>
  <c r="CY42" i="45"/>
  <c r="CZ42" i="45"/>
  <c r="DA42" i="45"/>
  <c r="DB42" i="45"/>
  <c r="DC42" i="45"/>
  <c r="DD42" i="45"/>
  <c r="DE42" i="45"/>
  <c r="DF42" i="45"/>
  <c r="DG42" i="45"/>
  <c r="DH42" i="45"/>
  <c r="DI42" i="45"/>
  <c r="DJ42" i="45"/>
  <c r="DK42" i="45"/>
  <c r="DL42" i="45"/>
  <c r="DM42" i="45"/>
  <c r="DN42" i="45"/>
  <c r="DP42" i="45"/>
  <c r="DQ42" i="45"/>
  <c r="DR42" i="45"/>
  <c r="DS42" i="45"/>
  <c r="DT42" i="45"/>
  <c r="DU42" i="45"/>
  <c r="DV42" i="45"/>
  <c r="DW42" i="45"/>
  <c r="DX42" i="45"/>
  <c r="DY42" i="45"/>
  <c r="DZ42" i="45"/>
  <c r="EA42" i="45"/>
  <c r="EB42" i="45"/>
  <c r="EC42" i="45"/>
  <c r="ED42" i="45"/>
  <c r="EE42" i="45"/>
  <c r="EF42" i="45"/>
  <c r="EG42" i="45"/>
  <c r="EH42" i="45"/>
  <c r="EI42" i="45"/>
  <c r="EJ42" i="45"/>
  <c r="EK42" i="45"/>
  <c r="EL42" i="45"/>
  <c r="EM42" i="45"/>
  <c r="EN42" i="45"/>
  <c r="EO42" i="45"/>
  <c r="CH43" i="45"/>
  <c r="CI43" i="45"/>
  <c r="CJ43" i="45"/>
  <c r="CK43" i="45"/>
  <c r="CL43" i="45"/>
  <c r="CM43" i="45"/>
  <c r="CN43" i="45"/>
  <c r="CO43" i="45"/>
  <c r="CP43" i="45"/>
  <c r="CQ43" i="45"/>
  <c r="CR43" i="45"/>
  <c r="CS43" i="45"/>
  <c r="CT43" i="45"/>
  <c r="CU43" i="45"/>
  <c r="CV43" i="45"/>
  <c r="CW43" i="45"/>
  <c r="CX43" i="45"/>
  <c r="CY43" i="45"/>
  <c r="CZ43" i="45"/>
  <c r="DA43" i="45"/>
  <c r="DB43" i="45"/>
  <c r="DC43" i="45"/>
  <c r="DD43" i="45"/>
  <c r="DE43" i="45"/>
  <c r="DF43" i="45"/>
  <c r="DG43" i="45"/>
  <c r="DH43" i="45"/>
  <c r="DI43" i="45"/>
  <c r="DJ43" i="45"/>
  <c r="DK43" i="45"/>
  <c r="DL43" i="45"/>
  <c r="DP43" i="45"/>
  <c r="DQ43" i="45"/>
  <c r="DR43" i="45"/>
  <c r="DS43" i="45"/>
  <c r="DT43" i="45"/>
  <c r="DU43" i="45"/>
  <c r="DV43" i="45"/>
  <c r="DW43" i="45"/>
  <c r="DX43" i="45"/>
  <c r="DY43" i="45"/>
  <c r="DZ43" i="45"/>
  <c r="EA43" i="45"/>
  <c r="EB43" i="45"/>
  <c r="EC43" i="45"/>
  <c r="ED43" i="45"/>
  <c r="EE43" i="45"/>
  <c r="EF43" i="45"/>
  <c r="EG43" i="45"/>
  <c r="EH43" i="45"/>
  <c r="EI43" i="45"/>
  <c r="EJ43" i="45"/>
  <c r="EK43" i="45"/>
  <c r="EL43" i="45"/>
  <c r="EM43" i="45"/>
  <c r="EN43" i="45"/>
  <c r="EO43" i="45"/>
  <c r="CH44" i="45"/>
  <c r="CI44" i="45"/>
  <c r="CJ44" i="45"/>
  <c r="CK44" i="45"/>
  <c r="CL44" i="45"/>
  <c r="CM44" i="45"/>
  <c r="CN44" i="45"/>
  <c r="CO44" i="45"/>
  <c r="CP44" i="45"/>
  <c r="CQ44" i="45"/>
  <c r="CR44" i="45"/>
  <c r="CS44" i="45"/>
  <c r="CT44" i="45"/>
  <c r="CU44" i="45"/>
  <c r="CV44" i="45"/>
  <c r="CW44" i="45"/>
  <c r="CX44" i="45"/>
  <c r="CY44" i="45"/>
  <c r="CZ44" i="45"/>
  <c r="DA44" i="45"/>
  <c r="DB44" i="45"/>
  <c r="DC44" i="45"/>
  <c r="DD44" i="45"/>
  <c r="DE44" i="45"/>
  <c r="DF44" i="45"/>
  <c r="DG44" i="45"/>
  <c r="DH44" i="45"/>
  <c r="DI44" i="45"/>
  <c r="DJ44" i="45"/>
  <c r="DK44" i="45"/>
  <c r="DL44" i="45"/>
  <c r="DM44" i="45"/>
  <c r="DN44" i="45"/>
  <c r="DP44" i="45"/>
  <c r="DQ44" i="45"/>
  <c r="DR44" i="45"/>
  <c r="DS44" i="45"/>
  <c r="DT44" i="45"/>
  <c r="DU44" i="45"/>
  <c r="DV44" i="45"/>
  <c r="DW44" i="45"/>
  <c r="DX44" i="45"/>
  <c r="DY44" i="45"/>
  <c r="DZ44" i="45"/>
  <c r="EA44" i="45"/>
  <c r="EB44" i="45"/>
  <c r="EC44" i="45"/>
  <c r="ED44" i="45"/>
  <c r="EE44" i="45"/>
  <c r="EF44" i="45"/>
  <c r="EG44" i="45"/>
  <c r="EH44" i="45"/>
  <c r="EI44" i="45"/>
  <c r="EJ44" i="45"/>
  <c r="EK44" i="45"/>
  <c r="EL44" i="45"/>
  <c r="EM44" i="45"/>
  <c r="EN44" i="45"/>
  <c r="EO44" i="45"/>
  <c r="CH45" i="45"/>
  <c r="CI45" i="45"/>
  <c r="CJ45" i="45"/>
  <c r="CK45" i="45"/>
  <c r="CL45" i="45"/>
  <c r="CM45" i="45"/>
  <c r="CN45" i="45"/>
  <c r="CO45" i="45"/>
  <c r="CP45" i="45"/>
  <c r="CQ45" i="45"/>
  <c r="CR45" i="45"/>
  <c r="CS45" i="45"/>
  <c r="CT45" i="45"/>
  <c r="CU45" i="45"/>
  <c r="CV45" i="45"/>
  <c r="CW45" i="45"/>
  <c r="CX45" i="45"/>
  <c r="CY45" i="45"/>
  <c r="CZ45" i="45"/>
  <c r="DA45" i="45"/>
  <c r="DB45" i="45"/>
  <c r="DC45" i="45"/>
  <c r="DD45" i="45"/>
  <c r="DE45" i="45"/>
  <c r="DF45" i="45"/>
  <c r="DG45" i="45"/>
  <c r="DH45" i="45"/>
  <c r="DI45" i="45"/>
  <c r="DJ45" i="45"/>
  <c r="DK45" i="45"/>
  <c r="DL45" i="45"/>
  <c r="DM45" i="45"/>
  <c r="DN45" i="45"/>
  <c r="DP45" i="45"/>
  <c r="DQ45" i="45"/>
  <c r="DR45" i="45"/>
  <c r="DS45" i="45"/>
  <c r="DT45" i="45"/>
  <c r="DU45" i="45"/>
  <c r="DV45" i="45"/>
  <c r="DW45" i="45"/>
  <c r="DX45" i="45"/>
  <c r="DY45" i="45"/>
  <c r="DZ45" i="45"/>
  <c r="EA45" i="45"/>
  <c r="EB45" i="45"/>
  <c r="EC45" i="45"/>
  <c r="ED45" i="45"/>
  <c r="EE45" i="45"/>
  <c r="EF45" i="45"/>
  <c r="EG45" i="45"/>
  <c r="EH45" i="45"/>
  <c r="EI45" i="45"/>
  <c r="EJ45" i="45"/>
  <c r="EK45" i="45"/>
  <c r="EL45" i="45"/>
  <c r="EM45" i="45"/>
  <c r="EN45" i="45"/>
  <c r="EO45" i="45"/>
  <c r="CH46" i="45"/>
  <c r="CI46" i="45"/>
  <c r="CJ46" i="45"/>
  <c r="CK46" i="45"/>
  <c r="CL46" i="45"/>
  <c r="CM46" i="45"/>
  <c r="CN46" i="45"/>
  <c r="CO46" i="45"/>
  <c r="CP46" i="45"/>
  <c r="CQ46" i="45"/>
  <c r="CR46" i="45"/>
  <c r="CS46" i="45"/>
  <c r="CT46" i="45"/>
  <c r="CU46" i="45"/>
  <c r="CV46" i="45"/>
  <c r="CW46" i="45"/>
  <c r="CX46" i="45"/>
  <c r="CY46" i="45"/>
  <c r="CZ46" i="45"/>
  <c r="DA46" i="45"/>
  <c r="DB46" i="45"/>
  <c r="DC46" i="45"/>
  <c r="DD46" i="45"/>
  <c r="DE46" i="45"/>
  <c r="DF46" i="45"/>
  <c r="DG46" i="45"/>
  <c r="DH46" i="45"/>
  <c r="DI46" i="45"/>
  <c r="DJ46" i="45"/>
  <c r="DK46" i="45"/>
  <c r="DL46" i="45"/>
  <c r="DM46" i="45"/>
  <c r="DN46" i="45"/>
  <c r="DO46" i="45"/>
  <c r="DP46" i="45"/>
  <c r="DQ46" i="45"/>
  <c r="DR46" i="45"/>
  <c r="DS46" i="45"/>
  <c r="DT46" i="45"/>
  <c r="DU46" i="45"/>
  <c r="DV46" i="45"/>
  <c r="DW46" i="45"/>
  <c r="DZ46" i="45"/>
  <c r="EA46" i="45"/>
  <c r="EB46" i="45"/>
  <c r="EC46" i="45"/>
  <c r="ED46" i="45"/>
  <c r="EE46" i="45"/>
  <c r="EF46" i="45"/>
  <c r="EG46" i="45"/>
  <c r="EH46" i="45"/>
  <c r="EI46" i="45"/>
  <c r="EJ46" i="45"/>
  <c r="EK46" i="45"/>
  <c r="EL46" i="45"/>
  <c r="EM46" i="45"/>
  <c r="EN46" i="45"/>
  <c r="EO46" i="45"/>
  <c r="CH47" i="45"/>
  <c r="CI47" i="45"/>
  <c r="CJ47" i="45"/>
  <c r="CK47" i="45"/>
  <c r="CL47" i="45"/>
  <c r="CM47" i="45"/>
  <c r="CN47" i="45"/>
  <c r="CO47" i="45"/>
  <c r="CP47" i="45"/>
  <c r="CQ47" i="45"/>
  <c r="CR47" i="45"/>
  <c r="CS47" i="45"/>
  <c r="CT47" i="45"/>
  <c r="CU47" i="45"/>
  <c r="CV47" i="45"/>
  <c r="CW47" i="45"/>
  <c r="CX47" i="45"/>
  <c r="CY47" i="45"/>
  <c r="CZ47" i="45"/>
  <c r="DA47" i="45"/>
  <c r="DB47" i="45"/>
  <c r="DC47" i="45"/>
  <c r="DD47" i="45"/>
  <c r="DE47" i="45"/>
  <c r="DF47" i="45"/>
  <c r="DG47" i="45"/>
  <c r="DH47" i="45"/>
  <c r="DI47" i="45"/>
  <c r="DJ47" i="45"/>
  <c r="DK47" i="45"/>
  <c r="DL47" i="45"/>
  <c r="DM47" i="45"/>
  <c r="DN47" i="45"/>
  <c r="DO47" i="45"/>
  <c r="DP47" i="45"/>
  <c r="DQ47" i="45"/>
  <c r="DR47" i="45"/>
  <c r="DS47" i="45"/>
  <c r="DT47" i="45"/>
  <c r="DU47" i="45"/>
  <c r="DV47" i="45"/>
  <c r="DW47" i="45"/>
  <c r="DX47" i="45"/>
  <c r="DZ47" i="45"/>
  <c r="EA47" i="45"/>
  <c r="EB47" i="45"/>
  <c r="EC47" i="45"/>
  <c r="ED47" i="45"/>
  <c r="EE47" i="45"/>
  <c r="EF47" i="45"/>
  <c r="EG47" i="45"/>
  <c r="EH47" i="45"/>
  <c r="EI47" i="45"/>
  <c r="EJ47" i="45"/>
  <c r="EK47" i="45"/>
  <c r="EL47" i="45"/>
  <c r="EM47" i="45"/>
  <c r="EN47" i="45"/>
  <c r="EO47" i="45"/>
  <c r="CH48" i="45"/>
  <c r="CI48" i="45"/>
  <c r="CJ48" i="45"/>
  <c r="CK48" i="45"/>
  <c r="CL48" i="45"/>
  <c r="CM48" i="45"/>
  <c r="CN48" i="45"/>
  <c r="CO48" i="45"/>
  <c r="CP48" i="45"/>
  <c r="CQ48" i="45"/>
  <c r="CR48" i="45"/>
  <c r="CS48" i="45"/>
  <c r="CT48" i="45"/>
  <c r="CU48" i="45"/>
  <c r="CV48" i="45"/>
  <c r="CW48" i="45"/>
  <c r="CX48" i="45"/>
  <c r="CY48" i="45"/>
  <c r="CZ48" i="45"/>
  <c r="DA48" i="45"/>
  <c r="DB48" i="45"/>
  <c r="DC48" i="45"/>
  <c r="DD48" i="45"/>
  <c r="DE48" i="45"/>
  <c r="DF48" i="45"/>
  <c r="DG48" i="45"/>
  <c r="DH48" i="45"/>
  <c r="DI48" i="45"/>
  <c r="DJ48" i="45"/>
  <c r="DK48" i="45"/>
  <c r="DL48" i="45"/>
  <c r="DM48" i="45"/>
  <c r="DN48" i="45"/>
  <c r="DO48" i="45"/>
  <c r="DP48" i="45"/>
  <c r="DQ48" i="45"/>
  <c r="DR48" i="45"/>
  <c r="DS48" i="45"/>
  <c r="DT48" i="45"/>
  <c r="DU48" i="45"/>
  <c r="DV48" i="45"/>
  <c r="DW48" i="45"/>
  <c r="DX48" i="45"/>
  <c r="DY48" i="45"/>
  <c r="CH50" i="45"/>
  <c r="CI50" i="45"/>
  <c r="CJ50" i="45"/>
  <c r="CK50" i="45"/>
  <c r="CL50" i="45"/>
  <c r="CM50" i="45"/>
  <c r="CN50" i="45"/>
  <c r="CO50" i="45"/>
  <c r="CP50" i="45"/>
  <c r="CQ50" i="45"/>
  <c r="CR50" i="45"/>
  <c r="CS50" i="45"/>
  <c r="CT50" i="45"/>
  <c r="CU50" i="45"/>
  <c r="CV50" i="45"/>
  <c r="CW50" i="45"/>
  <c r="CX50" i="45"/>
  <c r="CY50" i="45"/>
  <c r="CZ50" i="45"/>
  <c r="DA50" i="45"/>
  <c r="DB50" i="45"/>
  <c r="DC50" i="45"/>
  <c r="DD50" i="45"/>
  <c r="DE50" i="45"/>
  <c r="DF50" i="45"/>
  <c r="DG50" i="45"/>
  <c r="DH50" i="45"/>
  <c r="DI50" i="45"/>
  <c r="DJ50" i="45"/>
  <c r="DK50" i="45"/>
  <c r="DL50" i="45"/>
  <c r="DM50" i="45"/>
  <c r="DN50" i="45"/>
  <c r="DO50" i="45"/>
  <c r="DP50" i="45"/>
  <c r="DQ50" i="45"/>
  <c r="DR50" i="45"/>
  <c r="DS50" i="45"/>
  <c r="DT50" i="45"/>
  <c r="DU50" i="45"/>
  <c r="DV50" i="45"/>
  <c r="DW50" i="45"/>
  <c r="DX50" i="45"/>
  <c r="DY50" i="45"/>
  <c r="DZ50" i="45"/>
  <c r="EA50" i="45"/>
  <c r="EB50" i="45"/>
  <c r="EC50" i="45"/>
  <c r="ED50" i="45"/>
  <c r="EE50" i="45"/>
  <c r="EF50" i="45"/>
  <c r="EG50" i="45"/>
  <c r="EH50" i="45"/>
  <c r="EI50" i="45"/>
  <c r="EJ50" i="45"/>
  <c r="EK50" i="45"/>
  <c r="EL50" i="45"/>
  <c r="EM50" i="45"/>
  <c r="EN50" i="45"/>
  <c r="EO50" i="45"/>
  <c r="CH60" i="45"/>
  <c r="CI60" i="45"/>
  <c r="CJ60" i="45"/>
  <c r="CK60" i="45"/>
  <c r="CL60" i="45"/>
  <c r="CM60" i="45"/>
  <c r="CN60" i="45"/>
  <c r="CO60" i="45"/>
  <c r="CP60" i="45"/>
  <c r="CQ60" i="45"/>
  <c r="CR60" i="45"/>
  <c r="CS60" i="45"/>
  <c r="CT60" i="45"/>
  <c r="CU60" i="45"/>
  <c r="CV60" i="45"/>
  <c r="CW60" i="45"/>
  <c r="CX60" i="45"/>
  <c r="CY60" i="45"/>
  <c r="CZ60" i="45"/>
  <c r="DA60" i="45"/>
  <c r="DB60" i="45"/>
  <c r="DC60" i="45"/>
  <c r="DD60" i="45"/>
  <c r="DF60" i="45"/>
  <c r="DG60" i="45"/>
  <c r="DH60" i="45"/>
  <c r="DI60" i="45"/>
  <c r="DJ60" i="45"/>
  <c r="DK60" i="45"/>
  <c r="DL60" i="45"/>
  <c r="DM60" i="45"/>
  <c r="DN60" i="45"/>
  <c r="DO60" i="45"/>
  <c r="DP60" i="45"/>
  <c r="DR60" i="45"/>
  <c r="DS60" i="45"/>
  <c r="DT60" i="45"/>
  <c r="DU60" i="45"/>
  <c r="DV60" i="45"/>
  <c r="DW60" i="45"/>
  <c r="DX60" i="45"/>
  <c r="DY60" i="45"/>
  <c r="DZ60" i="45"/>
  <c r="EA60" i="45"/>
  <c r="EB60" i="45"/>
  <c r="ED60" i="45"/>
  <c r="EE60" i="45"/>
  <c r="EF60" i="45"/>
  <c r="EG60" i="45"/>
  <c r="EH60" i="45"/>
  <c r="EI60" i="45"/>
  <c r="EJ60" i="45"/>
  <c r="EK60" i="45"/>
  <c r="EL60" i="45"/>
  <c r="EM60" i="45"/>
  <c r="EN60" i="45"/>
  <c r="CH51" i="45"/>
  <c r="CI51" i="45"/>
  <c r="CJ51" i="45"/>
  <c r="CK51" i="45"/>
  <c r="CL51" i="45"/>
  <c r="CM51" i="45"/>
  <c r="CN51" i="45"/>
  <c r="CO51" i="45"/>
  <c r="CP51" i="45"/>
  <c r="CQ51" i="45"/>
  <c r="CR51" i="45"/>
  <c r="CS51" i="45"/>
  <c r="CT51" i="45"/>
  <c r="CU51" i="45"/>
  <c r="CW51" i="45"/>
  <c r="CY51" i="45"/>
  <c r="DA51" i="45"/>
  <c r="DC51" i="45"/>
  <c r="DD51" i="45"/>
  <c r="DE51" i="45"/>
  <c r="DF51" i="45"/>
  <c r="DG51" i="45"/>
  <c r="DH51" i="45"/>
  <c r="DI51" i="45"/>
  <c r="DJ51" i="45"/>
  <c r="DK51" i="45"/>
  <c r="DL51" i="45"/>
  <c r="DM51" i="45"/>
  <c r="DN51" i="45"/>
  <c r="DO51" i="45"/>
  <c r="DP51" i="45"/>
  <c r="DQ51" i="45"/>
  <c r="CH61" i="45"/>
  <c r="CI61" i="45"/>
  <c r="CJ61" i="45"/>
  <c r="CK61" i="45"/>
  <c r="CL61" i="45"/>
  <c r="CM61" i="45"/>
  <c r="CN61" i="45"/>
  <c r="CO61" i="45"/>
  <c r="CP61" i="45"/>
  <c r="CQ61" i="45"/>
  <c r="CR61" i="45"/>
  <c r="CS61" i="45"/>
  <c r="CT61" i="45"/>
  <c r="CU61" i="45"/>
  <c r="CV61" i="45"/>
  <c r="CW61" i="45"/>
  <c r="CX61" i="45"/>
  <c r="CY61" i="45"/>
  <c r="CZ61" i="45"/>
  <c r="DA61" i="45"/>
  <c r="DB61" i="45"/>
  <c r="DC61" i="45"/>
  <c r="DD61" i="45"/>
  <c r="DE61" i="45"/>
  <c r="DF61" i="45"/>
  <c r="DG61" i="45"/>
  <c r="DH61" i="45"/>
  <c r="DI61" i="45"/>
  <c r="DJ61" i="45"/>
  <c r="DK61" i="45"/>
  <c r="DL61" i="45"/>
  <c r="DM61" i="45"/>
  <c r="DN61" i="45"/>
  <c r="DO61" i="45"/>
  <c r="DP61" i="45"/>
  <c r="DQ61" i="45"/>
  <c r="DR61" i="45"/>
  <c r="DS61" i="45"/>
  <c r="DT61" i="45"/>
  <c r="DU61" i="45"/>
  <c r="DV61" i="45"/>
  <c r="DW61" i="45"/>
  <c r="DX61" i="45"/>
  <c r="DY61" i="45"/>
  <c r="DZ61" i="45"/>
  <c r="EA61" i="45"/>
  <c r="EB61" i="45"/>
  <c r="ED61" i="45"/>
  <c r="EE61" i="45"/>
  <c r="EF61" i="45"/>
  <c r="EG61" i="45"/>
  <c r="EH61" i="45"/>
  <c r="EI61" i="45"/>
  <c r="EJ61" i="45"/>
  <c r="EK61" i="45"/>
  <c r="EL61" i="45"/>
  <c r="EM61" i="45"/>
  <c r="EN61" i="45"/>
  <c r="CE9" i="45" l="1"/>
  <c r="CE8" i="45"/>
  <c r="CE50" i="45"/>
  <c r="DE60" i="45"/>
  <c r="BA60" i="45"/>
  <c r="BN60" i="45"/>
  <c r="EC60" i="45" s="1"/>
  <c r="DY49" i="45"/>
  <c r="DV49" i="45"/>
  <c r="DS49" i="45"/>
  <c r="DP49" i="45"/>
  <c r="DJ49" i="45"/>
  <c r="EQ22" i="45"/>
  <c r="AZ22" i="45" s="1"/>
  <c r="DP22" i="45" s="1"/>
  <c r="ER8" i="45"/>
  <c r="ER9" i="45"/>
  <c r="ER10" i="45"/>
  <c r="ET10" i="45" s="1"/>
  <c r="ER16" i="45"/>
  <c r="ER18" i="45"/>
  <c r="ER11" i="45"/>
  <c r="ER12" i="45"/>
  <c r="ER13" i="45"/>
  <c r="ER32" i="45"/>
  <c r="ER33" i="45"/>
  <c r="ER34" i="45"/>
  <c r="ER35" i="45"/>
  <c r="ER14" i="45"/>
  <c r="ER19" i="45"/>
  <c r="ER21" i="45"/>
  <c r="ER25" i="45"/>
  <c r="ER27" i="45"/>
  <c r="ER29" i="45"/>
  <c r="ER36" i="45"/>
  <c r="ER38" i="45"/>
  <c r="ER39" i="45"/>
  <c r="ER40" i="45"/>
  <c r="ER41" i="45"/>
  <c r="ER42" i="45"/>
  <c r="ER43" i="45"/>
  <c r="ER44" i="45"/>
  <c r="ER45" i="45"/>
  <c r="ER46" i="45"/>
  <c r="ER47" i="45"/>
  <c r="ER48" i="45"/>
  <c r="ER50" i="45"/>
  <c r="ER60" i="45"/>
  <c r="ER51" i="45"/>
  <c r="ER61" i="45"/>
  <c r="CB8" i="45"/>
  <c r="CB9" i="45"/>
  <c r="CB10" i="45"/>
  <c r="CB15" i="45"/>
  <c r="CB16" i="45"/>
  <c r="CB17" i="45"/>
  <c r="CB52" i="45"/>
  <c r="CD52" i="45"/>
  <c r="CB53" i="45"/>
  <c r="CD53" i="45"/>
  <c r="CB54" i="45"/>
  <c r="CD54" i="45"/>
  <c r="CD55" i="45"/>
  <c r="CB11" i="45"/>
  <c r="CB12" i="45"/>
  <c r="CB13" i="45"/>
  <c r="CB32" i="45"/>
  <c r="CB33" i="45"/>
  <c r="CB34" i="45"/>
  <c r="CB35" i="45"/>
  <c r="CB14" i="45"/>
  <c r="CB19" i="45"/>
  <c r="CB20" i="45"/>
  <c r="CB21" i="45"/>
  <c r="CB56" i="45"/>
  <c r="CD56" i="45"/>
  <c r="CB22" i="45"/>
  <c r="CD22" i="45"/>
  <c r="CB23" i="45"/>
  <c r="CB24" i="45"/>
  <c r="CB57" i="45"/>
  <c r="CB49" i="45"/>
  <c r="CB25" i="45"/>
  <c r="CB26" i="45"/>
  <c r="CB27" i="45"/>
  <c r="CB58" i="45"/>
  <c r="CD58" i="45"/>
  <c r="CB28" i="45"/>
  <c r="CB29" i="45"/>
  <c r="CB30" i="45"/>
  <c r="CB59" i="45"/>
  <c r="CD59" i="45"/>
  <c r="CB31" i="45"/>
  <c r="CB37" i="45"/>
  <c r="CB38" i="45"/>
  <c r="CB39" i="45"/>
  <c r="CB40" i="45"/>
  <c r="CB41" i="45"/>
  <c r="CB42" i="45"/>
  <c r="CB43" i="45"/>
  <c r="CB44" i="45"/>
  <c r="CB45" i="45"/>
  <c r="CB46" i="45"/>
  <c r="CB47" i="45"/>
  <c r="BO8" i="45"/>
  <c r="BO9" i="45"/>
  <c r="BO10" i="45"/>
  <c r="BO15" i="45"/>
  <c r="BO16" i="45"/>
  <c r="BO17" i="45"/>
  <c r="BO52" i="45"/>
  <c r="BO53" i="45"/>
  <c r="BO54" i="45"/>
  <c r="BO11" i="45"/>
  <c r="BO12" i="45"/>
  <c r="BO13" i="45"/>
  <c r="BO32" i="45"/>
  <c r="BO33" i="45"/>
  <c r="BO35" i="45"/>
  <c r="BO14" i="45"/>
  <c r="BO25" i="45"/>
  <c r="BO26" i="45"/>
  <c r="BO27" i="45"/>
  <c r="BO58" i="45"/>
  <c r="BO28" i="45"/>
  <c r="BO29" i="45"/>
  <c r="BO30" i="45"/>
  <c r="BO59" i="45"/>
  <c r="BO31" i="45"/>
  <c r="BO37" i="45"/>
  <c r="BO38" i="45"/>
  <c r="BO39" i="45"/>
  <c r="BO40" i="45"/>
  <c r="BO41" i="45"/>
  <c r="BO42" i="45"/>
  <c r="BO43" i="45"/>
  <c r="BO44" i="45"/>
  <c r="BO45" i="45"/>
  <c r="BO50" i="45"/>
  <c r="BB8" i="45"/>
  <c r="BB9" i="45"/>
  <c r="BB10" i="45"/>
  <c r="BB15" i="45"/>
  <c r="BB16" i="45"/>
  <c r="BB17" i="45"/>
  <c r="BB18" i="45"/>
  <c r="BB52" i="45"/>
  <c r="BB53" i="45"/>
  <c r="BB54" i="45"/>
  <c r="BB55" i="45"/>
  <c r="BB11" i="45"/>
  <c r="BB12" i="45"/>
  <c r="BB13" i="45"/>
  <c r="BB32" i="45"/>
  <c r="BB29" i="45"/>
  <c r="BB30" i="45"/>
  <c r="BB59" i="45"/>
  <c r="BB31" i="45"/>
  <c r="BB37" i="45"/>
  <c r="BB38" i="45"/>
  <c r="BB39" i="45"/>
  <c r="BB40" i="45"/>
  <c r="BB46" i="45"/>
  <c r="BB47" i="45"/>
  <c r="BB48" i="45"/>
  <c r="BB50" i="45"/>
  <c r="BB51" i="45"/>
  <c r="BB61" i="45"/>
  <c r="AO8" i="45"/>
  <c r="AO9" i="45"/>
  <c r="AO18" i="45"/>
  <c r="AO55" i="45"/>
  <c r="AO33" i="45"/>
  <c r="AO34" i="45"/>
  <c r="AO35" i="45"/>
  <c r="AO14" i="45"/>
  <c r="AO19" i="45"/>
  <c r="AO20" i="45"/>
  <c r="AO21" i="45"/>
  <c r="AO56" i="45"/>
  <c r="AO22" i="45"/>
  <c r="AO23" i="45"/>
  <c r="AO24" i="45"/>
  <c r="AO57" i="45"/>
  <c r="AO49" i="45"/>
  <c r="AO41" i="45"/>
  <c r="AO42" i="45"/>
  <c r="AO43" i="45"/>
  <c r="AO44" i="45"/>
  <c r="AO45" i="45"/>
  <c r="AO46" i="45"/>
  <c r="AO47" i="45"/>
  <c r="AO48" i="45"/>
  <c r="AB8" i="45"/>
  <c r="AB9" i="45"/>
  <c r="AB10" i="45"/>
  <c r="AB15" i="45"/>
  <c r="AB16" i="45"/>
  <c r="AB17" i="45"/>
  <c r="AB18" i="45"/>
  <c r="AB52" i="45"/>
  <c r="AB53" i="45"/>
  <c r="AB54" i="45"/>
  <c r="AB55" i="45"/>
  <c r="AB11" i="45"/>
  <c r="AB12" i="45"/>
  <c r="AB13" i="45"/>
  <c r="AB32" i="45"/>
  <c r="AB33" i="45"/>
  <c r="AB34" i="45"/>
  <c r="AB35" i="45"/>
  <c r="AB14" i="45"/>
  <c r="AB19" i="45"/>
  <c r="AB20" i="45"/>
  <c r="AB21" i="45"/>
  <c r="AB56" i="45"/>
  <c r="AB22" i="45"/>
  <c r="AB23" i="45"/>
  <c r="AB24" i="45"/>
  <c r="AB57" i="45"/>
  <c r="AB49" i="45"/>
  <c r="AB25" i="45"/>
  <c r="AB26" i="45"/>
  <c r="AB27" i="45"/>
  <c r="AB58" i="45"/>
  <c r="AB28" i="45"/>
  <c r="AB29" i="45"/>
  <c r="AB30" i="45"/>
  <c r="AB59" i="45"/>
  <c r="AB31" i="45"/>
  <c r="AB36" i="45"/>
  <c r="AB37" i="45"/>
  <c r="AB38" i="45"/>
  <c r="AB39" i="45"/>
  <c r="AB40" i="45"/>
  <c r="AB41" i="45"/>
  <c r="AB42" i="45"/>
  <c r="AB43" i="45"/>
  <c r="AB44" i="45"/>
  <c r="AB45" i="45"/>
  <c r="AB46" i="45"/>
  <c r="AB47" i="45"/>
  <c r="AB48" i="45"/>
  <c r="AB50" i="45"/>
  <c r="AB60" i="45"/>
  <c r="AB51" i="45"/>
  <c r="AB61" i="45"/>
  <c r="ER53" i="45"/>
  <c r="ER55" i="45"/>
  <c r="EQ23" i="45"/>
  <c r="ER49" i="45" s="1"/>
  <c r="AV28" i="45" l="1"/>
  <c r="AH31" i="45"/>
  <c r="CY31" i="45" s="1"/>
  <c r="AR28" i="45"/>
  <c r="DH28" i="45" s="1"/>
  <c r="AN28" i="45"/>
  <c r="DE28" i="45" s="1"/>
  <c r="AO60" i="45"/>
  <c r="BB49" i="45"/>
  <c r="DM49" i="45"/>
  <c r="CE49" i="45" s="1"/>
  <c r="BB60" i="45"/>
  <c r="DQ60" i="45"/>
  <c r="BO49" i="45"/>
  <c r="AG53" i="45"/>
  <c r="CX53" i="45" s="1"/>
  <c r="AN53" i="45"/>
  <c r="DE53" i="45" s="1"/>
  <c r="BG55" i="45"/>
  <c r="DV55" i="45" s="1"/>
  <c r="EB55" i="45"/>
  <c r="EH55" i="45"/>
  <c r="AG28" i="45"/>
  <c r="CX28" i="45" s="1"/>
  <c r="AJ31" i="45"/>
  <c r="DA31" i="45" s="1"/>
  <c r="AJ53" i="45"/>
  <c r="DA53" i="45" s="1"/>
  <c r="DY55" i="45"/>
  <c r="EE55" i="45"/>
  <c r="EK55" i="45"/>
  <c r="AJ28" i="45"/>
  <c r="DA28" i="45" s="1"/>
  <c r="BG22" i="45"/>
  <c r="DV22" i="45" s="1"/>
  <c r="AW22" i="45"/>
  <c r="DM22" i="45" s="1"/>
  <c r="BD22" i="45"/>
  <c r="DS22" i="45" s="1"/>
  <c r="BJ22" i="45"/>
  <c r="DY22" i="45" s="1"/>
  <c r="AT22" i="45"/>
  <c r="DJ22" i="45" s="1"/>
  <c r="ER23" i="45"/>
  <c r="CC9" i="45"/>
  <c r="EU9" i="45" s="1"/>
  <c r="ER26" i="45"/>
  <c r="ER28" i="45"/>
  <c r="ER31" i="45"/>
  <c r="ER22" i="45"/>
  <c r="CC8" i="45"/>
  <c r="EU8" i="45" s="1"/>
  <c r="AF31" i="45" l="1"/>
  <c r="CW31" i="45" s="1"/>
  <c r="CE31" i="45" s="1"/>
  <c r="CD31" i="45" s="1"/>
  <c r="CC49" i="45"/>
  <c r="CE22" i="45"/>
  <c r="CE55" i="45"/>
  <c r="CE53" i="45"/>
  <c r="BB28" i="45"/>
  <c r="DL28" i="45"/>
  <c r="CE28" i="45" s="1"/>
  <c r="CD28" i="45" s="1"/>
  <c r="AO28" i="45"/>
  <c r="CB55" i="45"/>
  <c r="AO31" i="45"/>
  <c r="CC31" i="45" s="1"/>
  <c r="BO55" i="45"/>
  <c r="AO53" i="45"/>
  <c r="CC53" i="45" s="1"/>
  <c r="BB22" i="45"/>
  <c r="BO22" i="45"/>
  <c r="ER20" i="45"/>
  <c r="ER30" i="45"/>
  <c r="CC28" i="45" l="1"/>
  <c r="CC55" i="45"/>
  <c r="CC22" i="45"/>
  <c r="EU31" i="45" s="1"/>
  <c r="CD57" i="45" l="1"/>
  <c r="CD49" i="45"/>
  <c r="ER17" i="45" l="1"/>
  <c r="ER15" i="45"/>
  <c r="BT18" i="45"/>
  <c r="EH18" i="45" s="1"/>
  <c r="BQ18" i="45"/>
  <c r="EE18" i="45" s="1"/>
  <c r="BJ18" i="45"/>
  <c r="DY18" i="45" s="1"/>
  <c r="EB18" i="45"/>
  <c r="EK18" i="45"/>
  <c r="ER52" i="45" l="1"/>
  <c r="AN52" i="45"/>
  <c r="DE52" i="45" s="1"/>
  <c r="AG52" i="45"/>
  <c r="CX52" i="45" s="1"/>
  <c r="AJ52" i="45"/>
  <c r="DA52" i="45" s="1"/>
  <c r="ER54" i="45"/>
  <c r="AN54" i="45"/>
  <c r="DE54" i="45" s="1"/>
  <c r="AG54" i="45"/>
  <c r="CX54" i="45" s="1"/>
  <c r="AJ54" i="45"/>
  <c r="DA54" i="45" s="1"/>
  <c r="CB18" i="45"/>
  <c r="ER24" i="45"/>
  <c r="DO34" i="45"/>
  <c r="AZ34" i="45"/>
  <c r="DP34" i="45" s="1"/>
  <c r="AO61" i="45"/>
  <c r="DS19" i="45"/>
  <c r="DP19" i="45"/>
  <c r="BD23" i="45"/>
  <c r="DS23" i="45" s="1"/>
  <c r="AZ23" i="45"/>
  <c r="DP23" i="45" s="1"/>
  <c r="DH25" i="45"/>
  <c r="DE25" i="45"/>
  <c r="AV33" i="45"/>
  <c r="DL33" i="45" s="1"/>
  <c r="AX33" i="45"/>
  <c r="DN33" i="45" s="1"/>
  <c r="AZ33" i="45"/>
  <c r="DP33" i="45" s="1"/>
  <c r="AL32" i="45"/>
  <c r="DC32" i="45" s="1"/>
  <c r="AN13" i="45"/>
  <c r="DE13" i="45" s="1"/>
  <c r="AL13" i="45"/>
  <c r="DC13" i="45" s="1"/>
  <c r="AN12" i="45"/>
  <c r="DE12" i="45" s="1"/>
  <c r="AL12" i="45"/>
  <c r="DC12" i="45" s="1"/>
  <c r="AJ32" i="45"/>
  <c r="DA32" i="45" s="1"/>
  <c r="AJ13" i="45"/>
  <c r="DA13" i="45" s="1"/>
  <c r="AJ12" i="45"/>
  <c r="DA12" i="45" s="1"/>
  <c r="AG11" i="45"/>
  <c r="CX11" i="45" s="1"/>
  <c r="AF11" i="45"/>
  <c r="CW11" i="45" s="1"/>
  <c r="AE11" i="45"/>
  <c r="CV11" i="45" s="1"/>
  <c r="DJ19" i="45"/>
  <c r="AG25" i="45"/>
  <c r="CX25" i="45" s="1"/>
  <c r="AH29" i="45"/>
  <c r="CY29" i="45" s="1"/>
  <c r="AJ10" i="45"/>
  <c r="DA10" i="45" s="1"/>
  <c r="AO50" i="45"/>
  <c r="EQ37" i="45"/>
  <c r="FJ7" i="45"/>
  <c r="FK7" i="45"/>
  <c r="FL7" i="45"/>
  <c r="FM7" i="45"/>
  <c r="FN7" i="45"/>
  <c r="FZ7" i="45" s="1"/>
  <c r="GL7" i="45" s="1"/>
  <c r="GX7" i="45" s="1"/>
  <c r="FO7" i="45"/>
  <c r="GA7" i="45" s="1"/>
  <c r="GM7" i="45" s="1"/>
  <c r="GY7" i="45" s="1"/>
  <c r="FP7" i="45"/>
  <c r="GB7" i="45" s="1"/>
  <c r="GN7" i="45" s="1"/>
  <c r="GZ7" i="45" s="1"/>
  <c r="FQ7" i="45"/>
  <c r="GC7" i="45" s="1"/>
  <c r="GO7" i="45" s="1"/>
  <c r="HA7" i="45" s="1"/>
  <c r="FR7" i="45"/>
  <c r="GD7" i="45" s="1"/>
  <c r="GP7" i="45" s="1"/>
  <c r="HB7" i="45" s="1"/>
  <c r="FS7" i="45"/>
  <c r="GE7" i="45" s="1"/>
  <c r="GQ7" i="45" s="1"/>
  <c r="HC7" i="45" s="1"/>
  <c r="FT7" i="45"/>
  <c r="GF7" i="45" s="1"/>
  <c r="GR7" i="45" s="1"/>
  <c r="HD7" i="45" s="1"/>
  <c r="FU7" i="45"/>
  <c r="GG7" i="45" s="1"/>
  <c r="GS7" i="45" s="1"/>
  <c r="HE7" i="45" s="1"/>
  <c r="FV7" i="45"/>
  <c r="GH7" i="45" s="1"/>
  <c r="GT7" i="45" s="1"/>
  <c r="FW7" i="45"/>
  <c r="GI7" i="45" s="1"/>
  <c r="GU7" i="45" s="1"/>
  <c r="FX7" i="45"/>
  <c r="GJ7" i="45" s="1"/>
  <c r="GV7" i="45" s="1"/>
  <c r="FY7" i="45"/>
  <c r="GK7" i="45" s="1"/>
  <c r="GW7" i="45" s="1"/>
  <c r="EL51" i="45"/>
  <c r="BY48" i="45"/>
  <c r="EM48" i="45" s="1"/>
  <c r="AY43" i="45"/>
  <c r="DO43" i="45" s="1"/>
  <c r="DA27" i="45"/>
  <c r="AN26" i="45"/>
  <c r="DE26" i="45" s="1"/>
  <c r="BD24" i="45"/>
  <c r="DS24" i="45" s="1"/>
  <c r="BJ47" i="45"/>
  <c r="BX48" i="45"/>
  <c r="EL48" i="45" s="1"/>
  <c r="BT48" i="45"/>
  <c r="EH48" i="45" s="1"/>
  <c r="BP48" i="45"/>
  <c r="ED48" i="45" s="1"/>
  <c r="DZ48" i="45"/>
  <c r="BI46" i="45"/>
  <c r="DX46" i="45" s="1"/>
  <c r="BJ46" i="45"/>
  <c r="DY46" i="45" s="1"/>
  <c r="DO45" i="45"/>
  <c r="CE45" i="45" s="1"/>
  <c r="AY44" i="45"/>
  <c r="DO44" i="45" s="1"/>
  <c r="CE44" i="45" s="1"/>
  <c r="AW43" i="45"/>
  <c r="DM43" i="45" s="1"/>
  <c r="AY42" i="45"/>
  <c r="AF37" i="45"/>
  <c r="CW37" i="45" s="1"/>
  <c r="AK39" i="45"/>
  <c r="DB39" i="45" s="1"/>
  <c r="CE39" i="45" s="1"/>
  <c r="AI38" i="45"/>
  <c r="CZ38" i="45" s="1"/>
  <c r="AG38" i="45"/>
  <c r="CX38" i="45" s="1"/>
  <c r="AE38" i="45"/>
  <c r="CV38" i="45" s="1"/>
  <c r="BE34" i="45"/>
  <c r="DT34" i="45" s="1"/>
  <c r="DM35" i="45"/>
  <c r="CE35" i="45" s="1"/>
  <c r="DI41" i="45"/>
  <c r="AV41" i="45"/>
  <c r="DL41" i="45" s="1"/>
  <c r="EO51" i="45"/>
  <c r="EN51" i="45"/>
  <c r="EK51" i="45"/>
  <c r="EJ51" i="45"/>
  <c r="EG51" i="45"/>
  <c r="EF51" i="45"/>
  <c r="BN51" i="45"/>
  <c r="EC51" i="45" s="1"/>
  <c r="BM51" i="45"/>
  <c r="EB51" i="45" s="1"/>
  <c r="BJ51" i="45"/>
  <c r="DY51" i="45" s="1"/>
  <c r="BI51" i="45"/>
  <c r="DX51" i="45" s="1"/>
  <c r="BF51" i="45"/>
  <c r="DU51" i="45" s="1"/>
  <c r="BE51" i="45"/>
  <c r="DT51" i="45" s="1"/>
  <c r="EO60" i="45"/>
  <c r="CE60" i="45" s="1"/>
  <c r="EL7" i="45"/>
  <c r="EK7" i="45"/>
  <c r="EJ7" i="45"/>
  <c r="DI14" i="45"/>
  <c r="CE14" i="45" s="1"/>
  <c r="EX4" i="45"/>
  <c r="FJ6" i="45"/>
  <c r="FV6" i="45" s="1"/>
  <c r="GH6" i="45" s="1"/>
  <c r="GT6" i="45" s="1"/>
  <c r="EY6" i="45"/>
  <c r="EO7" i="45"/>
  <c r="EN7" i="45"/>
  <c r="EM7" i="45"/>
  <c r="EI7" i="45"/>
  <c r="EH7" i="45"/>
  <c r="EG7" i="45"/>
  <c r="EF7" i="45"/>
  <c r="EE7" i="45"/>
  <c r="ED7" i="45"/>
  <c r="EC7" i="45"/>
  <c r="EB7" i="45"/>
  <c r="EA7" i="45"/>
  <c r="DZ7" i="45"/>
  <c r="DY7" i="45"/>
  <c r="DX7" i="45"/>
  <c r="DW7" i="45"/>
  <c r="DV7" i="45"/>
  <c r="DU7" i="45"/>
  <c r="DT7" i="45"/>
  <c r="DS7" i="45"/>
  <c r="DR7" i="45"/>
  <c r="DQ7" i="45"/>
  <c r="DP7" i="45"/>
  <c r="DO7" i="45"/>
  <c r="DN7" i="45"/>
  <c r="DM7" i="45"/>
  <c r="DL7" i="45"/>
  <c r="DK7" i="45"/>
  <c r="DJ7" i="45"/>
  <c r="DI7" i="45"/>
  <c r="DH7" i="45"/>
  <c r="DG7" i="45"/>
  <c r="DF7" i="45"/>
  <c r="DE7" i="45"/>
  <c r="DD7" i="45"/>
  <c r="DC7" i="45"/>
  <c r="DB7" i="45"/>
  <c r="DA7" i="45"/>
  <c r="CZ7" i="45"/>
  <c r="CY7" i="45"/>
  <c r="CX7" i="45"/>
  <c r="CW7" i="45"/>
  <c r="CV7" i="45"/>
  <c r="CU7" i="45"/>
  <c r="CT7" i="45"/>
  <c r="CJ7" i="45"/>
  <c r="CK7" i="45"/>
  <c r="CL7" i="45"/>
  <c r="CM7" i="45"/>
  <c r="CN7" i="45"/>
  <c r="CO7" i="45"/>
  <c r="CP7" i="45"/>
  <c r="CQ7" i="45"/>
  <c r="CR7" i="45"/>
  <c r="CS7" i="45"/>
  <c r="CI7" i="45"/>
  <c r="AT20" i="45"/>
  <c r="DJ20" i="45" s="1"/>
  <c r="AW20" i="45"/>
  <c r="DM20" i="45" s="1"/>
  <c r="AZ20" i="45"/>
  <c r="DP20" i="45" s="1"/>
  <c r="BD20" i="45"/>
  <c r="DS20" i="45" s="1"/>
  <c r="BG20" i="45"/>
  <c r="DV20" i="45" s="1"/>
  <c r="BJ20" i="45"/>
  <c r="DY20" i="45" s="1"/>
  <c r="DJ21" i="45"/>
  <c r="AW21" i="45"/>
  <c r="DM21" i="45" s="1"/>
  <c r="AZ21" i="45"/>
  <c r="DP21" i="45" s="1"/>
  <c r="DS21" i="45"/>
  <c r="DV21" i="45"/>
  <c r="DY21" i="45"/>
  <c r="AT24" i="45"/>
  <c r="DJ24" i="45" s="1"/>
  <c r="BG24" i="45"/>
  <c r="DV24" i="45" s="1"/>
  <c r="AG26" i="45"/>
  <c r="CX26" i="45" s="1"/>
  <c r="AR26" i="45"/>
  <c r="DH26" i="45" s="1"/>
  <c r="AV26" i="45"/>
  <c r="DL26" i="45" s="1"/>
  <c r="DE27" i="45"/>
  <c r="Q5" i="45"/>
  <c r="R5" i="45"/>
  <c r="S5" i="45"/>
  <c r="T5" i="45"/>
  <c r="U5" i="45"/>
  <c r="V5" i="45"/>
  <c r="W5" i="45"/>
  <c r="X5" i="45"/>
  <c r="Y5" i="45"/>
  <c r="Z5" i="45"/>
  <c r="AA5" i="45"/>
  <c r="U25" i="89"/>
  <c r="AJ30" i="45"/>
  <c r="DA30" i="45" s="1"/>
  <c r="EO61" i="45" l="1"/>
  <c r="CB61" i="45"/>
  <c r="CE41" i="45"/>
  <c r="CD41" i="45" s="1"/>
  <c r="CE12" i="45"/>
  <c r="CE32" i="45"/>
  <c r="CE54" i="45"/>
  <c r="CE52" i="45"/>
  <c r="CE20" i="45"/>
  <c r="CD20" i="45" s="1"/>
  <c r="CE38" i="45"/>
  <c r="CD38" i="45" s="1"/>
  <c r="CE46" i="45"/>
  <c r="CD46" i="45" s="1"/>
  <c r="CE13" i="45"/>
  <c r="CD13" i="45" s="1"/>
  <c r="CE21" i="45"/>
  <c r="CD21" i="45" s="1"/>
  <c r="CE11" i="45"/>
  <c r="CD11" i="45" s="1"/>
  <c r="BB42" i="45"/>
  <c r="CC42" i="45" s="1"/>
  <c r="DO42" i="45"/>
  <c r="CE42" i="45" s="1"/>
  <c r="CD42" i="45" s="1"/>
  <c r="BO47" i="45"/>
  <c r="CC47" i="45" s="1"/>
  <c r="DY47" i="45"/>
  <c r="CE47" i="45" s="1"/>
  <c r="CD47" i="45" s="1"/>
  <c r="CE33" i="45"/>
  <c r="BO61" i="45"/>
  <c r="EC61" i="45"/>
  <c r="AO54" i="45"/>
  <c r="CC54" i="45" s="1"/>
  <c r="AO52" i="45"/>
  <c r="CC52" i="45" s="1"/>
  <c r="AI37" i="45"/>
  <c r="CZ37" i="45" s="1"/>
  <c r="ER37" i="45"/>
  <c r="BB36" i="45"/>
  <c r="BO36" i="45"/>
  <c r="BO20" i="45"/>
  <c r="CB36" i="45"/>
  <c r="AO51" i="45"/>
  <c r="BO21" i="45"/>
  <c r="BB21" i="45"/>
  <c r="BB20" i="45"/>
  <c r="BO60" i="45"/>
  <c r="BB41" i="45"/>
  <c r="CC41" i="45" s="1"/>
  <c r="CD39" i="45"/>
  <c r="AO39" i="45"/>
  <c r="CC39" i="45" s="1"/>
  <c r="BB44" i="45"/>
  <c r="CC44" i="45" s="1"/>
  <c r="AO12" i="45"/>
  <c r="CC12" i="45" s="1"/>
  <c r="AO32" i="45"/>
  <c r="CC32" i="45" s="1"/>
  <c r="EU22" i="45" s="1"/>
  <c r="BB33" i="45"/>
  <c r="CC33" i="45" s="1"/>
  <c r="CB60" i="45"/>
  <c r="BB34" i="45"/>
  <c r="BB26" i="45"/>
  <c r="BB14" i="45"/>
  <c r="CC14" i="45" s="1"/>
  <c r="BB35" i="45"/>
  <c r="CC35" i="45" s="1"/>
  <c r="AO38" i="45"/>
  <c r="CC38" i="45" s="1"/>
  <c r="EU47" i="45" s="1"/>
  <c r="BB45" i="45"/>
  <c r="CC45" i="45" s="1"/>
  <c r="BO46" i="45"/>
  <c r="CC46" i="45" s="1"/>
  <c r="EU55" i="45" s="1"/>
  <c r="AO11" i="45"/>
  <c r="CC11" i="45" s="1"/>
  <c r="AO13" i="45"/>
  <c r="CC13" i="45" s="1"/>
  <c r="AJ25" i="45"/>
  <c r="DA25" i="45" s="1"/>
  <c r="AG10" i="45"/>
  <c r="CX10" i="45" s="1"/>
  <c r="AK37" i="45"/>
  <c r="EY4" i="45"/>
  <c r="DE10" i="45"/>
  <c r="AR27" i="45"/>
  <c r="DH27" i="45" s="1"/>
  <c r="DY24" i="45"/>
  <c r="BD34" i="45"/>
  <c r="DS34" i="45" s="1"/>
  <c r="CE34" i="45" s="1"/>
  <c r="BS48" i="45"/>
  <c r="EG48" i="45" s="1"/>
  <c r="EO48" i="45"/>
  <c r="DL27" i="45"/>
  <c r="CX27" i="45"/>
  <c r="AJ26" i="45"/>
  <c r="DA26" i="45" s="1"/>
  <c r="CE26" i="45" s="1"/>
  <c r="AZ24" i="45"/>
  <c r="DP24" i="45" s="1"/>
  <c r="DE40" i="45"/>
  <c r="BD51" i="45"/>
  <c r="DS51" i="45" s="1"/>
  <c r="BH51" i="45"/>
  <c r="DW51" i="45" s="1"/>
  <c r="BL51" i="45"/>
  <c r="EA51" i="45" s="1"/>
  <c r="EE51" i="45"/>
  <c r="EI51" i="45"/>
  <c r="EM51" i="45"/>
  <c r="AX43" i="45"/>
  <c r="BM48" i="45"/>
  <c r="EB48" i="45" s="1"/>
  <c r="BR48" i="45"/>
  <c r="EF48" i="45" s="1"/>
  <c r="BV48" i="45"/>
  <c r="EJ48" i="45" s="1"/>
  <c r="BZ48" i="45"/>
  <c r="EN48" i="45" s="1"/>
  <c r="DM24" i="45"/>
  <c r="AL40" i="45"/>
  <c r="DC40" i="45" s="1"/>
  <c r="EC48" i="45"/>
  <c r="BW48" i="45"/>
  <c r="EK48" i="45" s="1"/>
  <c r="DR51" i="45"/>
  <c r="BG51" i="45"/>
  <c r="DV51" i="45" s="1"/>
  <c r="BK51" i="45"/>
  <c r="DZ51" i="45" s="1"/>
  <c r="ED51" i="45"/>
  <c r="EH51" i="45"/>
  <c r="EA48" i="45"/>
  <c r="BQ48" i="45"/>
  <c r="EE48" i="45" s="1"/>
  <c r="BU48" i="45"/>
  <c r="EI48" i="45" s="1"/>
  <c r="DA29" i="45"/>
  <c r="AF29" i="45"/>
  <c r="CW29" i="45" s="1"/>
  <c r="DL25" i="45"/>
  <c r="CD14" i="45"/>
  <c r="CD9" i="45"/>
  <c r="CD8" i="45"/>
  <c r="CD35" i="45"/>
  <c r="CD44" i="45"/>
  <c r="CD45" i="45"/>
  <c r="BJ23" i="45"/>
  <c r="DY23" i="45" s="1"/>
  <c r="BG23" i="45"/>
  <c r="DV23" i="45" s="1"/>
  <c r="AW23" i="45"/>
  <c r="DM23" i="45" s="1"/>
  <c r="AT23" i="45"/>
  <c r="DJ23" i="45" s="1"/>
  <c r="DY19" i="45"/>
  <c r="BG19" i="45"/>
  <c r="DV19" i="45" s="1"/>
  <c r="EZ6" i="45"/>
  <c r="FK6" i="45"/>
  <c r="FW6" i="45" s="1"/>
  <c r="GI6" i="45" s="1"/>
  <c r="GU6" i="45" s="1"/>
  <c r="AF30" i="45"/>
  <c r="CW30" i="45" s="1"/>
  <c r="AH30" i="45"/>
  <c r="CY30" i="45" s="1"/>
  <c r="FJ4" i="45"/>
  <c r="GT4" i="45"/>
  <c r="FV4" i="45"/>
  <c r="GH4" i="45"/>
  <c r="ER7" i="45"/>
  <c r="V8" i="89"/>
  <c r="U8" i="89"/>
  <c r="T8" i="89"/>
  <c r="P8" i="89"/>
  <c r="O8" i="89"/>
  <c r="K8" i="89"/>
  <c r="V7" i="89"/>
  <c r="U7" i="89"/>
  <c r="T7" i="89"/>
  <c r="P7" i="89"/>
  <c r="O7" i="89"/>
  <c r="M7" i="89"/>
  <c r="V6" i="89"/>
  <c r="U6" i="89"/>
  <c r="T6" i="89"/>
  <c r="EU54" i="45" l="1"/>
  <c r="EU35" i="45"/>
  <c r="EU53" i="45"/>
  <c r="EU44" i="45"/>
  <c r="CE61" i="45"/>
  <c r="CE24" i="45"/>
  <c r="CD24" i="45" s="1"/>
  <c r="CC20" i="45"/>
  <c r="EU28" i="45" s="1"/>
  <c r="CE40" i="45"/>
  <c r="CD40" i="45" s="1"/>
  <c r="CC61" i="45"/>
  <c r="EU61" i="45" s="1"/>
  <c r="CC21" i="45"/>
  <c r="EU21" i="45" s="1"/>
  <c r="CE48" i="45"/>
  <c r="CD48" i="45" s="1"/>
  <c r="CE30" i="45"/>
  <c r="CD30" i="45" s="1"/>
  <c r="CE23" i="45"/>
  <c r="CD23" i="45" s="1"/>
  <c r="CE29" i="45"/>
  <c r="CD29" i="45" s="1"/>
  <c r="CE27" i="45"/>
  <c r="CE25" i="45"/>
  <c r="CD25" i="45" s="1"/>
  <c r="CE51" i="45"/>
  <c r="BB19" i="45"/>
  <c r="DM19" i="45"/>
  <c r="CE19" i="45" s="1"/>
  <c r="BB43" i="45"/>
  <c r="CC43" i="45" s="1"/>
  <c r="EU52" i="45" s="1"/>
  <c r="DN43" i="45"/>
  <c r="CE43" i="45" s="1"/>
  <c r="CD43" i="45" s="1"/>
  <c r="DB37" i="45"/>
  <c r="CE37" i="45" s="1"/>
  <c r="CD37" i="45" s="1"/>
  <c r="CE10" i="45"/>
  <c r="CD10" i="45" s="1"/>
  <c r="CD60" i="45"/>
  <c r="CD26" i="45"/>
  <c r="CB51" i="45"/>
  <c r="BO19" i="45"/>
  <c r="AO40" i="45"/>
  <c r="CC40" i="45" s="1"/>
  <c r="AO30" i="45"/>
  <c r="CC30" i="45" s="1"/>
  <c r="EU42" i="45" s="1"/>
  <c r="BB23" i="45"/>
  <c r="AO29" i="45"/>
  <c r="CC29" i="45" s="1"/>
  <c r="EU41" i="45" s="1"/>
  <c r="BO51" i="45"/>
  <c r="AO27" i="45"/>
  <c r="CD34" i="45"/>
  <c r="BO34" i="45"/>
  <c r="CC34" i="45" s="1"/>
  <c r="BB27" i="45"/>
  <c r="AO25" i="45"/>
  <c r="BO24" i="45"/>
  <c r="CB48" i="45"/>
  <c r="AO37" i="45"/>
  <c r="CC37" i="45" s="1"/>
  <c r="EU46" i="45" s="1"/>
  <c r="BO23" i="45"/>
  <c r="BO48" i="45"/>
  <c r="CC60" i="45"/>
  <c r="BB24" i="45"/>
  <c r="AO26" i="45"/>
  <c r="CC26" i="45" s="1"/>
  <c r="EU37" i="45" s="1"/>
  <c r="AO10" i="45"/>
  <c r="CC10" i="45" s="1"/>
  <c r="EU10" i="45" s="1"/>
  <c r="CB50" i="45"/>
  <c r="CC50" i="45" s="1"/>
  <c r="BB25" i="45"/>
  <c r="CD32" i="45"/>
  <c r="M8" i="89"/>
  <c r="CD50" i="45"/>
  <c r="GU4" i="45"/>
  <c r="BV5" i="45"/>
  <c r="BX5" i="45"/>
  <c r="FW4" i="45"/>
  <c r="GI4" i="45"/>
  <c r="FK4" i="45"/>
  <c r="K7" i="89"/>
  <c r="FA6" i="45"/>
  <c r="EZ4" i="45"/>
  <c r="FL6" i="45"/>
  <c r="AG16" i="45"/>
  <c r="CX16" i="45" s="1"/>
  <c r="AN16" i="45"/>
  <c r="DE16" i="45" s="1"/>
  <c r="AJ16" i="45"/>
  <c r="DA16" i="45" s="1"/>
  <c r="AG15" i="45"/>
  <c r="CX15" i="45" s="1"/>
  <c r="AN15" i="45"/>
  <c r="DE15" i="45" s="1"/>
  <c r="AJ15" i="45"/>
  <c r="DA15" i="45" s="1"/>
  <c r="AG17" i="45"/>
  <c r="CX17" i="45" s="1"/>
  <c r="AN17" i="45"/>
  <c r="DE17" i="45" s="1"/>
  <c r="AJ17" i="45"/>
  <c r="DA17" i="45" s="1"/>
  <c r="K6" i="89"/>
  <c r="Z3" i="89"/>
  <c r="Z2" i="89"/>
  <c r="Z1" i="89"/>
  <c r="P6" i="89"/>
  <c r="O6" i="89"/>
  <c r="M6" i="89" s="1"/>
  <c r="I19" i="89"/>
  <c r="I18" i="89"/>
  <c r="I17" i="89"/>
  <c r="I16" i="89"/>
  <c r="J15" i="89"/>
  <c r="I15" i="89" s="1"/>
  <c r="I14" i="89"/>
  <c r="I13" i="89"/>
  <c r="I11" i="89"/>
  <c r="I10" i="89"/>
  <c r="I9" i="89"/>
  <c r="AB8" i="89"/>
  <c r="AA8" i="89"/>
  <c r="H8" i="89"/>
  <c r="I8" i="89" s="1"/>
  <c r="AB7" i="89"/>
  <c r="AA7" i="89"/>
  <c r="I7" i="89"/>
  <c r="AB6" i="89"/>
  <c r="AA6" i="89"/>
  <c r="I6" i="89"/>
  <c r="I5" i="89"/>
  <c r="I4" i="89"/>
  <c r="EU26" i="45" l="1"/>
  <c r="EU49" i="45"/>
  <c r="EU40" i="45"/>
  <c r="EU50" i="45"/>
  <c r="EU29" i="45"/>
  <c r="EU20" i="45"/>
  <c r="CC19" i="45"/>
  <c r="CE17" i="45"/>
  <c r="CD17" i="45" s="1"/>
  <c r="CE16" i="45"/>
  <c r="CD16" i="45" s="1"/>
  <c r="CE15" i="45"/>
  <c r="CD27" i="45"/>
  <c r="CC51" i="45"/>
  <c r="CC48" i="45"/>
  <c r="CC24" i="45"/>
  <c r="EU33" i="45" s="1"/>
  <c r="AO15" i="45"/>
  <c r="CC15" i="45" s="1"/>
  <c r="AO17" i="45"/>
  <c r="CC17" i="45" s="1"/>
  <c r="AO16" i="45"/>
  <c r="CC16" i="45" s="1"/>
  <c r="CC27" i="45"/>
  <c r="EU38" i="45" s="1"/>
  <c r="CC25" i="45"/>
  <c r="CC23" i="45"/>
  <c r="CD33" i="45"/>
  <c r="CD51" i="45"/>
  <c r="CD61" i="45"/>
  <c r="CD12" i="45"/>
  <c r="CD19" i="45"/>
  <c r="DV18" i="45"/>
  <c r="CE18" i="45" s="1"/>
  <c r="FX6" i="45"/>
  <c r="FL4" i="45"/>
  <c r="FB6" i="45"/>
  <c r="FA4" i="45"/>
  <c r="FM6" i="45"/>
  <c r="H2" i="89"/>
  <c r="Y7" i="89"/>
  <c r="I2" i="89"/>
  <c r="J2" i="89"/>
  <c r="Y6" i="89"/>
  <c r="AC8" i="89"/>
  <c r="Y8" i="89" s="1"/>
  <c r="EU11" i="45" l="1"/>
  <c r="EU15" i="45"/>
  <c r="EU12" i="45"/>
  <c r="EU16" i="45"/>
  <c r="EU32" i="45"/>
  <c r="EU23" i="45"/>
  <c r="EU13" i="45"/>
  <c r="EU17" i="45"/>
  <c r="EU60" i="45"/>
  <c r="EU51" i="45"/>
  <c r="EU24" i="45"/>
  <c r="EU25" i="45"/>
  <c r="EU27" i="45"/>
  <c r="EU19" i="45"/>
  <c r="EU48" i="45"/>
  <c r="BO18" i="45"/>
  <c r="CC18" i="45" s="1"/>
  <c r="CD15" i="45"/>
  <c r="BW5" i="45"/>
  <c r="FY6" i="45"/>
  <c r="FM4" i="45"/>
  <c r="FC6" i="45"/>
  <c r="FB4" i="45"/>
  <c r="FN6" i="45"/>
  <c r="GJ6" i="45"/>
  <c r="FX4" i="45"/>
  <c r="EU14" i="45" l="1"/>
  <c r="EU18" i="45"/>
  <c r="CD18" i="45"/>
  <c r="GV6" i="45"/>
  <c r="GV4" i="45" s="1"/>
  <c r="GJ4" i="45"/>
  <c r="FZ6" i="45"/>
  <c r="FN4" i="45"/>
  <c r="FD6" i="45"/>
  <c r="FC4" i="45"/>
  <c r="FO6" i="45"/>
  <c r="GK6" i="45"/>
  <c r="FY4" i="45"/>
  <c r="CH7" i="45"/>
  <c r="GW6" i="45" l="1"/>
  <c r="GW4" i="45" s="1"/>
  <c r="GK4" i="45"/>
  <c r="GA6" i="45"/>
  <c r="FO4" i="45"/>
  <c r="FE6" i="45"/>
  <c r="FD4" i="45"/>
  <c r="FP6" i="45"/>
  <c r="GL6" i="45"/>
  <c r="FZ4" i="45"/>
  <c r="P5" i="45"/>
  <c r="GX6" i="45" l="1"/>
  <c r="GX4" i="45" s="1"/>
  <c r="GL4" i="45"/>
  <c r="GB6" i="45"/>
  <c r="FP4" i="45"/>
  <c r="FF6" i="45"/>
  <c r="FE4" i="45"/>
  <c r="FQ6" i="45"/>
  <c r="GM6" i="45"/>
  <c r="GA4" i="45"/>
  <c r="GY6" i="45" l="1"/>
  <c r="GY4" i="45" s="1"/>
  <c r="GM4" i="45"/>
  <c r="GC6" i="45"/>
  <c r="FQ4" i="45"/>
  <c r="FG6" i="45"/>
  <c r="FF4" i="45"/>
  <c r="FR6" i="45"/>
  <c r="GN6" i="45"/>
  <c r="GB4" i="45"/>
  <c r="GZ6" i="45" l="1"/>
  <c r="GZ4" i="45" s="1"/>
  <c r="GN4" i="45"/>
  <c r="GD6" i="45"/>
  <c r="FR4" i="45"/>
  <c r="FH6" i="45"/>
  <c r="FG4" i="45"/>
  <c r="FS6" i="45"/>
  <c r="GO6" i="45"/>
  <c r="GC4" i="45"/>
  <c r="CA5" i="45"/>
  <c r="BZ5" i="45"/>
  <c r="BY5" i="45"/>
  <c r="BU5" i="45"/>
  <c r="BT5" i="45"/>
  <c r="BS5" i="45"/>
  <c r="BR5" i="45"/>
  <c r="BQ5" i="45"/>
  <c r="BP5" i="45"/>
  <c r="BN5" i="45"/>
  <c r="BM5" i="45"/>
  <c r="BL5" i="45"/>
  <c r="BK5" i="45"/>
  <c r="BI5" i="45"/>
  <c r="BH5" i="45"/>
  <c r="BF5" i="45"/>
  <c r="BE5" i="45"/>
  <c r="BC5" i="45"/>
  <c r="BA5" i="45"/>
  <c r="AY5" i="45"/>
  <c r="AX5" i="45"/>
  <c r="AU5" i="45"/>
  <c r="AS5" i="45"/>
  <c r="AQ5" i="45"/>
  <c r="AP5" i="45"/>
  <c r="AM5" i="45"/>
  <c r="AL5" i="45"/>
  <c r="AK5" i="45"/>
  <c r="AI5" i="45"/>
  <c r="AE5" i="45"/>
  <c r="AD5" i="45"/>
  <c r="CB7" i="45"/>
  <c r="BO7" i="45"/>
  <c r="BB7" i="45"/>
  <c r="AO7" i="45"/>
  <c r="AB7" i="45"/>
  <c r="ES5" i="45"/>
  <c r="CE7" i="45" l="1"/>
  <c r="CD7" i="45" s="1"/>
  <c r="CC7" i="45"/>
  <c r="EU7" i="45" s="1"/>
  <c r="HA6" i="45"/>
  <c r="HA4" i="45" s="1"/>
  <c r="GO4" i="45"/>
  <c r="GE6" i="45"/>
  <c r="FS4" i="45"/>
  <c r="FI6" i="45"/>
  <c r="FH4" i="45"/>
  <c r="FT6" i="45"/>
  <c r="GP6" i="45"/>
  <c r="GD4" i="45"/>
  <c r="CB5" i="45"/>
  <c r="AB5" i="45"/>
  <c r="HB6" i="45" l="1"/>
  <c r="HB4" i="45" s="1"/>
  <c r="GP4" i="45"/>
  <c r="GF6" i="45"/>
  <c r="FT4" i="45"/>
  <c r="FI4" i="45"/>
  <c r="FU6" i="45"/>
  <c r="GQ6" i="45"/>
  <c r="GE4" i="45"/>
  <c r="HC6" i="45" l="1"/>
  <c r="HC4" i="45" s="1"/>
  <c r="GQ4" i="45"/>
  <c r="GG6" i="45"/>
  <c r="FU4" i="45"/>
  <c r="GR6" i="45"/>
  <c r="GF4" i="45"/>
  <c r="HD6" i="45" l="1"/>
  <c r="HD4" i="45" s="1"/>
  <c r="GR4" i="45"/>
  <c r="GS6" i="45"/>
  <c r="GG4" i="45"/>
  <c r="HE6" i="45" l="1"/>
  <c r="HE4" i="45" s="1"/>
  <c r="GS4" i="45"/>
  <c r="AC5" i="45"/>
  <c r="AO36" i="45"/>
  <c r="CE36" i="45"/>
  <c r="CD36" i="45" s="1"/>
  <c r="CC36" i="45" l="1"/>
  <c r="EU45" i="45" l="1"/>
  <c r="EU36" i="45"/>
  <c r="EU34" i="45"/>
  <c r="EU39" i="45"/>
  <c r="EU43" i="45"/>
  <c r="EU30" i="45"/>
  <c r="BJ56" i="45" l="1"/>
  <c r="BG56" i="45"/>
  <c r="DV56" i="45" s="1"/>
  <c r="ER56" i="45"/>
  <c r="DM56" i="45"/>
  <c r="AW56" i="45"/>
  <c r="AZ56" i="45"/>
  <c r="DP56" i="45" s="1"/>
  <c r="BD56" i="45"/>
  <c r="DS56" i="45" s="1"/>
  <c r="AT56" i="45"/>
  <c r="DJ56" i="45" s="1"/>
  <c r="BO56" i="45" l="1"/>
  <c r="AW57" i="45"/>
  <c r="ER57" i="45"/>
  <c r="AT5" i="45"/>
  <c r="DY56" i="45"/>
  <c r="CE56" i="45" s="1"/>
  <c r="AZ57" i="45"/>
  <c r="BG57" i="45"/>
  <c r="BB56" i="45"/>
  <c r="BD57" i="45"/>
  <c r="BD5" i="45" s="1"/>
  <c r="AT57" i="45"/>
  <c r="BJ57" i="45"/>
  <c r="DY57" i="45" s="1"/>
  <c r="AZ5" i="45" l="1"/>
  <c r="DP57" i="45"/>
  <c r="DM57" i="45"/>
  <c r="AW5" i="45"/>
  <c r="BO57" i="45"/>
  <c r="BO5" i="45" s="1"/>
  <c r="DS57" i="45"/>
  <c r="DJ57" i="45"/>
  <c r="BB57" i="45"/>
  <c r="CC57" i="45" s="1"/>
  <c r="EU57" i="45" s="1"/>
  <c r="DV57" i="45"/>
  <c r="BG5" i="45"/>
  <c r="CC56" i="45"/>
  <c r="BJ5" i="45"/>
  <c r="EU56" i="45" l="1"/>
  <c r="CE57" i="45"/>
  <c r="AV58" i="45"/>
  <c r="AV5" i="45" s="1"/>
  <c r="ER58" i="45"/>
  <c r="AN58" i="45"/>
  <c r="DE58" i="45" s="1"/>
  <c r="DA58" i="45"/>
  <c r="AJ58" i="45"/>
  <c r="AR58" i="45"/>
  <c r="BB58" i="45" s="1"/>
  <c r="BB5" i="45" s="1"/>
  <c r="AG58" i="45"/>
  <c r="AO58" i="45" s="1"/>
  <c r="ER59" i="45"/>
  <c r="ER5" i="45" s="1"/>
  <c r="AF59" i="45"/>
  <c r="AF5" i="45" s="1"/>
  <c r="AN5" i="45" l="1"/>
  <c r="DL58" i="45"/>
  <c r="CC58" i="45"/>
  <c r="CW59" i="45"/>
  <c r="AH59" i="45"/>
  <c r="AR5" i="45"/>
  <c r="EQ5" i="45"/>
  <c r="EQ4" i="45" s="1"/>
  <c r="CX58" i="45"/>
  <c r="CE58" i="45" s="1"/>
  <c r="DH58" i="45"/>
  <c r="AG5" i="45"/>
  <c r="AJ59" i="45"/>
  <c r="AO59" i="45" l="1"/>
  <c r="CC59" i="45" s="1"/>
  <c r="AO5" i="45"/>
  <c r="CE59" i="45"/>
  <c r="AJ5" i="45"/>
  <c r="DA59" i="45"/>
  <c r="EU58" i="45"/>
  <c r="AH5" i="45"/>
  <c r="CY59" i="45"/>
  <c r="EU59" i="45" l="1"/>
  <c r="CC4" i="45"/>
</calcChain>
</file>

<file path=xl/sharedStrings.xml><?xml version="1.0" encoding="utf-8"?>
<sst xmlns="http://schemas.openxmlformats.org/spreadsheetml/2006/main" count="3659" uniqueCount="244">
  <si>
    <t>TOTAL</t>
  </si>
  <si>
    <t>SBCC</t>
  </si>
  <si>
    <t>FPS</t>
  </si>
  <si>
    <t>TOTALES</t>
  </si>
  <si>
    <t>COMPONENTE</t>
  </si>
  <si>
    <t>PRODUCTOS</t>
  </si>
  <si>
    <t>Tarea</t>
  </si>
  <si>
    <t>1.10</t>
  </si>
  <si>
    <t>2.10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</si>
  <si>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</si>
  <si>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</si>
  <si>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</si>
  <si>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</si>
  <si>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</si>
  <si>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</si>
  <si>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</si>
  <si>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</si>
  <si>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</si>
  <si>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2.11</t>
  </si>
  <si>
    <t>2.12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</si>
  <si>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</si>
  <si>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</si>
  <si>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</si>
  <si>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</si>
  <si>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</si>
  <si>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</si>
  <si>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</si>
  <si>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</si>
  <si>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</si>
  <si>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</si>
  <si>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</si>
  <si>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</si>
  <si>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</si>
  <si>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</si>
  <si>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</si>
  <si>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</si>
  <si>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</si>
  <si>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</si>
  <si>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</si>
  <si>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</si>
  <si>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</si>
  <si>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</si>
  <si>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</si>
  <si>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</si>
  <si>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</si>
  <si>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</si>
  <si>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</si>
  <si>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</si>
  <si>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</si>
  <si>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</si>
  <si>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</si>
  <si>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</si>
  <si>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</si>
  <si>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CL
 $us</t>
  </si>
  <si>
    <t>Mod.
Selección</t>
  </si>
  <si>
    <t>Rev.</t>
  </si>
  <si>
    <t>Fecha Aviso Esp. Adq.</t>
  </si>
  <si>
    <t>Fecha
Contrato</t>
  </si>
  <si>
    <t>Respon.</t>
  </si>
  <si>
    <t>-</t>
  </si>
  <si>
    <t>Adquisición</t>
  </si>
  <si>
    <t>Informado</t>
  </si>
  <si>
    <t>Consultado</t>
  </si>
  <si>
    <t>Fecha
Fin</t>
  </si>
  <si>
    <t>Duraci
Meses</t>
  </si>
  <si>
    <t>Prece</t>
  </si>
  <si>
    <t>Activ</t>
  </si>
  <si>
    <t>Aux
Año
firma contrato</t>
  </si>
  <si>
    <t>BID</t>
  </si>
  <si>
    <t>CRONO</t>
  </si>
  <si>
    <t>P.Atenc</t>
  </si>
  <si>
    <t>$us 
PEP/POA</t>
  </si>
  <si>
    <t>R.A.C.I.</t>
  </si>
  <si>
    <t>Matriz Adqui.</t>
  </si>
  <si>
    <t>Firma del Contrato</t>
  </si>
  <si>
    <t>Aprobación por Asamblea Legislativa</t>
  </si>
  <si>
    <t>Condiciones previas generales</t>
  </si>
  <si>
    <t>Mejora de la Infraestructura y gestion urbana</t>
  </si>
  <si>
    <t>Estudios TESA de las Intervenciones Fase II</t>
  </si>
  <si>
    <t>Obra</t>
  </si>
  <si>
    <t>Fortalecimiento Unidad Ejecutora</t>
  </si>
  <si>
    <t>Auditoría</t>
  </si>
  <si>
    <t>GAMEA</t>
  </si>
  <si>
    <t>Aprueba/
Recibe</t>
  </si>
  <si>
    <t>VMPC</t>
  </si>
  <si>
    <t>VIPFE</t>
  </si>
  <si>
    <t>Comunidad</t>
  </si>
  <si>
    <t>LPI</t>
  </si>
  <si>
    <t>PRODUCTO</t>
  </si>
  <si>
    <t>FTO</t>
  </si>
  <si>
    <t>CP</t>
  </si>
  <si>
    <t>APOYO A  LAS CAPACIDADES DE PLANIFICACIÓN Y GESTIÓN URBANA TERRITORIAL</t>
  </si>
  <si>
    <t>Plan de gestion territorial GAMEA</t>
  </si>
  <si>
    <t>Diseño tecnico de las intervenciones Fase I  y II</t>
  </si>
  <si>
    <t>PRECIO BASE</t>
  </si>
  <si>
    <t>SUPERV</t>
  </si>
  <si>
    <t>DESCOM</t>
  </si>
  <si>
    <t>CONTING</t>
  </si>
  <si>
    <t>Centralidad- Polo de desarrollo 1</t>
  </si>
  <si>
    <t>Centralidad-Polo de desarrollo 2</t>
  </si>
  <si>
    <t>Conexión vial Aeropuerto Viaacha</t>
  </si>
  <si>
    <t>Mejoramiento de infraestructura urbana ( veredas, aceras)</t>
  </si>
  <si>
    <t>Parque lineal</t>
  </si>
  <si>
    <t>Apertura vial aeropuerto</t>
  </si>
  <si>
    <t>MEJORA EN LA PRESTACIÓN DE SERVICIOS AL CIUDADANO</t>
  </si>
  <si>
    <t>..</t>
  </si>
  <si>
    <t>Administracion, Fiscalización y Auditoría</t>
  </si>
  <si>
    <t>Sistema de monitoreo y evaluacion</t>
  </si>
  <si>
    <t>Administración y Fiscalización FPS</t>
  </si>
  <si>
    <t>Auditoria</t>
  </si>
  <si>
    <t>Difusión</t>
  </si>
  <si>
    <t>Contingencia</t>
  </si>
  <si>
    <t>Unidad coordinadora</t>
  </si>
  <si>
    <t>obra</t>
  </si>
  <si>
    <t>superv</t>
  </si>
  <si>
    <t>descom</t>
  </si>
  <si>
    <t>Total
Recursos
 (CONTROL)</t>
  </si>
  <si>
    <t>BID
 $us</t>
  </si>
  <si>
    <t>Plan  de Ordenamiento Territorial</t>
  </si>
  <si>
    <t>UEP - GAMEA</t>
  </si>
  <si>
    <t>Nº 
Producto</t>
  </si>
  <si>
    <t>Nº 
Comp</t>
  </si>
  <si>
    <t>Desarrollo de un Plan de Sistemas Informáticos que articulen los sistemas existentes y los previstos</t>
  </si>
  <si>
    <t>Página web e Intranet de la Municipalidad</t>
  </si>
  <si>
    <t>Desarrollo del Sistema de Gestión de Ejecución de Obras</t>
  </si>
  <si>
    <t>Desarrollo del Sistema informático relacionado con el catastro municipal y la regularización de propiedades</t>
  </si>
  <si>
    <t>Consultor Individual</t>
  </si>
  <si>
    <t>Firma consultora</t>
  </si>
  <si>
    <t>Bienes</t>
  </si>
  <si>
    <t>Equipamiento Informático para la solución de conectividad</t>
  </si>
  <si>
    <t>Reingeniería de procesos e integración de los trámites de regularización de propiedades en las 14 subalcaldías y unidades relacionadas</t>
  </si>
  <si>
    <t>Equipamiento Informático para las 14 subalcaldías y oficinas centrales</t>
  </si>
  <si>
    <t xml:space="preserve">Adecuación de Infraestructura y/o mobiliario de 14 subalcaldías y oficinas centrales </t>
  </si>
  <si>
    <t>Capacitación de funcionarios en la prestación del nuevo servicio a la comunidad</t>
  </si>
  <si>
    <t>Campaña de comunicación sobre la nueva modalidad de servicios ¨Trámite Fácil¨</t>
  </si>
  <si>
    <t>Personal para puesta en servicio de los Centros de Atención Ciudadana en las nuevas Centralidades Sur y Oeste</t>
  </si>
  <si>
    <t>Firma Consultora</t>
  </si>
  <si>
    <t>Infraestructura Nueva Centralidad Sur</t>
  </si>
  <si>
    <t>Supervisión Nueva Centralidad Sur</t>
  </si>
  <si>
    <t>Infraestructura Nueva Centralidad Oeste</t>
  </si>
  <si>
    <t>Supervisión Nueva Centralidad Oeste</t>
  </si>
  <si>
    <t>Estudios TESA Nueva Centralidad Sur</t>
  </si>
  <si>
    <t>Equipamiento para Centros de Atención Ciudadana en las Nuevas Centralidades Sur y Oeste</t>
  </si>
  <si>
    <t>3 CVs</t>
  </si>
  <si>
    <t>LPN</t>
  </si>
  <si>
    <t>Diagnóstico  de las áreas involucradas en la prestación de servicios públicos-Regularización de propiedades</t>
  </si>
  <si>
    <t>Estudios TESA Nueva Centralidad Oeste</t>
  </si>
  <si>
    <t>C0. Tareas Preliminares</t>
  </si>
  <si>
    <t>C1. Apoyo a las capacidades de planificación y gestión urbana territorial</t>
  </si>
  <si>
    <t>C2. Mejora de la infraestructura y gestión urbana</t>
  </si>
  <si>
    <t>C3. Mejora en la prestación de servicios al ciudadano</t>
  </si>
  <si>
    <t>Desarrollo del Sistema de Archivo de Documentación de la Dir. de Recaudación y la Dir. de Ordenamiento Territorial</t>
  </si>
  <si>
    <t>Personal para la puesta en operación del Sistema de Archivo de Documentación de la Dir. de Recaudación y la Dir. de Ordenamiento Territorial</t>
  </si>
  <si>
    <t>Adquisición de equipos para la Puesta en operación del Sistema de Archivo de Documentación de la Dir. de Recaudación y la Dir. de Ordenamiento Territorial</t>
  </si>
  <si>
    <t>36ff</t>
  </si>
  <si>
    <t>Estudios TESA Apertura Vial Aeropuerto Sector Este</t>
  </si>
  <si>
    <t>UEP/GAMEA</t>
  </si>
  <si>
    <t>Costo $us
AÑO
1</t>
  </si>
  <si>
    <t>Costo $us
AÑO
2</t>
  </si>
  <si>
    <t>Costo $us
AÑO
3</t>
  </si>
  <si>
    <t>Costo $us
AÑO
4</t>
  </si>
  <si>
    <t>Costo
 $us
AÑO
5</t>
  </si>
  <si>
    <t>18, 21</t>
  </si>
  <si>
    <t>40, 41</t>
  </si>
  <si>
    <t>Total
 $us</t>
  </si>
  <si>
    <t>Apertura vial Aeropuerto a través de paso a desnivel</t>
  </si>
  <si>
    <t>Supervisión Apertura Vial Aeropuerto  a través de paso a desnivel</t>
  </si>
  <si>
    <t>Apertura vial Aeropuerto a través de paso a nivel</t>
  </si>
  <si>
    <t>Supervisión Apertura Vial Aeropuerto  a través de paso a nivel</t>
  </si>
  <si>
    <t>Admin. FPS Apertura vial Aeropuerto a través de paso a desnivel</t>
  </si>
  <si>
    <t>Admin FPS Apertura vial Aeropuerto a través de paso a nivel</t>
  </si>
  <si>
    <t>Imprevistos Apertura vial Aeropuerto a través de paso a desnivel</t>
  </si>
  <si>
    <t>Imprevistos Apertura vial Aeropuerto a través de paso a nivel</t>
  </si>
  <si>
    <t>Imprevistos Nueva Centralidad Sur</t>
  </si>
  <si>
    <t>Amin. FPS Nueva Centralidad Sur</t>
  </si>
  <si>
    <t>Admin. FPS Infraestructura Nueva Centralidad Oeste</t>
  </si>
  <si>
    <t>Admin. FPS Estudios TESA Nueva Centralidad Sur</t>
  </si>
  <si>
    <t>Admin. FPS Estudios TESA Nueva Centralidad Oeste</t>
  </si>
  <si>
    <t>Admin. FPS Estudios TESA Apertura Vial Aeropuerto Sector Este</t>
  </si>
  <si>
    <t>Admin. FPS Estudios TESA de las Intervenciones Fase II</t>
  </si>
  <si>
    <t>Transf. FPS</t>
  </si>
  <si>
    <t>5.10</t>
  </si>
  <si>
    <t>5.11</t>
  </si>
  <si>
    <t>5.12</t>
  </si>
  <si>
    <t>ASSANA</t>
  </si>
  <si>
    <t>Expost</t>
  </si>
  <si>
    <t>Conformación del Equipo de la Unidad de Atención Ciudadana (5 consultores)</t>
  </si>
  <si>
    <t>Elaboración Guía de Trámites Municipales (3 consultores)</t>
  </si>
  <si>
    <t>Equipamiento Mobiliario para las ventanillas de atención ciudadana en 14 subalcaldías</t>
  </si>
  <si>
    <t>Capacitación de funcionarios  para las ventanillas de atención ciudadana</t>
  </si>
  <si>
    <t>Exante</t>
  </si>
  <si>
    <t>Servicios</t>
  </si>
  <si>
    <t>Difusión del Programa</t>
  </si>
  <si>
    <t>CD</t>
  </si>
  <si>
    <t>Programas de Capacitación adaptados a los comerciantes de las nuevas centralidades</t>
  </si>
  <si>
    <t>Programas de capacitación orientados al desarrollo de las mujeres de las zonas de las nuevas centralidades</t>
  </si>
  <si>
    <t>P02. Sistema de Información para el seguimiento a obras operando</t>
  </si>
  <si>
    <t>P08. Infraestructura para la Nueva Centralidad Sur Construida</t>
  </si>
  <si>
    <t>P10. Apertura vial Aeropuerto (Incluye 20% de imprevistos)</t>
  </si>
  <si>
    <t>P11. Programas de capacitación adaptados a los comerciantes de las nuevas centralidades</t>
  </si>
  <si>
    <t>P12. Programas de capacitación orientados al desarrollo de las mujeres de las zonas de las nuevas centralidades</t>
  </si>
  <si>
    <t>P13. Rediseño de procesos y sistemas informáticos relacionados a la gestión de la propiedad inmueble realizados</t>
  </si>
  <si>
    <t>P14. Ventanillas de atención ciudadana operando</t>
  </si>
  <si>
    <t>C4. Administración Componente I y III (GAMEA)</t>
  </si>
  <si>
    <t>C6. Auditoría, monitoreo y evaluación</t>
  </si>
  <si>
    <t>C5. Administración Componente II (FPS)</t>
  </si>
  <si>
    <t>P17. Creación de la Unidad de Atención Ciudadana del GAMEA</t>
  </si>
  <si>
    <t>P16. Campañas de comunicación para el uso de las ventanillas únicas realizada</t>
  </si>
  <si>
    <t>P01. Plan  de Ordenamiento Territorial aprobado dentro del órgano ejecutivo del GAMEA</t>
  </si>
  <si>
    <t>P03. Funcionarios capacitados en gestión de proyectos y en el uso del Sistema de Información de Seguimiento de Obras</t>
  </si>
  <si>
    <t>P04. Estudios de Preinversión para la Nueva Centralidad Sur realizados</t>
  </si>
  <si>
    <t>P05. Estudios de Preinversión para la Nueva Centralidad Oeste Realizados</t>
  </si>
  <si>
    <t>P06. Estudios de Preinversión para la apertura vial aeropuerto Realizados</t>
  </si>
  <si>
    <t>P07. Estudios de Preinversión Fase II realizados</t>
  </si>
  <si>
    <t>P09. Infraestructura para la Nueva Centralidad Oesce construida</t>
  </si>
  <si>
    <t>P15. Capacitación a funcionarios municipales en temáticas de prestación de servicios realizada</t>
  </si>
  <si>
    <t>No aplica</t>
  </si>
  <si>
    <t>Nombre del Proyecto:</t>
  </si>
  <si>
    <t>Programa de Reordenamiento Urbano de la Ceja - Fase 1</t>
  </si>
  <si>
    <t>Número de Proyecto:</t>
  </si>
  <si>
    <t>BO-L1079</t>
  </si>
  <si>
    <t>Vinculación con Resultados</t>
  </si>
  <si>
    <t>ID</t>
  </si>
  <si>
    <t>Productos / indicadores</t>
  </si>
  <si>
    <t>Unidad de Medida</t>
  </si>
  <si>
    <t>Fin del Programa</t>
  </si>
  <si>
    <t>Resultado 1</t>
  </si>
  <si>
    <t>Resultado 2</t>
  </si>
  <si>
    <t>Resultado 3</t>
  </si>
  <si>
    <t>Resultado 4</t>
  </si>
  <si>
    <t>Total</t>
  </si>
  <si>
    <t>Planeado</t>
  </si>
  <si>
    <t>Progreso</t>
  </si>
  <si>
    <t>Unidades</t>
  </si>
  <si>
    <t>Componente 1: Apoyo a las capacidades de planificación y gestión urbana territorial</t>
  </si>
  <si>
    <t>Componente 2. Mejora de la infraestructura y gestión urbana</t>
  </si>
  <si>
    <t>Componente 3. Mejora en la prestación de servicios al ciudadano</t>
  </si>
  <si>
    <t>Firma de adquisiciones</t>
  </si>
  <si>
    <t>Cursos de capacitación en gestión de proyectos para funcionarios</t>
  </si>
  <si>
    <t>Monitoreo y evaluación del Programa</t>
  </si>
  <si>
    <t>BO-L1079 Programa Multifase de Reordenamiento Urbano de la Ceja - Fase I</t>
  </si>
  <si>
    <t>PEP y POA DEL PROGRAMA</t>
  </si>
  <si>
    <t/>
  </si>
  <si>
    <t>Monitoréo y evaluación del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</si>
</sst>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_ [$€]\ * #,##0.00_ ;_ [$€]\ * \-#,##0.00_ ;_ [$€]\ * &quot;-&quot;??_ ;_ @_ "/>
    <numFmt numFmtId="165" formatCode="#,#00"/>
    <numFmt numFmtId="166" formatCode="\$#,#00"/>
    <numFmt numFmtId="167" formatCode="\$#,"/>
    <numFmt numFmtId="168" formatCode="#.##000"/>
    <numFmt numFmtId="169" formatCode="#.##0,"/>
    <numFmt numFmtId="170" formatCode="_(* #,##0_);_(* \(#,##0\);_(* &quot;-&quot;??_);_(@_)"/>
    <numFmt numFmtId="171" formatCode="#,##0.0"/>
    <numFmt numFmtId="172" formatCode="0.0"/>
    <numFmt numFmtId="173" formatCode="_(* #,##0.0000_);_(* \(#,##0.0000\);_(* &quot;-&quot;??_);_(@_)"/>
    <numFmt numFmtId="174" formatCode="_(* #,##0.0000000_);_(* \(#,##0.0000000\);_(* &quot;-&quot;??_);_(@_)"/>
  </numFmts>
  <fonts count="5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</font>
    <font>
      <sz val="6"/>
      <color theme="0"/>
      <name val="Calibri"/>
      <family val="2"/>
    </font>
    <font>
      <sz val="8"/>
      <color theme="3"/>
      <name val="Arial"/>
      <family val="2"/>
    </font>
    <font>
      <sz val="16"/>
      <color theme="3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</font>
    <font>
      <sz val="9"/>
      <name val="Verdana"/>
      <family val="2"/>
    </font>
    <font>
      <b/>
      <sz val="9"/>
      <color theme="0"/>
      <name val="Calibri"/>
      <family val="2"/>
    </font>
    <font>
      <b/>
      <sz val="14"/>
      <name val="Arial Narrow"/>
      <family val="2"/>
    </font>
    <font>
      <sz val="14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22"/>
      <name val="Arial"/>
      <family val="2"/>
    </font>
    <font>
      <b/>
      <u/>
      <sz val="2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medium">
        <color indexed="9"/>
      </left>
      <right style="thin">
        <color indexed="64"/>
      </right>
      <top style="thin">
        <color indexed="64"/>
      </top>
      <bottom/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8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4" fillId="0" borderId="0">
      <protection locked="0"/>
    </xf>
    <xf numFmtId="0" fontId="4" fillId="0" borderId="0">
      <protection locked="0"/>
    </xf>
    <xf numFmtId="0" fontId="13" fillId="20" borderId="1" applyNumberFormat="0" applyAlignment="0" applyProtection="0"/>
    <xf numFmtId="0" fontId="14" fillId="21" borderId="2" applyNumberFormat="0" applyAlignment="0" applyProtection="0"/>
    <xf numFmtId="164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5" fillId="0" borderId="0">
      <protection locked="0"/>
    </xf>
    <xf numFmtId="0" fontId="4" fillId="0" borderId="0">
      <protection locked="0"/>
    </xf>
    <xf numFmtId="0" fontId="6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4" fillId="0" borderId="0">
      <protection locked="0"/>
    </xf>
    <xf numFmtId="165" fontId="4" fillId="0" borderId="0">
      <protection locked="0"/>
    </xf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20" fillId="7" borderId="1" applyNumberFormat="0" applyAlignment="0" applyProtection="0"/>
    <xf numFmtId="0" fontId="21" fillId="0" borderId="3" applyNumberFormat="0" applyFill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6" fontId="4" fillId="0" borderId="0">
      <protection locked="0"/>
    </xf>
    <xf numFmtId="167" fontId="4" fillId="0" borderId="0">
      <protection locked="0"/>
    </xf>
    <xf numFmtId="0" fontId="22" fillId="22" borderId="0" applyNumberFormat="0" applyBorder="0" applyAlignment="0" applyProtection="0"/>
    <xf numFmtId="0" fontId="33" fillId="0" borderId="0"/>
    <xf numFmtId="0" fontId="7" fillId="0" borderId="0"/>
    <xf numFmtId="0" fontId="3" fillId="0" borderId="0"/>
    <xf numFmtId="0" fontId="7" fillId="0" borderId="0"/>
    <xf numFmtId="0" fontId="8" fillId="0" borderId="0"/>
    <xf numFmtId="0" fontId="3" fillId="0" borderId="0"/>
    <xf numFmtId="0" fontId="9" fillId="0" borderId="0"/>
    <xf numFmtId="0" fontId="33" fillId="0" borderId="0"/>
    <xf numFmtId="0" fontId="3" fillId="0" borderId="0"/>
    <xf numFmtId="0" fontId="10" fillId="0" borderId="0"/>
    <xf numFmtId="0" fontId="33" fillId="0" borderId="0"/>
    <xf numFmtId="0" fontId="33" fillId="0" borderId="0"/>
    <xf numFmtId="0" fontId="33" fillId="0" borderId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68" fontId="4" fillId="0" borderId="0">
      <protection locked="0"/>
    </xf>
    <xf numFmtId="169" fontId="4" fillId="0" borderId="0">
      <protection locked="0"/>
    </xf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3" fillId="0" borderId="0"/>
    <xf numFmtId="9" fontId="3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70" fontId="34" fillId="0" borderId="0" xfId="50" applyNumberFormat="1" applyFont="1" applyFill="1" applyBorder="1" applyAlignment="1">
      <alignment horizontal="center" vertical="center"/>
    </xf>
    <xf numFmtId="3" fontId="34" fillId="0" borderId="0" xfId="66" applyNumberFormat="1" applyFont="1" applyFill="1" applyBorder="1" applyAlignment="1">
      <alignment horizontal="left" vertical="center"/>
    </xf>
    <xf numFmtId="170" fontId="31" fillId="0" borderId="0" xfId="50" applyNumberFormat="1" applyFont="1" applyFill="1" applyBorder="1" applyAlignment="1">
      <alignment horizontal="left" vertical="center" wrapText="1"/>
    </xf>
    <xf numFmtId="170" fontId="31" fillId="0" borderId="0" xfId="50" applyNumberFormat="1" applyFont="1" applyFill="1" applyBorder="1" applyAlignment="1">
      <alignment horizontal="right" vertical="center" wrapText="1"/>
    </xf>
    <xf numFmtId="171" fontId="34" fillId="0" borderId="0" xfId="66" applyNumberFormat="1" applyFont="1" applyFill="1" applyBorder="1" applyAlignment="1">
      <alignment horizontal="center" vertical="center"/>
    </xf>
    <xf numFmtId="170" fontId="30" fillId="0" borderId="0" xfId="50" applyNumberFormat="1" applyFont="1" applyFill="1" applyBorder="1" applyAlignment="1">
      <alignment horizontal="right" vertical="center"/>
    </xf>
    <xf numFmtId="17" fontId="34" fillId="0" borderId="0" xfId="66" applyNumberFormat="1" applyFont="1" applyFill="1" applyBorder="1" applyAlignment="1">
      <alignment horizontal="center" vertical="center"/>
    </xf>
    <xf numFmtId="170" fontId="27" fillId="0" borderId="0" xfId="50" applyNumberFormat="1" applyFont="1" applyFill="1" applyBorder="1" applyAlignment="1">
      <alignment horizontal="right" vertical="center"/>
    </xf>
    <xf numFmtId="0" fontId="38" fillId="24" borderId="12" xfId="0" applyFont="1" applyFill="1" applyBorder="1" applyAlignment="1">
      <alignment horizontal="center" vertical="center"/>
    </xf>
    <xf numFmtId="0" fontId="38" fillId="24" borderId="17" xfId="0" applyFont="1" applyFill="1" applyBorder="1" applyAlignment="1">
      <alignment horizontal="center" vertical="center"/>
    </xf>
    <xf numFmtId="0" fontId="38" fillId="24" borderId="18" xfId="0" applyFont="1" applyFill="1" applyBorder="1" applyAlignment="1">
      <alignment horizontal="center" vertical="center"/>
    </xf>
    <xf numFmtId="0" fontId="35" fillId="26" borderId="17" xfId="0" applyFont="1" applyFill="1" applyBorder="1" applyAlignment="1">
      <alignment horizontal="center" vertical="center" wrapText="1"/>
    </xf>
    <xf numFmtId="170" fontId="31" fillId="27" borderId="0" xfId="50" applyNumberFormat="1" applyFont="1" applyFill="1" applyBorder="1" applyAlignment="1">
      <alignment horizontal="right" vertical="center" wrapText="1"/>
    </xf>
    <xf numFmtId="0" fontId="0" fillId="28" borderId="0" xfId="0" applyFill="1"/>
    <xf numFmtId="0" fontId="0" fillId="0" borderId="0" xfId="0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35" fillId="24" borderId="11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35" fillId="24" borderId="11" xfId="0" applyFont="1" applyFill="1" applyBorder="1" applyAlignment="1">
      <alignment horizontal="center" vertical="center" wrapText="1"/>
    </xf>
    <xf numFmtId="3" fontId="36" fillId="0" borderId="0" xfId="0" applyNumberFormat="1" applyFont="1" applyFill="1" applyBorder="1" applyAlignment="1">
      <alignment horizontal="center" vertical="center"/>
    </xf>
    <xf numFmtId="0" fontId="34" fillId="0" borderId="0" xfId="5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28" fillId="0" borderId="0" xfId="0" applyFont="1" applyAlignment="1">
      <alignment vertical="center"/>
    </xf>
    <xf numFmtId="170" fontId="0" fillId="0" borderId="0" xfId="0" applyNumberFormat="1" applyFill="1" applyBorder="1" applyAlignment="1">
      <alignment vertical="center"/>
    </xf>
    <xf numFmtId="0" fontId="0" fillId="24" borderId="0" xfId="0" applyFill="1" applyAlignment="1">
      <alignment horizontal="center" vertical="center"/>
    </xf>
    <xf numFmtId="0" fontId="0" fillId="24" borderId="0" xfId="0" applyFill="1" applyAlignment="1">
      <alignment horizontal="left" vertical="center"/>
    </xf>
    <xf numFmtId="0" fontId="0" fillId="24" borderId="0" xfId="0" applyFill="1" applyAlignment="1">
      <alignment vertical="center"/>
    </xf>
    <xf numFmtId="0" fontId="0" fillId="24" borderId="0" xfId="0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35" fillId="24" borderId="19" xfId="0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/>
    </xf>
    <xf numFmtId="0" fontId="35" fillId="24" borderId="0" xfId="0" applyFont="1" applyFill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/>
    </xf>
    <xf numFmtId="0" fontId="39" fillId="0" borderId="16" xfId="0" applyFont="1" applyBorder="1" applyAlignment="1">
      <alignment horizontal="center" vertical="center"/>
    </xf>
    <xf numFmtId="0" fontId="34" fillId="0" borderId="15" xfId="69" applyFont="1" applyFill="1" applyBorder="1" applyAlignment="1">
      <alignment horizontal="center" vertical="center"/>
    </xf>
    <xf numFmtId="170" fontId="31" fillId="0" borderId="16" xfId="5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/>
    </xf>
    <xf numFmtId="170" fontId="28" fillId="27" borderId="0" xfId="0" applyNumberFormat="1" applyFont="1" applyFill="1" applyBorder="1" applyAlignment="1">
      <alignment vertical="center"/>
    </xf>
    <xf numFmtId="3" fontId="28" fillId="27" borderId="0" xfId="0" applyNumberFormat="1" applyFont="1" applyFill="1" applyAlignment="1">
      <alignment vertical="center"/>
    </xf>
    <xf numFmtId="3" fontId="34" fillId="0" borderId="0" xfId="66" applyNumberFormat="1" applyFont="1" applyFill="1" applyBorder="1" applyAlignment="1">
      <alignment horizontal="center" vertical="center"/>
    </xf>
    <xf numFmtId="171" fontId="34" fillId="0" borderId="0" xfId="66" applyNumberFormat="1" applyFont="1" applyFill="1" applyBorder="1" applyAlignment="1">
      <alignment horizontal="left" vertical="center"/>
    </xf>
    <xf numFmtId="0" fontId="31" fillId="0" borderId="0" xfId="50" applyNumberFormat="1" applyFont="1" applyFill="1" applyBorder="1" applyAlignment="1">
      <alignment horizontal="center" vertical="center"/>
    </xf>
    <xf numFmtId="0" fontId="37" fillId="25" borderId="1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4" fillId="0" borderId="0" xfId="66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3" fontId="41" fillId="0" borderId="0" xfId="0" applyNumberFormat="1" applyFont="1" applyFill="1"/>
    <xf numFmtId="0" fontId="41" fillId="0" borderId="10" xfId="0" applyFont="1" applyFill="1" applyBorder="1" applyAlignment="1">
      <alignment horizontal="center"/>
    </xf>
    <xf numFmtId="0" fontId="41" fillId="0" borderId="10" xfId="0" applyFont="1" applyFill="1" applyBorder="1"/>
    <xf numFmtId="3" fontId="41" fillId="0" borderId="10" xfId="0" applyNumberFormat="1" applyFont="1" applyFill="1" applyBorder="1" applyAlignment="1">
      <alignment horizontal="center"/>
    </xf>
    <xf numFmtId="3" fontId="41" fillId="0" borderId="0" xfId="0" applyNumberFormat="1" applyFont="1" applyFill="1" applyBorder="1" applyAlignment="1">
      <alignment horizontal="center"/>
    </xf>
    <xf numFmtId="0" fontId="41" fillId="0" borderId="0" xfId="0" applyFont="1" applyFill="1"/>
    <xf numFmtId="0" fontId="41" fillId="28" borderId="0" xfId="0" applyFont="1" applyFill="1"/>
    <xf numFmtId="0" fontId="41" fillId="0" borderId="0" xfId="0" applyFont="1"/>
    <xf numFmtId="170" fontId="1" fillId="0" borderId="10" xfId="50" applyNumberFormat="1" applyFont="1" applyFill="1" applyBorder="1" applyAlignment="1">
      <alignment horizontal="center"/>
    </xf>
    <xf numFmtId="170" fontId="0" fillId="0" borderId="10" xfId="50" applyNumberFormat="1" applyFont="1" applyFill="1" applyBorder="1"/>
    <xf numFmtId="170" fontId="1" fillId="0" borderId="10" xfId="50" applyNumberFormat="1" applyFont="1" applyFill="1" applyBorder="1"/>
    <xf numFmtId="3" fontId="1" fillId="0" borderId="10" xfId="50" applyNumberFormat="1" applyFont="1" applyFill="1" applyBorder="1"/>
    <xf numFmtId="0" fontId="0" fillId="30" borderId="0" xfId="0" applyFill="1"/>
    <xf numFmtId="0" fontId="0" fillId="31" borderId="0" xfId="0" applyFill="1"/>
    <xf numFmtId="170" fontId="0" fillId="31" borderId="0" xfId="0" applyNumberFormat="1" applyFill="1"/>
    <xf numFmtId="170" fontId="0" fillId="0" borderId="0" xfId="0" applyNumberFormat="1" applyFont="1" applyFill="1"/>
    <xf numFmtId="0" fontId="0" fillId="0" borderId="10" xfId="0" applyFont="1" applyFill="1" applyBorder="1"/>
    <xf numFmtId="3" fontId="0" fillId="0" borderId="10" xfId="0" applyNumberFormat="1" applyFont="1" applyFill="1" applyBorder="1"/>
    <xf numFmtId="170" fontId="1" fillId="0" borderId="0" xfId="50" applyNumberFormat="1" applyFont="1" applyFill="1" applyBorder="1"/>
    <xf numFmtId="0" fontId="0" fillId="0" borderId="10" xfId="0" applyFont="1" applyFill="1" applyBorder="1" applyAlignment="1">
      <alignment horizontal="center"/>
    </xf>
    <xf numFmtId="3" fontId="0" fillId="0" borderId="0" xfId="0" applyNumberFormat="1" applyFont="1" applyFill="1"/>
    <xf numFmtId="170" fontId="0" fillId="0" borderId="0" xfId="0" applyNumberFormat="1"/>
    <xf numFmtId="3" fontId="0" fillId="29" borderId="10" xfId="0" applyNumberFormat="1" applyFont="1" applyFill="1" applyBorder="1"/>
    <xf numFmtId="3" fontId="1" fillId="29" borderId="10" xfId="50" applyNumberFormat="1" applyFont="1" applyFill="1" applyBorder="1"/>
    <xf numFmtId="0" fontId="42" fillId="0" borderId="0" xfId="50" applyNumberFormat="1" applyFont="1" applyFill="1" applyBorder="1" applyAlignment="1">
      <alignment horizontal="left" vertical="center"/>
    </xf>
    <xf numFmtId="0" fontId="34" fillId="0" borderId="0" xfId="50" applyNumberFormat="1" applyFont="1" applyFill="1" applyBorder="1" applyAlignment="1">
      <alignment horizontal="center" vertical="center"/>
    </xf>
    <xf numFmtId="0" fontId="42" fillId="0" borderId="0" xfId="50" applyNumberFormat="1" applyFont="1" applyFill="1" applyBorder="1" applyAlignment="1">
      <alignment horizontal="center" vertical="center"/>
    </xf>
    <xf numFmtId="0" fontId="37" fillId="25" borderId="11" xfId="0" quotePrefix="1" applyFont="1" applyFill="1" applyBorder="1" applyAlignment="1">
      <alignment horizontal="center" vertical="center" wrapText="1"/>
    </xf>
    <xf numFmtId="0" fontId="35" fillId="24" borderId="23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35" fillId="32" borderId="1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center"/>
    </xf>
    <xf numFmtId="3" fontId="0" fillId="0" borderId="0" xfId="0" applyNumberFormat="1" applyAlignment="1">
      <alignment vertical="center"/>
    </xf>
    <xf numFmtId="0" fontId="34" fillId="0" borderId="0" xfId="69" applyFont="1" applyFill="1" applyBorder="1" applyAlignment="1">
      <alignment horizontal="center" vertical="center"/>
    </xf>
    <xf numFmtId="172" fontId="46" fillId="0" borderId="25" xfId="0" applyNumberFormat="1" applyFont="1" applyFill="1" applyBorder="1" applyAlignment="1">
      <alignment horizontal="left" vertical="top"/>
    </xf>
    <xf numFmtId="3" fontId="45" fillId="0" borderId="25" xfId="0" applyNumberFormat="1" applyFont="1" applyFill="1" applyBorder="1"/>
    <xf numFmtId="172" fontId="46" fillId="0" borderId="0" xfId="0" applyNumberFormat="1" applyFont="1" applyFill="1" applyBorder="1" applyAlignment="1">
      <alignment horizontal="left" vertical="top"/>
    </xf>
    <xf numFmtId="3" fontId="45" fillId="0" borderId="27" xfId="0" applyNumberFormat="1" applyFont="1" applyFill="1" applyBorder="1"/>
    <xf numFmtId="172" fontId="47" fillId="33" borderId="24" xfId="0" applyNumberFormat="1" applyFont="1" applyFill="1" applyBorder="1" applyAlignment="1">
      <alignment horizontal="center" vertical="top" wrapText="1"/>
    </xf>
    <xf numFmtId="0" fontId="48" fillId="33" borderId="25" xfId="0" applyFont="1" applyFill="1" applyBorder="1" applyAlignment="1">
      <alignment vertical="top" wrapText="1"/>
    </xf>
    <xf numFmtId="0" fontId="48" fillId="33" borderId="25" xfId="0" applyFont="1" applyFill="1" applyBorder="1" applyAlignment="1">
      <alignment horizontal="right" vertical="top" wrapText="1"/>
    </xf>
    <xf numFmtId="3" fontId="48" fillId="33" borderId="25" xfId="0" applyNumberFormat="1" applyFont="1" applyFill="1" applyBorder="1"/>
    <xf numFmtId="3" fontId="47" fillId="33" borderId="25" xfId="0" applyNumberFormat="1" applyFont="1" applyFill="1" applyBorder="1"/>
    <xf numFmtId="0" fontId="48" fillId="0" borderId="10" xfId="0" applyFont="1" applyFill="1" applyBorder="1" applyAlignment="1">
      <alignment horizontal="center" vertical="center" wrapText="1"/>
    </xf>
    <xf numFmtId="3" fontId="48" fillId="0" borderId="10" xfId="0" applyNumberFormat="1" applyFont="1" applyFill="1" applyBorder="1" applyAlignment="1">
      <alignment horizontal="center" vertical="center"/>
    </xf>
    <xf numFmtId="3" fontId="48" fillId="33" borderId="10" xfId="0" applyNumberFormat="1" applyFont="1" applyFill="1" applyBorder="1" applyAlignment="1">
      <alignment horizontal="center" vertical="center"/>
    </xf>
    <xf numFmtId="172" fontId="47" fillId="35" borderId="21" xfId="0" applyNumberFormat="1" applyFont="1" applyFill="1" applyBorder="1" applyAlignment="1">
      <alignment vertical="center" wrapText="1"/>
    </xf>
    <xf numFmtId="172" fontId="47" fillId="35" borderId="33" xfId="0" applyNumberFormat="1" applyFont="1" applyFill="1" applyBorder="1" applyAlignment="1">
      <alignment vertical="center" wrapText="1"/>
    </xf>
    <xf numFmtId="172" fontId="47" fillId="35" borderId="34" xfId="0" applyNumberFormat="1" applyFont="1" applyFill="1" applyBorder="1" applyAlignment="1">
      <alignment vertical="center" wrapText="1"/>
    </xf>
    <xf numFmtId="172" fontId="47" fillId="35" borderId="0" xfId="0" applyNumberFormat="1" applyFont="1" applyFill="1" applyBorder="1" applyAlignment="1">
      <alignment vertical="center" wrapText="1"/>
    </xf>
    <xf numFmtId="173" fontId="30" fillId="0" borderId="0" xfId="50" applyNumberFormat="1" applyFont="1" applyFill="1" applyBorder="1" applyAlignment="1">
      <alignment horizontal="right" vertical="center"/>
    </xf>
    <xf numFmtId="174" fontId="30" fillId="0" borderId="0" xfId="50" applyNumberFormat="1" applyFont="1" applyFill="1" applyBorder="1" applyAlignment="1">
      <alignment horizontal="right" vertical="center"/>
    </xf>
    <xf numFmtId="3" fontId="34" fillId="28" borderId="0" xfId="66" applyNumberFormat="1" applyFont="1" applyFill="1" applyBorder="1" applyAlignment="1">
      <alignment horizontal="left" vertical="center"/>
    </xf>
    <xf numFmtId="0" fontId="34" fillId="28" borderId="0" xfId="50" applyNumberFormat="1" applyFont="1" applyFill="1" applyBorder="1" applyAlignment="1">
      <alignment horizontal="left" vertical="center"/>
    </xf>
    <xf numFmtId="10" fontId="0" fillId="0" borderId="0" xfId="88" applyNumberFormat="1" applyFont="1" applyFill="1" applyBorder="1" applyAlignment="1">
      <alignment vertical="center"/>
    </xf>
    <xf numFmtId="17" fontId="34" fillId="28" borderId="13" xfId="66" applyNumberFormat="1" applyFont="1" applyFill="1" applyBorder="1" applyAlignment="1">
      <alignment horizontal="center" vertical="center"/>
    </xf>
    <xf numFmtId="17" fontId="34" fillId="28" borderId="0" xfId="66" applyNumberFormat="1" applyFont="1" applyFill="1" applyBorder="1" applyAlignment="1">
      <alignment horizontal="center" vertical="center"/>
    </xf>
    <xf numFmtId="43" fontId="0" fillId="0" borderId="0" xfId="50" applyFont="1"/>
    <xf numFmtId="1" fontId="48" fillId="28" borderId="32" xfId="50" applyNumberFormat="1" applyFont="1" applyFill="1" applyBorder="1" applyAlignment="1">
      <alignment horizontal="center" vertical="center" wrapText="1"/>
    </xf>
    <xf numFmtId="1" fontId="48" fillId="28" borderId="10" xfId="50" applyNumberFormat="1" applyFont="1" applyFill="1" applyBorder="1" applyAlignment="1">
      <alignment horizontal="center" vertical="center" wrapText="1"/>
    </xf>
    <xf numFmtId="1" fontId="48" fillId="0" borderId="20" xfId="50" applyNumberFormat="1" applyFont="1" applyFill="1" applyBorder="1" applyAlignment="1">
      <alignment horizontal="center" vertical="center"/>
    </xf>
    <xf numFmtId="1" fontId="48" fillId="0" borderId="22" xfId="50" applyNumberFormat="1" applyFont="1" applyFill="1" applyBorder="1" applyAlignment="1">
      <alignment horizontal="center" vertical="center"/>
    </xf>
    <xf numFmtId="172" fontId="45" fillId="0" borderId="24" xfId="0" applyNumberFormat="1" applyFont="1" applyFill="1" applyBorder="1" applyAlignment="1">
      <alignment horizontal="left" vertical="top" wrapText="1"/>
    </xf>
    <xf numFmtId="172" fontId="45" fillId="0" borderId="25" xfId="0" applyNumberFormat="1" applyFont="1" applyFill="1" applyBorder="1" applyAlignment="1">
      <alignment horizontal="left" vertical="top" wrapText="1"/>
    </xf>
    <xf numFmtId="0" fontId="45" fillId="0" borderId="25" xfId="0" applyFont="1" applyBorder="1" applyAlignment="1">
      <alignment horizontal="left"/>
    </xf>
    <xf numFmtId="172" fontId="45" fillId="0" borderId="26" xfId="0" applyNumberFormat="1" applyFont="1" applyFill="1" applyBorder="1" applyAlignment="1">
      <alignment horizontal="left" vertical="top" wrapText="1"/>
    </xf>
    <xf numFmtId="172" fontId="45" fillId="0" borderId="27" xfId="0" applyNumberFormat="1" applyFont="1" applyFill="1" applyBorder="1" applyAlignment="1">
      <alignment horizontal="left" vertical="top" wrapText="1"/>
    </xf>
    <xf numFmtId="0" fontId="45" fillId="0" borderId="27" xfId="0" applyFont="1" applyBorder="1" applyAlignment="1">
      <alignment horizontal="left"/>
    </xf>
    <xf numFmtId="3" fontId="47" fillId="33" borderId="28" xfId="0" applyNumberFormat="1" applyFont="1" applyFill="1" applyBorder="1" applyAlignment="1">
      <alignment horizontal="center"/>
    </xf>
    <xf numFmtId="3" fontId="47" fillId="33" borderId="29" xfId="0" applyNumberFormat="1" applyFont="1" applyFill="1" applyBorder="1" applyAlignment="1">
      <alignment horizontal="center"/>
    </xf>
    <xf numFmtId="3" fontId="47" fillId="33" borderId="30" xfId="0" applyNumberFormat="1" applyFont="1" applyFill="1" applyBorder="1" applyAlignment="1">
      <alignment horizontal="center"/>
    </xf>
    <xf numFmtId="172" fontId="47" fillId="0" borderId="31" xfId="0" applyNumberFormat="1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wrapText="1"/>
    </xf>
    <xf numFmtId="0" fontId="48" fillId="34" borderId="10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/>
    </xf>
    <xf numFmtId="0" fontId="44" fillId="24" borderId="13" xfId="0" applyFont="1" applyFill="1" applyBorder="1" applyAlignment="1">
      <alignment horizontal="center" vertical="center"/>
    </xf>
    <xf numFmtId="0" fontId="44" fillId="24" borderId="14" xfId="0" applyFont="1" applyFill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4" fillId="24" borderId="20" xfId="0" applyFont="1" applyFill="1" applyBorder="1" applyAlignment="1">
      <alignment horizontal="center" vertical="center"/>
    </xf>
    <xf numFmtId="0" fontId="44" fillId="24" borderId="21" xfId="0" applyFont="1" applyFill="1" applyBorder="1" applyAlignment="1">
      <alignment horizontal="center" vertical="center"/>
    </xf>
    <xf numFmtId="0" fontId="44" fillId="24" borderId="22" xfId="0" applyFont="1" applyFill="1" applyBorder="1" applyAlignment="1">
      <alignment horizontal="center" vertical="center"/>
    </xf>
  </cellXfs>
  <cellStyles count="89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becera 1" xfId="26"/>
    <cellStyle name="Cabecera 2" xfId="27"/>
    <cellStyle name="Calculation 2" xfId="28"/>
    <cellStyle name="Check Cell 2" xfId="29"/>
    <cellStyle name="Comma" xfId="50" builtinId="3"/>
    <cellStyle name="Euro" xfId="30"/>
    <cellStyle name="Excel Built-in Normal" xfId="87"/>
    <cellStyle name="Explanatory Text 2" xfId="31"/>
    <cellStyle name="F2" xfId="32"/>
    <cellStyle name="F3" xfId="33"/>
    <cellStyle name="F4" xfId="34"/>
    <cellStyle name="F5" xfId="35"/>
    <cellStyle name="F6" xfId="36"/>
    <cellStyle name="F7" xfId="37"/>
    <cellStyle name="F8" xfId="38"/>
    <cellStyle name="Fecha" xfId="39"/>
    <cellStyle name="Fijo" xfId="40"/>
    <cellStyle name="Good 2" xfId="41"/>
    <cellStyle name="Heading 1 2" xfId="42"/>
    <cellStyle name="Heading 2 2" xfId="43"/>
    <cellStyle name="Heading 3 2" xfId="44"/>
    <cellStyle name="Heading 4 2" xfId="45"/>
    <cellStyle name="Heading1" xfId="46"/>
    <cellStyle name="Heading2" xfId="47"/>
    <cellStyle name="Input 2" xfId="48"/>
    <cellStyle name="Linked Cell 2" xfId="49"/>
    <cellStyle name="Millares 2" xfId="51"/>
    <cellStyle name="Millares 3" xfId="52"/>
    <cellStyle name="Millares 4" xfId="53"/>
    <cellStyle name="Monetario" xfId="54"/>
    <cellStyle name="Monetario0" xfId="55"/>
    <cellStyle name="Neutral 2" xfId="56"/>
    <cellStyle name="Normal" xfId="0" builtinId="0"/>
    <cellStyle name="Normal 10" xfId="57"/>
    <cellStyle name="Normal 11" xfId="85"/>
    <cellStyle name="Normal 2" xfId="58"/>
    <cellStyle name="Normal 2 2" xfId="59"/>
    <cellStyle name="Normal 2_POA 18 meses" xfId="60"/>
    <cellStyle name="Normal 3" xfId="61"/>
    <cellStyle name="Normal 3 2" xfId="62"/>
    <cellStyle name="Normal 4" xfId="63"/>
    <cellStyle name="Normal 5" xfId="64"/>
    <cellStyle name="Normal 6" xfId="65"/>
    <cellStyle name="Normal 7" xfId="66"/>
    <cellStyle name="Normal 8" xfId="67"/>
    <cellStyle name="Normal 9" xfId="68"/>
    <cellStyle name="Normal_PEP" xfId="69"/>
    <cellStyle name="Note 2" xfId="70"/>
    <cellStyle name="Output 2" xfId="71"/>
    <cellStyle name="Percent" xfId="88" builtinId="5"/>
    <cellStyle name="Porcentaje 2" xfId="86"/>
    <cellStyle name="Porcentual 2" xfId="72"/>
    <cellStyle name="Porcentual 2 2" xfId="73"/>
    <cellStyle name="Porcentual 2 3" xfId="74"/>
    <cellStyle name="Porcentual 3" xfId="75"/>
    <cellStyle name="Porcentual 4" xfId="76"/>
    <cellStyle name="Porcentual 5" xfId="77"/>
    <cellStyle name="Porcentual 6" xfId="78"/>
    <cellStyle name="Porcentual 7" xfId="79"/>
    <cellStyle name="Punto" xfId="80"/>
    <cellStyle name="Punto0" xfId="81"/>
    <cellStyle name="Title 2" xfId="82"/>
    <cellStyle name="Total 2" xfId="83"/>
    <cellStyle name="Warning Text 2" xfId="84"/>
  </cellStyles>
  <dxfs count="4"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b/>
        <i val="0"/>
        <color rgb="FFFF000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zoomScale="85" zoomScaleNormal="85" workbookViewId="0">
      <selection activeCell="B31" sqref="B31"/>
    </sheetView>
  </sheetViews>
  <sheetFormatPr defaultRowHeight="12.75" x14ac:dyDescent="0.2"/>
  <cols>
    <col min="1" max="1" width="18.42578125" customWidth="1"/>
    <col min="2" max="2" width="94.42578125" customWidth="1"/>
    <col min="3" max="8" width="13" customWidth="1"/>
  </cols>
  <sheetData>
    <row r="1" spans="1:19" ht="18" x14ac:dyDescent="0.25">
      <c r="A1" s="118" t="s">
        <v>217</v>
      </c>
      <c r="B1" s="119"/>
      <c r="C1" s="119"/>
      <c r="D1" s="90"/>
      <c r="E1" s="120" t="s">
        <v>218</v>
      </c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91"/>
      <c r="S1" s="91"/>
    </row>
    <row r="2" spans="1:19" ht="18.75" thickBot="1" x14ac:dyDescent="0.3">
      <c r="A2" s="121" t="s">
        <v>219</v>
      </c>
      <c r="B2" s="122"/>
      <c r="C2" s="122"/>
      <c r="D2" s="92"/>
      <c r="E2" s="123" t="s">
        <v>220</v>
      </c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93"/>
      <c r="S2" s="93"/>
    </row>
    <row r="3" spans="1:19" ht="13.5" thickBot="1" x14ac:dyDescent="0.25">
      <c r="A3" s="94"/>
      <c r="B3" s="95"/>
      <c r="C3" s="95"/>
      <c r="D3" s="95"/>
      <c r="E3" s="96"/>
      <c r="F3" s="97"/>
      <c r="G3" s="98"/>
      <c r="H3" s="97"/>
      <c r="I3" s="98"/>
      <c r="J3" s="97"/>
      <c r="K3" s="98"/>
      <c r="L3" s="97"/>
      <c r="M3" s="98"/>
      <c r="N3" s="97"/>
      <c r="O3" s="98"/>
      <c r="P3" s="124" t="s">
        <v>221</v>
      </c>
      <c r="Q3" s="125"/>
      <c r="R3" s="125"/>
      <c r="S3" s="126"/>
    </row>
    <row r="4" spans="1:19" x14ac:dyDescent="0.2">
      <c r="A4" s="127" t="s">
        <v>222</v>
      </c>
      <c r="B4" s="128" t="s">
        <v>223</v>
      </c>
      <c r="C4" s="128"/>
      <c r="D4" s="129" t="s">
        <v>224</v>
      </c>
      <c r="E4" s="99" t="s">
        <v>225</v>
      </c>
      <c r="F4" s="116">
        <v>2013</v>
      </c>
      <c r="G4" s="117"/>
      <c r="H4" s="116">
        <f>+F4+1</f>
        <v>2014</v>
      </c>
      <c r="I4" s="117"/>
      <c r="J4" s="116">
        <f>+H4+1</f>
        <v>2015</v>
      </c>
      <c r="K4" s="117"/>
      <c r="L4" s="116">
        <f>+J4+1</f>
        <v>2016</v>
      </c>
      <c r="M4" s="117"/>
      <c r="N4" s="116">
        <f>+L4+1</f>
        <v>2017</v>
      </c>
      <c r="O4" s="117"/>
      <c r="P4" s="114" t="s">
        <v>226</v>
      </c>
      <c r="Q4" s="114" t="s">
        <v>227</v>
      </c>
      <c r="R4" s="114" t="s">
        <v>228</v>
      </c>
      <c r="S4" s="114" t="s">
        <v>229</v>
      </c>
    </row>
    <row r="5" spans="1:19" x14ac:dyDescent="0.2">
      <c r="A5" s="127"/>
      <c r="B5" s="128"/>
      <c r="C5" s="128"/>
      <c r="D5" s="129"/>
      <c r="E5" s="100" t="s">
        <v>230</v>
      </c>
      <c r="F5" s="100" t="s">
        <v>231</v>
      </c>
      <c r="G5" s="101" t="s">
        <v>232</v>
      </c>
      <c r="H5" s="100" t="s">
        <v>231</v>
      </c>
      <c r="I5" s="101" t="s">
        <v>232</v>
      </c>
      <c r="J5" s="100" t="s">
        <v>231</v>
      </c>
      <c r="K5" s="101" t="s">
        <v>232</v>
      </c>
      <c r="L5" s="100" t="s">
        <v>231</v>
      </c>
      <c r="M5" s="101" t="s">
        <v>232</v>
      </c>
      <c r="N5" s="100" t="s">
        <v>231</v>
      </c>
      <c r="O5" s="101" t="s">
        <v>232</v>
      </c>
      <c r="P5" s="115"/>
      <c r="Q5" s="115"/>
      <c r="R5" s="115"/>
      <c r="S5" s="115"/>
    </row>
    <row r="6" spans="1:19" x14ac:dyDescent="0.2">
      <c r="A6" s="127"/>
      <c r="B6" s="128"/>
      <c r="C6" s="128"/>
      <c r="D6" s="129"/>
      <c r="E6" s="100" t="s">
        <v>233</v>
      </c>
      <c r="F6" s="100" t="s">
        <v>233</v>
      </c>
      <c r="G6" s="101" t="s">
        <v>233</v>
      </c>
      <c r="H6" s="100" t="s">
        <v>233</v>
      </c>
      <c r="I6" s="101" t="s">
        <v>233</v>
      </c>
      <c r="J6" s="100" t="s">
        <v>233</v>
      </c>
      <c r="K6" s="101" t="s">
        <v>233</v>
      </c>
      <c r="L6" s="100" t="s">
        <v>233</v>
      </c>
      <c r="M6" s="101" t="s">
        <v>233</v>
      </c>
      <c r="N6" s="100" t="s">
        <v>233</v>
      </c>
      <c r="O6" s="101" t="s">
        <v>233</v>
      </c>
      <c r="P6" s="115"/>
      <c r="Q6" s="115"/>
      <c r="R6" s="115"/>
      <c r="S6" s="115"/>
    </row>
    <row r="7" spans="1:19" ht="12.75" customHeight="1" x14ac:dyDescent="0.2">
      <c r="A7" s="103" t="s">
        <v>234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</row>
    <row r="8" spans="1:19" x14ac:dyDescent="0.2">
      <c r="A8">
        <v>1</v>
      </c>
      <c r="B8" t="s">
        <v>208</v>
      </c>
      <c r="F8">
        <v>0</v>
      </c>
      <c r="H8">
        <v>830000</v>
      </c>
      <c r="J8">
        <v>0</v>
      </c>
      <c r="L8">
        <v>0</v>
      </c>
      <c r="N8">
        <v>0</v>
      </c>
    </row>
    <row r="9" spans="1:19" x14ac:dyDescent="0.2">
      <c r="A9">
        <v>2</v>
      </c>
      <c r="B9" t="s">
        <v>196</v>
      </c>
      <c r="F9">
        <v>0</v>
      </c>
      <c r="H9">
        <v>130000</v>
      </c>
      <c r="J9">
        <v>0</v>
      </c>
      <c r="L9">
        <v>0</v>
      </c>
      <c r="N9">
        <v>0</v>
      </c>
    </row>
    <row r="10" spans="1:19" x14ac:dyDescent="0.2">
      <c r="A10">
        <v>3</v>
      </c>
      <c r="B10" t="s">
        <v>209</v>
      </c>
      <c r="F10">
        <v>0</v>
      </c>
      <c r="H10">
        <v>0</v>
      </c>
      <c r="J10">
        <v>100000</v>
      </c>
      <c r="L10">
        <v>100000</v>
      </c>
      <c r="N10">
        <v>0</v>
      </c>
    </row>
    <row r="11" spans="1:19" ht="12.75" customHeight="1" x14ac:dyDescent="0.2">
      <c r="A11" s="104" t="s">
        <v>235</v>
      </c>
      <c r="B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</row>
    <row r="12" spans="1:19" x14ac:dyDescent="0.2">
      <c r="A12">
        <v>4</v>
      </c>
      <c r="B12" t="s">
        <v>210</v>
      </c>
      <c r="F12">
        <v>0</v>
      </c>
      <c r="H12">
        <v>440000</v>
      </c>
      <c r="J12">
        <v>0</v>
      </c>
      <c r="L12">
        <v>0</v>
      </c>
      <c r="N12">
        <v>0</v>
      </c>
    </row>
    <row r="13" spans="1:19" x14ac:dyDescent="0.2">
      <c r="A13">
        <v>5</v>
      </c>
      <c r="B13" t="s">
        <v>211</v>
      </c>
      <c r="F13">
        <v>0</v>
      </c>
      <c r="H13">
        <v>600000</v>
      </c>
      <c r="J13">
        <v>0</v>
      </c>
      <c r="L13">
        <v>0</v>
      </c>
      <c r="N13">
        <v>0</v>
      </c>
    </row>
    <row r="14" spans="1:19" x14ac:dyDescent="0.2">
      <c r="A14">
        <v>6</v>
      </c>
      <c r="B14" t="s">
        <v>212</v>
      </c>
      <c r="F14">
        <v>0</v>
      </c>
      <c r="H14">
        <v>700000</v>
      </c>
      <c r="J14">
        <v>0</v>
      </c>
      <c r="L14">
        <v>0</v>
      </c>
      <c r="N14">
        <v>0</v>
      </c>
    </row>
    <row r="15" spans="1:19" x14ac:dyDescent="0.2">
      <c r="A15">
        <v>7</v>
      </c>
      <c r="B15" t="s">
        <v>213</v>
      </c>
      <c r="F15">
        <v>0</v>
      </c>
      <c r="H15">
        <v>0</v>
      </c>
      <c r="J15">
        <v>0</v>
      </c>
      <c r="L15">
        <v>660000</v>
      </c>
      <c r="N15">
        <v>940000</v>
      </c>
    </row>
    <row r="16" spans="1:19" x14ac:dyDescent="0.2">
      <c r="A16">
        <v>8</v>
      </c>
      <c r="B16" t="s">
        <v>197</v>
      </c>
      <c r="F16">
        <v>0</v>
      </c>
      <c r="H16">
        <v>0</v>
      </c>
      <c r="J16">
        <v>3207250</v>
      </c>
      <c r="L16">
        <v>5942750</v>
      </c>
      <c r="N16">
        <v>0</v>
      </c>
    </row>
    <row r="17" spans="1:19" x14ac:dyDescent="0.2">
      <c r="A17">
        <v>9</v>
      </c>
      <c r="B17" t="s">
        <v>214</v>
      </c>
      <c r="F17">
        <v>0</v>
      </c>
      <c r="H17">
        <v>0</v>
      </c>
      <c r="J17">
        <v>5594750</v>
      </c>
      <c r="L17">
        <v>6905250</v>
      </c>
      <c r="N17">
        <v>0</v>
      </c>
    </row>
    <row r="18" spans="1:19" x14ac:dyDescent="0.2">
      <c r="A18">
        <v>10</v>
      </c>
      <c r="B18" t="s">
        <v>198</v>
      </c>
      <c r="F18">
        <v>0</v>
      </c>
      <c r="H18">
        <v>11440000</v>
      </c>
      <c r="J18">
        <v>5990000</v>
      </c>
      <c r="L18">
        <v>0</v>
      </c>
      <c r="N18">
        <v>0</v>
      </c>
    </row>
    <row r="19" spans="1:19" x14ac:dyDescent="0.2">
      <c r="A19">
        <v>11</v>
      </c>
      <c r="B19" t="s">
        <v>199</v>
      </c>
      <c r="F19">
        <v>0</v>
      </c>
      <c r="H19">
        <v>0</v>
      </c>
      <c r="J19">
        <v>128000</v>
      </c>
      <c r="L19">
        <v>192000</v>
      </c>
      <c r="N19">
        <v>0</v>
      </c>
    </row>
    <row r="20" spans="1:19" x14ac:dyDescent="0.2">
      <c r="A20">
        <v>12</v>
      </c>
      <c r="B20" t="s">
        <v>200</v>
      </c>
      <c r="F20">
        <v>0</v>
      </c>
      <c r="H20">
        <v>119950</v>
      </c>
      <c r="J20">
        <v>80050</v>
      </c>
      <c r="L20">
        <v>0</v>
      </c>
      <c r="N20">
        <v>0</v>
      </c>
    </row>
    <row r="21" spans="1:19" ht="12.75" customHeight="1" x14ac:dyDescent="0.2">
      <c r="A21" s="104" t="s">
        <v>236</v>
      </c>
      <c r="B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</row>
    <row r="22" spans="1:19" x14ac:dyDescent="0.2">
      <c r="A22">
        <v>13</v>
      </c>
      <c r="B22" t="s">
        <v>201</v>
      </c>
      <c r="F22">
        <v>0</v>
      </c>
      <c r="H22">
        <v>410000</v>
      </c>
      <c r="J22">
        <v>510000</v>
      </c>
      <c r="L22">
        <v>20000</v>
      </c>
      <c r="N22">
        <v>0</v>
      </c>
    </row>
    <row r="23" spans="1:19" x14ac:dyDescent="0.2">
      <c r="A23">
        <v>14</v>
      </c>
      <c r="B23" t="s">
        <v>202</v>
      </c>
      <c r="F23">
        <v>0</v>
      </c>
      <c r="H23">
        <v>30000</v>
      </c>
      <c r="J23">
        <v>230000</v>
      </c>
      <c r="L23">
        <v>112870</v>
      </c>
      <c r="N23">
        <v>287130</v>
      </c>
    </row>
    <row r="24" spans="1:19" x14ac:dyDescent="0.2">
      <c r="A24">
        <v>15</v>
      </c>
      <c r="B24" t="s">
        <v>215</v>
      </c>
      <c r="F24">
        <v>0</v>
      </c>
      <c r="H24">
        <v>0</v>
      </c>
      <c r="J24">
        <v>50000</v>
      </c>
      <c r="L24">
        <v>50000</v>
      </c>
      <c r="N24">
        <v>0</v>
      </c>
    </row>
    <row r="25" spans="1:19" x14ac:dyDescent="0.2">
      <c r="A25">
        <v>16</v>
      </c>
      <c r="B25" t="s">
        <v>207</v>
      </c>
      <c r="F25">
        <v>0</v>
      </c>
      <c r="H25">
        <v>0</v>
      </c>
      <c r="J25">
        <v>49999.999994999998</v>
      </c>
      <c r="L25">
        <v>49999.999994999998</v>
      </c>
      <c r="N25">
        <v>49999.999994999998</v>
      </c>
    </row>
    <row r="26" spans="1:19" x14ac:dyDescent="0.2">
      <c r="A26">
        <v>17</v>
      </c>
      <c r="B26" t="s">
        <v>206</v>
      </c>
      <c r="F26">
        <v>49999.999999999993</v>
      </c>
      <c r="H26">
        <v>99999.999999999985</v>
      </c>
      <c r="J26">
        <v>99999.999999999985</v>
      </c>
      <c r="L26">
        <v>99999.999999999985</v>
      </c>
      <c r="N26">
        <v>49999.999999999993</v>
      </c>
    </row>
    <row r="53" spans="2:2" x14ac:dyDescent="0.2">
      <c r="B53" t="s">
        <v>59</v>
      </c>
    </row>
  </sheetData>
  <mergeCells count="17">
    <mergeCell ref="A4:A6"/>
    <mergeCell ref="B4:C6"/>
    <mergeCell ref="D4:D6"/>
    <mergeCell ref="F4:G4"/>
    <mergeCell ref="H4:I4"/>
    <mergeCell ref="A1:C1"/>
    <mergeCell ref="E1:Q1"/>
    <mergeCell ref="A2:C2"/>
    <mergeCell ref="E2:Q2"/>
    <mergeCell ref="P3:S3"/>
    <mergeCell ref="S4:S6"/>
    <mergeCell ref="J4:K4"/>
    <mergeCell ref="L4:M4"/>
    <mergeCell ref="N4:O4"/>
    <mergeCell ref="P4:P6"/>
    <mergeCell ref="Q4:Q6"/>
    <mergeCell ref="R4:R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JP86"/>
  <sheetViews>
    <sheetView tabSelected="1" topLeftCell="B1" zoomScale="70" zoomScaleNormal="70" zoomScaleSheetLayoutView="55" workbookViewId="0">
      <pane ySplit="6" topLeftCell="A7" activePane="bottomLeft" state="frozen"/>
      <selection activeCell="B1" sqref="B1"/>
      <selection pane="bottomLeft" activeCell="DS68" sqref="A68:DS68"/>
    </sheetView>
  </sheetViews>
  <sheetFormatPr defaultColWidth="9.140625" defaultRowHeight="12.75" outlineLevelCol="2" x14ac:dyDescent="0.2"/>
  <cols>
    <col min="1" max="1" width="48.85546875" style="2" hidden="1" customWidth="1" outlineLevel="1"/>
    <col min="2" max="2" width="8.42578125" style="24" customWidth="1" collapsed="1"/>
    <col min="3" max="3" width="71.42578125" style="2" hidden="1" customWidth="1" outlineLevel="1"/>
    <col min="4" max="4" width="5.5703125" style="24" customWidth="1" collapsed="1"/>
    <col min="5" max="5" width="41.28515625" style="17" customWidth="1"/>
    <col min="6" max="6" width="12.28515625" style="24" customWidth="1" outlineLevel="1"/>
    <col min="7" max="7" width="21.42578125" style="24" customWidth="1" outlineLevel="1"/>
    <col min="8" max="8" width="13" style="24" customWidth="1" outlineLevel="1"/>
    <col min="9" max="9" width="11.85546875" style="24" customWidth="1" outlineLevel="1"/>
    <col min="10" max="10" width="8.42578125" style="24" customWidth="1" outlineLevel="1"/>
    <col min="11" max="11" width="20.140625" style="24" customWidth="1"/>
    <col min="12" max="12" width="15.42578125" style="24" hidden="1" customWidth="1" outlineLevel="1"/>
    <col min="13" max="13" width="18.85546875" style="24" hidden="1" customWidth="1" outlineLevel="1"/>
    <col min="14" max="14" width="15.42578125" style="24" hidden="1" customWidth="1" outlineLevel="1"/>
    <col min="15" max="15" width="15.28515625" style="24" customWidth="1" collapsed="1"/>
    <col min="16" max="27" width="10.5703125" style="2" hidden="1" customWidth="1" outlineLevel="2"/>
    <col min="28" max="28" width="11.5703125" style="2" customWidth="1" outlineLevel="1" collapsed="1"/>
    <col min="29" max="40" width="11.5703125" style="2" hidden="1" customWidth="1" outlineLevel="2"/>
    <col min="41" max="41" width="12.5703125" style="2" customWidth="1" outlineLevel="1" collapsed="1"/>
    <col min="42" max="53" width="11.5703125" style="2" hidden="1" customWidth="1" outlineLevel="2"/>
    <col min="54" max="54" width="13" style="2" customWidth="1" outlineLevel="1" collapsed="1"/>
    <col min="55" max="66" width="11.5703125" style="2" hidden="1" customWidth="1" outlineLevel="2"/>
    <col min="67" max="67" width="12.42578125" style="2" customWidth="1" outlineLevel="1" collapsed="1"/>
    <col min="68" max="79" width="11.5703125" style="2" hidden="1" customWidth="1" outlineLevel="2"/>
    <col min="80" max="80" width="12.140625" style="2" customWidth="1" outlineLevel="1" collapsed="1"/>
    <col min="81" max="81" width="15.140625" style="25" customWidth="1"/>
    <col min="82" max="83" width="13.28515625" style="25" hidden="1" customWidth="1" outlineLevel="2"/>
    <col min="84" max="84" width="7.42578125" style="25" hidden="1" customWidth="1" outlineLevel="2"/>
    <col min="85" max="85" width="8.28515625" style="25" hidden="1" customWidth="1" outlineLevel="2"/>
    <col min="86" max="86" width="2.140625" style="25" customWidth="1" outlineLevel="1" collapsed="1"/>
    <col min="87" max="145" width="2.140625" style="25" customWidth="1" outlineLevel="1"/>
    <col min="146" max="146" width="4.85546875" style="41" hidden="1" customWidth="1"/>
    <col min="147" max="148" width="15.5703125" style="2" customWidth="1"/>
    <col min="149" max="149" width="13.85546875" style="26" customWidth="1"/>
    <col min="150" max="150" width="9.140625" style="2" hidden="1" customWidth="1"/>
    <col min="151" max="151" width="12" style="2" hidden="1" customWidth="1"/>
    <col min="152" max="153" width="9.140625" style="2"/>
    <col min="154" max="154" width="9.5703125" style="2" hidden="1" customWidth="1"/>
    <col min="155" max="213" width="9.140625" style="2" hidden="1" customWidth="1"/>
    <col min="214" max="214" width="9.140625" style="2" customWidth="1"/>
    <col min="215" max="16384" width="9.140625" style="2"/>
  </cols>
  <sheetData>
    <row r="2" spans="1:276" ht="27.75" customHeight="1" x14ac:dyDescent="0.2">
      <c r="B2" s="133" t="s">
        <v>240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</row>
    <row r="3" spans="1:276" ht="34.5" customHeight="1" x14ac:dyDescent="0.2">
      <c r="B3" s="134" t="s">
        <v>241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4"/>
      <c r="BP3" s="134"/>
      <c r="BQ3" s="134"/>
      <c r="BR3" s="134"/>
      <c r="BS3" s="134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S3" s="2"/>
    </row>
    <row r="4" spans="1:276" ht="13.5" thickBot="1" x14ac:dyDescent="0.25">
      <c r="B4" s="17"/>
      <c r="C4" s="17"/>
      <c r="D4" s="17"/>
      <c r="G4" s="17"/>
      <c r="H4" s="17"/>
      <c r="I4" s="17"/>
      <c r="J4" s="17"/>
      <c r="M4" s="17"/>
      <c r="N4" s="17"/>
      <c r="AO4" s="88"/>
      <c r="BB4" s="88"/>
      <c r="BO4" s="88"/>
      <c r="CC4" s="43">
        <f>+SUBTOTAL(9,CC7:CC61)</f>
        <v>49000000.009999998</v>
      </c>
      <c r="EQ4" s="87">
        <f>49000000-EQ5</f>
        <v>-9.9999979138374329E-3</v>
      </c>
      <c r="ER4" s="17"/>
      <c r="EX4" s="9">
        <f t="shared" ref="EX4:GC4" si="0">+DATE(EX7,EX6,EX5)</f>
        <v>41275</v>
      </c>
      <c r="EY4" s="9">
        <f t="shared" si="0"/>
        <v>41306</v>
      </c>
      <c r="EZ4" s="9">
        <f t="shared" si="0"/>
        <v>41334</v>
      </c>
      <c r="FA4" s="9">
        <f t="shared" si="0"/>
        <v>41365</v>
      </c>
      <c r="FB4" s="9">
        <f t="shared" si="0"/>
        <v>41395</v>
      </c>
      <c r="FC4" s="9">
        <f t="shared" si="0"/>
        <v>41426</v>
      </c>
      <c r="FD4" s="9">
        <f t="shared" si="0"/>
        <v>41456</v>
      </c>
      <c r="FE4" s="9">
        <f t="shared" si="0"/>
        <v>41487</v>
      </c>
      <c r="FF4" s="9">
        <f t="shared" si="0"/>
        <v>41518</v>
      </c>
      <c r="FG4" s="9">
        <f t="shared" si="0"/>
        <v>41548</v>
      </c>
      <c r="FH4" s="9">
        <f t="shared" si="0"/>
        <v>41579</v>
      </c>
      <c r="FI4" s="9">
        <f t="shared" si="0"/>
        <v>41609</v>
      </c>
      <c r="FJ4" s="9">
        <f t="shared" si="0"/>
        <v>41640</v>
      </c>
      <c r="FK4" s="9">
        <f t="shared" si="0"/>
        <v>41671</v>
      </c>
      <c r="FL4" s="9">
        <f t="shared" si="0"/>
        <v>41699</v>
      </c>
      <c r="FM4" s="9">
        <f t="shared" si="0"/>
        <v>41730</v>
      </c>
      <c r="FN4" s="9">
        <f t="shared" si="0"/>
        <v>41760</v>
      </c>
      <c r="FO4" s="9">
        <f t="shared" si="0"/>
        <v>41791</v>
      </c>
      <c r="FP4" s="9">
        <f t="shared" si="0"/>
        <v>41821</v>
      </c>
      <c r="FQ4" s="9">
        <f t="shared" si="0"/>
        <v>41852</v>
      </c>
      <c r="FR4" s="9">
        <f t="shared" si="0"/>
        <v>41883</v>
      </c>
      <c r="FS4" s="9">
        <f t="shared" si="0"/>
        <v>41913</v>
      </c>
      <c r="FT4" s="9">
        <f t="shared" si="0"/>
        <v>41944</v>
      </c>
      <c r="FU4" s="9">
        <f t="shared" si="0"/>
        <v>41974</v>
      </c>
      <c r="FV4" s="9">
        <f t="shared" si="0"/>
        <v>42005</v>
      </c>
      <c r="FW4" s="9">
        <f t="shared" si="0"/>
        <v>42036</v>
      </c>
      <c r="FX4" s="9">
        <f t="shared" si="0"/>
        <v>42064</v>
      </c>
      <c r="FY4" s="9">
        <f t="shared" si="0"/>
        <v>42095</v>
      </c>
      <c r="FZ4" s="9">
        <f t="shared" si="0"/>
        <v>42125</v>
      </c>
      <c r="GA4" s="9">
        <f t="shared" si="0"/>
        <v>42156</v>
      </c>
      <c r="GB4" s="9">
        <f t="shared" si="0"/>
        <v>42186</v>
      </c>
      <c r="GC4" s="9">
        <f t="shared" si="0"/>
        <v>42217</v>
      </c>
      <c r="GD4" s="9">
        <f t="shared" ref="GD4:HE4" si="1">+DATE(GD7,GD6,GD5)</f>
        <v>42248</v>
      </c>
      <c r="GE4" s="9">
        <f t="shared" si="1"/>
        <v>42278</v>
      </c>
      <c r="GF4" s="9">
        <f t="shared" si="1"/>
        <v>42309</v>
      </c>
      <c r="GG4" s="9">
        <f t="shared" si="1"/>
        <v>42339</v>
      </c>
      <c r="GH4" s="9">
        <f t="shared" si="1"/>
        <v>42370</v>
      </c>
      <c r="GI4" s="9">
        <f t="shared" si="1"/>
        <v>42401</v>
      </c>
      <c r="GJ4" s="9">
        <f t="shared" si="1"/>
        <v>42430</v>
      </c>
      <c r="GK4" s="9">
        <f t="shared" si="1"/>
        <v>42461</v>
      </c>
      <c r="GL4" s="9">
        <f t="shared" si="1"/>
        <v>42491</v>
      </c>
      <c r="GM4" s="9">
        <f t="shared" si="1"/>
        <v>42522</v>
      </c>
      <c r="GN4" s="9">
        <f t="shared" si="1"/>
        <v>42552</v>
      </c>
      <c r="GO4" s="9">
        <f t="shared" si="1"/>
        <v>42583</v>
      </c>
      <c r="GP4" s="9">
        <f t="shared" si="1"/>
        <v>42614</v>
      </c>
      <c r="GQ4" s="9">
        <f t="shared" si="1"/>
        <v>42644</v>
      </c>
      <c r="GR4" s="9">
        <f t="shared" si="1"/>
        <v>42675</v>
      </c>
      <c r="GS4" s="9">
        <f t="shared" si="1"/>
        <v>42705</v>
      </c>
      <c r="GT4" s="9">
        <f t="shared" si="1"/>
        <v>42736</v>
      </c>
      <c r="GU4" s="9">
        <f t="shared" si="1"/>
        <v>42767</v>
      </c>
      <c r="GV4" s="9">
        <f t="shared" si="1"/>
        <v>42795</v>
      </c>
      <c r="GW4" s="9">
        <f t="shared" si="1"/>
        <v>42826</v>
      </c>
      <c r="GX4" s="9">
        <f t="shared" si="1"/>
        <v>42856</v>
      </c>
      <c r="GY4" s="9">
        <f t="shared" si="1"/>
        <v>42887</v>
      </c>
      <c r="GZ4" s="9">
        <f t="shared" si="1"/>
        <v>42917</v>
      </c>
      <c r="HA4" s="9">
        <f t="shared" si="1"/>
        <v>42948</v>
      </c>
      <c r="HB4" s="9">
        <f t="shared" si="1"/>
        <v>42979</v>
      </c>
      <c r="HC4" s="9">
        <f t="shared" si="1"/>
        <v>43009</v>
      </c>
      <c r="HD4" s="9">
        <f t="shared" si="1"/>
        <v>43040</v>
      </c>
      <c r="HE4" s="9">
        <f t="shared" si="1"/>
        <v>43070</v>
      </c>
    </row>
    <row r="5" spans="1:276" s="27" customFormat="1" ht="33.75" customHeight="1" thickBot="1" x14ac:dyDescent="0.25">
      <c r="B5" s="18"/>
      <c r="D5" s="18"/>
      <c r="E5" s="20"/>
      <c r="F5" s="18"/>
      <c r="G5" s="18"/>
      <c r="H5" s="18"/>
      <c r="I5" s="18"/>
      <c r="J5" s="18"/>
      <c r="K5" s="34" t="s">
        <v>73</v>
      </c>
      <c r="L5" s="18"/>
      <c r="M5" s="18"/>
      <c r="N5" s="18"/>
      <c r="O5" s="34" t="s">
        <v>72</v>
      </c>
      <c r="P5" s="43">
        <f t="shared" ref="P5:AU5" si="2">+SUBTOTAL(9,P7:P61)</f>
        <v>4166.666666666667</v>
      </c>
      <c r="Q5" s="43">
        <f t="shared" si="2"/>
        <v>4166.666666666667</v>
      </c>
      <c r="R5" s="43">
        <f t="shared" si="2"/>
        <v>4166.666666666667</v>
      </c>
      <c r="S5" s="43">
        <f t="shared" si="2"/>
        <v>4166.666666666667</v>
      </c>
      <c r="T5" s="43">
        <f t="shared" si="2"/>
        <v>4166.666666666667</v>
      </c>
      <c r="U5" s="43">
        <f t="shared" si="2"/>
        <v>4166.666666666667</v>
      </c>
      <c r="V5" s="43">
        <f t="shared" si="2"/>
        <v>4166.666666666667</v>
      </c>
      <c r="W5" s="43">
        <f t="shared" si="2"/>
        <v>4166.666666666667</v>
      </c>
      <c r="X5" s="43">
        <f t="shared" si="2"/>
        <v>4166.666666666667</v>
      </c>
      <c r="Y5" s="43">
        <f t="shared" si="2"/>
        <v>4166.666666666667</v>
      </c>
      <c r="Z5" s="43">
        <f t="shared" si="2"/>
        <v>4166.666666666667</v>
      </c>
      <c r="AA5" s="43">
        <f t="shared" si="2"/>
        <v>4166.666666666667</v>
      </c>
      <c r="AB5" s="43">
        <f t="shared" si="2"/>
        <v>49999.999999999993</v>
      </c>
      <c r="AC5" s="43">
        <f t="shared" si="2"/>
        <v>20541.666666583333</v>
      </c>
      <c r="AD5" s="43">
        <f t="shared" si="2"/>
        <v>20541.666666583333</v>
      </c>
      <c r="AE5" s="43">
        <f t="shared" si="2"/>
        <v>44541.666666583333</v>
      </c>
      <c r="AF5" s="43">
        <f t="shared" si="2"/>
        <v>535641.66666658339</v>
      </c>
      <c r="AG5" s="43">
        <f t="shared" si="2"/>
        <v>4021841.6666665836</v>
      </c>
      <c r="AH5" s="43">
        <f t="shared" si="2"/>
        <v>990741.66666658339</v>
      </c>
      <c r="AI5" s="43">
        <f t="shared" si="2"/>
        <v>80541.666666583347</v>
      </c>
      <c r="AJ5" s="43">
        <f t="shared" si="2"/>
        <v>4992041.6666665832</v>
      </c>
      <c r="AK5" s="43">
        <f t="shared" si="2"/>
        <v>78541.666666583347</v>
      </c>
      <c r="AL5" s="43">
        <f t="shared" si="2"/>
        <v>152541.6666665833</v>
      </c>
      <c r="AM5" s="43">
        <f t="shared" si="2"/>
        <v>13541.666666583335</v>
      </c>
      <c r="AN5" s="43">
        <f t="shared" si="2"/>
        <v>4363041.6666665841</v>
      </c>
      <c r="AO5" s="43">
        <f t="shared" si="2"/>
        <v>15314099.999999</v>
      </c>
      <c r="AP5" s="43">
        <f t="shared" si="2"/>
        <v>73541.666666583333</v>
      </c>
      <c r="AQ5" s="43">
        <f t="shared" si="2"/>
        <v>13541.666666583335</v>
      </c>
      <c r="AR5" s="43">
        <f t="shared" si="2"/>
        <v>3230741.6666665836</v>
      </c>
      <c r="AS5" s="43">
        <f t="shared" si="2"/>
        <v>193541.6666665833</v>
      </c>
      <c r="AT5" s="43">
        <f t="shared" si="2"/>
        <v>4599241.6686665835</v>
      </c>
      <c r="AU5" s="43">
        <f t="shared" si="2"/>
        <v>13541.666666583335</v>
      </c>
      <c r="AV5" s="43">
        <f t="shared" ref="AV5:CB5" si="3">+SUBTOTAL(9,AV7:AV61)</f>
        <v>3332741.6666665836</v>
      </c>
      <c r="AW5" s="43">
        <f t="shared" si="3"/>
        <v>2480391.6676665838</v>
      </c>
      <c r="AX5" s="43">
        <f t="shared" si="3"/>
        <v>32541.666666583336</v>
      </c>
      <c r="AY5" s="43">
        <f t="shared" si="3"/>
        <v>438541.66666158335</v>
      </c>
      <c r="AZ5" s="43">
        <f t="shared" si="3"/>
        <v>2927391.6676665838</v>
      </c>
      <c r="BA5" s="43">
        <f t="shared" si="3"/>
        <v>89041.666666583333</v>
      </c>
      <c r="BB5" s="43">
        <f t="shared" si="3"/>
        <v>17424800.003994003</v>
      </c>
      <c r="BC5" s="43">
        <f t="shared" si="3"/>
        <v>21541.666666583333</v>
      </c>
      <c r="BD5" s="43">
        <f t="shared" si="3"/>
        <v>4022241.668666584</v>
      </c>
      <c r="BE5" s="43">
        <f t="shared" si="3"/>
        <v>21541.666666583333</v>
      </c>
      <c r="BF5" s="43">
        <f t="shared" si="3"/>
        <v>33541.666666583333</v>
      </c>
      <c r="BG5" s="43">
        <f t="shared" si="3"/>
        <v>4927841.6686665835</v>
      </c>
      <c r="BH5" s="43">
        <f t="shared" si="3"/>
        <v>13541.666666583335</v>
      </c>
      <c r="BI5" s="43">
        <f t="shared" si="3"/>
        <v>138541.6666665833</v>
      </c>
      <c r="BJ5" s="43">
        <f t="shared" si="3"/>
        <v>4846541.6686665835</v>
      </c>
      <c r="BK5" s="43">
        <f t="shared" si="3"/>
        <v>36041.666666583333</v>
      </c>
      <c r="BL5" s="43">
        <f t="shared" si="3"/>
        <v>86041.666661583338</v>
      </c>
      <c r="BM5" s="43">
        <f t="shared" si="3"/>
        <v>202341.66666658333</v>
      </c>
      <c r="BN5" s="43">
        <f t="shared" si="3"/>
        <v>108541.66666658333</v>
      </c>
      <c r="BO5" s="43">
        <f t="shared" si="3"/>
        <v>14458300.005994001</v>
      </c>
      <c r="BP5" s="43">
        <f t="shared" si="3"/>
        <v>31874.999999916668</v>
      </c>
      <c r="BQ5" s="43">
        <f t="shared" si="3"/>
        <v>410474.9999999167</v>
      </c>
      <c r="BR5" s="43">
        <f t="shared" si="3"/>
        <v>31874.999999916668</v>
      </c>
      <c r="BS5" s="43">
        <f t="shared" si="3"/>
        <v>51874.999999916676</v>
      </c>
      <c r="BT5" s="43">
        <f t="shared" si="3"/>
        <v>396474.9999999167</v>
      </c>
      <c r="BU5" s="43">
        <f t="shared" si="3"/>
        <v>31874.999999916668</v>
      </c>
      <c r="BV5" s="43">
        <f t="shared" si="3"/>
        <v>31874.999999916668</v>
      </c>
      <c r="BW5" s="43">
        <f t="shared" si="3"/>
        <v>416474.9999999167</v>
      </c>
      <c r="BX5" s="43">
        <f t="shared" si="3"/>
        <v>31874.999999916668</v>
      </c>
      <c r="BY5" s="43">
        <f t="shared" si="3"/>
        <v>81874.999994916667</v>
      </c>
      <c r="BZ5" s="43">
        <f t="shared" si="3"/>
        <v>31874.999999916668</v>
      </c>
      <c r="CA5" s="43">
        <f t="shared" si="3"/>
        <v>204374.99999991665</v>
      </c>
      <c r="CB5" s="43">
        <f t="shared" si="3"/>
        <v>1752799.999994</v>
      </c>
      <c r="CC5" s="34" t="s">
        <v>71</v>
      </c>
      <c r="CD5" s="2"/>
      <c r="CE5" s="2"/>
      <c r="CF5" s="2"/>
      <c r="CG5" s="24"/>
      <c r="CH5" s="135">
        <v>2013</v>
      </c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7"/>
      <c r="CT5" s="135">
        <v>2014</v>
      </c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7"/>
      <c r="DF5" s="130">
        <v>2015</v>
      </c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2"/>
      <c r="DR5" s="130">
        <v>2016</v>
      </c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2"/>
      <c r="ED5" s="130">
        <v>2017</v>
      </c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2"/>
      <c r="EP5" s="84" t="s">
        <v>69</v>
      </c>
      <c r="EQ5" s="43">
        <f>+SUBTOTAL(9,EQ7:EQ61)</f>
        <v>49000000.009999998</v>
      </c>
      <c r="ER5" s="43">
        <f>+SUBTOTAL(9,ER7:ER61)</f>
        <v>47000000.009999998</v>
      </c>
      <c r="ES5" s="43">
        <f>+SUBTOTAL(9,ES7:ES61)</f>
        <v>2000000</v>
      </c>
      <c r="EX5" s="27">
        <v>1</v>
      </c>
      <c r="EY5" s="27">
        <v>1</v>
      </c>
      <c r="EZ5" s="27">
        <v>1</v>
      </c>
      <c r="FA5" s="27">
        <v>1</v>
      </c>
      <c r="FB5" s="27">
        <v>1</v>
      </c>
      <c r="FC5" s="27">
        <v>1</v>
      </c>
      <c r="FD5" s="27">
        <v>1</v>
      </c>
      <c r="FE5" s="27">
        <v>1</v>
      </c>
      <c r="FF5" s="27">
        <v>1</v>
      </c>
      <c r="FG5" s="27">
        <v>1</v>
      </c>
      <c r="FH5" s="27">
        <v>1</v>
      </c>
      <c r="FI5" s="27">
        <v>1</v>
      </c>
      <c r="FJ5" s="27">
        <v>1</v>
      </c>
      <c r="FK5" s="27">
        <v>1</v>
      </c>
      <c r="FL5" s="27">
        <v>1</v>
      </c>
      <c r="FM5" s="27">
        <v>1</v>
      </c>
      <c r="FN5" s="27">
        <v>1</v>
      </c>
      <c r="FO5" s="27">
        <v>1</v>
      </c>
      <c r="FP5" s="27">
        <v>1</v>
      </c>
      <c r="FQ5" s="27">
        <v>1</v>
      </c>
      <c r="FR5" s="27">
        <v>1</v>
      </c>
      <c r="FS5" s="27">
        <v>1</v>
      </c>
      <c r="FT5" s="27">
        <v>1</v>
      </c>
      <c r="FU5" s="27">
        <v>1</v>
      </c>
      <c r="FV5" s="27">
        <v>1</v>
      </c>
      <c r="FW5" s="27">
        <v>1</v>
      </c>
      <c r="FX5" s="27">
        <v>1</v>
      </c>
      <c r="FY5" s="27">
        <v>1</v>
      </c>
      <c r="FZ5" s="27">
        <v>1</v>
      </c>
      <c r="GA5" s="27">
        <v>1</v>
      </c>
      <c r="GB5" s="27">
        <v>1</v>
      </c>
      <c r="GC5" s="27">
        <v>1</v>
      </c>
      <c r="GD5" s="27">
        <v>1</v>
      </c>
      <c r="GE5" s="27">
        <v>1</v>
      </c>
      <c r="GF5" s="27">
        <v>1</v>
      </c>
      <c r="GG5" s="27">
        <v>1</v>
      </c>
      <c r="GH5" s="27">
        <v>1</v>
      </c>
      <c r="GI5" s="27">
        <v>1</v>
      </c>
      <c r="GJ5" s="27">
        <v>1</v>
      </c>
      <c r="GK5" s="27">
        <v>1</v>
      </c>
      <c r="GL5" s="27">
        <v>1</v>
      </c>
      <c r="GM5" s="27">
        <v>1</v>
      </c>
      <c r="GN5" s="27">
        <v>1</v>
      </c>
      <c r="GO5" s="27">
        <v>1</v>
      </c>
      <c r="GP5" s="27">
        <v>1</v>
      </c>
      <c r="GQ5" s="27">
        <v>1</v>
      </c>
      <c r="GR5" s="27">
        <v>1</v>
      </c>
      <c r="GS5" s="27">
        <v>1</v>
      </c>
      <c r="GT5" s="27">
        <v>1</v>
      </c>
      <c r="GU5" s="27">
        <v>1</v>
      </c>
      <c r="GV5" s="27">
        <v>1</v>
      </c>
      <c r="GW5" s="27">
        <v>1</v>
      </c>
      <c r="GX5" s="27">
        <v>1</v>
      </c>
      <c r="GY5" s="27">
        <v>1</v>
      </c>
      <c r="GZ5" s="27">
        <v>1</v>
      </c>
      <c r="HA5" s="27">
        <v>1</v>
      </c>
      <c r="HB5" s="27">
        <v>1</v>
      </c>
      <c r="HC5" s="27">
        <v>1</v>
      </c>
      <c r="HD5" s="27">
        <v>1</v>
      </c>
      <c r="HE5" s="27">
        <v>1</v>
      </c>
    </row>
    <row r="6" spans="1:276" s="24" customFormat="1" ht="72" customHeight="1" x14ac:dyDescent="0.2">
      <c r="A6" s="19" t="s">
        <v>4</v>
      </c>
      <c r="B6" s="21" t="s">
        <v>121</v>
      </c>
      <c r="C6" s="19" t="s">
        <v>5</v>
      </c>
      <c r="D6" s="21" t="s">
        <v>120</v>
      </c>
      <c r="E6" s="19" t="s">
        <v>6</v>
      </c>
      <c r="F6" s="21" t="s">
        <v>55</v>
      </c>
      <c r="G6" s="21" t="s">
        <v>54</v>
      </c>
      <c r="H6" s="21" t="s">
        <v>56</v>
      </c>
      <c r="I6" s="21" t="s">
        <v>57</v>
      </c>
      <c r="J6" s="86" t="s">
        <v>67</v>
      </c>
      <c r="K6" s="21" t="s">
        <v>60</v>
      </c>
      <c r="L6" s="21" t="s">
        <v>61</v>
      </c>
      <c r="M6" s="21" t="s">
        <v>62</v>
      </c>
      <c r="N6" s="21" t="s">
        <v>83</v>
      </c>
      <c r="O6" s="21" t="s">
        <v>58</v>
      </c>
      <c r="P6" s="47">
        <v>1.01</v>
      </c>
      <c r="Q6" s="47">
        <v>1.02</v>
      </c>
      <c r="R6" s="47">
        <v>1.03</v>
      </c>
      <c r="S6" s="47">
        <v>1.04</v>
      </c>
      <c r="T6" s="47">
        <v>1.05</v>
      </c>
      <c r="U6" s="47">
        <v>1.06</v>
      </c>
      <c r="V6" s="47">
        <v>1.07</v>
      </c>
      <c r="W6" s="47">
        <v>1.08</v>
      </c>
      <c r="X6" s="47">
        <v>1.0900000000000001</v>
      </c>
      <c r="Y6" s="83" t="s">
        <v>7</v>
      </c>
      <c r="Z6" s="47">
        <v>1.1100000000000001</v>
      </c>
      <c r="AA6" s="47">
        <v>1.1200000000000001</v>
      </c>
      <c r="AB6" s="86" t="s">
        <v>157</v>
      </c>
      <c r="AC6" s="47" t="s">
        <v>9</v>
      </c>
      <c r="AD6" s="47" t="s">
        <v>10</v>
      </c>
      <c r="AE6" s="47" t="s">
        <v>11</v>
      </c>
      <c r="AF6" s="47" t="s">
        <v>12</v>
      </c>
      <c r="AG6" s="47" t="s">
        <v>13</v>
      </c>
      <c r="AH6" s="47" t="s">
        <v>14</v>
      </c>
      <c r="AI6" s="47" t="s">
        <v>15</v>
      </c>
      <c r="AJ6" s="47" t="s">
        <v>16</v>
      </c>
      <c r="AK6" s="47" t="s">
        <v>17</v>
      </c>
      <c r="AL6" s="47" t="s">
        <v>8</v>
      </c>
      <c r="AM6" s="47" t="s">
        <v>18</v>
      </c>
      <c r="AN6" s="47" t="s">
        <v>19</v>
      </c>
      <c r="AO6" s="86" t="s">
        <v>158</v>
      </c>
      <c r="AP6" s="47" t="s">
        <v>20</v>
      </c>
      <c r="AQ6" s="47" t="s">
        <v>21</v>
      </c>
      <c r="AR6" s="47" t="s">
        <v>22</v>
      </c>
      <c r="AS6" s="47" t="s">
        <v>23</v>
      </c>
      <c r="AT6" s="47" t="s">
        <v>24</v>
      </c>
      <c r="AU6" s="47" t="s">
        <v>25</v>
      </c>
      <c r="AV6" s="47" t="s">
        <v>26</v>
      </c>
      <c r="AW6" s="47" t="s">
        <v>27</v>
      </c>
      <c r="AX6" s="47" t="s">
        <v>28</v>
      </c>
      <c r="AY6" s="47" t="s">
        <v>29</v>
      </c>
      <c r="AZ6" s="47" t="s">
        <v>30</v>
      </c>
      <c r="BA6" s="47" t="s">
        <v>31</v>
      </c>
      <c r="BB6" s="86" t="s">
        <v>159</v>
      </c>
      <c r="BC6" s="47" t="s">
        <v>32</v>
      </c>
      <c r="BD6" s="47" t="s">
        <v>33</v>
      </c>
      <c r="BE6" s="47" t="s">
        <v>34</v>
      </c>
      <c r="BF6" s="47" t="s">
        <v>35</v>
      </c>
      <c r="BG6" s="47" t="s">
        <v>36</v>
      </c>
      <c r="BH6" s="47" t="s">
        <v>37</v>
      </c>
      <c r="BI6" s="47" t="s">
        <v>38</v>
      </c>
      <c r="BJ6" s="47" t="s">
        <v>39</v>
      </c>
      <c r="BK6" s="47" t="s">
        <v>40</v>
      </c>
      <c r="BL6" s="47" t="s">
        <v>41</v>
      </c>
      <c r="BM6" s="47" t="s">
        <v>42</v>
      </c>
      <c r="BN6" s="47" t="s">
        <v>43</v>
      </c>
      <c r="BO6" s="86" t="s">
        <v>160</v>
      </c>
      <c r="BP6" s="47" t="s">
        <v>44</v>
      </c>
      <c r="BQ6" s="47" t="s">
        <v>45</v>
      </c>
      <c r="BR6" s="47" t="s">
        <v>46</v>
      </c>
      <c r="BS6" s="47" t="s">
        <v>47</v>
      </c>
      <c r="BT6" s="47" t="s">
        <v>48</v>
      </c>
      <c r="BU6" s="47" t="s">
        <v>49</v>
      </c>
      <c r="BV6" s="47" t="s">
        <v>50</v>
      </c>
      <c r="BW6" s="47" t="s">
        <v>51</v>
      </c>
      <c r="BX6" s="47" t="s">
        <v>52</v>
      </c>
      <c r="BY6" s="47" t="s">
        <v>181</v>
      </c>
      <c r="BZ6" s="47" t="s">
        <v>182</v>
      </c>
      <c r="CA6" s="47" t="s">
        <v>183</v>
      </c>
      <c r="CB6" s="86" t="s">
        <v>161</v>
      </c>
      <c r="CC6" s="86" t="s">
        <v>164</v>
      </c>
      <c r="CD6" s="86" t="s">
        <v>63</v>
      </c>
      <c r="CE6" s="86" t="s">
        <v>64</v>
      </c>
      <c r="CF6" s="14" t="s">
        <v>66</v>
      </c>
      <c r="CG6" s="14" t="s">
        <v>65</v>
      </c>
      <c r="CH6" s="11">
        <v>1</v>
      </c>
      <c r="CI6" s="12">
        <v>2</v>
      </c>
      <c r="CJ6" s="12">
        <v>3</v>
      </c>
      <c r="CK6" s="12">
        <v>4</v>
      </c>
      <c r="CL6" s="12">
        <v>5</v>
      </c>
      <c r="CM6" s="12">
        <v>6</v>
      </c>
      <c r="CN6" s="12">
        <v>7</v>
      </c>
      <c r="CO6" s="12">
        <v>8</v>
      </c>
      <c r="CP6" s="12">
        <v>9</v>
      </c>
      <c r="CQ6" s="12">
        <v>10</v>
      </c>
      <c r="CR6" s="12">
        <v>11</v>
      </c>
      <c r="CS6" s="13">
        <v>12</v>
      </c>
      <c r="CT6" s="11">
        <v>1</v>
      </c>
      <c r="CU6" s="12">
        <v>2</v>
      </c>
      <c r="CV6" s="12">
        <v>3</v>
      </c>
      <c r="CW6" s="12">
        <v>4</v>
      </c>
      <c r="CX6" s="12">
        <v>5</v>
      </c>
      <c r="CY6" s="12">
        <v>6</v>
      </c>
      <c r="CZ6" s="12">
        <v>7</v>
      </c>
      <c r="DA6" s="12">
        <v>8</v>
      </c>
      <c r="DB6" s="12">
        <v>9</v>
      </c>
      <c r="DC6" s="12">
        <v>10</v>
      </c>
      <c r="DD6" s="12">
        <v>11</v>
      </c>
      <c r="DE6" s="13">
        <v>12</v>
      </c>
      <c r="DF6" s="11">
        <v>1</v>
      </c>
      <c r="DG6" s="12">
        <v>2</v>
      </c>
      <c r="DH6" s="12">
        <v>3</v>
      </c>
      <c r="DI6" s="12">
        <v>4</v>
      </c>
      <c r="DJ6" s="12">
        <v>5</v>
      </c>
      <c r="DK6" s="12">
        <v>6</v>
      </c>
      <c r="DL6" s="12">
        <v>7</v>
      </c>
      <c r="DM6" s="12">
        <v>8</v>
      </c>
      <c r="DN6" s="12">
        <v>9</v>
      </c>
      <c r="DO6" s="12">
        <v>10</v>
      </c>
      <c r="DP6" s="12">
        <v>11</v>
      </c>
      <c r="DQ6" s="13">
        <v>12</v>
      </c>
      <c r="DR6" s="11">
        <v>1</v>
      </c>
      <c r="DS6" s="12">
        <v>2</v>
      </c>
      <c r="DT6" s="12">
        <v>3</v>
      </c>
      <c r="DU6" s="12">
        <v>4</v>
      </c>
      <c r="DV6" s="12">
        <v>5</v>
      </c>
      <c r="DW6" s="12">
        <v>6</v>
      </c>
      <c r="DX6" s="12">
        <v>7</v>
      </c>
      <c r="DY6" s="12">
        <v>8</v>
      </c>
      <c r="DZ6" s="12">
        <v>9</v>
      </c>
      <c r="EA6" s="12">
        <v>10</v>
      </c>
      <c r="EB6" s="12">
        <v>11</v>
      </c>
      <c r="EC6" s="13">
        <v>12</v>
      </c>
      <c r="ED6" s="11">
        <v>1</v>
      </c>
      <c r="EE6" s="12">
        <v>2</v>
      </c>
      <c r="EF6" s="12">
        <v>3</v>
      </c>
      <c r="EG6" s="12">
        <v>4</v>
      </c>
      <c r="EH6" s="12">
        <v>5</v>
      </c>
      <c r="EI6" s="12">
        <v>6</v>
      </c>
      <c r="EJ6" s="12">
        <v>7</v>
      </c>
      <c r="EK6" s="12">
        <v>8</v>
      </c>
      <c r="EL6" s="12">
        <v>9</v>
      </c>
      <c r="EM6" s="12">
        <v>10</v>
      </c>
      <c r="EN6" s="12">
        <v>11</v>
      </c>
      <c r="EO6" s="13">
        <v>12</v>
      </c>
      <c r="EP6" s="36" t="s">
        <v>70</v>
      </c>
      <c r="EQ6" s="21" t="s">
        <v>116</v>
      </c>
      <c r="ER6" s="86" t="s">
        <v>117</v>
      </c>
      <c r="ES6" s="21" t="s">
        <v>53</v>
      </c>
      <c r="EX6" s="24">
        <v>1</v>
      </c>
      <c r="EY6" s="24">
        <f>+EX6+1</f>
        <v>2</v>
      </c>
      <c r="EZ6" s="24">
        <f t="shared" ref="EZ6:FI6" si="4">+EY6+1</f>
        <v>3</v>
      </c>
      <c r="FA6" s="24">
        <f t="shared" si="4"/>
        <v>4</v>
      </c>
      <c r="FB6" s="24">
        <f t="shared" si="4"/>
        <v>5</v>
      </c>
      <c r="FC6" s="24">
        <f t="shared" si="4"/>
        <v>6</v>
      </c>
      <c r="FD6" s="24">
        <f t="shared" si="4"/>
        <v>7</v>
      </c>
      <c r="FE6" s="24">
        <f t="shared" si="4"/>
        <v>8</v>
      </c>
      <c r="FF6" s="24">
        <f t="shared" si="4"/>
        <v>9</v>
      </c>
      <c r="FG6" s="24">
        <f t="shared" si="4"/>
        <v>10</v>
      </c>
      <c r="FH6" s="24">
        <f t="shared" si="4"/>
        <v>11</v>
      </c>
      <c r="FI6" s="24">
        <f t="shared" si="4"/>
        <v>12</v>
      </c>
      <c r="FJ6" s="24">
        <f>+EX6</f>
        <v>1</v>
      </c>
      <c r="FK6" s="24">
        <f t="shared" ref="FK6:HE6" si="5">+EY6</f>
        <v>2</v>
      </c>
      <c r="FL6" s="24">
        <f t="shared" si="5"/>
        <v>3</v>
      </c>
      <c r="FM6" s="24">
        <f t="shared" si="5"/>
        <v>4</v>
      </c>
      <c r="FN6" s="24">
        <f t="shared" si="5"/>
        <v>5</v>
      </c>
      <c r="FO6" s="24">
        <f t="shared" si="5"/>
        <v>6</v>
      </c>
      <c r="FP6" s="24">
        <f t="shared" si="5"/>
        <v>7</v>
      </c>
      <c r="FQ6" s="24">
        <f t="shared" si="5"/>
        <v>8</v>
      </c>
      <c r="FR6" s="24">
        <f t="shared" si="5"/>
        <v>9</v>
      </c>
      <c r="FS6" s="24">
        <f t="shared" si="5"/>
        <v>10</v>
      </c>
      <c r="FT6" s="24">
        <f t="shared" si="5"/>
        <v>11</v>
      </c>
      <c r="FU6" s="24">
        <f t="shared" si="5"/>
        <v>12</v>
      </c>
      <c r="FV6" s="24">
        <f t="shared" si="5"/>
        <v>1</v>
      </c>
      <c r="FW6" s="24">
        <f t="shared" si="5"/>
        <v>2</v>
      </c>
      <c r="FX6" s="24">
        <f t="shared" si="5"/>
        <v>3</v>
      </c>
      <c r="FY6" s="24">
        <f t="shared" si="5"/>
        <v>4</v>
      </c>
      <c r="FZ6" s="24">
        <f t="shared" si="5"/>
        <v>5</v>
      </c>
      <c r="GA6" s="24">
        <f t="shared" si="5"/>
        <v>6</v>
      </c>
      <c r="GB6" s="24">
        <f t="shared" si="5"/>
        <v>7</v>
      </c>
      <c r="GC6" s="24">
        <f t="shared" si="5"/>
        <v>8</v>
      </c>
      <c r="GD6" s="24">
        <f t="shared" si="5"/>
        <v>9</v>
      </c>
      <c r="GE6" s="24">
        <f t="shared" si="5"/>
        <v>10</v>
      </c>
      <c r="GF6" s="24">
        <f t="shared" si="5"/>
        <v>11</v>
      </c>
      <c r="GG6" s="24">
        <f t="shared" si="5"/>
        <v>12</v>
      </c>
      <c r="GH6" s="24">
        <f t="shared" si="5"/>
        <v>1</v>
      </c>
      <c r="GI6" s="24">
        <f t="shared" si="5"/>
        <v>2</v>
      </c>
      <c r="GJ6" s="24">
        <f t="shared" si="5"/>
        <v>3</v>
      </c>
      <c r="GK6" s="24">
        <f t="shared" si="5"/>
        <v>4</v>
      </c>
      <c r="GL6" s="24">
        <f t="shared" si="5"/>
        <v>5</v>
      </c>
      <c r="GM6" s="24">
        <f t="shared" si="5"/>
        <v>6</v>
      </c>
      <c r="GN6" s="24">
        <f t="shared" si="5"/>
        <v>7</v>
      </c>
      <c r="GO6" s="24">
        <f t="shared" si="5"/>
        <v>8</v>
      </c>
      <c r="GP6" s="24">
        <f t="shared" si="5"/>
        <v>9</v>
      </c>
      <c r="GQ6" s="24">
        <f t="shared" si="5"/>
        <v>10</v>
      </c>
      <c r="GR6" s="24">
        <f t="shared" si="5"/>
        <v>11</v>
      </c>
      <c r="GS6" s="24">
        <f t="shared" si="5"/>
        <v>12</v>
      </c>
      <c r="GT6" s="24">
        <f t="shared" si="5"/>
        <v>1</v>
      </c>
      <c r="GU6" s="24">
        <f t="shared" si="5"/>
        <v>2</v>
      </c>
      <c r="GV6" s="24">
        <f t="shared" si="5"/>
        <v>3</v>
      </c>
      <c r="GW6" s="24">
        <f t="shared" si="5"/>
        <v>4</v>
      </c>
      <c r="GX6" s="24">
        <f t="shared" si="5"/>
        <v>5</v>
      </c>
      <c r="GY6" s="24">
        <f t="shared" si="5"/>
        <v>6</v>
      </c>
      <c r="GZ6" s="24">
        <f t="shared" si="5"/>
        <v>7</v>
      </c>
      <c r="HA6" s="24">
        <f t="shared" si="5"/>
        <v>8</v>
      </c>
      <c r="HB6" s="24">
        <f t="shared" si="5"/>
        <v>9</v>
      </c>
      <c r="HC6" s="24">
        <f t="shared" si="5"/>
        <v>10</v>
      </c>
      <c r="HD6" s="24">
        <f t="shared" si="5"/>
        <v>11</v>
      </c>
      <c r="HE6" s="24">
        <f t="shared" si="5"/>
        <v>12</v>
      </c>
    </row>
    <row r="7" spans="1:276" s="25" customFormat="1" ht="20.25" customHeight="1" x14ac:dyDescent="0.2">
      <c r="A7" s="48" t="s">
        <v>147</v>
      </c>
      <c r="B7" s="39">
        <v>0</v>
      </c>
      <c r="C7" s="7" t="s">
        <v>59</v>
      </c>
      <c r="D7" s="89">
        <v>0</v>
      </c>
      <c r="E7" s="4" t="s">
        <v>74</v>
      </c>
      <c r="F7" s="51" t="s">
        <v>190</v>
      </c>
      <c r="G7" s="3" t="s">
        <v>59</v>
      </c>
      <c r="H7" s="9"/>
      <c r="I7" s="9"/>
      <c r="J7" s="111">
        <v>41114</v>
      </c>
      <c r="K7" s="7" t="s">
        <v>216</v>
      </c>
      <c r="L7" s="81"/>
      <c r="M7" s="23"/>
      <c r="N7" s="23"/>
      <c r="O7" s="7" t="s">
        <v>59</v>
      </c>
      <c r="P7" s="6">
        <v>0</v>
      </c>
      <c r="Q7" s="6">
        <v>0</v>
      </c>
      <c r="R7" s="6"/>
      <c r="S7" s="6"/>
      <c r="T7" s="6"/>
      <c r="U7" s="6"/>
      <c r="V7" s="6"/>
      <c r="W7" s="6"/>
      <c r="X7" s="6"/>
      <c r="Y7" s="6"/>
      <c r="Z7" s="6"/>
      <c r="AA7" s="6"/>
      <c r="AB7" s="15">
        <f t="shared" ref="AB7:AB38" si="6">SUM(P7:AA7)</f>
        <v>0</v>
      </c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15">
        <f t="shared" ref="AO7:AO38" si="7">SUM(AC7:AN7)</f>
        <v>0</v>
      </c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15">
        <f t="shared" ref="BB7:BB38" si="8">SUM(AP7:BA7)</f>
        <v>0</v>
      </c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15">
        <f t="shared" ref="BO7:BO38" si="9">SUM(BC7:BN7)</f>
        <v>0</v>
      </c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15">
        <f t="shared" ref="CB7:CB38" si="10">SUM(BP7:CA7)</f>
        <v>0</v>
      </c>
      <c r="CC7" s="42">
        <f t="shared" ref="CC7:CC38" si="11">+ROUND(AB7+AO7+BB7+BO7+CB7,2)</f>
        <v>0</v>
      </c>
      <c r="CD7" s="9">
        <f t="shared" ref="CD7:CD38" si="12">IF(H7="-","",EDATE(H7,CE7-1))</f>
        <v>31</v>
      </c>
      <c r="CE7" s="49">
        <f t="shared" ref="CE7:CE38" si="13">+SUBTOTAL(2,CH7:EO7)</f>
        <v>2</v>
      </c>
      <c r="CF7" s="50">
        <v>1</v>
      </c>
      <c r="CG7" s="49"/>
      <c r="CH7" s="37">
        <f t="shared" ref="CH7:CH38" si="14">+IF(P7="","",P7)</f>
        <v>0</v>
      </c>
      <c r="CI7" s="35">
        <f t="shared" ref="CI7:CI38" si="15">+IF(Q7="","",Q7)</f>
        <v>0</v>
      </c>
      <c r="CJ7" s="35" t="str">
        <f t="shared" ref="CJ7:CJ38" si="16">+IF(R7="","",R7)</f>
        <v/>
      </c>
      <c r="CK7" s="35" t="str">
        <f t="shared" ref="CK7:CK38" si="17">+IF(S7="","",S7)</f>
        <v/>
      </c>
      <c r="CL7" s="35" t="str">
        <f t="shared" ref="CL7:CL38" si="18">+IF(T7="","",T7)</f>
        <v/>
      </c>
      <c r="CM7" s="35" t="str">
        <f t="shared" ref="CM7:CM38" si="19">+IF(U7="","",U7)</f>
        <v/>
      </c>
      <c r="CN7" s="35" t="str">
        <f t="shared" ref="CN7:CN38" si="20">+IF(V7="","",V7)</f>
        <v/>
      </c>
      <c r="CO7" s="35" t="str">
        <f t="shared" ref="CO7:CO38" si="21">+IF(W7="","",W7)</f>
        <v/>
      </c>
      <c r="CP7" s="35" t="str">
        <f t="shared" ref="CP7:CP38" si="22">+IF(X7="","",X7)</f>
        <v/>
      </c>
      <c r="CQ7" s="35" t="str">
        <f t="shared" ref="CQ7:CQ38" si="23">+IF(Y7="","",Y7)</f>
        <v/>
      </c>
      <c r="CR7" s="35" t="str">
        <f t="shared" ref="CR7:CR38" si="24">+IF(Z7="","",Z7)</f>
        <v/>
      </c>
      <c r="CS7" s="38" t="str">
        <f t="shared" ref="CS7:CS38" si="25">+IF(AA7="","",AA7)</f>
        <v/>
      </c>
      <c r="CT7" s="37" t="str">
        <f t="shared" ref="CT7:CT38" si="26">+IF(AC7="","",AC7)</f>
        <v/>
      </c>
      <c r="CU7" s="35" t="str">
        <f t="shared" ref="CU7:CU38" si="27">+IF(AD7="","",AD7)</f>
        <v/>
      </c>
      <c r="CV7" s="35" t="str">
        <f t="shared" ref="CV7:CV38" si="28">+IF(AE7="","",AE7)</f>
        <v/>
      </c>
      <c r="CW7" s="35" t="str">
        <f t="shared" ref="CW7:CW38" si="29">+IF(AF7="","",AF7)</f>
        <v/>
      </c>
      <c r="CX7" s="35" t="str">
        <f t="shared" ref="CX7:CX38" si="30">+IF(AG7="","",AG7)</f>
        <v/>
      </c>
      <c r="CY7" s="35" t="str">
        <f t="shared" ref="CY7:CY38" si="31">+IF(AH7="","",AH7)</f>
        <v/>
      </c>
      <c r="CZ7" s="35" t="str">
        <f t="shared" ref="CZ7:CZ38" si="32">+IF(AI7="","",AI7)</f>
        <v/>
      </c>
      <c r="DA7" s="35" t="str">
        <f t="shared" ref="DA7:DA38" si="33">+IF(AJ7="","",AJ7)</f>
        <v/>
      </c>
      <c r="DB7" s="35" t="str">
        <f t="shared" ref="DB7:DB38" si="34">+IF(AK7="","",AK7)</f>
        <v/>
      </c>
      <c r="DC7" s="35" t="str">
        <f t="shared" ref="DC7:DC38" si="35">+IF(AL7="","",AL7)</f>
        <v/>
      </c>
      <c r="DD7" s="35" t="str">
        <f t="shared" ref="DD7:DD38" si="36">+IF(AM7="","",AM7)</f>
        <v/>
      </c>
      <c r="DE7" s="38" t="str">
        <f t="shared" ref="DE7:DE38" si="37">+IF(AN7="","",AN7)</f>
        <v/>
      </c>
      <c r="DF7" s="37" t="str">
        <f t="shared" ref="DF7:DF38" si="38">+IF(AP7="","",AP7)</f>
        <v/>
      </c>
      <c r="DG7" s="35" t="str">
        <f t="shared" ref="DG7:DG38" si="39">+IF(AQ7="","",AQ7)</f>
        <v/>
      </c>
      <c r="DH7" s="35" t="str">
        <f t="shared" ref="DH7:DH38" si="40">+IF(AR7="","",AR7)</f>
        <v/>
      </c>
      <c r="DI7" s="35" t="str">
        <f t="shared" ref="DI7:DI38" si="41">+IF(AS7="","",AS7)</f>
        <v/>
      </c>
      <c r="DJ7" s="35" t="str">
        <f t="shared" ref="DJ7:DJ38" si="42">+IF(AT7="","",AT7)</f>
        <v/>
      </c>
      <c r="DK7" s="35" t="str">
        <f t="shared" ref="DK7:DK38" si="43">+IF(AU7="","",AU7)</f>
        <v/>
      </c>
      <c r="DL7" s="35" t="str">
        <f t="shared" ref="DL7:DL38" si="44">+IF(AV7="","",AV7)</f>
        <v/>
      </c>
      <c r="DM7" s="35" t="str">
        <f t="shared" ref="DM7:DM38" si="45">+IF(AW7="","",AW7)</f>
        <v/>
      </c>
      <c r="DN7" s="35" t="str">
        <f t="shared" ref="DN7:DN38" si="46">+IF(AX7="","",AX7)</f>
        <v/>
      </c>
      <c r="DO7" s="35" t="str">
        <f t="shared" ref="DO7:DO38" si="47">+IF(AY7="","",AY7)</f>
        <v/>
      </c>
      <c r="DP7" s="35" t="str">
        <f t="shared" ref="DP7:DP38" si="48">+IF(AZ7="","",AZ7)</f>
        <v/>
      </c>
      <c r="DQ7" s="38" t="str">
        <f t="shared" ref="DQ7:DQ38" si="49">+IF(BA7="","",BA7)</f>
        <v/>
      </c>
      <c r="DR7" s="37" t="str">
        <f t="shared" ref="DR7:DR38" si="50">+IF(BC7="","",BC7)</f>
        <v/>
      </c>
      <c r="DS7" s="35" t="str">
        <f t="shared" ref="DS7:DS38" si="51">+IF(BD7="","",BD7)</f>
        <v/>
      </c>
      <c r="DT7" s="35" t="str">
        <f t="shared" ref="DT7:DT38" si="52">+IF(BE7="","",BE7)</f>
        <v/>
      </c>
      <c r="DU7" s="35" t="str">
        <f t="shared" ref="DU7:DU38" si="53">+IF(BF7="","",BF7)</f>
        <v/>
      </c>
      <c r="DV7" s="35" t="str">
        <f t="shared" ref="DV7:DV38" si="54">+IF(BG7="","",BG7)</f>
        <v/>
      </c>
      <c r="DW7" s="35" t="str">
        <f t="shared" ref="DW7:DW38" si="55">+IF(BH7="","",BH7)</f>
        <v/>
      </c>
      <c r="DX7" s="35" t="str">
        <f t="shared" ref="DX7:DX38" si="56">+IF(BI7="","",BI7)</f>
        <v/>
      </c>
      <c r="DY7" s="35" t="str">
        <f t="shared" ref="DY7:DY38" si="57">+IF(BJ7="","",BJ7)</f>
        <v/>
      </c>
      <c r="DZ7" s="35" t="str">
        <f t="shared" ref="DZ7:DZ38" si="58">+IF(BK7="","",BK7)</f>
        <v/>
      </c>
      <c r="EA7" s="35" t="str">
        <f t="shared" ref="EA7:EA38" si="59">+IF(BL7="","",BL7)</f>
        <v/>
      </c>
      <c r="EB7" s="35" t="str">
        <f t="shared" ref="EB7:EB38" si="60">+IF(BM7="","",BM7)</f>
        <v/>
      </c>
      <c r="EC7" s="38" t="str">
        <f t="shared" ref="EC7:EC38" si="61">+IF(BN7="","",BN7)</f>
        <v/>
      </c>
      <c r="ED7" s="37" t="str">
        <f t="shared" ref="ED7:ED38" si="62">+IF(BP7="","",BP7)</f>
        <v/>
      </c>
      <c r="EE7" s="35" t="str">
        <f t="shared" ref="EE7:EE38" si="63">+IF(BQ7="","",BQ7)</f>
        <v/>
      </c>
      <c r="EF7" s="35" t="str">
        <f t="shared" ref="EF7:EF38" si="64">+IF(BR7="","",BR7)</f>
        <v/>
      </c>
      <c r="EG7" s="35" t="str">
        <f t="shared" ref="EG7:EG38" si="65">+IF(BS7="","",BS7)</f>
        <v/>
      </c>
      <c r="EH7" s="35" t="str">
        <f t="shared" ref="EH7:EH38" si="66">+IF(BT7="","",BT7)</f>
        <v/>
      </c>
      <c r="EI7" s="35" t="str">
        <f t="shared" ref="EI7:EI38" si="67">+IF(BU7="","",BU7)</f>
        <v/>
      </c>
      <c r="EJ7" s="35" t="str">
        <f t="shared" ref="EJ7:EJ38" si="68">+IF(BV7="","",BV7)</f>
        <v/>
      </c>
      <c r="EK7" s="35" t="str">
        <f t="shared" ref="EK7:EK38" si="69">+IF(BW7="","",BW7)</f>
        <v/>
      </c>
      <c r="EL7" s="35" t="str">
        <f t="shared" ref="EL7:EL38" si="70">+IF(BX7="","",BX7)</f>
        <v/>
      </c>
      <c r="EM7" s="35" t="str">
        <f t="shared" ref="EM7:EM38" si="71">+IF(BY7="","",BY7)</f>
        <v/>
      </c>
      <c r="EN7" s="35" t="str">
        <f t="shared" ref="EN7:EN38" si="72">+IF(BZ7="","",BZ7)</f>
        <v/>
      </c>
      <c r="EO7" s="38" t="str">
        <f t="shared" ref="EO7:EO38" si="73">+IF(CA7="","",CA7)</f>
        <v/>
      </c>
      <c r="EP7" s="85"/>
      <c r="EQ7" s="6">
        <v>0</v>
      </c>
      <c r="ER7" s="6">
        <f t="shared" ref="ER7:ER38" si="74">+EQ7-ES7</f>
        <v>0</v>
      </c>
      <c r="ES7" s="40"/>
      <c r="ET7" s="28"/>
      <c r="EU7" s="6">
        <f t="shared" ref="EU7:EU44" si="75">+CC7-EQ7</f>
        <v>0</v>
      </c>
      <c r="EX7" s="25">
        <v>2013</v>
      </c>
      <c r="EY7" s="25">
        <v>2013</v>
      </c>
      <c r="EZ7" s="25">
        <v>2013</v>
      </c>
      <c r="FA7" s="25">
        <v>2013</v>
      </c>
      <c r="FB7" s="25">
        <v>2013</v>
      </c>
      <c r="FC7" s="25">
        <v>2013</v>
      </c>
      <c r="FD7" s="25">
        <v>2013</v>
      </c>
      <c r="FE7" s="25">
        <v>2013</v>
      </c>
      <c r="FF7" s="25">
        <v>2013</v>
      </c>
      <c r="FG7" s="25">
        <v>2013</v>
      </c>
      <c r="FH7" s="25">
        <v>2013</v>
      </c>
      <c r="FI7" s="25">
        <v>2013</v>
      </c>
      <c r="FJ7" s="25">
        <f>+EX7+1</f>
        <v>2014</v>
      </c>
      <c r="FK7" s="25">
        <f t="shared" ref="FK7:HE7" si="76">+EY7+1</f>
        <v>2014</v>
      </c>
      <c r="FL7" s="25">
        <f t="shared" si="76"/>
        <v>2014</v>
      </c>
      <c r="FM7" s="25">
        <f t="shared" si="76"/>
        <v>2014</v>
      </c>
      <c r="FN7" s="25">
        <f t="shared" si="76"/>
        <v>2014</v>
      </c>
      <c r="FO7" s="25">
        <f t="shared" si="76"/>
        <v>2014</v>
      </c>
      <c r="FP7" s="25">
        <f t="shared" si="76"/>
        <v>2014</v>
      </c>
      <c r="FQ7" s="25">
        <f t="shared" si="76"/>
        <v>2014</v>
      </c>
      <c r="FR7" s="25">
        <f t="shared" si="76"/>
        <v>2014</v>
      </c>
      <c r="FS7" s="25">
        <f t="shared" si="76"/>
        <v>2014</v>
      </c>
      <c r="FT7" s="25">
        <f t="shared" si="76"/>
        <v>2014</v>
      </c>
      <c r="FU7" s="25">
        <f t="shared" si="76"/>
        <v>2014</v>
      </c>
      <c r="FV7" s="25">
        <f t="shared" si="76"/>
        <v>2015</v>
      </c>
      <c r="FW7" s="25">
        <f t="shared" si="76"/>
        <v>2015</v>
      </c>
      <c r="FX7" s="25">
        <f t="shared" si="76"/>
        <v>2015</v>
      </c>
      <c r="FY7" s="25">
        <f t="shared" si="76"/>
        <v>2015</v>
      </c>
      <c r="FZ7" s="25">
        <f t="shared" si="76"/>
        <v>2015</v>
      </c>
      <c r="GA7" s="25">
        <f t="shared" si="76"/>
        <v>2015</v>
      </c>
      <c r="GB7" s="25">
        <f t="shared" si="76"/>
        <v>2015</v>
      </c>
      <c r="GC7" s="25">
        <f t="shared" si="76"/>
        <v>2015</v>
      </c>
      <c r="GD7" s="25">
        <f t="shared" si="76"/>
        <v>2015</v>
      </c>
      <c r="GE7" s="25">
        <f t="shared" si="76"/>
        <v>2015</v>
      </c>
      <c r="GF7" s="25">
        <f t="shared" si="76"/>
        <v>2015</v>
      </c>
      <c r="GG7" s="25">
        <f t="shared" si="76"/>
        <v>2015</v>
      </c>
      <c r="GH7" s="25">
        <f t="shared" si="76"/>
        <v>2016</v>
      </c>
      <c r="GI7" s="25">
        <f t="shared" si="76"/>
        <v>2016</v>
      </c>
      <c r="GJ7" s="25">
        <f t="shared" si="76"/>
        <v>2016</v>
      </c>
      <c r="GK7" s="25">
        <f t="shared" si="76"/>
        <v>2016</v>
      </c>
      <c r="GL7" s="25">
        <f t="shared" si="76"/>
        <v>2016</v>
      </c>
      <c r="GM7" s="25">
        <f t="shared" si="76"/>
        <v>2016</v>
      </c>
      <c r="GN7" s="25">
        <f t="shared" si="76"/>
        <v>2016</v>
      </c>
      <c r="GO7" s="25">
        <f t="shared" si="76"/>
        <v>2016</v>
      </c>
      <c r="GP7" s="25">
        <f t="shared" si="76"/>
        <v>2016</v>
      </c>
      <c r="GQ7" s="25">
        <f t="shared" si="76"/>
        <v>2016</v>
      </c>
      <c r="GR7" s="25">
        <f t="shared" si="76"/>
        <v>2016</v>
      </c>
      <c r="GS7" s="25">
        <f t="shared" si="76"/>
        <v>2016</v>
      </c>
      <c r="GT7" s="25">
        <f t="shared" si="76"/>
        <v>2017</v>
      </c>
      <c r="GU7" s="25">
        <f t="shared" si="76"/>
        <v>2017</v>
      </c>
      <c r="GV7" s="25">
        <f t="shared" si="76"/>
        <v>2017</v>
      </c>
      <c r="GW7" s="25">
        <f t="shared" si="76"/>
        <v>2017</v>
      </c>
      <c r="GX7" s="25">
        <f t="shared" si="76"/>
        <v>2017</v>
      </c>
      <c r="GY7" s="25">
        <f t="shared" si="76"/>
        <v>2017</v>
      </c>
      <c r="GZ7" s="25">
        <f t="shared" si="76"/>
        <v>2017</v>
      </c>
      <c r="HA7" s="25">
        <f t="shared" si="76"/>
        <v>2017</v>
      </c>
      <c r="HB7" s="25">
        <f t="shared" si="76"/>
        <v>2017</v>
      </c>
      <c r="HC7" s="25">
        <f t="shared" si="76"/>
        <v>2017</v>
      </c>
      <c r="HD7" s="25">
        <f t="shared" si="76"/>
        <v>2017</v>
      </c>
      <c r="HE7" s="25">
        <f t="shared" si="76"/>
        <v>2017</v>
      </c>
    </row>
    <row r="8" spans="1:276" s="25" customFormat="1" ht="20.25" customHeight="1" x14ac:dyDescent="0.2">
      <c r="A8" s="48" t="s">
        <v>147</v>
      </c>
      <c r="B8" s="39">
        <v>0</v>
      </c>
      <c r="C8" s="7" t="s">
        <v>59</v>
      </c>
      <c r="D8" s="89">
        <v>0</v>
      </c>
      <c r="E8" s="4" t="s">
        <v>75</v>
      </c>
      <c r="F8" s="51" t="s">
        <v>190</v>
      </c>
      <c r="G8" s="3" t="s">
        <v>59</v>
      </c>
      <c r="H8" s="9"/>
      <c r="I8" s="9"/>
      <c r="J8" s="112">
        <v>41213</v>
      </c>
      <c r="K8" s="7" t="s">
        <v>216</v>
      </c>
      <c r="L8" s="81"/>
      <c r="M8" s="23"/>
      <c r="N8" s="23"/>
      <c r="O8" s="7" t="s">
        <v>59</v>
      </c>
      <c r="P8" s="6"/>
      <c r="Q8" s="6"/>
      <c r="R8" s="6">
        <v>0</v>
      </c>
      <c r="S8" s="6">
        <v>0</v>
      </c>
      <c r="T8" s="6">
        <v>0</v>
      </c>
      <c r="U8" s="6">
        <v>0</v>
      </c>
      <c r="V8" s="6">
        <v>0</v>
      </c>
      <c r="W8" s="6"/>
      <c r="X8" s="6"/>
      <c r="Y8" s="6"/>
      <c r="Z8" s="6"/>
      <c r="AA8" s="6"/>
      <c r="AB8" s="15">
        <f t="shared" si="6"/>
        <v>0</v>
      </c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15">
        <f t="shared" si="7"/>
        <v>0</v>
      </c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15">
        <f t="shared" si="8"/>
        <v>0</v>
      </c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15">
        <f t="shared" si="9"/>
        <v>0</v>
      </c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15">
        <f t="shared" si="10"/>
        <v>0</v>
      </c>
      <c r="CC8" s="42">
        <f t="shared" si="11"/>
        <v>0</v>
      </c>
      <c r="CD8" s="9">
        <f t="shared" si="12"/>
        <v>121</v>
      </c>
      <c r="CE8" s="49">
        <f t="shared" si="13"/>
        <v>5</v>
      </c>
      <c r="CF8" s="50">
        <v>2</v>
      </c>
      <c r="CG8" s="49">
        <v>1</v>
      </c>
      <c r="CH8" s="37" t="str">
        <f t="shared" si="14"/>
        <v/>
      </c>
      <c r="CI8" s="35" t="str">
        <f t="shared" si="15"/>
        <v/>
      </c>
      <c r="CJ8" s="35">
        <f t="shared" si="16"/>
        <v>0</v>
      </c>
      <c r="CK8" s="35">
        <f t="shared" si="17"/>
        <v>0</v>
      </c>
      <c r="CL8" s="35">
        <f t="shared" si="18"/>
        <v>0</v>
      </c>
      <c r="CM8" s="35">
        <f t="shared" si="19"/>
        <v>0</v>
      </c>
      <c r="CN8" s="35">
        <f t="shared" si="20"/>
        <v>0</v>
      </c>
      <c r="CO8" s="35" t="str">
        <f t="shared" si="21"/>
        <v/>
      </c>
      <c r="CP8" s="35" t="str">
        <f t="shared" si="22"/>
        <v/>
      </c>
      <c r="CQ8" s="35" t="str">
        <f t="shared" si="23"/>
        <v/>
      </c>
      <c r="CR8" s="35" t="str">
        <f t="shared" si="24"/>
        <v/>
      </c>
      <c r="CS8" s="38" t="str">
        <f t="shared" si="25"/>
        <v/>
      </c>
      <c r="CT8" s="37" t="str">
        <f t="shared" si="26"/>
        <v/>
      </c>
      <c r="CU8" s="35" t="str">
        <f t="shared" si="27"/>
        <v/>
      </c>
      <c r="CV8" s="35" t="str">
        <f t="shared" si="28"/>
        <v/>
      </c>
      <c r="CW8" s="35" t="str">
        <f t="shared" si="29"/>
        <v/>
      </c>
      <c r="CX8" s="35" t="str">
        <f t="shared" si="30"/>
        <v/>
      </c>
      <c r="CY8" s="35" t="str">
        <f t="shared" si="31"/>
        <v/>
      </c>
      <c r="CZ8" s="35" t="str">
        <f t="shared" si="32"/>
        <v/>
      </c>
      <c r="DA8" s="35" t="str">
        <f t="shared" si="33"/>
        <v/>
      </c>
      <c r="DB8" s="35" t="str">
        <f t="shared" si="34"/>
        <v/>
      </c>
      <c r="DC8" s="35" t="str">
        <f t="shared" si="35"/>
        <v/>
      </c>
      <c r="DD8" s="35" t="str">
        <f t="shared" si="36"/>
        <v/>
      </c>
      <c r="DE8" s="38" t="str">
        <f t="shared" si="37"/>
        <v/>
      </c>
      <c r="DF8" s="37" t="str">
        <f t="shared" si="38"/>
        <v/>
      </c>
      <c r="DG8" s="35" t="str">
        <f t="shared" si="39"/>
        <v/>
      </c>
      <c r="DH8" s="35" t="str">
        <f t="shared" si="40"/>
        <v/>
      </c>
      <c r="DI8" s="35" t="str">
        <f t="shared" si="41"/>
        <v/>
      </c>
      <c r="DJ8" s="35" t="str">
        <f t="shared" si="42"/>
        <v/>
      </c>
      <c r="DK8" s="35" t="str">
        <f t="shared" si="43"/>
        <v/>
      </c>
      <c r="DL8" s="35" t="str">
        <f t="shared" si="44"/>
        <v/>
      </c>
      <c r="DM8" s="35" t="str">
        <f t="shared" si="45"/>
        <v/>
      </c>
      <c r="DN8" s="35" t="str">
        <f t="shared" si="46"/>
        <v/>
      </c>
      <c r="DO8" s="35" t="str">
        <f t="shared" si="47"/>
        <v/>
      </c>
      <c r="DP8" s="35" t="str">
        <f t="shared" si="48"/>
        <v/>
      </c>
      <c r="DQ8" s="38" t="str">
        <f t="shared" si="49"/>
        <v/>
      </c>
      <c r="DR8" s="37" t="str">
        <f t="shared" si="50"/>
        <v/>
      </c>
      <c r="DS8" s="35" t="str">
        <f t="shared" si="51"/>
        <v/>
      </c>
      <c r="DT8" s="35" t="str">
        <f t="shared" si="52"/>
        <v/>
      </c>
      <c r="DU8" s="35" t="str">
        <f t="shared" si="53"/>
        <v/>
      </c>
      <c r="DV8" s="35" t="str">
        <f t="shared" si="54"/>
        <v/>
      </c>
      <c r="DW8" s="35" t="str">
        <f t="shared" si="55"/>
        <v/>
      </c>
      <c r="DX8" s="35" t="str">
        <f t="shared" si="56"/>
        <v/>
      </c>
      <c r="DY8" s="35" t="str">
        <f t="shared" si="57"/>
        <v/>
      </c>
      <c r="DZ8" s="35" t="str">
        <f t="shared" si="58"/>
        <v/>
      </c>
      <c r="EA8" s="35" t="str">
        <f t="shared" si="59"/>
        <v/>
      </c>
      <c r="EB8" s="35" t="str">
        <f t="shared" si="60"/>
        <v/>
      </c>
      <c r="EC8" s="38" t="str">
        <f t="shared" si="61"/>
        <v/>
      </c>
      <c r="ED8" s="37" t="str">
        <f t="shared" si="62"/>
        <v/>
      </c>
      <c r="EE8" s="35" t="str">
        <f t="shared" si="63"/>
        <v/>
      </c>
      <c r="EF8" s="35" t="str">
        <f t="shared" si="64"/>
        <v/>
      </c>
      <c r="EG8" s="35" t="str">
        <f t="shared" si="65"/>
        <v/>
      </c>
      <c r="EH8" s="35" t="str">
        <f t="shared" si="66"/>
        <v/>
      </c>
      <c r="EI8" s="35" t="str">
        <f t="shared" si="67"/>
        <v/>
      </c>
      <c r="EJ8" s="35" t="str">
        <f t="shared" si="68"/>
        <v/>
      </c>
      <c r="EK8" s="35" t="str">
        <f t="shared" si="69"/>
        <v/>
      </c>
      <c r="EL8" s="35" t="str">
        <f t="shared" si="70"/>
        <v/>
      </c>
      <c r="EM8" s="35" t="str">
        <f t="shared" si="71"/>
        <v/>
      </c>
      <c r="EN8" s="35" t="str">
        <f t="shared" si="72"/>
        <v/>
      </c>
      <c r="EO8" s="38" t="str">
        <f t="shared" si="73"/>
        <v/>
      </c>
      <c r="EP8" s="85"/>
      <c r="EQ8" s="6">
        <v>0</v>
      </c>
      <c r="ER8" s="6">
        <f t="shared" si="74"/>
        <v>0</v>
      </c>
      <c r="ES8" s="40"/>
      <c r="ET8" s="28"/>
      <c r="EU8" s="6">
        <f t="shared" si="75"/>
        <v>0</v>
      </c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5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5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</row>
    <row r="9" spans="1:276" s="25" customFormat="1" ht="20.25" customHeight="1" x14ac:dyDescent="0.2">
      <c r="A9" s="48" t="s">
        <v>147</v>
      </c>
      <c r="B9" s="39">
        <v>0</v>
      </c>
      <c r="C9" s="7" t="s">
        <v>59</v>
      </c>
      <c r="D9" s="89">
        <v>0</v>
      </c>
      <c r="E9" s="4" t="s">
        <v>76</v>
      </c>
      <c r="F9" s="51" t="s">
        <v>190</v>
      </c>
      <c r="G9" s="3" t="s">
        <v>59</v>
      </c>
      <c r="H9" s="9"/>
      <c r="I9" s="9"/>
      <c r="J9" s="112">
        <v>41394</v>
      </c>
      <c r="K9" s="7" t="s">
        <v>216</v>
      </c>
      <c r="L9" s="81"/>
      <c r="M9" s="23"/>
      <c r="N9" s="23"/>
      <c r="O9" s="7" t="s">
        <v>59</v>
      </c>
      <c r="P9" s="6"/>
      <c r="Q9" s="6"/>
      <c r="R9" s="6"/>
      <c r="S9" s="6"/>
      <c r="T9" s="6"/>
      <c r="U9" s="6"/>
      <c r="V9" s="6"/>
      <c r="W9" s="6">
        <v>0</v>
      </c>
      <c r="X9" s="6">
        <v>0</v>
      </c>
      <c r="Y9" s="6">
        <v>0</v>
      </c>
      <c r="Z9" s="6">
        <v>0</v>
      </c>
      <c r="AA9" s="6">
        <v>0</v>
      </c>
      <c r="AB9" s="15">
        <f t="shared" si="6"/>
        <v>0</v>
      </c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15">
        <f t="shared" si="7"/>
        <v>0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15">
        <f t="shared" si="8"/>
        <v>0</v>
      </c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15">
        <f t="shared" si="9"/>
        <v>0</v>
      </c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15">
        <f t="shared" si="10"/>
        <v>0</v>
      </c>
      <c r="CC9" s="42">
        <f t="shared" si="11"/>
        <v>0</v>
      </c>
      <c r="CD9" s="9">
        <f t="shared" si="12"/>
        <v>121</v>
      </c>
      <c r="CE9" s="49">
        <f t="shared" si="13"/>
        <v>5</v>
      </c>
      <c r="CF9" s="50">
        <v>3</v>
      </c>
      <c r="CG9" s="49">
        <v>2</v>
      </c>
      <c r="CH9" s="37" t="str">
        <f t="shared" si="14"/>
        <v/>
      </c>
      <c r="CI9" s="35" t="str">
        <f t="shared" si="15"/>
        <v/>
      </c>
      <c r="CJ9" s="35" t="str">
        <f t="shared" si="16"/>
        <v/>
      </c>
      <c r="CK9" s="35" t="str">
        <f t="shared" si="17"/>
        <v/>
      </c>
      <c r="CL9" s="35" t="str">
        <f t="shared" si="18"/>
        <v/>
      </c>
      <c r="CM9" s="35" t="str">
        <f t="shared" si="19"/>
        <v/>
      </c>
      <c r="CN9" s="35" t="str">
        <f t="shared" si="20"/>
        <v/>
      </c>
      <c r="CO9" s="35">
        <f t="shared" si="21"/>
        <v>0</v>
      </c>
      <c r="CP9" s="35">
        <f t="shared" si="22"/>
        <v>0</v>
      </c>
      <c r="CQ9" s="35">
        <f t="shared" si="23"/>
        <v>0</v>
      </c>
      <c r="CR9" s="35">
        <f t="shared" si="24"/>
        <v>0</v>
      </c>
      <c r="CS9" s="38">
        <f t="shared" si="25"/>
        <v>0</v>
      </c>
      <c r="CT9" s="37" t="str">
        <f t="shared" si="26"/>
        <v/>
      </c>
      <c r="CU9" s="35" t="str">
        <f t="shared" si="27"/>
        <v/>
      </c>
      <c r="CV9" s="35" t="str">
        <f t="shared" si="28"/>
        <v/>
      </c>
      <c r="CW9" s="35" t="str">
        <f t="shared" si="29"/>
        <v/>
      </c>
      <c r="CX9" s="35" t="str">
        <f t="shared" si="30"/>
        <v/>
      </c>
      <c r="CY9" s="35" t="str">
        <f t="shared" si="31"/>
        <v/>
      </c>
      <c r="CZ9" s="35" t="str">
        <f t="shared" si="32"/>
        <v/>
      </c>
      <c r="DA9" s="35" t="str">
        <f t="shared" si="33"/>
        <v/>
      </c>
      <c r="DB9" s="35" t="str">
        <f t="shared" si="34"/>
        <v/>
      </c>
      <c r="DC9" s="35" t="str">
        <f t="shared" si="35"/>
        <v/>
      </c>
      <c r="DD9" s="35" t="str">
        <f t="shared" si="36"/>
        <v/>
      </c>
      <c r="DE9" s="38" t="str">
        <f t="shared" si="37"/>
        <v/>
      </c>
      <c r="DF9" s="37" t="str">
        <f t="shared" si="38"/>
        <v/>
      </c>
      <c r="DG9" s="35" t="str">
        <f t="shared" si="39"/>
        <v/>
      </c>
      <c r="DH9" s="35" t="str">
        <f t="shared" si="40"/>
        <v/>
      </c>
      <c r="DI9" s="35" t="str">
        <f t="shared" si="41"/>
        <v/>
      </c>
      <c r="DJ9" s="35" t="str">
        <f t="shared" si="42"/>
        <v/>
      </c>
      <c r="DK9" s="35" t="str">
        <f t="shared" si="43"/>
        <v/>
      </c>
      <c r="DL9" s="35" t="str">
        <f t="shared" si="44"/>
        <v/>
      </c>
      <c r="DM9" s="35" t="str">
        <f t="shared" si="45"/>
        <v/>
      </c>
      <c r="DN9" s="35" t="str">
        <f t="shared" si="46"/>
        <v/>
      </c>
      <c r="DO9" s="35" t="str">
        <f t="shared" si="47"/>
        <v/>
      </c>
      <c r="DP9" s="35" t="str">
        <f t="shared" si="48"/>
        <v/>
      </c>
      <c r="DQ9" s="38" t="str">
        <f t="shared" si="49"/>
        <v/>
      </c>
      <c r="DR9" s="37" t="str">
        <f t="shared" si="50"/>
        <v/>
      </c>
      <c r="DS9" s="35" t="str">
        <f t="shared" si="51"/>
        <v/>
      </c>
      <c r="DT9" s="35" t="str">
        <f t="shared" si="52"/>
        <v/>
      </c>
      <c r="DU9" s="35" t="str">
        <f t="shared" si="53"/>
        <v/>
      </c>
      <c r="DV9" s="35" t="str">
        <f t="shared" si="54"/>
        <v/>
      </c>
      <c r="DW9" s="35" t="str">
        <f t="shared" si="55"/>
        <v/>
      </c>
      <c r="DX9" s="35" t="str">
        <f t="shared" si="56"/>
        <v/>
      </c>
      <c r="DY9" s="35" t="str">
        <f t="shared" si="57"/>
        <v/>
      </c>
      <c r="DZ9" s="35" t="str">
        <f t="shared" si="58"/>
        <v/>
      </c>
      <c r="EA9" s="35" t="str">
        <f t="shared" si="59"/>
        <v/>
      </c>
      <c r="EB9" s="35" t="str">
        <f t="shared" si="60"/>
        <v/>
      </c>
      <c r="EC9" s="38" t="str">
        <f t="shared" si="61"/>
        <v/>
      </c>
      <c r="ED9" s="37" t="str">
        <f t="shared" si="62"/>
        <v/>
      </c>
      <c r="EE9" s="35" t="str">
        <f t="shared" si="63"/>
        <v/>
      </c>
      <c r="EF9" s="35" t="str">
        <f t="shared" si="64"/>
        <v/>
      </c>
      <c r="EG9" s="35" t="str">
        <f t="shared" si="65"/>
        <v/>
      </c>
      <c r="EH9" s="35" t="str">
        <f t="shared" si="66"/>
        <v/>
      </c>
      <c r="EI9" s="35" t="str">
        <f t="shared" si="67"/>
        <v/>
      </c>
      <c r="EJ9" s="35" t="str">
        <f t="shared" si="68"/>
        <v/>
      </c>
      <c r="EK9" s="35" t="str">
        <f t="shared" si="69"/>
        <v/>
      </c>
      <c r="EL9" s="35" t="str">
        <f t="shared" si="70"/>
        <v/>
      </c>
      <c r="EM9" s="35" t="str">
        <f t="shared" si="71"/>
        <v/>
      </c>
      <c r="EN9" s="35" t="str">
        <f t="shared" si="72"/>
        <v/>
      </c>
      <c r="EO9" s="38" t="str">
        <f t="shared" si="73"/>
        <v/>
      </c>
      <c r="EP9" s="85"/>
      <c r="EQ9" s="6">
        <v>0</v>
      </c>
      <c r="ER9" s="6">
        <f t="shared" si="74"/>
        <v>0</v>
      </c>
      <c r="ES9" s="40"/>
      <c r="ET9" s="28"/>
      <c r="EU9" s="6">
        <f t="shared" si="75"/>
        <v>0</v>
      </c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5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5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</row>
    <row r="10" spans="1:276" s="52" customFormat="1" ht="20.25" customHeight="1" x14ac:dyDescent="0.2">
      <c r="A10" s="48" t="s">
        <v>148</v>
      </c>
      <c r="B10" s="39">
        <v>1</v>
      </c>
      <c r="C10" s="4" t="s">
        <v>208</v>
      </c>
      <c r="D10" s="89">
        <v>1</v>
      </c>
      <c r="E10" s="108" t="s">
        <v>118</v>
      </c>
      <c r="F10" s="51" t="s">
        <v>190</v>
      </c>
      <c r="G10" s="3" t="s">
        <v>1</v>
      </c>
      <c r="H10" s="9">
        <v>41640</v>
      </c>
      <c r="I10" s="9">
        <v>41730</v>
      </c>
      <c r="J10" s="53">
        <f t="shared" ref="J10:J41" si="77">+IF(I10="-","",YEAR(I10))</f>
        <v>2014</v>
      </c>
      <c r="K10" s="7" t="s">
        <v>136</v>
      </c>
      <c r="L10" s="81" t="s">
        <v>68</v>
      </c>
      <c r="M10" s="23"/>
      <c r="N10" s="23" t="s">
        <v>84</v>
      </c>
      <c r="O10" s="46" t="s">
        <v>119</v>
      </c>
      <c r="P10" s="8"/>
      <c r="Q10" s="8"/>
      <c r="R10" s="8"/>
      <c r="S10" s="8"/>
      <c r="T10" s="8"/>
      <c r="U10" s="8"/>
      <c r="V10" s="8"/>
      <c r="W10" s="8"/>
      <c r="X10" s="8"/>
      <c r="Y10" s="6"/>
      <c r="Z10" s="10"/>
      <c r="AA10" s="6"/>
      <c r="AB10" s="15">
        <f t="shared" si="6"/>
        <v>0</v>
      </c>
      <c r="AC10" s="8">
        <v>0</v>
      </c>
      <c r="AD10" s="8">
        <v>0</v>
      </c>
      <c r="AE10" s="8">
        <v>0</v>
      </c>
      <c r="AF10" s="8">
        <v>0</v>
      </c>
      <c r="AG10" s="8">
        <f>+$EQ10*0.3</f>
        <v>228000</v>
      </c>
      <c r="AH10" s="8">
        <v>0</v>
      </c>
      <c r="AI10" s="8">
        <v>0</v>
      </c>
      <c r="AJ10" s="8">
        <f>+$EQ10*0.3</f>
        <v>228000</v>
      </c>
      <c r="AK10" s="8">
        <v>0</v>
      </c>
      <c r="AL10" s="8">
        <v>0</v>
      </c>
      <c r="AM10" s="8">
        <v>0</v>
      </c>
      <c r="AN10" s="8">
        <f>+$EQ10*0.4</f>
        <v>304000</v>
      </c>
      <c r="AO10" s="15">
        <f t="shared" si="7"/>
        <v>760000</v>
      </c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15">
        <f t="shared" si="8"/>
        <v>0</v>
      </c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15">
        <f t="shared" si="9"/>
        <v>0</v>
      </c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15">
        <f t="shared" si="10"/>
        <v>0</v>
      </c>
      <c r="CC10" s="42">
        <f t="shared" si="11"/>
        <v>760000</v>
      </c>
      <c r="CD10" s="9">
        <f t="shared" si="12"/>
        <v>41974</v>
      </c>
      <c r="CE10" s="49">
        <f t="shared" si="13"/>
        <v>12</v>
      </c>
      <c r="CF10" s="50">
        <v>4</v>
      </c>
      <c r="CG10" s="49">
        <v>3</v>
      </c>
      <c r="CH10" s="37" t="str">
        <f t="shared" si="14"/>
        <v/>
      </c>
      <c r="CI10" s="35" t="str">
        <f t="shared" si="15"/>
        <v/>
      </c>
      <c r="CJ10" s="35" t="str">
        <f t="shared" si="16"/>
        <v/>
      </c>
      <c r="CK10" s="35" t="str">
        <f t="shared" si="17"/>
        <v/>
      </c>
      <c r="CL10" s="35" t="str">
        <f t="shared" si="18"/>
        <v/>
      </c>
      <c r="CM10" s="35" t="str">
        <f t="shared" si="19"/>
        <v/>
      </c>
      <c r="CN10" s="35" t="str">
        <f t="shared" si="20"/>
        <v/>
      </c>
      <c r="CO10" s="35" t="str">
        <f t="shared" si="21"/>
        <v/>
      </c>
      <c r="CP10" s="35" t="str">
        <f t="shared" si="22"/>
        <v/>
      </c>
      <c r="CQ10" s="35" t="str">
        <f t="shared" si="23"/>
        <v/>
      </c>
      <c r="CR10" s="35" t="str">
        <f t="shared" si="24"/>
        <v/>
      </c>
      <c r="CS10" s="38" t="str">
        <f t="shared" si="25"/>
        <v/>
      </c>
      <c r="CT10" s="37">
        <f t="shared" si="26"/>
        <v>0</v>
      </c>
      <c r="CU10" s="35">
        <f t="shared" si="27"/>
        <v>0</v>
      </c>
      <c r="CV10" s="35">
        <f t="shared" si="28"/>
        <v>0</v>
      </c>
      <c r="CW10" s="35">
        <f t="shared" si="29"/>
        <v>0</v>
      </c>
      <c r="CX10" s="35">
        <f t="shared" si="30"/>
        <v>228000</v>
      </c>
      <c r="CY10" s="35">
        <f t="shared" si="31"/>
        <v>0</v>
      </c>
      <c r="CZ10" s="35">
        <f t="shared" si="32"/>
        <v>0</v>
      </c>
      <c r="DA10" s="35">
        <f t="shared" si="33"/>
        <v>228000</v>
      </c>
      <c r="DB10" s="35">
        <f t="shared" si="34"/>
        <v>0</v>
      </c>
      <c r="DC10" s="35">
        <f t="shared" si="35"/>
        <v>0</v>
      </c>
      <c r="DD10" s="35">
        <f t="shared" si="36"/>
        <v>0</v>
      </c>
      <c r="DE10" s="38">
        <f t="shared" si="37"/>
        <v>304000</v>
      </c>
      <c r="DF10" s="37" t="str">
        <f t="shared" si="38"/>
        <v/>
      </c>
      <c r="DG10" s="35" t="str">
        <f t="shared" si="39"/>
        <v/>
      </c>
      <c r="DH10" s="35" t="str">
        <f t="shared" si="40"/>
        <v/>
      </c>
      <c r="DI10" s="35" t="str">
        <f t="shared" si="41"/>
        <v/>
      </c>
      <c r="DJ10" s="35" t="str">
        <f t="shared" si="42"/>
        <v/>
      </c>
      <c r="DK10" s="35" t="str">
        <f t="shared" si="43"/>
        <v/>
      </c>
      <c r="DL10" s="35" t="str">
        <f t="shared" si="44"/>
        <v/>
      </c>
      <c r="DM10" s="35" t="str">
        <f t="shared" si="45"/>
        <v/>
      </c>
      <c r="DN10" s="35" t="str">
        <f t="shared" si="46"/>
        <v/>
      </c>
      <c r="DO10" s="35" t="str">
        <f t="shared" si="47"/>
        <v/>
      </c>
      <c r="DP10" s="35" t="str">
        <f t="shared" si="48"/>
        <v/>
      </c>
      <c r="DQ10" s="38" t="str">
        <f t="shared" si="49"/>
        <v/>
      </c>
      <c r="DR10" s="37" t="str">
        <f t="shared" si="50"/>
        <v/>
      </c>
      <c r="DS10" s="35" t="str">
        <f t="shared" si="51"/>
        <v/>
      </c>
      <c r="DT10" s="35" t="str">
        <f t="shared" si="52"/>
        <v/>
      </c>
      <c r="DU10" s="35" t="str">
        <f t="shared" si="53"/>
        <v/>
      </c>
      <c r="DV10" s="35" t="str">
        <f t="shared" si="54"/>
        <v/>
      </c>
      <c r="DW10" s="35" t="str">
        <f t="shared" si="55"/>
        <v/>
      </c>
      <c r="DX10" s="35" t="str">
        <f t="shared" si="56"/>
        <v/>
      </c>
      <c r="DY10" s="35" t="str">
        <f t="shared" si="57"/>
        <v/>
      </c>
      <c r="DZ10" s="35" t="str">
        <f t="shared" si="58"/>
        <v/>
      </c>
      <c r="EA10" s="35" t="str">
        <f t="shared" si="59"/>
        <v/>
      </c>
      <c r="EB10" s="35" t="str">
        <f t="shared" si="60"/>
        <v/>
      </c>
      <c r="EC10" s="38" t="str">
        <f t="shared" si="61"/>
        <v/>
      </c>
      <c r="ED10" s="37" t="str">
        <f t="shared" si="62"/>
        <v/>
      </c>
      <c r="EE10" s="35" t="str">
        <f t="shared" si="63"/>
        <v/>
      </c>
      <c r="EF10" s="35" t="str">
        <f t="shared" si="64"/>
        <v/>
      </c>
      <c r="EG10" s="35" t="str">
        <f t="shared" si="65"/>
        <v/>
      </c>
      <c r="EH10" s="35" t="str">
        <f t="shared" si="66"/>
        <v/>
      </c>
      <c r="EI10" s="35" t="str">
        <f t="shared" si="67"/>
        <v/>
      </c>
      <c r="EJ10" s="35" t="str">
        <f t="shared" si="68"/>
        <v/>
      </c>
      <c r="EK10" s="35" t="str">
        <f t="shared" si="69"/>
        <v/>
      </c>
      <c r="EL10" s="35" t="str">
        <f t="shared" si="70"/>
        <v/>
      </c>
      <c r="EM10" s="35" t="str">
        <f t="shared" si="71"/>
        <v/>
      </c>
      <c r="EN10" s="35" t="str">
        <f t="shared" si="72"/>
        <v/>
      </c>
      <c r="EO10" s="38" t="str">
        <f t="shared" si="73"/>
        <v/>
      </c>
      <c r="EP10" s="85"/>
      <c r="EQ10" s="6">
        <f>650000+180000-70000</f>
        <v>760000</v>
      </c>
      <c r="ER10" s="6">
        <f t="shared" si="74"/>
        <v>560000</v>
      </c>
      <c r="ES10" s="40">
        <v>200000</v>
      </c>
      <c r="ET10" s="110">
        <f>+ER10/EQ10</f>
        <v>0.73684210526315785</v>
      </c>
      <c r="EU10" s="6">
        <f t="shared" si="75"/>
        <v>0</v>
      </c>
    </row>
    <row r="11" spans="1:276" s="52" customFormat="1" ht="20.25" customHeight="1" x14ac:dyDescent="0.2">
      <c r="A11" s="48" t="s">
        <v>149</v>
      </c>
      <c r="B11" s="39">
        <v>1</v>
      </c>
      <c r="C11" s="4" t="s">
        <v>196</v>
      </c>
      <c r="D11" s="89">
        <v>2</v>
      </c>
      <c r="E11" s="108" t="s">
        <v>122</v>
      </c>
      <c r="F11" s="51" t="s">
        <v>185</v>
      </c>
      <c r="G11" s="3" t="s">
        <v>143</v>
      </c>
      <c r="H11" s="9">
        <v>41640</v>
      </c>
      <c r="I11" s="9">
        <v>41699</v>
      </c>
      <c r="J11" s="53">
        <f t="shared" si="77"/>
        <v>2014</v>
      </c>
      <c r="K11" s="7" t="s">
        <v>126</v>
      </c>
      <c r="L11" s="81"/>
      <c r="M11" s="23"/>
      <c r="N11" s="23"/>
      <c r="O11" s="46" t="s">
        <v>156</v>
      </c>
      <c r="P11" s="8"/>
      <c r="Q11" s="8"/>
      <c r="R11" s="8"/>
      <c r="S11" s="8"/>
      <c r="T11" s="8"/>
      <c r="U11" s="8"/>
      <c r="V11" s="8"/>
      <c r="W11" s="8"/>
      <c r="X11" s="8"/>
      <c r="Y11" s="6"/>
      <c r="Z11" s="10"/>
      <c r="AA11" s="6"/>
      <c r="AB11" s="15">
        <f t="shared" si="6"/>
        <v>0</v>
      </c>
      <c r="AC11" s="8">
        <v>0</v>
      </c>
      <c r="AD11" s="8">
        <v>0</v>
      </c>
      <c r="AE11" s="8">
        <f>+$EQ11*0.2</f>
        <v>8000</v>
      </c>
      <c r="AF11" s="8">
        <f>+$EQ11*0.4</f>
        <v>16000</v>
      </c>
      <c r="AG11" s="8">
        <f>+$EQ11*0.4</f>
        <v>16000</v>
      </c>
      <c r="AH11" s="8"/>
      <c r="AI11" s="8"/>
      <c r="AJ11" s="8"/>
      <c r="AK11" s="8"/>
      <c r="AL11" s="8"/>
      <c r="AM11" s="8"/>
      <c r="AN11" s="8"/>
      <c r="AO11" s="15">
        <f t="shared" si="7"/>
        <v>40000</v>
      </c>
      <c r="AP11" s="8"/>
      <c r="AQ11" s="8"/>
      <c r="AR11" s="8"/>
      <c r="AS11" s="10"/>
      <c r="AT11" s="8"/>
      <c r="AU11" s="8"/>
      <c r="AV11" s="8"/>
      <c r="AW11" s="8"/>
      <c r="AX11" s="8"/>
      <c r="AY11" s="8"/>
      <c r="AZ11" s="8"/>
      <c r="BA11" s="8"/>
      <c r="BB11" s="15">
        <f t="shared" si="8"/>
        <v>0</v>
      </c>
      <c r="BC11" s="8"/>
      <c r="BD11" s="8"/>
      <c r="BE11" s="8"/>
      <c r="BF11" s="8"/>
      <c r="BG11" s="8"/>
      <c r="BH11" s="8"/>
      <c r="BI11" s="8"/>
      <c r="BJ11" s="8"/>
      <c r="BK11" s="10"/>
      <c r="BL11" s="8"/>
      <c r="BM11" s="8"/>
      <c r="BN11" s="8"/>
      <c r="BO11" s="15">
        <f t="shared" si="9"/>
        <v>0</v>
      </c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10"/>
      <c r="CB11" s="15">
        <f t="shared" si="10"/>
        <v>0</v>
      </c>
      <c r="CC11" s="42">
        <f t="shared" si="11"/>
        <v>40000</v>
      </c>
      <c r="CD11" s="9">
        <f t="shared" si="12"/>
        <v>41760</v>
      </c>
      <c r="CE11" s="49">
        <f t="shared" si="13"/>
        <v>5</v>
      </c>
      <c r="CF11" s="50">
        <v>9</v>
      </c>
      <c r="CG11" s="49">
        <v>3</v>
      </c>
      <c r="CH11" s="37" t="str">
        <f t="shared" si="14"/>
        <v/>
      </c>
      <c r="CI11" s="35" t="str">
        <f t="shared" si="15"/>
        <v/>
      </c>
      <c r="CJ11" s="35" t="str">
        <f t="shared" si="16"/>
        <v/>
      </c>
      <c r="CK11" s="35" t="str">
        <f t="shared" si="17"/>
        <v/>
      </c>
      <c r="CL11" s="35" t="str">
        <f t="shared" si="18"/>
        <v/>
      </c>
      <c r="CM11" s="35" t="str">
        <f t="shared" si="19"/>
        <v/>
      </c>
      <c r="CN11" s="35" t="str">
        <f t="shared" si="20"/>
        <v/>
      </c>
      <c r="CO11" s="35" t="str">
        <f t="shared" si="21"/>
        <v/>
      </c>
      <c r="CP11" s="35" t="str">
        <f t="shared" si="22"/>
        <v/>
      </c>
      <c r="CQ11" s="35" t="str">
        <f t="shared" si="23"/>
        <v/>
      </c>
      <c r="CR11" s="35" t="str">
        <f t="shared" si="24"/>
        <v/>
      </c>
      <c r="CS11" s="38" t="str">
        <f t="shared" si="25"/>
        <v/>
      </c>
      <c r="CT11" s="37">
        <f t="shared" si="26"/>
        <v>0</v>
      </c>
      <c r="CU11" s="35">
        <f t="shared" si="27"/>
        <v>0</v>
      </c>
      <c r="CV11" s="35">
        <f t="shared" si="28"/>
        <v>8000</v>
      </c>
      <c r="CW11" s="35">
        <f t="shared" si="29"/>
        <v>16000</v>
      </c>
      <c r="CX11" s="35">
        <f t="shared" si="30"/>
        <v>16000</v>
      </c>
      <c r="CY11" s="35" t="str">
        <f t="shared" si="31"/>
        <v/>
      </c>
      <c r="CZ11" s="35" t="str">
        <f t="shared" si="32"/>
        <v/>
      </c>
      <c r="DA11" s="35" t="str">
        <f t="shared" si="33"/>
        <v/>
      </c>
      <c r="DB11" s="35" t="str">
        <f t="shared" si="34"/>
        <v/>
      </c>
      <c r="DC11" s="35" t="str">
        <f t="shared" si="35"/>
        <v/>
      </c>
      <c r="DD11" s="35" t="str">
        <f t="shared" si="36"/>
        <v/>
      </c>
      <c r="DE11" s="38" t="str">
        <f t="shared" si="37"/>
        <v/>
      </c>
      <c r="DF11" s="37" t="str">
        <f t="shared" si="38"/>
        <v/>
      </c>
      <c r="DG11" s="35" t="str">
        <f t="shared" si="39"/>
        <v/>
      </c>
      <c r="DH11" s="35" t="str">
        <f t="shared" si="40"/>
        <v/>
      </c>
      <c r="DI11" s="35" t="str">
        <f t="shared" si="41"/>
        <v/>
      </c>
      <c r="DJ11" s="35" t="str">
        <f t="shared" si="42"/>
        <v/>
      </c>
      <c r="DK11" s="35" t="str">
        <f t="shared" si="43"/>
        <v/>
      </c>
      <c r="DL11" s="35" t="str">
        <f t="shared" si="44"/>
        <v/>
      </c>
      <c r="DM11" s="35" t="str">
        <f t="shared" si="45"/>
        <v/>
      </c>
      <c r="DN11" s="35" t="str">
        <f t="shared" si="46"/>
        <v/>
      </c>
      <c r="DO11" s="35" t="str">
        <f t="shared" si="47"/>
        <v/>
      </c>
      <c r="DP11" s="35" t="str">
        <f t="shared" si="48"/>
        <v/>
      </c>
      <c r="DQ11" s="38" t="str">
        <f t="shared" si="49"/>
        <v/>
      </c>
      <c r="DR11" s="37" t="str">
        <f t="shared" si="50"/>
        <v/>
      </c>
      <c r="DS11" s="35" t="str">
        <f t="shared" si="51"/>
        <v/>
      </c>
      <c r="DT11" s="35" t="str">
        <f t="shared" si="52"/>
        <v/>
      </c>
      <c r="DU11" s="35" t="str">
        <f t="shared" si="53"/>
        <v/>
      </c>
      <c r="DV11" s="35" t="str">
        <f t="shared" si="54"/>
        <v/>
      </c>
      <c r="DW11" s="35" t="str">
        <f t="shared" si="55"/>
        <v/>
      </c>
      <c r="DX11" s="35" t="str">
        <f t="shared" si="56"/>
        <v/>
      </c>
      <c r="DY11" s="35" t="str">
        <f t="shared" si="57"/>
        <v/>
      </c>
      <c r="DZ11" s="35" t="str">
        <f t="shared" si="58"/>
        <v/>
      </c>
      <c r="EA11" s="35" t="str">
        <f t="shared" si="59"/>
        <v/>
      </c>
      <c r="EB11" s="35" t="str">
        <f t="shared" si="60"/>
        <v/>
      </c>
      <c r="EC11" s="38" t="str">
        <f t="shared" si="61"/>
        <v/>
      </c>
      <c r="ED11" s="37" t="str">
        <f t="shared" si="62"/>
        <v/>
      </c>
      <c r="EE11" s="35" t="str">
        <f t="shared" si="63"/>
        <v/>
      </c>
      <c r="EF11" s="35" t="str">
        <f t="shared" si="64"/>
        <v/>
      </c>
      <c r="EG11" s="35" t="str">
        <f t="shared" si="65"/>
        <v/>
      </c>
      <c r="EH11" s="35" t="str">
        <f t="shared" si="66"/>
        <v/>
      </c>
      <c r="EI11" s="35" t="str">
        <f t="shared" si="67"/>
        <v/>
      </c>
      <c r="EJ11" s="35" t="str">
        <f t="shared" si="68"/>
        <v/>
      </c>
      <c r="EK11" s="35" t="str">
        <f t="shared" si="69"/>
        <v/>
      </c>
      <c r="EL11" s="35" t="str">
        <f t="shared" si="70"/>
        <v/>
      </c>
      <c r="EM11" s="35" t="str">
        <f t="shared" si="71"/>
        <v/>
      </c>
      <c r="EN11" s="35" t="str">
        <f t="shared" si="72"/>
        <v/>
      </c>
      <c r="EO11" s="38" t="str">
        <f t="shared" si="73"/>
        <v/>
      </c>
      <c r="EP11" s="85"/>
      <c r="EQ11" s="6">
        <v>40000</v>
      </c>
      <c r="ER11" s="6">
        <f t="shared" si="74"/>
        <v>40000</v>
      </c>
      <c r="ES11" s="40"/>
      <c r="ET11" s="28"/>
      <c r="EU11" s="6">
        <f t="shared" si="75"/>
        <v>0</v>
      </c>
    </row>
    <row r="12" spans="1:276" s="52" customFormat="1" ht="20.25" customHeight="1" x14ac:dyDescent="0.2">
      <c r="A12" s="48" t="s">
        <v>149</v>
      </c>
      <c r="B12" s="39">
        <v>1</v>
      </c>
      <c r="C12" s="4" t="s">
        <v>196</v>
      </c>
      <c r="D12" s="89">
        <v>2</v>
      </c>
      <c r="E12" s="108" t="s">
        <v>123</v>
      </c>
      <c r="F12" s="51" t="s">
        <v>185</v>
      </c>
      <c r="G12" s="3" t="s">
        <v>143</v>
      </c>
      <c r="H12" s="9">
        <v>41760</v>
      </c>
      <c r="I12" s="9">
        <v>41821</v>
      </c>
      <c r="J12" s="53">
        <f t="shared" si="77"/>
        <v>2014</v>
      </c>
      <c r="K12" s="7" t="s">
        <v>126</v>
      </c>
      <c r="L12" s="81"/>
      <c r="M12" s="23"/>
      <c r="N12" s="23"/>
      <c r="O12" s="46" t="s">
        <v>156</v>
      </c>
      <c r="P12" s="8"/>
      <c r="Q12" s="8"/>
      <c r="R12" s="8"/>
      <c r="S12" s="8"/>
      <c r="T12" s="8"/>
      <c r="U12" s="8"/>
      <c r="V12" s="8"/>
      <c r="W12" s="8"/>
      <c r="X12" s="8"/>
      <c r="Y12" s="6"/>
      <c r="Z12" s="10"/>
      <c r="AA12" s="6"/>
      <c r="AB12" s="15">
        <f t="shared" si="6"/>
        <v>0</v>
      </c>
      <c r="AC12" s="8"/>
      <c r="AD12" s="8"/>
      <c r="AE12" s="8"/>
      <c r="AF12" s="8"/>
      <c r="AG12" s="8">
        <v>0</v>
      </c>
      <c r="AH12" s="8">
        <v>0</v>
      </c>
      <c r="AI12" s="8">
        <v>0</v>
      </c>
      <c r="AJ12" s="8">
        <f>+$EQ12*0.2</f>
        <v>4000</v>
      </c>
      <c r="AK12" s="10">
        <v>0</v>
      </c>
      <c r="AL12" s="8">
        <f>+$EQ12*0.4</f>
        <v>8000</v>
      </c>
      <c r="AM12" s="10">
        <v>0</v>
      </c>
      <c r="AN12" s="8">
        <f>+$EQ12*0.4</f>
        <v>8000</v>
      </c>
      <c r="AO12" s="15">
        <f t="shared" si="7"/>
        <v>20000</v>
      </c>
      <c r="AP12" s="10"/>
      <c r="AQ12" s="8"/>
      <c r="AR12" s="10"/>
      <c r="AS12" s="8"/>
      <c r="AT12" s="8"/>
      <c r="AU12" s="8"/>
      <c r="AV12" s="8"/>
      <c r="AW12" s="8"/>
      <c r="AX12" s="8"/>
      <c r="AY12" s="8"/>
      <c r="AZ12" s="10"/>
      <c r="BA12" s="8"/>
      <c r="BB12" s="15">
        <f t="shared" si="8"/>
        <v>0</v>
      </c>
      <c r="BC12" s="10"/>
      <c r="BD12" s="8"/>
      <c r="BE12" s="8"/>
      <c r="BF12" s="8"/>
      <c r="BG12" s="8"/>
      <c r="BH12" s="8"/>
      <c r="BI12" s="8"/>
      <c r="BJ12" s="8"/>
      <c r="BK12" s="10"/>
      <c r="BL12" s="8"/>
      <c r="BM12" s="8"/>
      <c r="BN12" s="8"/>
      <c r="BO12" s="15">
        <f t="shared" si="9"/>
        <v>0</v>
      </c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10"/>
      <c r="CB12" s="15">
        <f t="shared" si="10"/>
        <v>0</v>
      </c>
      <c r="CC12" s="42">
        <f t="shared" si="11"/>
        <v>20000</v>
      </c>
      <c r="CD12" s="9">
        <f t="shared" si="12"/>
        <v>41974</v>
      </c>
      <c r="CE12" s="49">
        <f t="shared" si="13"/>
        <v>8</v>
      </c>
      <c r="CF12" s="50">
        <v>10</v>
      </c>
      <c r="CG12" s="49">
        <v>9</v>
      </c>
      <c r="CH12" s="37" t="str">
        <f t="shared" si="14"/>
        <v/>
      </c>
      <c r="CI12" s="35" t="str">
        <f t="shared" si="15"/>
        <v/>
      </c>
      <c r="CJ12" s="35" t="str">
        <f t="shared" si="16"/>
        <v/>
      </c>
      <c r="CK12" s="35" t="str">
        <f t="shared" si="17"/>
        <v/>
      </c>
      <c r="CL12" s="35" t="str">
        <f t="shared" si="18"/>
        <v/>
      </c>
      <c r="CM12" s="35" t="str">
        <f t="shared" si="19"/>
        <v/>
      </c>
      <c r="CN12" s="35" t="str">
        <f t="shared" si="20"/>
        <v/>
      </c>
      <c r="CO12" s="35" t="str">
        <f t="shared" si="21"/>
        <v/>
      </c>
      <c r="CP12" s="35" t="str">
        <f t="shared" si="22"/>
        <v/>
      </c>
      <c r="CQ12" s="35" t="str">
        <f t="shared" si="23"/>
        <v/>
      </c>
      <c r="CR12" s="35" t="str">
        <f t="shared" si="24"/>
        <v/>
      </c>
      <c r="CS12" s="38" t="str">
        <f t="shared" si="25"/>
        <v/>
      </c>
      <c r="CT12" s="37" t="str">
        <f t="shared" si="26"/>
        <v/>
      </c>
      <c r="CU12" s="35" t="str">
        <f t="shared" si="27"/>
        <v/>
      </c>
      <c r="CV12" s="35" t="str">
        <f t="shared" si="28"/>
        <v/>
      </c>
      <c r="CW12" s="35" t="str">
        <f t="shared" si="29"/>
        <v/>
      </c>
      <c r="CX12" s="35">
        <f t="shared" si="30"/>
        <v>0</v>
      </c>
      <c r="CY12" s="35">
        <f t="shared" si="31"/>
        <v>0</v>
      </c>
      <c r="CZ12" s="35">
        <f t="shared" si="32"/>
        <v>0</v>
      </c>
      <c r="DA12" s="35">
        <f t="shared" si="33"/>
        <v>4000</v>
      </c>
      <c r="DB12" s="35">
        <f t="shared" si="34"/>
        <v>0</v>
      </c>
      <c r="DC12" s="35">
        <f t="shared" si="35"/>
        <v>8000</v>
      </c>
      <c r="DD12" s="35">
        <f t="shared" si="36"/>
        <v>0</v>
      </c>
      <c r="DE12" s="38">
        <f t="shared" si="37"/>
        <v>8000</v>
      </c>
      <c r="DF12" s="37" t="str">
        <f t="shared" si="38"/>
        <v/>
      </c>
      <c r="DG12" s="35" t="str">
        <f t="shared" si="39"/>
        <v/>
      </c>
      <c r="DH12" s="35" t="str">
        <f t="shared" si="40"/>
        <v/>
      </c>
      <c r="DI12" s="35" t="str">
        <f t="shared" si="41"/>
        <v/>
      </c>
      <c r="DJ12" s="35" t="str">
        <f t="shared" si="42"/>
        <v/>
      </c>
      <c r="DK12" s="35" t="str">
        <f t="shared" si="43"/>
        <v/>
      </c>
      <c r="DL12" s="35" t="str">
        <f t="shared" si="44"/>
        <v/>
      </c>
      <c r="DM12" s="35" t="str">
        <f t="shared" si="45"/>
        <v/>
      </c>
      <c r="DN12" s="35" t="str">
        <f t="shared" si="46"/>
        <v/>
      </c>
      <c r="DO12" s="35" t="str">
        <f t="shared" si="47"/>
        <v/>
      </c>
      <c r="DP12" s="35" t="str">
        <f t="shared" si="48"/>
        <v/>
      </c>
      <c r="DQ12" s="38" t="str">
        <f t="shared" si="49"/>
        <v/>
      </c>
      <c r="DR12" s="37" t="str">
        <f t="shared" si="50"/>
        <v/>
      </c>
      <c r="DS12" s="35" t="str">
        <f t="shared" si="51"/>
        <v/>
      </c>
      <c r="DT12" s="35" t="str">
        <f t="shared" si="52"/>
        <v/>
      </c>
      <c r="DU12" s="35" t="str">
        <f t="shared" si="53"/>
        <v/>
      </c>
      <c r="DV12" s="35" t="str">
        <f t="shared" si="54"/>
        <v/>
      </c>
      <c r="DW12" s="35" t="str">
        <f t="shared" si="55"/>
        <v/>
      </c>
      <c r="DX12" s="35" t="str">
        <f t="shared" si="56"/>
        <v/>
      </c>
      <c r="DY12" s="35" t="str">
        <f t="shared" si="57"/>
        <v/>
      </c>
      <c r="DZ12" s="35" t="str">
        <f t="shared" si="58"/>
        <v/>
      </c>
      <c r="EA12" s="35" t="str">
        <f t="shared" si="59"/>
        <v/>
      </c>
      <c r="EB12" s="35" t="str">
        <f t="shared" si="60"/>
        <v/>
      </c>
      <c r="EC12" s="38" t="str">
        <f t="shared" si="61"/>
        <v/>
      </c>
      <c r="ED12" s="37" t="str">
        <f t="shared" si="62"/>
        <v/>
      </c>
      <c r="EE12" s="35" t="str">
        <f t="shared" si="63"/>
        <v/>
      </c>
      <c r="EF12" s="35" t="str">
        <f t="shared" si="64"/>
        <v/>
      </c>
      <c r="EG12" s="35" t="str">
        <f t="shared" si="65"/>
        <v/>
      </c>
      <c r="EH12" s="35" t="str">
        <f t="shared" si="66"/>
        <v/>
      </c>
      <c r="EI12" s="35" t="str">
        <f t="shared" si="67"/>
        <v/>
      </c>
      <c r="EJ12" s="35" t="str">
        <f t="shared" si="68"/>
        <v/>
      </c>
      <c r="EK12" s="35" t="str">
        <f t="shared" si="69"/>
        <v/>
      </c>
      <c r="EL12" s="35" t="str">
        <f t="shared" si="70"/>
        <v/>
      </c>
      <c r="EM12" s="35" t="str">
        <f t="shared" si="71"/>
        <v/>
      </c>
      <c r="EN12" s="35" t="str">
        <f t="shared" si="72"/>
        <v/>
      </c>
      <c r="EO12" s="38" t="str">
        <f t="shared" si="73"/>
        <v/>
      </c>
      <c r="EP12" s="85"/>
      <c r="EQ12" s="6">
        <v>20000</v>
      </c>
      <c r="ER12" s="6">
        <f t="shared" si="74"/>
        <v>20000</v>
      </c>
      <c r="ES12" s="40"/>
      <c r="ET12" s="28"/>
      <c r="EU12" s="6">
        <f t="shared" si="75"/>
        <v>0</v>
      </c>
    </row>
    <row r="13" spans="1:276" s="52" customFormat="1" ht="20.25" customHeight="1" x14ac:dyDescent="0.2">
      <c r="A13" s="48" t="s">
        <v>149</v>
      </c>
      <c r="B13" s="39">
        <v>1</v>
      </c>
      <c r="C13" s="4" t="s">
        <v>196</v>
      </c>
      <c r="D13" s="44">
        <v>2</v>
      </c>
      <c r="E13" s="108" t="s">
        <v>124</v>
      </c>
      <c r="F13" s="51" t="s">
        <v>185</v>
      </c>
      <c r="G13" s="3" t="s">
        <v>143</v>
      </c>
      <c r="H13" s="9">
        <v>41760</v>
      </c>
      <c r="I13" s="9">
        <v>41821</v>
      </c>
      <c r="J13" s="53">
        <f t="shared" si="77"/>
        <v>2014</v>
      </c>
      <c r="K13" s="7" t="s">
        <v>126</v>
      </c>
      <c r="L13" s="81"/>
      <c r="M13" s="23"/>
      <c r="N13" s="23"/>
      <c r="O13" s="46" t="s">
        <v>156</v>
      </c>
      <c r="P13" s="8"/>
      <c r="Q13" s="8"/>
      <c r="R13" s="8"/>
      <c r="S13" s="8"/>
      <c r="T13" s="8"/>
      <c r="U13" s="8"/>
      <c r="V13" s="8"/>
      <c r="W13" s="8"/>
      <c r="X13" s="8"/>
      <c r="Y13" s="6"/>
      <c r="Z13" s="10"/>
      <c r="AA13" s="6"/>
      <c r="AB13" s="15">
        <f t="shared" si="6"/>
        <v>0</v>
      </c>
      <c r="AC13" s="8"/>
      <c r="AD13" s="8"/>
      <c r="AE13" s="8"/>
      <c r="AF13" s="8"/>
      <c r="AG13" s="8">
        <v>0</v>
      </c>
      <c r="AH13" s="8">
        <v>0</v>
      </c>
      <c r="AI13" s="8">
        <v>0</v>
      </c>
      <c r="AJ13" s="8">
        <f>+$EQ13*0.2</f>
        <v>14000</v>
      </c>
      <c r="AK13" s="10">
        <v>0</v>
      </c>
      <c r="AL13" s="8">
        <f>+$EQ13*0.4</f>
        <v>28000</v>
      </c>
      <c r="AM13" s="10">
        <v>0</v>
      </c>
      <c r="AN13" s="8">
        <f>+$EQ13*0.4</f>
        <v>28000</v>
      </c>
      <c r="AO13" s="15">
        <f t="shared" si="7"/>
        <v>70000</v>
      </c>
      <c r="AP13" s="10"/>
      <c r="AQ13" s="8"/>
      <c r="AR13" s="10"/>
      <c r="AS13" s="8"/>
      <c r="AT13" s="8"/>
      <c r="AU13" s="8"/>
      <c r="AV13" s="8"/>
      <c r="AW13" s="8"/>
      <c r="AX13" s="8"/>
      <c r="AY13" s="8"/>
      <c r="AZ13" s="10"/>
      <c r="BA13" s="8"/>
      <c r="BB13" s="15">
        <f t="shared" si="8"/>
        <v>0</v>
      </c>
      <c r="BC13" s="10"/>
      <c r="BD13" s="8"/>
      <c r="BE13" s="8"/>
      <c r="BF13" s="8"/>
      <c r="BG13" s="8"/>
      <c r="BH13" s="8"/>
      <c r="BI13" s="8"/>
      <c r="BJ13" s="8"/>
      <c r="BK13" s="10"/>
      <c r="BL13" s="8"/>
      <c r="BM13" s="8"/>
      <c r="BN13" s="8"/>
      <c r="BO13" s="15">
        <f t="shared" si="9"/>
        <v>0</v>
      </c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10"/>
      <c r="CB13" s="15">
        <f t="shared" si="10"/>
        <v>0</v>
      </c>
      <c r="CC13" s="42">
        <f t="shared" si="11"/>
        <v>70000</v>
      </c>
      <c r="CD13" s="9">
        <f t="shared" si="12"/>
        <v>41974</v>
      </c>
      <c r="CE13" s="49">
        <f t="shared" si="13"/>
        <v>8</v>
      </c>
      <c r="CF13" s="50">
        <v>11</v>
      </c>
      <c r="CG13" s="49">
        <v>9</v>
      </c>
      <c r="CH13" s="37" t="str">
        <f t="shared" si="14"/>
        <v/>
      </c>
      <c r="CI13" s="35" t="str">
        <f t="shared" si="15"/>
        <v/>
      </c>
      <c r="CJ13" s="35" t="str">
        <f t="shared" si="16"/>
        <v/>
      </c>
      <c r="CK13" s="35" t="str">
        <f t="shared" si="17"/>
        <v/>
      </c>
      <c r="CL13" s="35" t="str">
        <f t="shared" si="18"/>
        <v/>
      </c>
      <c r="CM13" s="35" t="str">
        <f t="shared" si="19"/>
        <v/>
      </c>
      <c r="CN13" s="35" t="str">
        <f t="shared" si="20"/>
        <v/>
      </c>
      <c r="CO13" s="35" t="str">
        <f t="shared" si="21"/>
        <v/>
      </c>
      <c r="CP13" s="35" t="str">
        <f t="shared" si="22"/>
        <v/>
      </c>
      <c r="CQ13" s="35" t="str">
        <f t="shared" si="23"/>
        <v/>
      </c>
      <c r="CR13" s="35" t="str">
        <f t="shared" si="24"/>
        <v/>
      </c>
      <c r="CS13" s="38" t="str">
        <f t="shared" si="25"/>
        <v/>
      </c>
      <c r="CT13" s="37" t="str">
        <f t="shared" si="26"/>
        <v/>
      </c>
      <c r="CU13" s="35" t="str">
        <f t="shared" si="27"/>
        <v/>
      </c>
      <c r="CV13" s="35" t="str">
        <f t="shared" si="28"/>
        <v/>
      </c>
      <c r="CW13" s="35" t="str">
        <f t="shared" si="29"/>
        <v/>
      </c>
      <c r="CX13" s="35">
        <f t="shared" si="30"/>
        <v>0</v>
      </c>
      <c r="CY13" s="35">
        <f t="shared" si="31"/>
        <v>0</v>
      </c>
      <c r="CZ13" s="35">
        <f t="shared" si="32"/>
        <v>0</v>
      </c>
      <c r="DA13" s="35">
        <f t="shared" si="33"/>
        <v>14000</v>
      </c>
      <c r="DB13" s="35">
        <f t="shared" si="34"/>
        <v>0</v>
      </c>
      <c r="DC13" s="35">
        <f t="shared" si="35"/>
        <v>28000</v>
      </c>
      <c r="DD13" s="35">
        <f t="shared" si="36"/>
        <v>0</v>
      </c>
      <c r="DE13" s="38">
        <f t="shared" si="37"/>
        <v>28000</v>
      </c>
      <c r="DF13" s="37" t="str">
        <f t="shared" si="38"/>
        <v/>
      </c>
      <c r="DG13" s="35" t="str">
        <f t="shared" si="39"/>
        <v/>
      </c>
      <c r="DH13" s="35" t="str">
        <f t="shared" si="40"/>
        <v/>
      </c>
      <c r="DI13" s="35" t="str">
        <f t="shared" si="41"/>
        <v/>
      </c>
      <c r="DJ13" s="35" t="str">
        <f t="shared" si="42"/>
        <v/>
      </c>
      <c r="DK13" s="35" t="str">
        <f t="shared" si="43"/>
        <v/>
      </c>
      <c r="DL13" s="35" t="str">
        <f t="shared" si="44"/>
        <v/>
      </c>
      <c r="DM13" s="35" t="str">
        <f t="shared" si="45"/>
        <v/>
      </c>
      <c r="DN13" s="35" t="str">
        <f t="shared" si="46"/>
        <v/>
      </c>
      <c r="DO13" s="35" t="str">
        <f t="shared" si="47"/>
        <v/>
      </c>
      <c r="DP13" s="35" t="str">
        <f t="shared" si="48"/>
        <v/>
      </c>
      <c r="DQ13" s="38" t="str">
        <f t="shared" si="49"/>
        <v/>
      </c>
      <c r="DR13" s="37" t="str">
        <f t="shared" si="50"/>
        <v/>
      </c>
      <c r="DS13" s="35" t="str">
        <f t="shared" si="51"/>
        <v/>
      </c>
      <c r="DT13" s="35" t="str">
        <f t="shared" si="52"/>
        <v/>
      </c>
      <c r="DU13" s="35" t="str">
        <f t="shared" si="53"/>
        <v/>
      </c>
      <c r="DV13" s="35" t="str">
        <f t="shared" si="54"/>
        <v/>
      </c>
      <c r="DW13" s="35" t="str">
        <f t="shared" si="55"/>
        <v/>
      </c>
      <c r="DX13" s="35" t="str">
        <f t="shared" si="56"/>
        <v/>
      </c>
      <c r="DY13" s="35" t="str">
        <f t="shared" si="57"/>
        <v/>
      </c>
      <c r="DZ13" s="35" t="str">
        <f t="shared" si="58"/>
        <v/>
      </c>
      <c r="EA13" s="35" t="str">
        <f t="shared" si="59"/>
        <v/>
      </c>
      <c r="EB13" s="35" t="str">
        <f t="shared" si="60"/>
        <v/>
      </c>
      <c r="EC13" s="38" t="str">
        <f t="shared" si="61"/>
        <v/>
      </c>
      <c r="ED13" s="37" t="str">
        <f t="shared" si="62"/>
        <v/>
      </c>
      <c r="EE13" s="35" t="str">
        <f t="shared" si="63"/>
        <v/>
      </c>
      <c r="EF13" s="35" t="str">
        <f t="shared" si="64"/>
        <v/>
      </c>
      <c r="EG13" s="35" t="str">
        <f t="shared" si="65"/>
        <v/>
      </c>
      <c r="EH13" s="35" t="str">
        <f t="shared" si="66"/>
        <v/>
      </c>
      <c r="EI13" s="35" t="str">
        <f t="shared" si="67"/>
        <v/>
      </c>
      <c r="EJ13" s="35" t="str">
        <f t="shared" si="68"/>
        <v/>
      </c>
      <c r="EK13" s="35" t="str">
        <f t="shared" si="69"/>
        <v/>
      </c>
      <c r="EL13" s="35" t="str">
        <f t="shared" si="70"/>
        <v/>
      </c>
      <c r="EM13" s="35" t="str">
        <f t="shared" si="71"/>
        <v/>
      </c>
      <c r="EN13" s="35" t="str">
        <f t="shared" si="72"/>
        <v/>
      </c>
      <c r="EO13" s="38" t="str">
        <f t="shared" si="73"/>
        <v/>
      </c>
      <c r="EP13" s="85"/>
      <c r="EQ13" s="6">
        <v>70000</v>
      </c>
      <c r="ER13" s="6">
        <f t="shared" si="74"/>
        <v>70000</v>
      </c>
      <c r="ES13" s="40"/>
      <c r="ET13" s="28"/>
      <c r="EU13" s="6">
        <f t="shared" si="75"/>
        <v>0</v>
      </c>
    </row>
    <row r="14" spans="1:276" s="52" customFormat="1" ht="20.25" customHeight="1" x14ac:dyDescent="0.2">
      <c r="A14" s="48" t="s">
        <v>149</v>
      </c>
      <c r="B14" s="39">
        <v>1</v>
      </c>
      <c r="C14" s="4" t="s">
        <v>209</v>
      </c>
      <c r="D14" s="44">
        <v>3</v>
      </c>
      <c r="E14" s="108" t="s">
        <v>238</v>
      </c>
      <c r="F14" s="51" t="s">
        <v>190</v>
      </c>
      <c r="G14" s="3" t="s">
        <v>144</v>
      </c>
      <c r="H14" s="9">
        <v>42064</v>
      </c>
      <c r="I14" s="9">
        <v>42186</v>
      </c>
      <c r="J14" s="53">
        <f t="shared" si="77"/>
        <v>2015</v>
      </c>
      <c r="K14" s="7" t="s">
        <v>191</v>
      </c>
      <c r="L14" s="81"/>
      <c r="M14" s="23"/>
      <c r="N14" s="23"/>
      <c r="O14" s="46" t="s">
        <v>156</v>
      </c>
      <c r="P14" s="8"/>
      <c r="Q14" s="8"/>
      <c r="R14" s="8"/>
      <c r="S14" s="8"/>
      <c r="T14" s="8"/>
      <c r="U14" s="8"/>
      <c r="V14" s="8"/>
      <c r="W14" s="8"/>
      <c r="X14" s="8"/>
      <c r="Y14" s="6"/>
      <c r="Z14" s="10"/>
      <c r="AA14" s="6"/>
      <c r="AB14" s="15">
        <f t="shared" si="6"/>
        <v>0</v>
      </c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15">
        <f t="shared" si="7"/>
        <v>0</v>
      </c>
      <c r="AP14" s="8"/>
      <c r="AQ14" s="8"/>
      <c r="AR14" s="8">
        <v>0</v>
      </c>
      <c r="AS14" s="8">
        <f>+$EQ14*0.5</f>
        <v>100000</v>
      </c>
      <c r="AT14" s="8"/>
      <c r="AU14" s="8"/>
      <c r="AV14" s="8"/>
      <c r="AW14" s="8"/>
      <c r="AX14" s="8"/>
      <c r="AY14" s="8"/>
      <c r="AZ14" s="8"/>
      <c r="BA14" s="8"/>
      <c r="BB14" s="15">
        <f t="shared" si="8"/>
        <v>100000</v>
      </c>
      <c r="BC14" s="8"/>
      <c r="BD14" s="8"/>
      <c r="BE14" s="8"/>
      <c r="BF14" s="8"/>
      <c r="BG14" s="8"/>
      <c r="BH14" s="8">
        <v>0</v>
      </c>
      <c r="BI14" s="8">
        <f>+$EQ14*0.5</f>
        <v>100000</v>
      </c>
      <c r="BJ14" s="8"/>
      <c r="BK14" s="10"/>
      <c r="BL14" s="8"/>
      <c r="BM14" s="8"/>
      <c r="BN14" s="8"/>
      <c r="BO14" s="15">
        <f t="shared" si="9"/>
        <v>100000</v>
      </c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10"/>
      <c r="CB14" s="15">
        <f t="shared" si="10"/>
        <v>0</v>
      </c>
      <c r="CC14" s="42">
        <f t="shared" si="11"/>
        <v>200000</v>
      </c>
      <c r="CD14" s="9">
        <f t="shared" si="12"/>
        <v>42156</v>
      </c>
      <c r="CE14" s="49">
        <f t="shared" si="13"/>
        <v>4</v>
      </c>
      <c r="CF14" s="50">
        <v>17</v>
      </c>
      <c r="CG14" s="49">
        <v>4</v>
      </c>
      <c r="CH14" s="37" t="str">
        <f t="shared" si="14"/>
        <v/>
      </c>
      <c r="CI14" s="35" t="str">
        <f t="shared" si="15"/>
        <v/>
      </c>
      <c r="CJ14" s="35" t="str">
        <f t="shared" si="16"/>
        <v/>
      </c>
      <c r="CK14" s="35" t="str">
        <f t="shared" si="17"/>
        <v/>
      </c>
      <c r="CL14" s="35" t="str">
        <f t="shared" si="18"/>
        <v/>
      </c>
      <c r="CM14" s="35" t="str">
        <f t="shared" si="19"/>
        <v/>
      </c>
      <c r="CN14" s="35" t="str">
        <f t="shared" si="20"/>
        <v/>
      </c>
      <c r="CO14" s="35" t="str">
        <f t="shared" si="21"/>
        <v/>
      </c>
      <c r="CP14" s="35" t="str">
        <f t="shared" si="22"/>
        <v/>
      </c>
      <c r="CQ14" s="35" t="str">
        <f t="shared" si="23"/>
        <v/>
      </c>
      <c r="CR14" s="35" t="str">
        <f t="shared" si="24"/>
        <v/>
      </c>
      <c r="CS14" s="38" t="str">
        <f t="shared" si="25"/>
        <v/>
      </c>
      <c r="CT14" s="37" t="str">
        <f t="shared" si="26"/>
        <v/>
      </c>
      <c r="CU14" s="35" t="str">
        <f t="shared" si="27"/>
        <v/>
      </c>
      <c r="CV14" s="35" t="str">
        <f t="shared" si="28"/>
        <v/>
      </c>
      <c r="CW14" s="35" t="str">
        <f t="shared" si="29"/>
        <v/>
      </c>
      <c r="CX14" s="35" t="str">
        <f t="shared" si="30"/>
        <v/>
      </c>
      <c r="CY14" s="35" t="str">
        <f t="shared" si="31"/>
        <v/>
      </c>
      <c r="CZ14" s="35" t="str">
        <f t="shared" si="32"/>
        <v/>
      </c>
      <c r="DA14" s="35" t="str">
        <f t="shared" si="33"/>
        <v/>
      </c>
      <c r="DB14" s="35" t="str">
        <f t="shared" si="34"/>
        <v/>
      </c>
      <c r="DC14" s="35" t="str">
        <f t="shared" si="35"/>
        <v/>
      </c>
      <c r="DD14" s="35" t="str">
        <f t="shared" si="36"/>
        <v/>
      </c>
      <c r="DE14" s="38" t="str">
        <f t="shared" si="37"/>
        <v/>
      </c>
      <c r="DF14" s="37" t="str">
        <f t="shared" si="38"/>
        <v/>
      </c>
      <c r="DG14" s="35" t="str">
        <f t="shared" si="39"/>
        <v/>
      </c>
      <c r="DH14" s="35">
        <f t="shared" si="40"/>
        <v>0</v>
      </c>
      <c r="DI14" s="35">
        <f t="shared" si="41"/>
        <v>100000</v>
      </c>
      <c r="DJ14" s="35" t="str">
        <f t="shared" si="42"/>
        <v/>
      </c>
      <c r="DK14" s="35" t="str">
        <f t="shared" si="43"/>
        <v/>
      </c>
      <c r="DL14" s="35" t="str">
        <f t="shared" si="44"/>
        <v/>
      </c>
      <c r="DM14" s="35" t="str">
        <f t="shared" si="45"/>
        <v/>
      </c>
      <c r="DN14" s="35" t="str">
        <f t="shared" si="46"/>
        <v/>
      </c>
      <c r="DO14" s="35" t="str">
        <f t="shared" si="47"/>
        <v/>
      </c>
      <c r="DP14" s="35" t="str">
        <f t="shared" si="48"/>
        <v/>
      </c>
      <c r="DQ14" s="38" t="str">
        <f t="shared" si="49"/>
        <v/>
      </c>
      <c r="DR14" s="37" t="str">
        <f t="shared" si="50"/>
        <v/>
      </c>
      <c r="DS14" s="35" t="str">
        <f t="shared" si="51"/>
        <v/>
      </c>
      <c r="DT14" s="35" t="str">
        <f t="shared" si="52"/>
        <v/>
      </c>
      <c r="DU14" s="35" t="str">
        <f t="shared" si="53"/>
        <v/>
      </c>
      <c r="DV14" s="35" t="str">
        <f t="shared" si="54"/>
        <v/>
      </c>
      <c r="DW14" s="35">
        <f t="shared" si="55"/>
        <v>0</v>
      </c>
      <c r="DX14" s="35">
        <f t="shared" si="56"/>
        <v>100000</v>
      </c>
      <c r="DY14" s="35" t="str">
        <f t="shared" si="57"/>
        <v/>
      </c>
      <c r="DZ14" s="35" t="str">
        <f t="shared" si="58"/>
        <v/>
      </c>
      <c r="EA14" s="35" t="str">
        <f t="shared" si="59"/>
        <v/>
      </c>
      <c r="EB14" s="35" t="str">
        <f t="shared" si="60"/>
        <v/>
      </c>
      <c r="EC14" s="38" t="str">
        <f t="shared" si="61"/>
        <v/>
      </c>
      <c r="ED14" s="37" t="str">
        <f t="shared" si="62"/>
        <v/>
      </c>
      <c r="EE14" s="35" t="str">
        <f t="shared" si="63"/>
        <v/>
      </c>
      <c r="EF14" s="35" t="str">
        <f t="shared" si="64"/>
        <v/>
      </c>
      <c r="EG14" s="35" t="str">
        <f t="shared" si="65"/>
        <v/>
      </c>
      <c r="EH14" s="35" t="str">
        <f t="shared" si="66"/>
        <v/>
      </c>
      <c r="EI14" s="35" t="str">
        <f t="shared" si="67"/>
        <v/>
      </c>
      <c r="EJ14" s="35" t="str">
        <f t="shared" si="68"/>
        <v/>
      </c>
      <c r="EK14" s="35" t="str">
        <f t="shared" si="69"/>
        <v/>
      </c>
      <c r="EL14" s="35" t="str">
        <f t="shared" si="70"/>
        <v/>
      </c>
      <c r="EM14" s="35" t="str">
        <f t="shared" si="71"/>
        <v/>
      </c>
      <c r="EN14" s="35" t="str">
        <f t="shared" si="72"/>
        <v/>
      </c>
      <c r="EO14" s="38" t="str">
        <f t="shared" si="73"/>
        <v/>
      </c>
      <c r="EP14" s="85"/>
      <c r="EQ14" s="6">
        <v>200000</v>
      </c>
      <c r="ER14" s="6">
        <f t="shared" si="74"/>
        <v>200000</v>
      </c>
      <c r="ES14" s="40"/>
      <c r="ET14" s="28"/>
      <c r="EU14" s="6">
        <f t="shared" si="75"/>
        <v>0</v>
      </c>
    </row>
    <row r="15" spans="1:276" s="52" customFormat="1" ht="20.25" customHeight="1" x14ac:dyDescent="0.2">
      <c r="A15" s="48" t="s">
        <v>205</v>
      </c>
      <c r="B15" s="39">
        <v>2</v>
      </c>
      <c r="C15" s="45" t="s">
        <v>210</v>
      </c>
      <c r="D15" s="89">
        <v>4</v>
      </c>
      <c r="E15" s="108" t="s">
        <v>141</v>
      </c>
      <c r="F15" s="51" t="s">
        <v>190</v>
      </c>
      <c r="G15" s="3" t="s">
        <v>1</v>
      </c>
      <c r="H15" s="9">
        <v>41640</v>
      </c>
      <c r="I15" s="9">
        <v>41730</v>
      </c>
      <c r="J15" s="53">
        <f t="shared" si="77"/>
        <v>2014</v>
      </c>
      <c r="K15" s="7" t="s">
        <v>136</v>
      </c>
      <c r="L15" s="81" t="s">
        <v>68</v>
      </c>
      <c r="M15" s="23" t="s">
        <v>86</v>
      </c>
      <c r="N15" s="23" t="s">
        <v>85</v>
      </c>
      <c r="O15" s="46" t="s">
        <v>2</v>
      </c>
      <c r="P15" s="8"/>
      <c r="Q15" s="8"/>
      <c r="R15" s="8"/>
      <c r="S15" s="8"/>
      <c r="T15" s="8"/>
      <c r="U15" s="8"/>
      <c r="V15" s="8"/>
      <c r="W15" s="8"/>
      <c r="X15" s="8"/>
      <c r="Y15" s="6"/>
      <c r="Z15" s="10"/>
      <c r="AA15" s="6"/>
      <c r="AB15" s="15">
        <f t="shared" si="6"/>
        <v>0</v>
      </c>
      <c r="AC15" s="8">
        <v>0</v>
      </c>
      <c r="AD15" s="8">
        <v>0</v>
      </c>
      <c r="AE15" s="8">
        <v>0</v>
      </c>
      <c r="AF15" s="8">
        <v>0</v>
      </c>
      <c r="AG15" s="8">
        <f>+$EQ15*0.3</f>
        <v>132000</v>
      </c>
      <c r="AH15" s="8">
        <v>0</v>
      </c>
      <c r="AI15" s="8">
        <v>0</v>
      </c>
      <c r="AJ15" s="8">
        <f>+$EQ15*0.3</f>
        <v>132000</v>
      </c>
      <c r="AK15" s="8">
        <v>0</v>
      </c>
      <c r="AL15" s="8">
        <v>0</v>
      </c>
      <c r="AM15" s="8">
        <v>0</v>
      </c>
      <c r="AN15" s="8">
        <f>+$EQ15*0.4</f>
        <v>176000</v>
      </c>
      <c r="AO15" s="15">
        <f t="shared" si="7"/>
        <v>440000</v>
      </c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15">
        <f t="shared" si="8"/>
        <v>0</v>
      </c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15">
        <f t="shared" si="9"/>
        <v>0</v>
      </c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15">
        <f t="shared" si="10"/>
        <v>0</v>
      </c>
      <c r="CC15" s="42">
        <f t="shared" si="11"/>
        <v>440000</v>
      </c>
      <c r="CD15" s="9">
        <f t="shared" si="12"/>
        <v>41974</v>
      </c>
      <c r="CE15" s="49">
        <f t="shared" si="13"/>
        <v>12</v>
      </c>
      <c r="CF15" s="50">
        <v>5</v>
      </c>
      <c r="CG15" s="49">
        <v>3</v>
      </c>
      <c r="CH15" s="37" t="str">
        <f t="shared" si="14"/>
        <v/>
      </c>
      <c r="CI15" s="35" t="str">
        <f t="shared" si="15"/>
        <v/>
      </c>
      <c r="CJ15" s="35" t="str">
        <f t="shared" si="16"/>
        <v/>
      </c>
      <c r="CK15" s="35" t="str">
        <f t="shared" si="17"/>
        <v/>
      </c>
      <c r="CL15" s="35" t="str">
        <f t="shared" si="18"/>
        <v/>
      </c>
      <c r="CM15" s="35" t="str">
        <f t="shared" si="19"/>
        <v/>
      </c>
      <c r="CN15" s="35" t="str">
        <f t="shared" si="20"/>
        <v/>
      </c>
      <c r="CO15" s="35" t="str">
        <f t="shared" si="21"/>
        <v/>
      </c>
      <c r="CP15" s="35" t="str">
        <f t="shared" si="22"/>
        <v/>
      </c>
      <c r="CQ15" s="35" t="str">
        <f t="shared" si="23"/>
        <v/>
      </c>
      <c r="CR15" s="35" t="str">
        <f t="shared" si="24"/>
        <v/>
      </c>
      <c r="CS15" s="38" t="str">
        <f t="shared" si="25"/>
        <v/>
      </c>
      <c r="CT15" s="37">
        <f t="shared" si="26"/>
        <v>0</v>
      </c>
      <c r="CU15" s="35">
        <f t="shared" si="27"/>
        <v>0</v>
      </c>
      <c r="CV15" s="35">
        <f t="shared" si="28"/>
        <v>0</v>
      </c>
      <c r="CW15" s="35">
        <f t="shared" si="29"/>
        <v>0</v>
      </c>
      <c r="CX15" s="35">
        <f t="shared" si="30"/>
        <v>132000</v>
      </c>
      <c r="CY15" s="35">
        <f t="shared" si="31"/>
        <v>0</v>
      </c>
      <c r="CZ15" s="35">
        <f t="shared" si="32"/>
        <v>0</v>
      </c>
      <c r="DA15" s="35">
        <f t="shared" si="33"/>
        <v>132000</v>
      </c>
      <c r="DB15" s="35">
        <f t="shared" si="34"/>
        <v>0</v>
      </c>
      <c r="DC15" s="35">
        <f t="shared" si="35"/>
        <v>0</v>
      </c>
      <c r="DD15" s="35">
        <f t="shared" si="36"/>
        <v>0</v>
      </c>
      <c r="DE15" s="38">
        <f t="shared" si="37"/>
        <v>176000</v>
      </c>
      <c r="DF15" s="37" t="str">
        <f t="shared" si="38"/>
        <v/>
      </c>
      <c r="DG15" s="35" t="str">
        <f t="shared" si="39"/>
        <v/>
      </c>
      <c r="DH15" s="35" t="str">
        <f t="shared" si="40"/>
        <v/>
      </c>
      <c r="DI15" s="35" t="str">
        <f t="shared" si="41"/>
        <v/>
      </c>
      <c r="DJ15" s="35" t="str">
        <f t="shared" si="42"/>
        <v/>
      </c>
      <c r="DK15" s="35" t="str">
        <f t="shared" si="43"/>
        <v/>
      </c>
      <c r="DL15" s="35" t="str">
        <f t="shared" si="44"/>
        <v/>
      </c>
      <c r="DM15" s="35" t="str">
        <f t="shared" si="45"/>
        <v/>
      </c>
      <c r="DN15" s="35" t="str">
        <f t="shared" si="46"/>
        <v/>
      </c>
      <c r="DO15" s="35" t="str">
        <f t="shared" si="47"/>
        <v/>
      </c>
      <c r="DP15" s="35" t="str">
        <f t="shared" si="48"/>
        <v/>
      </c>
      <c r="DQ15" s="38" t="str">
        <f t="shared" si="49"/>
        <v/>
      </c>
      <c r="DR15" s="37" t="str">
        <f t="shared" si="50"/>
        <v/>
      </c>
      <c r="DS15" s="35" t="str">
        <f t="shared" si="51"/>
        <v/>
      </c>
      <c r="DT15" s="35" t="str">
        <f t="shared" si="52"/>
        <v/>
      </c>
      <c r="DU15" s="35" t="str">
        <f t="shared" si="53"/>
        <v/>
      </c>
      <c r="DV15" s="35" t="str">
        <f t="shared" si="54"/>
        <v/>
      </c>
      <c r="DW15" s="35" t="str">
        <f t="shared" si="55"/>
        <v/>
      </c>
      <c r="DX15" s="35" t="str">
        <f t="shared" si="56"/>
        <v/>
      </c>
      <c r="DY15" s="35" t="str">
        <f t="shared" si="57"/>
        <v/>
      </c>
      <c r="DZ15" s="35" t="str">
        <f t="shared" si="58"/>
        <v/>
      </c>
      <c r="EA15" s="35" t="str">
        <f t="shared" si="59"/>
        <v/>
      </c>
      <c r="EB15" s="35" t="str">
        <f t="shared" si="60"/>
        <v/>
      </c>
      <c r="EC15" s="38" t="str">
        <f t="shared" si="61"/>
        <v/>
      </c>
      <c r="ED15" s="37" t="str">
        <f t="shared" si="62"/>
        <v/>
      </c>
      <c r="EE15" s="35" t="str">
        <f t="shared" si="63"/>
        <v/>
      </c>
      <c r="EF15" s="35" t="str">
        <f t="shared" si="64"/>
        <v/>
      </c>
      <c r="EG15" s="35" t="str">
        <f t="shared" si="65"/>
        <v/>
      </c>
      <c r="EH15" s="35" t="str">
        <f t="shared" si="66"/>
        <v/>
      </c>
      <c r="EI15" s="35" t="str">
        <f t="shared" si="67"/>
        <v/>
      </c>
      <c r="EJ15" s="35" t="str">
        <f t="shared" si="68"/>
        <v/>
      </c>
      <c r="EK15" s="35" t="str">
        <f t="shared" si="69"/>
        <v/>
      </c>
      <c r="EL15" s="35" t="str">
        <f t="shared" si="70"/>
        <v/>
      </c>
      <c r="EM15" s="35" t="str">
        <f t="shared" si="71"/>
        <v/>
      </c>
      <c r="EN15" s="35" t="str">
        <f t="shared" si="72"/>
        <v/>
      </c>
      <c r="EO15" s="38" t="str">
        <f t="shared" si="73"/>
        <v/>
      </c>
      <c r="EP15" s="85"/>
      <c r="EQ15" s="6">
        <v>440000</v>
      </c>
      <c r="ER15" s="6">
        <f t="shared" si="74"/>
        <v>440000</v>
      </c>
      <c r="ES15" s="40"/>
      <c r="ET15" s="28"/>
      <c r="EU15" s="6">
        <f t="shared" si="75"/>
        <v>0</v>
      </c>
    </row>
    <row r="16" spans="1:276" s="52" customFormat="1" ht="20.25" customHeight="1" x14ac:dyDescent="0.2">
      <c r="A16" s="48" t="s">
        <v>205</v>
      </c>
      <c r="B16" s="39">
        <v>2</v>
      </c>
      <c r="C16" s="45" t="s">
        <v>211</v>
      </c>
      <c r="D16" s="89">
        <v>5</v>
      </c>
      <c r="E16" s="108" t="s">
        <v>146</v>
      </c>
      <c r="F16" s="51" t="s">
        <v>190</v>
      </c>
      <c r="G16" s="3" t="s">
        <v>1</v>
      </c>
      <c r="H16" s="9">
        <v>41640</v>
      </c>
      <c r="I16" s="9">
        <v>41730</v>
      </c>
      <c r="J16" s="53">
        <f t="shared" si="77"/>
        <v>2014</v>
      </c>
      <c r="K16" s="7" t="s">
        <v>136</v>
      </c>
      <c r="L16" s="81" t="s">
        <v>68</v>
      </c>
      <c r="M16" s="23" t="s">
        <v>86</v>
      </c>
      <c r="N16" s="23" t="s">
        <v>85</v>
      </c>
      <c r="O16" s="46" t="s">
        <v>2</v>
      </c>
      <c r="P16" s="8"/>
      <c r="Q16" s="8"/>
      <c r="R16" s="8"/>
      <c r="S16" s="8"/>
      <c r="T16" s="8"/>
      <c r="U16" s="8"/>
      <c r="V16" s="8"/>
      <c r="W16" s="8"/>
      <c r="X16" s="8"/>
      <c r="Y16" s="6"/>
      <c r="Z16" s="10"/>
      <c r="AA16" s="6"/>
      <c r="AB16" s="15">
        <f t="shared" si="6"/>
        <v>0</v>
      </c>
      <c r="AC16" s="8">
        <v>0</v>
      </c>
      <c r="AD16" s="8">
        <v>0</v>
      </c>
      <c r="AE16" s="8">
        <v>0</v>
      </c>
      <c r="AF16" s="8">
        <v>0</v>
      </c>
      <c r="AG16" s="8">
        <f>+$EQ16*0.3</f>
        <v>180000</v>
      </c>
      <c r="AH16" s="8">
        <v>0</v>
      </c>
      <c r="AI16" s="8">
        <v>0</v>
      </c>
      <c r="AJ16" s="8">
        <f>+$EQ16*0.3</f>
        <v>180000</v>
      </c>
      <c r="AK16" s="8">
        <v>0</v>
      </c>
      <c r="AL16" s="8">
        <v>0</v>
      </c>
      <c r="AM16" s="8">
        <v>0</v>
      </c>
      <c r="AN16" s="8">
        <f>+$EQ16*0.4</f>
        <v>240000</v>
      </c>
      <c r="AO16" s="15">
        <f t="shared" si="7"/>
        <v>600000</v>
      </c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15">
        <f t="shared" si="8"/>
        <v>0</v>
      </c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15">
        <f t="shared" si="9"/>
        <v>0</v>
      </c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15">
        <f t="shared" si="10"/>
        <v>0</v>
      </c>
      <c r="CC16" s="42">
        <f t="shared" si="11"/>
        <v>600000</v>
      </c>
      <c r="CD16" s="9">
        <f t="shared" si="12"/>
        <v>41974</v>
      </c>
      <c r="CE16" s="49">
        <f t="shared" si="13"/>
        <v>12</v>
      </c>
      <c r="CF16" s="50">
        <v>6</v>
      </c>
      <c r="CG16" s="49">
        <v>3</v>
      </c>
      <c r="CH16" s="37" t="str">
        <f t="shared" si="14"/>
        <v/>
      </c>
      <c r="CI16" s="35" t="str">
        <f t="shared" si="15"/>
        <v/>
      </c>
      <c r="CJ16" s="35" t="str">
        <f t="shared" si="16"/>
        <v/>
      </c>
      <c r="CK16" s="35" t="str">
        <f t="shared" si="17"/>
        <v/>
      </c>
      <c r="CL16" s="35" t="str">
        <f t="shared" si="18"/>
        <v/>
      </c>
      <c r="CM16" s="35" t="str">
        <f t="shared" si="19"/>
        <v/>
      </c>
      <c r="CN16" s="35" t="str">
        <f t="shared" si="20"/>
        <v/>
      </c>
      <c r="CO16" s="35" t="str">
        <f t="shared" si="21"/>
        <v/>
      </c>
      <c r="CP16" s="35" t="str">
        <f t="shared" si="22"/>
        <v/>
      </c>
      <c r="CQ16" s="35" t="str">
        <f t="shared" si="23"/>
        <v/>
      </c>
      <c r="CR16" s="35" t="str">
        <f t="shared" si="24"/>
        <v/>
      </c>
      <c r="CS16" s="38" t="str">
        <f t="shared" si="25"/>
        <v/>
      </c>
      <c r="CT16" s="37">
        <f t="shared" si="26"/>
        <v>0</v>
      </c>
      <c r="CU16" s="35">
        <f t="shared" si="27"/>
        <v>0</v>
      </c>
      <c r="CV16" s="35">
        <f t="shared" si="28"/>
        <v>0</v>
      </c>
      <c r="CW16" s="35">
        <f t="shared" si="29"/>
        <v>0</v>
      </c>
      <c r="CX16" s="35">
        <f t="shared" si="30"/>
        <v>180000</v>
      </c>
      <c r="CY16" s="35">
        <f t="shared" si="31"/>
        <v>0</v>
      </c>
      <c r="CZ16" s="35">
        <f t="shared" si="32"/>
        <v>0</v>
      </c>
      <c r="DA16" s="35">
        <f t="shared" si="33"/>
        <v>180000</v>
      </c>
      <c r="DB16" s="35">
        <f t="shared" si="34"/>
        <v>0</v>
      </c>
      <c r="DC16" s="35">
        <f t="shared" si="35"/>
        <v>0</v>
      </c>
      <c r="DD16" s="35">
        <f t="shared" si="36"/>
        <v>0</v>
      </c>
      <c r="DE16" s="38">
        <f t="shared" si="37"/>
        <v>240000</v>
      </c>
      <c r="DF16" s="37" t="str">
        <f t="shared" si="38"/>
        <v/>
      </c>
      <c r="DG16" s="35" t="str">
        <f t="shared" si="39"/>
        <v/>
      </c>
      <c r="DH16" s="35" t="str">
        <f t="shared" si="40"/>
        <v/>
      </c>
      <c r="DI16" s="35" t="str">
        <f t="shared" si="41"/>
        <v/>
      </c>
      <c r="DJ16" s="35" t="str">
        <f t="shared" si="42"/>
        <v/>
      </c>
      <c r="DK16" s="35" t="str">
        <f t="shared" si="43"/>
        <v/>
      </c>
      <c r="DL16" s="35" t="str">
        <f t="shared" si="44"/>
        <v/>
      </c>
      <c r="DM16" s="35" t="str">
        <f t="shared" si="45"/>
        <v/>
      </c>
      <c r="DN16" s="35" t="str">
        <f t="shared" si="46"/>
        <v/>
      </c>
      <c r="DO16" s="35" t="str">
        <f t="shared" si="47"/>
        <v/>
      </c>
      <c r="DP16" s="35" t="str">
        <f t="shared" si="48"/>
        <v/>
      </c>
      <c r="DQ16" s="38" t="str">
        <f t="shared" si="49"/>
        <v/>
      </c>
      <c r="DR16" s="37" t="str">
        <f t="shared" si="50"/>
        <v/>
      </c>
      <c r="DS16" s="35" t="str">
        <f t="shared" si="51"/>
        <v/>
      </c>
      <c r="DT16" s="35" t="str">
        <f t="shared" si="52"/>
        <v/>
      </c>
      <c r="DU16" s="35" t="str">
        <f t="shared" si="53"/>
        <v/>
      </c>
      <c r="DV16" s="35" t="str">
        <f t="shared" si="54"/>
        <v/>
      </c>
      <c r="DW16" s="35" t="str">
        <f t="shared" si="55"/>
        <v/>
      </c>
      <c r="DX16" s="35" t="str">
        <f t="shared" si="56"/>
        <v/>
      </c>
      <c r="DY16" s="35" t="str">
        <f t="shared" si="57"/>
        <v/>
      </c>
      <c r="DZ16" s="35" t="str">
        <f t="shared" si="58"/>
        <v/>
      </c>
      <c r="EA16" s="35" t="str">
        <f t="shared" si="59"/>
        <v/>
      </c>
      <c r="EB16" s="35" t="str">
        <f t="shared" si="60"/>
        <v/>
      </c>
      <c r="EC16" s="38" t="str">
        <f t="shared" si="61"/>
        <v/>
      </c>
      <c r="ED16" s="37" t="str">
        <f t="shared" si="62"/>
        <v/>
      </c>
      <c r="EE16" s="35" t="str">
        <f t="shared" si="63"/>
        <v/>
      </c>
      <c r="EF16" s="35" t="str">
        <f t="shared" si="64"/>
        <v/>
      </c>
      <c r="EG16" s="35" t="str">
        <f t="shared" si="65"/>
        <v/>
      </c>
      <c r="EH16" s="35" t="str">
        <f t="shared" si="66"/>
        <v/>
      </c>
      <c r="EI16" s="35" t="str">
        <f t="shared" si="67"/>
        <v/>
      </c>
      <c r="EJ16" s="35" t="str">
        <f t="shared" si="68"/>
        <v/>
      </c>
      <c r="EK16" s="35" t="str">
        <f t="shared" si="69"/>
        <v/>
      </c>
      <c r="EL16" s="35" t="str">
        <f t="shared" si="70"/>
        <v/>
      </c>
      <c r="EM16" s="35" t="str">
        <f t="shared" si="71"/>
        <v/>
      </c>
      <c r="EN16" s="35" t="str">
        <f t="shared" si="72"/>
        <v/>
      </c>
      <c r="EO16" s="38" t="str">
        <f t="shared" si="73"/>
        <v/>
      </c>
      <c r="EP16" s="85"/>
      <c r="EQ16" s="6">
        <v>600000</v>
      </c>
      <c r="ER16" s="6">
        <f t="shared" si="74"/>
        <v>600000</v>
      </c>
      <c r="ES16" s="40"/>
      <c r="ET16" s="28"/>
      <c r="EU16" s="6">
        <f t="shared" si="75"/>
        <v>0</v>
      </c>
    </row>
    <row r="17" spans="1:276" s="52" customFormat="1" ht="20.25" customHeight="1" x14ac:dyDescent="0.2">
      <c r="A17" s="48" t="s">
        <v>205</v>
      </c>
      <c r="B17" s="39">
        <v>2</v>
      </c>
      <c r="C17" s="45" t="s">
        <v>212</v>
      </c>
      <c r="D17" s="89">
        <v>6</v>
      </c>
      <c r="E17" s="108" t="s">
        <v>155</v>
      </c>
      <c r="F17" s="51" t="s">
        <v>190</v>
      </c>
      <c r="G17" s="3" t="s">
        <v>1</v>
      </c>
      <c r="H17" s="9">
        <v>41640</v>
      </c>
      <c r="I17" s="9">
        <v>41730</v>
      </c>
      <c r="J17" s="53">
        <f t="shared" si="77"/>
        <v>2014</v>
      </c>
      <c r="K17" s="7" t="s">
        <v>136</v>
      </c>
      <c r="L17" s="81" t="s">
        <v>68</v>
      </c>
      <c r="M17" s="23" t="s">
        <v>184</v>
      </c>
      <c r="N17" s="23" t="s">
        <v>85</v>
      </c>
      <c r="O17" s="46" t="s">
        <v>2</v>
      </c>
      <c r="P17" s="8"/>
      <c r="Q17" s="8"/>
      <c r="R17" s="8"/>
      <c r="S17" s="8"/>
      <c r="T17" s="8"/>
      <c r="U17" s="8"/>
      <c r="V17" s="8"/>
      <c r="W17" s="8"/>
      <c r="X17" s="8"/>
      <c r="Y17" s="6"/>
      <c r="Z17" s="10"/>
      <c r="AA17" s="6"/>
      <c r="AB17" s="15">
        <f t="shared" si="6"/>
        <v>0</v>
      </c>
      <c r="AC17" s="8">
        <v>0</v>
      </c>
      <c r="AD17" s="8">
        <v>0</v>
      </c>
      <c r="AE17" s="8">
        <v>0</v>
      </c>
      <c r="AF17" s="8">
        <v>0</v>
      </c>
      <c r="AG17" s="8">
        <f>+$EQ17*0.3</f>
        <v>210000</v>
      </c>
      <c r="AH17" s="8">
        <v>0</v>
      </c>
      <c r="AI17" s="8">
        <v>0</v>
      </c>
      <c r="AJ17" s="8">
        <f>+$EQ17*0.3</f>
        <v>210000</v>
      </c>
      <c r="AK17" s="8">
        <v>0</v>
      </c>
      <c r="AL17" s="8">
        <v>0</v>
      </c>
      <c r="AM17" s="8">
        <v>0</v>
      </c>
      <c r="AN17" s="8">
        <f>+$EQ17*0.4</f>
        <v>280000</v>
      </c>
      <c r="AO17" s="15">
        <f t="shared" si="7"/>
        <v>700000</v>
      </c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15">
        <f t="shared" si="8"/>
        <v>0</v>
      </c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15">
        <f t="shared" si="9"/>
        <v>0</v>
      </c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15">
        <f t="shared" si="10"/>
        <v>0</v>
      </c>
      <c r="CC17" s="42">
        <f t="shared" si="11"/>
        <v>700000</v>
      </c>
      <c r="CD17" s="9">
        <f t="shared" si="12"/>
        <v>41974</v>
      </c>
      <c r="CE17" s="49">
        <f t="shared" si="13"/>
        <v>12</v>
      </c>
      <c r="CF17" s="50">
        <v>7</v>
      </c>
      <c r="CG17" s="49">
        <v>3</v>
      </c>
      <c r="CH17" s="37" t="str">
        <f t="shared" si="14"/>
        <v/>
      </c>
      <c r="CI17" s="35" t="str">
        <f t="shared" si="15"/>
        <v/>
      </c>
      <c r="CJ17" s="35" t="str">
        <f t="shared" si="16"/>
        <v/>
      </c>
      <c r="CK17" s="35" t="str">
        <f t="shared" si="17"/>
        <v/>
      </c>
      <c r="CL17" s="35" t="str">
        <f t="shared" si="18"/>
        <v/>
      </c>
      <c r="CM17" s="35" t="str">
        <f t="shared" si="19"/>
        <v/>
      </c>
      <c r="CN17" s="35" t="str">
        <f t="shared" si="20"/>
        <v/>
      </c>
      <c r="CO17" s="35" t="str">
        <f t="shared" si="21"/>
        <v/>
      </c>
      <c r="CP17" s="35" t="str">
        <f t="shared" si="22"/>
        <v/>
      </c>
      <c r="CQ17" s="35" t="str">
        <f t="shared" si="23"/>
        <v/>
      </c>
      <c r="CR17" s="35" t="str">
        <f t="shared" si="24"/>
        <v/>
      </c>
      <c r="CS17" s="38" t="str">
        <f t="shared" si="25"/>
        <v/>
      </c>
      <c r="CT17" s="37">
        <f t="shared" si="26"/>
        <v>0</v>
      </c>
      <c r="CU17" s="35">
        <f t="shared" si="27"/>
        <v>0</v>
      </c>
      <c r="CV17" s="35">
        <f t="shared" si="28"/>
        <v>0</v>
      </c>
      <c r="CW17" s="35">
        <f t="shared" si="29"/>
        <v>0</v>
      </c>
      <c r="CX17" s="35">
        <f t="shared" si="30"/>
        <v>210000</v>
      </c>
      <c r="CY17" s="35">
        <f t="shared" si="31"/>
        <v>0</v>
      </c>
      <c r="CZ17" s="35">
        <f t="shared" si="32"/>
        <v>0</v>
      </c>
      <c r="DA17" s="35">
        <f t="shared" si="33"/>
        <v>210000</v>
      </c>
      <c r="DB17" s="35">
        <f t="shared" si="34"/>
        <v>0</v>
      </c>
      <c r="DC17" s="35">
        <f t="shared" si="35"/>
        <v>0</v>
      </c>
      <c r="DD17" s="35">
        <f t="shared" si="36"/>
        <v>0</v>
      </c>
      <c r="DE17" s="38">
        <f t="shared" si="37"/>
        <v>280000</v>
      </c>
      <c r="DF17" s="37" t="str">
        <f t="shared" si="38"/>
        <v/>
      </c>
      <c r="DG17" s="35" t="str">
        <f t="shared" si="39"/>
        <v/>
      </c>
      <c r="DH17" s="35" t="str">
        <f t="shared" si="40"/>
        <v/>
      </c>
      <c r="DI17" s="35" t="str">
        <f t="shared" si="41"/>
        <v/>
      </c>
      <c r="DJ17" s="35" t="str">
        <f t="shared" si="42"/>
        <v/>
      </c>
      <c r="DK17" s="35" t="str">
        <f t="shared" si="43"/>
        <v/>
      </c>
      <c r="DL17" s="35" t="str">
        <f t="shared" si="44"/>
        <v/>
      </c>
      <c r="DM17" s="35" t="str">
        <f t="shared" si="45"/>
        <v/>
      </c>
      <c r="DN17" s="35" t="str">
        <f t="shared" si="46"/>
        <v/>
      </c>
      <c r="DO17" s="35" t="str">
        <f t="shared" si="47"/>
        <v/>
      </c>
      <c r="DP17" s="35" t="str">
        <f t="shared" si="48"/>
        <v/>
      </c>
      <c r="DQ17" s="38" t="str">
        <f t="shared" si="49"/>
        <v/>
      </c>
      <c r="DR17" s="37" t="str">
        <f t="shared" si="50"/>
        <v/>
      </c>
      <c r="DS17" s="35" t="str">
        <f t="shared" si="51"/>
        <v/>
      </c>
      <c r="DT17" s="35" t="str">
        <f t="shared" si="52"/>
        <v/>
      </c>
      <c r="DU17" s="35" t="str">
        <f t="shared" si="53"/>
        <v/>
      </c>
      <c r="DV17" s="35" t="str">
        <f t="shared" si="54"/>
        <v/>
      </c>
      <c r="DW17" s="35" t="str">
        <f t="shared" si="55"/>
        <v/>
      </c>
      <c r="DX17" s="35" t="str">
        <f t="shared" si="56"/>
        <v/>
      </c>
      <c r="DY17" s="35" t="str">
        <f t="shared" si="57"/>
        <v/>
      </c>
      <c r="DZ17" s="35" t="str">
        <f t="shared" si="58"/>
        <v/>
      </c>
      <c r="EA17" s="35" t="str">
        <f t="shared" si="59"/>
        <v/>
      </c>
      <c r="EB17" s="35" t="str">
        <f t="shared" si="60"/>
        <v/>
      </c>
      <c r="EC17" s="38" t="str">
        <f t="shared" si="61"/>
        <v/>
      </c>
      <c r="ED17" s="37" t="str">
        <f t="shared" si="62"/>
        <v/>
      </c>
      <c r="EE17" s="35" t="str">
        <f t="shared" si="63"/>
        <v/>
      </c>
      <c r="EF17" s="35" t="str">
        <f t="shared" si="64"/>
        <v/>
      </c>
      <c r="EG17" s="35" t="str">
        <f t="shared" si="65"/>
        <v/>
      </c>
      <c r="EH17" s="35" t="str">
        <f t="shared" si="66"/>
        <v/>
      </c>
      <c r="EI17" s="35" t="str">
        <f t="shared" si="67"/>
        <v/>
      </c>
      <c r="EJ17" s="35" t="str">
        <f t="shared" si="68"/>
        <v/>
      </c>
      <c r="EK17" s="35" t="str">
        <f t="shared" si="69"/>
        <v/>
      </c>
      <c r="EL17" s="35" t="str">
        <f t="shared" si="70"/>
        <v/>
      </c>
      <c r="EM17" s="35" t="str">
        <f t="shared" si="71"/>
        <v/>
      </c>
      <c r="EN17" s="35" t="str">
        <f t="shared" si="72"/>
        <v/>
      </c>
      <c r="EO17" s="38" t="str">
        <f t="shared" si="73"/>
        <v/>
      </c>
      <c r="EP17" s="85"/>
      <c r="EQ17" s="6">
        <v>700000</v>
      </c>
      <c r="ER17" s="6">
        <f t="shared" si="74"/>
        <v>700000</v>
      </c>
      <c r="ES17" s="40"/>
      <c r="ET17" s="28"/>
      <c r="EU17" s="6">
        <f t="shared" si="75"/>
        <v>0</v>
      </c>
    </row>
    <row r="18" spans="1:276" s="52" customFormat="1" ht="20.25" customHeight="1" x14ac:dyDescent="0.2">
      <c r="A18" s="48" t="s">
        <v>205</v>
      </c>
      <c r="B18" s="39">
        <v>2</v>
      </c>
      <c r="C18" s="4" t="s">
        <v>213</v>
      </c>
      <c r="D18" s="89">
        <v>7</v>
      </c>
      <c r="E18" s="108" t="s">
        <v>78</v>
      </c>
      <c r="F18" s="51" t="s">
        <v>190</v>
      </c>
      <c r="G18" s="3" t="s">
        <v>1</v>
      </c>
      <c r="H18" s="9">
        <v>42370</v>
      </c>
      <c r="I18" s="9">
        <v>42461</v>
      </c>
      <c r="J18" s="53">
        <f t="shared" si="77"/>
        <v>2016</v>
      </c>
      <c r="K18" s="7" t="s">
        <v>136</v>
      </c>
      <c r="L18" s="81" t="s">
        <v>68</v>
      </c>
      <c r="M18" s="23" t="s">
        <v>86</v>
      </c>
      <c r="N18" s="23" t="s">
        <v>85</v>
      </c>
      <c r="O18" s="46" t="s">
        <v>2</v>
      </c>
      <c r="P18" s="8"/>
      <c r="Q18" s="8"/>
      <c r="R18" s="8"/>
      <c r="S18" s="8"/>
      <c r="T18" s="8"/>
      <c r="U18" s="8"/>
      <c r="V18" s="8"/>
      <c r="W18" s="8"/>
      <c r="X18" s="8"/>
      <c r="Y18" s="6"/>
      <c r="Z18" s="10"/>
      <c r="AA18" s="6"/>
      <c r="AB18" s="15">
        <f t="shared" si="6"/>
        <v>0</v>
      </c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15">
        <f t="shared" si="7"/>
        <v>0</v>
      </c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15">
        <f t="shared" si="8"/>
        <v>0</v>
      </c>
      <c r="BC18" s="8">
        <v>0</v>
      </c>
      <c r="BD18" s="8">
        <v>0</v>
      </c>
      <c r="BE18" s="8">
        <v>0</v>
      </c>
      <c r="BF18" s="8">
        <v>0</v>
      </c>
      <c r="BG18" s="8">
        <f>+$EQ18*0.2</f>
        <v>320000</v>
      </c>
      <c r="BH18" s="8">
        <v>0</v>
      </c>
      <c r="BI18" s="8">
        <v>0</v>
      </c>
      <c r="BJ18" s="8">
        <f>+$EQ18*0.1</f>
        <v>160000</v>
      </c>
      <c r="BK18" s="8">
        <v>0</v>
      </c>
      <c r="BL18" s="8">
        <v>0</v>
      </c>
      <c r="BM18" s="8">
        <f>+$EQ18*0.1</f>
        <v>160000</v>
      </c>
      <c r="BN18" s="8">
        <v>0</v>
      </c>
      <c r="BO18" s="15">
        <f t="shared" si="9"/>
        <v>640000</v>
      </c>
      <c r="BP18" s="8">
        <v>0</v>
      </c>
      <c r="BQ18" s="8">
        <f>+$EQ18*0.2</f>
        <v>320000</v>
      </c>
      <c r="BR18" s="8">
        <v>0</v>
      </c>
      <c r="BS18" s="8">
        <v>0</v>
      </c>
      <c r="BT18" s="8">
        <f>+$EQ18*0.2</f>
        <v>320000</v>
      </c>
      <c r="BU18" s="8">
        <v>0</v>
      </c>
      <c r="BV18" s="8">
        <v>0</v>
      </c>
      <c r="BW18" s="8">
        <f>+$EQ18*0.2</f>
        <v>320000</v>
      </c>
      <c r="BX18" s="10"/>
      <c r="BY18" s="8"/>
      <c r="BZ18" s="8"/>
      <c r="CA18" s="8"/>
      <c r="CB18" s="15">
        <f t="shared" si="10"/>
        <v>960000</v>
      </c>
      <c r="CC18" s="42">
        <f t="shared" si="11"/>
        <v>1600000</v>
      </c>
      <c r="CD18" s="9">
        <f t="shared" si="12"/>
        <v>42948</v>
      </c>
      <c r="CE18" s="49">
        <f t="shared" si="13"/>
        <v>20</v>
      </c>
      <c r="CF18" s="50">
        <v>8</v>
      </c>
      <c r="CG18" s="49">
        <v>3</v>
      </c>
      <c r="CH18" s="37" t="str">
        <f t="shared" si="14"/>
        <v/>
      </c>
      <c r="CI18" s="35" t="str">
        <f t="shared" si="15"/>
        <v/>
      </c>
      <c r="CJ18" s="35" t="str">
        <f t="shared" si="16"/>
        <v/>
      </c>
      <c r="CK18" s="35" t="str">
        <f t="shared" si="17"/>
        <v/>
      </c>
      <c r="CL18" s="35" t="str">
        <f t="shared" si="18"/>
        <v/>
      </c>
      <c r="CM18" s="35" t="str">
        <f t="shared" si="19"/>
        <v/>
      </c>
      <c r="CN18" s="35" t="str">
        <f t="shared" si="20"/>
        <v/>
      </c>
      <c r="CO18" s="35" t="str">
        <f t="shared" si="21"/>
        <v/>
      </c>
      <c r="CP18" s="35" t="str">
        <f t="shared" si="22"/>
        <v/>
      </c>
      <c r="CQ18" s="35" t="str">
        <f t="shared" si="23"/>
        <v/>
      </c>
      <c r="CR18" s="35" t="str">
        <f t="shared" si="24"/>
        <v/>
      </c>
      <c r="CS18" s="38" t="str">
        <f t="shared" si="25"/>
        <v/>
      </c>
      <c r="CT18" s="37" t="str">
        <f t="shared" si="26"/>
        <v/>
      </c>
      <c r="CU18" s="35" t="str">
        <f t="shared" si="27"/>
        <v/>
      </c>
      <c r="CV18" s="35" t="str">
        <f t="shared" si="28"/>
        <v/>
      </c>
      <c r="CW18" s="35" t="str">
        <f t="shared" si="29"/>
        <v/>
      </c>
      <c r="CX18" s="35" t="str">
        <f t="shared" si="30"/>
        <v/>
      </c>
      <c r="CY18" s="35" t="str">
        <f t="shared" si="31"/>
        <v/>
      </c>
      <c r="CZ18" s="35" t="str">
        <f t="shared" si="32"/>
        <v/>
      </c>
      <c r="DA18" s="35" t="str">
        <f t="shared" si="33"/>
        <v/>
      </c>
      <c r="DB18" s="35" t="str">
        <f t="shared" si="34"/>
        <v/>
      </c>
      <c r="DC18" s="35" t="str">
        <f t="shared" si="35"/>
        <v/>
      </c>
      <c r="DD18" s="35" t="str">
        <f t="shared" si="36"/>
        <v/>
      </c>
      <c r="DE18" s="38" t="str">
        <f t="shared" si="37"/>
        <v/>
      </c>
      <c r="DF18" s="37" t="str">
        <f t="shared" si="38"/>
        <v/>
      </c>
      <c r="DG18" s="35" t="str">
        <f t="shared" si="39"/>
        <v/>
      </c>
      <c r="DH18" s="35" t="str">
        <f t="shared" si="40"/>
        <v/>
      </c>
      <c r="DI18" s="35" t="str">
        <f t="shared" si="41"/>
        <v/>
      </c>
      <c r="DJ18" s="35" t="str">
        <f t="shared" si="42"/>
        <v/>
      </c>
      <c r="DK18" s="35" t="str">
        <f t="shared" si="43"/>
        <v/>
      </c>
      <c r="DL18" s="35" t="str">
        <f t="shared" si="44"/>
        <v/>
      </c>
      <c r="DM18" s="35" t="str">
        <f t="shared" si="45"/>
        <v/>
      </c>
      <c r="DN18" s="35" t="str">
        <f t="shared" si="46"/>
        <v/>
      </c>
      <c r="DO18" s="35" t="str">
        <f t="shared" si="47"/>
        <v/>
      </c>
      <c r="DP18" s="35" t="str">
        <f t="shared" si="48"/>
        <v/>
      </c>
      <c r="DQ18" s="38" t="str">
        <f t="shared" si="49"/>
        <v/>
      </c>
      <c r="DR18" s="37">
        <f t="shared" si="50"/>
        <v>0</v>
      </c>
      <c r="DS18" s="35">
        <f t="shared" si="51"/>
        <v>0</v>
      </c>
      <c r="DT18" s="35">
        <f t="shared" si="52"/>
        <v>0</v>
      </c>
      <c r="DU18" s="35">
        <f t="shared" si="53"/>
        <v>0</v>
      </c>
      <c r="DV18" s="35">
        <f t="shared" si="54"/>
        <v>320000</v>
      </c>
      <c r="DW18" s="35">
        <f t="shared" si="55"/>
        <v>0</v>
      </c>
      <c r="DX18" s="35">
        <f t="shared" si="56"/>
        <v>0</v>
      </c>
      <c r="DY18" s="35">
        <f t="shared" si="57"/>
        <v>160000</v>
      </c>
      <c r="DZ18" s="35">
        <f t="shared" si="58"/>
        <v>0</v>
      </c>
      <c r="EA18" s="35">
        <f t="shared" si="59"/>
        <v>0</v>
      </c>
      <c r="EB18" s="35">
        <f t="shared" si="60"/>
        <v>160000</v>
      </c>
      <c r="EC18" s="38">
        <f t="shared" si="61"/>
        <v>0</v>
      </c>
      <c r="ED18" s="37">
        <f t="shared" si="62"/>
        <v>0</v>
      </c>
      <c r="EE18" s="35">
        <f t="shared" si="63"/>
        <v>320000</v>
      </c>
      <c r="EF18" s="35">
        <f t="shared" si="64"/>
        <v>0</v>
      </c>
      <c r="EG18" s="35">
        <f t="shared" si="65"/>
        <v>0</v>
      </c>
      <c r="EH18" s="35">
        <f t="shared" si="66"/>
        <v>320000</v>
      </c>
      <c r="EI18" s="35">
        <f t="shared" si="67"/>
        <v>0</v>
      </c>
      <c r="EJ18" s="35">
        <f t="shared" si="68"/>
        <v>0</v>
      </c>
      <c r="EK18" s="35">
        <f t="shared" si="69"/>
        <v>320000</v>
      </c>
      <c r="EL18" s="35" t="str">
        <f t="shared" si="70"/>
        <v/>
      </c>
      <c r="EM18" s="35" t="str">
        <f t="shared" si="71"/>
        <v/>
      </c>
      <c r="EN18" s="35" t="str">
        <f t="shared" si="72"/>
        <v/>
      </c>
      <c r="EO18" s="38" t="str">
        <f t="shared" si="73"/>
        <v/>
      </c>
      <c r="EP18" s="85"/>
      <c r="EQ18" s="6">
        <v>1600000</v>
      </c>
      <c r="ER18" s="6">
        <f t="shared" si="74"/>
        <v>1600000</v>
      </c>
      <c r="ES18" s="40"/>
      <c r="ET18" s="28"/>
      <c r="EU18" s="6">
        <f t="shared" si="75"/>
        <v>0</v>
      </c>
    </row>
    <row r="19" spans="1:276" s="52" customFormat="1" ht="20.25" customHeight="1" x14ac:dyDescent="0.2">
      <c r="A19" s="48" t="s">
        <v>148</v>
      </c>
      <c r="B19" s="39">
        <v>2</v>
      </c>
      <c r="C19" s="4" t="s">
        <v>197</v>
      </c>
      <c r="D19" s="44">
        <v>8</v>
      </c>
      <c r="E19" s="108" t="s">
        <v>137</v>
      </c>
      <c r="F19" s="51" t="s">
        <v>190</v>
      </c>
      <c r="G19" s="3" t="s">
        <v>87</v>
      </c>
      <c r="H19" s="9">
        <v>42005</v>
      </c>
      <c r="I19" s="9">
        <v>42095</v>
      </c>
      <c r="J19" s="53">
        <f t="shared" si="77"/>
        <v>2015</v>
      </c>
      <c r="K19" s="7" t="s">
        <v>79</v>
      </c>
      <c r="L19" s="81" t="s">
        <v>68</v>
      </c>
      <c r="M19" s="23" t="s">
        <v>86</v>
      </c>
      <c r="N19" s="23" t="s">
        <v>82</v>
      </c>
      <c r="O19" s="46" t="s">
        <v>2</v>
      </c>
      <c r="P19" s="8"/>
      <c r="Q19" s="8"/>
      <c r="R19" s="8"/>
      <c r="S19" s="8"/>
      <c r="T19" s="8"/>
      <c r="U19" s="8"/>
      <c r="V19" s="8"/>
      <c r="W19" s="8"/>
      <c r="X19" s="8"/>
      <c r="Y19" s="6"/>
      <c r="Z19" s="10"/>
      <c r="AA19" s="6"/>
      <c r="AB19" s="15">
        <f t="shared" si="6"/>
        <v>0</v>
      </c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15">
        <f t="shared" si="7"/>
        <v>0</v>
      </c>
      <c r="AP19" s="8">
        <v>0</v>
      </c>
      <c r="AQ19" s="8">
        <v>0</v>
      </c>
      <c r="AR19" s="8">
        <v>0</v>
      </c>
      <c r="AS19" s="8">
        <v>0</v>
      </c>
      <c r="AT19" s="8">
        <f>+$EQ19*0.2</f>
        <v>1740000</v>
      </c>
      <c r="AU19" s="8">
        <v>0</v>
      </c>
      <c r="AV19" s="8">
        <v>0</v>
      </c>
      <c r="AW19" s="8">
        <f t="shared" ref="AW19:AW24" si="78">+$EQ19*0.1</f>
        <v>870000</v>
      </c>
      <c r="AX19" s="8">
        <v>0</v>
      </c>
      <c r="AY19" s="8">
        <v>0</v>
      </c>
      <c r="AZ19" s="8">
        <f>+$EQ19*0.1</f>
        <v>870000</v>
      </c>
      <c r="BA19" s="8">
        <v>0</v>
      </c>
      <c r="BB19" s="15">
        <f t="shared" si="8"/>
        <v>3480000</v>
      </c>
      <c r="BC19" s="8">
        <v>0</v>
      </c>
      <c r="BD19" s="8">
        <f>+$EQ19*0.2</f>
        <v>1740000</v>
      </c>
      <c r="BE19" s="8">
        <v>0</v>
      </c>
      <c r="BF19" s="8">
        <v>0</v>
      </c>
      <c r="BG19" s="8">
        <f>+$EQ19*0.2</f>
        <v>1740000</v>
      </c>
      <c r="BH19" s="8">
        <v>0</v>
      </c>
      <c r="BI19" s="8">
        <v>0</v>
      </c>
      <c r="BJ19" s="8">
        <f>+$EQ19*0.2</f>
        <v>1740000</v>
      </c>
      <c r="BK19" s="10"/>
      <c r="BL19" s="8"/>
      <c r="BM19" s="8"/>
      <c r="BN19" s="8"/>
      <c r="BO19" s="15">
        <f t="shared" si="9"/>
        <v>5220000</v>
      </c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10"/>
      <c r="CB19" s="15">
        <f t="shared" si="10"/>
        <v>0</v>
      </c>
      <c r="CC19" s="42">
        <f t="shared" si="11"/>
        <v>8700000</v>
      </c>
      <c r="CD19" s="9">
        <f t="shared" si="12"/>
        <v>42583</v>
      </c>
      <c r="CE19" s="49">
        <f t="shared" si="13"/>
        <v>20</v>
      </c>
      <c r="CF19" s="50">
        <v>18</v>
      </c>
      <c r="CG19" s="49">
        <v>5</v>
      </c>
      <c r="CH19" s="37" t="str">
        <f t="shared" si="14"/>
        <v/>
      </c>
      <c r="CI19" s="35" t="str">
        <f t="shared" si="15"/>
        <v/>
      </c>
      <c r="CJ19" s="35" t="str">
        <f t="shared" si="16"/>
        <v/>
      </c>
      <c r="CK19" s="35" t="str">
        <f t="shared" si="17"/>
        <v/>
      </c>
      <c r="CL19" s="35" t="str">
        <f t="shared" si="18"/>
        <v/>
      </c>
      <c r="CM19" s="35" t="str">
        <f t="shared" si="19"/>
        <v/>
      </c>
      <c r="CN19" s="35" t="str">
        <f t="shared" si="20"/>
        <v/>
      </c>
      <c r="CO19" s="35" t="str">
        <f t="shared" si="21"/>
        <v/>
      </c>
      <c r="CP19" s="35" t="str">
        <f t="shared" si="22"/>
        <v/>
      </c>
      <c r="CQ19" s="35" t="str">
        <f t="shared" si="23"/>
        <v/>
      </c>
      <c r="CR19" s="35" t="str">
        <f t="shared" si="24"/>
        <v/>
      </c>
      <c r="CS19" s="38" t="str">
        <f t="shared" si="25"/>
        <v/>
      </c>
      <c r="CT19" s="37" t="str">
        <f t="shared" si="26"/>
        <v/>
      </c>
      <c r="CU19" s="35" t="str">
        <f t="shared" si="27"/>
        <v/>
      </c>
      <c r="CV19" s="35" t="str">
        <f t="shared" si="28"/>
        <v/>
      </c>
      <c r="CW19" s="35" t="str">
        <f t="shared" si="29"/>
        <v/>
      </c>
      <c r="CX19" s="35" t="str">
        <f t="shared" si="30"/>
        <v/>
      </c>
      <c r="CY19" s="35" t="str">
        <f t="shared" si="31"/>
        <v/>
      </c>
      <c r="CZ19" s="35" t="str">
        <f t="shared" si="32"/>
        <v/>
      </c>
      <c r="DA19" s="35" t="str">
        <f t="shared" si="33"/>
        <v/>
      </c>
      <c r="DB19" s="35" t="str">
        <f t="shared" si="34"/>
        <v/>
      </c>
      <c r="DC19" s="35" t="str">
        <f t="shared" si="35"/>
        <v/>
      </c>
      <c r="DD19" s="35" t="str">
        <f t="shared" si="36"/>
        <v/>
      </c>
      <c r="DE19" s="38" t="str">
        <f t="shared" si="37"/>
        <v/>
      </c>
      <c r="DF19" s="37">
        <f t="shared" si="38"/>
        <v>0</v>
      </c>
      <c r="DG19" s="35">
        <f t="shared" si="39"/>
        <v>0</v>
      </c>
      <c r="DH19" s="35">
        <f t="shared" si="40"/>
        <v>0</v>
      </c>
      <c r="DI19" s="35">
        <f t="shared" si="41"/>
        <v>0</v>
      </c>
      <c r="DJ19" s="35">
        <f t="shared" si="42"/>
        <v>1740000</v>
      </c>
      <c r="DK19" s="35">
        <f t="shared" si="43"/>
        <v>0</v>
      </c>
      <c r="DL19" s="35">
        <f t="shared" si="44"/>
        <v>0</v>
      </c>
      <c r="DM19" s="35">
        <f t="shared" si="45"/>
        <v>870000</v>
      </c>
      <c r="DN19" s="35">
        <f t="shared" si="46"/>
        <v>0</v>
      </c>
      <c r="DO19" s="35">
        <f t="shared" si="47"/>
        <v>0</v>
      </c>
      <c r="DP19" s="35">
        <f t="shared" si="48"/>
        <v>870000</v>
      </c>
      <c r="DQ19" s="38">
        <f t="shared" si="49"/>
        <v>0</v>
      </c>
      <c r="DR19" s="37">
        <f t="shared" si="50"/>
        <v>0</v>
      </c>
      <c r="DS19" s="35">
        <f t="shared" si="51"/>
        <v>1740000</v>
      </c>
      <c r="DT19" s="35">
        <f t="shared" si="52"/>
        <v>0</v>
      </c>
      <c r="DU19" s="35">
        <f t="shared" si="53"/>
        <v>0</v>
      </c>
      <c r="DV19" s="35">
        <f t="shared" si="54"/>
        <v>1740000</v>
      </c>
      <c r="DW19" s="35">
        <f t="shared" si="55"/>
        <v>0</v>
      </c>
      <c r="DX19" s="35">
        <f t="shared" si="56"/>
        <v>0</v>
      </c>
      <c r="DY19" s="35">
        <f t="shared" si="57"/>
        <v>1740000</v>
      </c>
      <c r="DZ19" s="35" t="str">
        <f t="shared" si="58"/>
        <v/>
      </c>
      <c r="EA19" s="35" t="str">
        <f t="shared" si="59"/>
        <v/>
      </c>
      <c r="EB19" s="35" t="str">
        <f t="shared" si="60"/>
        <v/>
      </c>
      <c r="EC19" s="38" t="str">
        <f t="shared" si="61"/>
        <v/>
      </c>
      <c r="ED19" s="37" t="str">
        <f t="shared" si="62"/>
        <v/>
      </c>
      <c r="EE19" s="35" t="str">
        <f t="shared" si="63"/>
        <v/>
      </c>
      <c r="EF19" s="35" t="str">
        <f t="shared" si="64"/>
        <v/>
      </c>
      <c r="EG19" s="35" t="str">
        <f t="shared" si="65"/>
        <v/>
      </c>
      <c r="EH19" s="35" t="str">
        <f t="shared" si="66"/>
        <v/>
      </c>
      <c r="EI19" s="35" t="str">
        <f t="shared" si="67"/>
        <v/>
      </c>
      <c r="EJ19" s="35" t="str">
        <f t="shared" si="68"/>
        <v/>
      </c>
      <c r="EK19" s="35" t="str">
        <f t="shared" si="69"/>
        <v/>
      </c>
      <c r="EL19" s="35" t="str">
        <f t="shared" si="70"/>
        <v/>
      </c>
      <c r="EM19" s="35" t="str">
        <f t="shared" si="71"/>
        <v/>
      </c>
      <c r="EN19" s="35" t="str">
        <f t="shared" si="72"/>
        <v/>
      </c>
      <c r="EO19" s="38" t="str">
        <f t="shared" si="73"/>
        <v/>
      </c>
      <c r="EP19" s="85"/>
      <c r="EQ19" s="6">
        <v>8700000</v>
      </c>
      <c r="ER19" s="6">
        <f t="shared" si="74"/>
        <v>8700000</v>
      </c>
      <c r="ES19" s="40"/>
      <c r="ET19" s="28"/>
      <c r="EU19" s="6">
        <f t="shared" si="75"/>
        <v>0</v>
      </c>
    </row>
    <row r="20" spans="1:276" s="52" customFormat="1" ht="20.25" customHeight="1" x14ac:dyDescent="0.2">
      <c r="A20" s="48" t="s">
        <v>148</v>
      </c>
      <c r="B20" s="39">
        <v>2</v>
      </c>
      <c r="C20" s="4" t="s">
        <v>197</v>
      </c>
      <c r="D20" s="44">
        <v>8</v>
      </c>
      <c r="E20" s="108" t="s">
        <v>138</v>
      </c>
      <c r="F20" s="51" t="s">
        <v>190</v>
      </c>
      <c r="G20" s="3" t="s">
        <v>1</v>
      </c>
      <c r="H20" s="9">
        <v>42005</v>
      </c>
      <c r="I20" s="9">
        <v>42095</v>
      </c>
      <c r="J20" s="53">
        <f t="shared" si="77"/>
        <v>2015</v>
      </c>
      <c r="K20" s="7" t="s">
        <v>136</v>
      </c>
      <c r="L20" s="81" t="s">
        <v>68</v>
      </c>
      <c r="M20" s="23" t="s">
        <v>86</v>
      </c>
      <c r="N20" s="23" t="s">
        <v>82</v>
      </c>
      <c r="O20" s="46" t="s">
        <v>2</v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15">
        <f t="shared" si="6"/>
        <v>0</v>
      </c>
      <c r="AC20" s="6"/>
      <c r="AD20" s="6"/>
      <c r="AE20" s="6"/>
      <c r="AF20" s="6"/>
      <c r="AG20" s="6"/>
      <c r="AH20" s="6"/>
      <c r="AI20" s="6"/>
      <c r="AJ20" s="6"/>
      <c r="AK20" s="8"/>
      <c r="AL20" s="6"/>
      <c r="AM20" s="8"/>
      <c r="AN20" s="6"/>
      <c r="AO20" s="15">
        <f t="shared" si="7"/>
        <v>0</v>
      </c>
      <c r="AP20" s="8">
        <v>0</v>
      </c>
      <c r="AQ20" s="8">
        <v>0</v>
      </c>
      <c r="AR20" s="8">
        <v>0</v>
      </c>
      <c r="AS20" s="8">
        <v>0</v>
      </c>
      <c r="AT20" s="8">
        <f>+$EQ20*0.2</f>
        <v>90000</v>
      </c>
      <c r="AU20" s="8">
        <v>0</v>
      </c>
      <c r="AV20" s="8">
        <v>0</v>
      </c>
      <c r="AW20" s="8">
        <f t="shared" si="78"/>
        <v>45000</v>
      </c>
      <c r="AX20" s="8">
        <v>0</v>
      </c>
      <c r="AY20" s="8">
        <v>0</v>
      </c>
      <c r="AZ20" s="8">
        <f>+$EQ20*0.1</f>
        <v>45000</v>
      </c>
      <c r="BA20" s="8">
        <v>0</v>
      </c>
      <c r="BB20" s="15">
        <f t="shared" si="8"/>
        <v>180000</v>
      </c>
      <c r="BC20" s="8">
        <v>0</v>
      </c>
      <c r="BD20" s="8">
        <f>+$EQ20*0.2</f>
        <v>90000</v>
      </c>
      <c r="BE20" s="8">
        <v>0</v>
      </c>
      <c r="BF20" s="8">
        <v>0</v>
      </c>
      <c r="BG20" s="8">
        <f>+$EQ20*0.2</f>
        <v>90000</v>
      </c>
      <c r="BH20" s="8">
        <v>0</v>
      </c>
      <c r="BI20" s="8">
        <v>0</v>
      </c>
      <c r="BJ20" s="8">
        <f>+$EQ20*0.2</f>
        <v>90000</v>
      </c>
      <c r="BK20" s="10"/>
      <c r="BL20" s="8"/>
      <c r="BM20" s="8"/>
      <c r="BN20" s="8"/>
      <c r="BO20" s="15">
        <f t="shared" si="9"/>
        <v>270000</v>
      </c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10"/>
      <c r="CB20" s="15">
        <f t="shared" si="10"/>
        <v>0</v>
      </c>
      <c r="CC20" s="42">
        <f t="shared" si="11"/>
        <v>450000</v>
      </c>
      <c r="CD20" s="9">
        <f t="shared" si="12"/>
        <v>42583</v>
      </c>
      <c r="CE20" s="49">
        <f t="shared" si="13"/>
        <v>20</v>
      </c>
      <c r="CF20" s="50">
        <v>19</v>
      </c>
      <c r="CG20" s="49">
        <v>5</v>
      </c>
      <c r="CH20" s="37" t="str">
        <f t="shared" si="14"/>
        <v/>
      </c>
      <c r="CI20" s="35" t="str">
        <f t="shared" si="15"/>
        <v/>
      </c>
      <c r="CJ20" s="35" t="str">
        <f t="shared" si="16"/>
        <v/>
      </c>
      <c r="CK20" s="35" t="str">
        <f t="shared" si="17"/>
        <v/>
      </c>
      <c r="CL20" s="35" t="str">
        <f t="shared" si="18"/>
        <v/>
      </c>
      <c r="CM20" s="35" t="str">
        <f t="shared" si="19"/>
        <v/>
      </c>
      <c r="CN20" s="35" t="str">
        <f t="shared" si="20"/>
        <v/>
      </c>
      <c r="CO20" s="35" t="str">
        <f t="shared" si="21"/>
        <v/>
      </c>
      <c r="CP20" s="35" t="str">
        <f t="shared" si="22"/>
        <v/>
      </c>
      <c r="CQ20" s="35" t="str">
        <f t="shared" si="23"/>
        <v/>
      </c>
      <c r="CR20" s="35" t="str">
        <f t="shared" si="24"/>
        <v/>
      </c>
      <c r="CS20" s="38" t="str">
        <f t="shared" si="25"/>
        <v/>
      </c>
      <c r="CT20" s="37" t="str">
        <f t="shared" si="26"/>
        <v/>
      </c>
      <c r="CU20" s="35" t="str">
        <f t="shared" si="27"/>
        <v/>
      </c>
      <c r="CV20" s="35" t="str">
        <f t="shared" si="28"/>
        <v/>
      </c>
      <c r="CW20" s="35" t="str">
        <f t="shared" si="29"/>
        <v/>
      </c>
      <c r="CX20" s="35" t="str">
        <f t="shared" si="30"/>
        <v/>
      </c>
      <c r="CY20" s="35" t="str">
        <f t="shared" si="31"/>
        <v/>
      </c>
      <c r="CZ20" s="35" t="str">
        <f t="shared" si="32"/>
        <v/>
      </c>
      <c r="DA20" s="35" t="str">
        <f t="shared" si="33"/>
        <v/>
      </c>
      <c r="DB20" s="35" t="str">
        <f t="shared" si="34"/>
        <v/>
      </c>
      <c r="DC20" s="35" t="str">
        <f t="shared" si="35"/>
        <v/>
      </c>
      <c r="DD20" s="35" t="str">
        <f t="shared" si="36"/>
        <v/>
      </c>
      <c r="DE20" s="38" t="str">
        <f t="shared" si="37"/>
        <v/>
      </c>
      <c r="DF20" s="37">
        <f t="shared" si="38"/>
        <v>0</v>
      </c>
      <c r="DG20" s="35">
        <f t="shared" si="39"/>
        <v>0</v>
      </c>
      <c r="DH20" s="35">
        <f t="shared" si="40"/>
        <v>0</v>
      </c>
      <c r="DI20" s="35">
        <f t="shared" si="41"/>
        <v>0</v>
      </c>
      <c r="DJ20" s="35">
        <f t="shared" si="42"/>
        <v>90000</v>
      </c>
      <c r="DK20" s="35">
        <f t="shared" si="43"/>
        <v>0</v>
      </c>
      <c r="DL20" s="35">
        <f t="shared" si="44"/>
        <v>0</v>
      </c>
      <c r="DM20" s="35">
        <f t="shared" si="45"/>
        <v>45000</v>
      </c>
      <c r="DN20" s="35">
        <f t="shared" si="46"/>
        <v>0</v>
      </c>
      <c r="DO20" s="35">
        <f t="shared" si="47"/>
        <v>0</v>
      </c>
      <c r="DP20" s="35">
        <f t="shared" si="48"/>
        <v>45000</v>
      </c>
      <c r="DQ20" s="38">
        <f t="shared" si="49"/>
        <v>0</v>
      </c>
      <c r="DR20" s="37">
        <f t="shared" si="50"/>
        <v>0</v>
      </c>
      <c r="DS20" s="35">
        <f t="shared" si="51"/>
        <v>90000</v>
      </c>
      <c r="DT20" s="35">
        <f t="shared" si="52"/>
        <v>0</v>
      </c>
      <c r="DU20" s="35">
        <f t="shared" si="53"/>
        <v>0</v>
      </c>
      <c r="DV20" s="35">
        <f t="shared" si="54"/>
        <v>90000</v>
      </c>
      <c r="DW20" s="35">
        <f t="shared" si="55"/>
        <v>0</v>
      </c>
      <c r="DX20" s="35">
        <f t="shared" si="56"/>
        <v>0</v>
      </c>
      <c r="DY20" s="35">
        <f t="shared" si="57"/>
        <v>90000</v>
      </c>
      <c r="DZ20" s="35" t="str">
        <f t="shared" si="58"/>
        <v/>
      </c>
      <c r="EA20" s="35" t="str">
        <f t="shared" si="59"/>
        <v/>
      </c>
      <c r="EB20" s="35" t="str">
        <f t="shared" si="60"/>
        <v/>
      </c>
      <c r="EC20" s="38" t="str">
        <f t="shared" si="61"/>
        <v/>
      </c>
      <c r="ED20" s="37" t="str">
        <f t="shared" si="62"/>
        <v/>
      </c>
      <c r="EE20" s="35" t="str">
        <f t="shared" si="63"/>
        <v/>
      </c>
      <c r="EF20" s="35" t="str">
        <f t="shared" si="64"/>
        <v/>
      </c>
      <c r="EG20" s="35" t="str">
        <f t="shared" si="65"/>
        <v/>
      </c>
      <c r="EH20" s="35" t="str">
        <f t="shared" si="66"/>
        <v/>
      </c>
      <c r="EI20" s="35" t="str">
        <f t="shared" si="67"/>
        <v/>
      </c>
      <c r="EJ20" s="35" t="str">
        <f t="shared" si="68"/>
        <v/>
      </c>
      <c r="EK20" s="35" t="str">
        <f t="shared" si="69"/>
        <v/>
      </c>
      <c r="EL20" s="35" t="str">
        <f t="shared" si="70"/>
        <v/>
      </c>
      <c r="EM20" s="35" t="str">
        <f t="shared" si="71"/>
        <v/>
      </c>
      <c r="EN20" s="35" t="str">
        <f t="shared" si="72"/>
        <v/>
      </c>
      <c r="EO20" s="38" t="str">
        <f t="shared" si="73"/>
        <v/>
      </c>
      <c r="EP20" s="85"/>
      <c r="EQ20" s="6">
        <v>450000</v>
      </c>
      <c r="ER20" s="6">
        <f t="shared" si="74"/>
        <v>450000</v>
      </c>
      <c r="ES20" s="40"/>
      <c r="ET20" s="28"/>
      <c r="EU20" s="6">
        <f t="shared" si="75"/>
        <v>0</v>
      </c>
    </row>
    <row r="21" spans="1:276" s="52" customFormat="1" ht="20.25" customHeight="1" x14ac:dyDescent="0.2">
      <c r="A21" s="48" t="s">
        <v>148</v>
      </c>
      <c r="B21" s="39">
        <v>2</v>
      </c>
      <c r="C21" s="4" t="s">
        <v>199</v>
      </c>
      <c r="D21" s="44">
        <v>11</v>
      </c>
      <c r="E21" s="108" t="s">
        <v>194</v>
      </c>
      <c r="F21" s="51" t="s">
        <v>190</v>
      </c>
      <c r="G21" s="3" t="s">
        <v>1</v>
      </c>
      <c r="H21" s="9">
        <v>42005</v>
      </c>
      <c r="I21" s="9">
        <v>42095</v>
      </c>
      <c r="J21" s="53">
        <f t="shared" si="77"/>
        <v>2015</v>
      </c>
      <c r="K21" s="7" t="s">
        <v>136</v>
      </c>
      <c r="L21" s="81" t="s">
        <v>68</v>
      </c>
      <c r="M21" s="23" t="s">
        <v>86</v>
      </c>
      <c r="N21" s="23" t="s">
        <v>82</v>
      </c>
      <c r="O21" s="46" t="s">
        <v>2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15">
        <f t="shared" si="6"/>
        <v>0</v>
      </c>
      <c r="AC21" s="6"/>
      <c r="AD21" s="6"/>
      <c r="AE21" s="6"/>
      <c r="AF21" s="6"/>
      <c r="AG21" s="6"/>
      <c r="AH21" s="6"/>
      <c r="AI21" s="6"/>
      <c r="AJ21" s="6"/>
      <c r="AK21" s="8"/>
      <c r="AL21" s="6"/>
      <c r="AM21" s="8"/>
      <c r="AN21" s="6"/>
      <c r="AO21" s="15">
        <f t="shared" si="7"/>
        <v>0</v>
      </c>
      <c r="AP21" s="8">
        <v>0</v>
      </c>
      <c r="AQ21" s="8">
        <v>0</v>
      </c>
      <c r="AR21" s="8">
        <v>0</v>
      </c>
      <c r="AS21" s="8">
        <v>0</v>
      </c>
      <c r="AT21" s="8">
        <f>+$EQ21*0.1125</f>
        <v>36000</v>
      </c>
      <c r="AU21" s="8">
        <v>0</v>
      </c>
      <c r="AV21" s="8">
        <v>0</v>
      </c>
      <c r="AW21" s="8">
        <f t="shared" si="78"/>
        <v>32000</v>
      </c>
      <c r="AX21" s="8">
        <v>0</v>
      </c>
      <c r="AY21" s="8">
        <v>0</v>
      </c>
      <c r="AZ21" s="8">
        <f>+$EQ21*0.1</f>
        <v>32000</v>
      </c>
      <c r="BA21" s="8">
        <v>0</v>
      </c>
      <c r="BB21" s="15">
        <f t="shared" si="8"/>
        <v>100000</v>
      </c>
      <c r="BC21" s="8">
        <v>0</v>
      </c>
      <c r="BD21" s="8">
        <f>+$EQ21*0.14375</f>
        <v>46000</v>
      </c>
      <c r="BE21" s="8">
        <v>0</v>
      </c>
      <c r="BF21" s="8">
        <v>0</v>
      </c>
      <c r="BG21" s="8">
        <f>+$EQ21*0.1</f>
        <v>32000</v>
      </c>
      <c r="BH21" s="8">
        <v>0</v>
      </c>
      <c r="BI21" s="8">
        <v>0</v>
      </c>
      <c r="BJ21" s="8">
        <f>+$EQ21*0.1</f>
        <v>32000</v>
      </c>
      <c r="BK21" s="10">
        <v>0</v>
      </c>
      <c r="BL21" s="8">
        <v>0</v>
      </c>
      <c r="BM21" s="8">
        <v>0</v>
      </c>
      <c r="BN21" s="8">
        <v>0</v>
      </c>
      <c r="BO21" s="15">
        <f t="shared" si="9"/>
        <v>110000</v>
      </c>
      <c r="BP21" s="8">
        <v>0</v>
      </c>
      <c r="BQ21" s="8">
        <f>+$EQ21*0.14375</f>
        <v>46000</v>
      </c>
      <c r="BR21" s="8">
        <v>0</v>
      </c>
      <c r="BS21" s="8">
        <v>0</v>
      </c>
      <c r="BT21" s="8">
        <f>+$EQ21*0.1</f>
        <v>32000</v>
      </c>
      <c r="BU21" s="8">
        <v>0</v>
      </c>
      <c r="BV21" s="8">
        <v>0</v>
      </c>
      <c r="BW21" s="8">
        <f>+$EQ21*0.1</f>
        <v>32000</v>
      </c>
      <c r="BX21" s="8">
        <v>0</v>
      </c>
      <c r="BY21" s="8">
        <v>0</v>
      </c>
      <c r="BZ21" s="8">
        <v>0</v>
      </c>
      <c r="CA21" s="10">
        <v>0</v>
      </c>
      <c r="CB21" s="15">
        <f t="shared" si="10"/>
        <v>110000</v>
      </c>
      <c r="CC21" s="42">
        <f t="shared" si="11"/>
        <v>320000</v>
      </c>
      <c r="CD21" s="9">
        <f t="shared" si="12"/>
        <v>43070</v>
      </c>
      <c r="CE21" s="49">
        <f t="shared" si="13"/>
        <v>36</v>
      </c>
      <c r="CF21" s="50">
        <v>20</v>
      </c>
      <c r="CG21" s="49">
        <v>5</v>
      </c>
      <c r="CH21" s="37" t="str">
        <f t="shared" si="14"/>
        <v/>
      </c>
      <c r="CI21" s="35" t="str">
        <f t="shared" si="15"/>
        <v/>
      </c>
      <c r="CJ21" s="35" t="str">
        <f t="shared" si="16"/>
        <v/>
      </c>
      <c r="CK21" s="35" t="str">
        <f t="shared" si="17"/>
        <v/>
      </c>
      <c r="CL21" s="35" t="str">
        <f t="shared" si="18"/>
        <v/>
      </c>
      <c r="CM21" s="35" t="str">
        <f t="shared" si="19"/>
        <v/>
      </c>
      <c r="CN21" s="35" t="str">
        <f t="shared" si="20"/>
        <v/>
      </c>
      <c r="CO21" s="35" t="str">
        <f t="shared" si="21"/>
        <v/>
      </c>
      <c r="CP21" s="35" t="str">
        <f t="shared" si="22"/>
        <v/>
      </c>
      <c r="CQ21" s="35" t="str">
        <f t="shared" si="23"/>
        <v/>
      </c>
      <c r="CR21" s="35" t="str">
        <f t="shared" si="24"/>
        <v/>
      </c>
      <c r="CS21" s="38" t="str">
        <f t="shared" si="25"/>
        <v/>
      </c>
      <c r="CT21" s="37" t="str">
        <f t="shared" si="26"/>
        <v/>
      </c>
      <c r="CU21" s="35" t="str">
        <f t="shared" si="27"/>
        <v/>
      </c>
      <c r="CV21" s="35" t="str">
        <f t="shared" si="28"/>
        <v/>
      </c>
      <c r="CW21" s="35" t="str">
        <f t="shared" si="29"/>
        <v/>
      </c>
      <c r="CX21" s="35" t="str">
        <f t="shared" si="30"/>
        <v/>
      </c>
      <c r="CY21" s="35" t="str">
        <f t="shared" si="31"/>
        <v/>
      </c>
      <c r="CZ21" s="35" t="str">
        <f t="shared" si="32"/>
        <v/>
      </c>
      <c r="DA21" s="35" t="str">
        <f t="shared" si="33"/>
        <v/>
      </c>
      <c r="DB21" s="35" t="str">
        <f t="shared" si="34"/>
        <v/>
      </c>
      <c r="DC21" s="35" t="str">
        <f t="shared" si="35"/>
        <v/>
      </c>
      <c r="DD21" s="35" t="str">
        <f t="shared" si="36"/>
        <v/>
      </c>
      <c r="DE21" s="38" t="str">
        <f t="shared" si="37"/>
        <v/>
      </c>
      <c r="DF21" s="37">
        <f t="shared" si="38"/>
        <v>0</v>
      </c>
      <c r="DG21" s="35">
        <f t="shared" si="39"/>
        <v>0</v>
      </c>
      <c r="DH21" s="35">
        <f t="shared" si="40"/>
        <v>0</v>
      </c>
      <c r="DI21" s="35">
        <f t="shared" si="41"/>
        <v>0</v>
      </c>
      <c r="DJ21" s="35">
        <f t="shared" si="42"/>
        <v>36000</v>
      </c>
      <c r="DK21" s="35">
        <f t="shared" si="43"/>
        <v>0</v>
      </c>
      <c r="DL21" s="35">
        <f t="shared" si="44"/>
        <v>0</v>
      </c>
      <c r="DM21" s="35">
        <f t="shared" si="45"/>
        <v>32000</v>
      </c>
      <c r="DN21" s="35">
        <f t="shared" si="46"/>
        <v>0</v>
      </c>
      <c r="DO21" s="35">
        <f t="shared" si="47"/>
        <v>0</v>
      </c>
      <c r="DP21" s="35">
        <f t="shared" si="48"/>
        <v>32000</v>
      </c>
      <c r="DQ21" s="38">
        <f t="shared" si="49"/>
        <v>0</v>
      </c>
      <c r="DR21" s="37">
        <f t="shared" si="50"/>
        <v>0</v>
      </c>
      <c r="DS21" s="35">
        <f t="shared" si="51"/>
        <v>46000</v>
      </c>
      <c r="DT21" s="35">
        <f t="shared" si="52"/>
        <v>0</v>
      </c>
      <c r="DU21" s="35">
        <f t="shared" si="53"/>
        <v>0</v>
      </c>
      <c r="DV21" s="35">
        <f t="shared" si="54"/>
        <v>32000</v>
      </c>
      <c r="DW21" s="35">
        <f t="shared" si="55"/>
        <v>0</v>
      </c>
      <c r="DX21" s="35">
        <f t="shared" si="56"/>
        <v>0</v>
      </c>
      <c r="DY21" s="35">
        <f t="shared" si="57"/>
        <v>32000</v>
      </c>
      <c r="DZ21" s="35">
        <f t="shared" si="58"/>
        <v>0</v>
      </c>
      <c r="EA21" s="35">
        <f t="shared" si="59"/>
        <v>0</v>
      </c>
      <c r="EB21" s="35">
        <f t="shared" si="60"/>
        <v>0</v>
      </c>
      <c r="EC21" s="38">
        <f t="shared" si="61"/>
        <v>0</v>
      </c>
      <c r="ED21" s="37">
        <f t="shared" si="62"/>
        <v>0</v>
      </c>
      <c r="EE21" s="35">
        <f t="shared" si="63"/>
        <v>46000</v>
      </c>
      <c r="EF21" s="35">
        <f t="shared" si="64"/>
        <v>0</v>
      </c>
      <c r="EG21" s="35">
        <f t="shared" si="65"/>
        <v>0</v>
      </c>
      <c r="EH21" s="35">
        <f t="shared" si="66"/>
        <v>32000</v>
      </c>
      <c r="EI21" s="35">
        <f t="shared" si="67"/>
        <v>0</v>
      </c>
      <c r="EJ21" s="35">
        <f t="shared" si="68"/>
        <v>0</v>
      </c>
      <c r="EK21" s="35">
        <f t="shared" si="69"/>
        <v>32000</v>
      </c>
      <c r="EL21" s="35">
        <f t="shared" si="70"/>
        <v>0</v>
      </c>
      <c r="EM21" s="35">
        <f t="shared" si="71"/>
        <v>0</v>
      </c>
      <c r="EN21" s="35">
        <f t="shared" si="72"/>
        <v>0</v>
      </c>
      <c r="EO21" s="38">
        <f t="shared" si="73"/>
        <v>0</v>
      </c>
      <c r="EP21" s="85"/>
      <c r="EQ21" s="6">
        <v>320000</v>
      </c>
      <c r="ER21" s="6">
        <f t="shared" si="74"/>
        <v>320000</v>
      </c>
      <c r="ES21" s="40"/>
      <c r="ET21" s="28"/>
      <c r="EU21" s="6">
        <f t="shared" si="75"/>
        <v>0</v>
      </c>
    </row>
    <row r="22" spans="1:276" s="52" customFormat="1" ht="20.25" customHeight="1" x14ac:dyDescent="0.2">
      <c r="A22" s="48" t="s">
        <v>150</v>
      </c>
      <c r="B22" s="39">
        <v>2</v>
      </c>
      <c r="C22" s="4" t="s">
        <v>197</v>
      </c>
      <c r="D22" s="44">
        <v>8</v>
      </c>
      <c r="E22" s="108" t="s">
        <v>173</v>
      </c>
      <c r="F22" s="51" t="s">
        <v>190</v>
      </c>
      <c r="G22" s="3" t="s">
        <v>87</v>
      </c>
      <c r="H22" s="9" t="s">
        <v>59</v>
      </c>
      <c r="I22" s="9" t="s">
        <v>59</v>
      </c>
      <c r="J22" s="53" t="str">
        <f t="shared" si="77"/>
        <v/>
      </c>
      <c r="K22" s="7" t="s">
        <v>79</v>
      </c>
      <c r="L22" s="81"/>
      <c r="M22" s="23"/>
      <c r="N22" s="23"/>
      <c r="O22" s="46" t="s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15">
        <f t="shared" si="6"/>
        <v>0</v>
      </c>
      <c r="AC22" s="6"/>
      <c r="AD22" s="6"/>
      <c r="AE22" s="6"/>
      <c r="AF22" s="6"/>
      <c r="AG22" s="6"/>
      <c r="AH22" s="6"/>
      <c r="AI22" s="6"/>
      <c r="AJ22" s="6"/>
      <c r="AK22" s="8"/>
      <c r="AL22" s="6"/>
      <c r="AM22" s="8"/>
      <c r="AN22" s="6"/>
      <c r="AO22" s="15">
        <f t="shared" si="7"/>
        <v>0</v>
      </c>
      <c r="AP22" s="8">
        <v>0</v>
      </c>
      <c r="AQ22" s="8">
        <v>0</v>
      </c>
      <c r="AR22" s="8">
        <v>0</v>
      </c>
      <c r="AS22" s="8">
        <v>0</v>
      </c>
      <c r="AT22" s="8">
        <f>+$EQ22*0.2</f>
        <v>2E-3</v>
      </c>
      <c r="AU22" s="8">
        <v>0</v>
      </c>
      <c r="AV22" s="8">
        <v>0</v>
      </c>
      <c r="AW22" s="8">
        <f t="shared" si="78"/>
        <v>1E-3</v>
      </c>
      <c r="AX22" s="8">
        <v>0</v>
      </c>
      <c r="AY22" s="8">
        <v>0</v>
      </c>
      <c r="AZ22" s="8">
        <f>+$EQ22*0.1</f>
        <v>1E-3</v>
      </c>
      <c r="BA22" s="8">
        <v>0</v>
      </c>
      <c r="BB22" s="15">
        <f t="shared" si="8"/>
        <v>4.0000000000000001E-3</v>
      </c>
      <c r="BC22" s="8">
        <v>0</v>
      </c>
      <c r="BD22" s="8">
        <f>+$EQ22*0.2</f>
        <v>2E-3</v>
      </c>
      <c r="BE22" s="8">
        <v>0</v>
      </c>
      <c r="BF22" s="8">
        <v>0</v>
      </c>
      <c r="BG22" s="8">
        <f>+$EQ22*0.2</f>
        <v>2E-3</v>
      </c>
      <c r="BH22" s="8">
        <v>0</v>
      </c>
      <c r="BI22" s="8">
        <v>0</v>
      </c>
      <c r="BJ22" s="8">
        <f>+$EQ22*0.2</f>
        <v>2E-3</v>
      </c>
      <c r="BK22" s="10"/>
      <c r="BL22" s="8"/>
      <c r="BM22" s="8"/>
      <c r="BN22" s="8"/>
      <c r="BO22" s="15">
        <f t="shared" si="9"/>
        <v>6.0000000000000001E-3</v>
      </c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10"/>
      <c r="CB22" s="15">
        <f t="shared" si="10"/>
        <v>0</v>
      </c>
      <c r="CC22" s="42">
        <f t="shared" si="11"/>
        <v>0.01</v>
      </c>
      <c r="CD22" s="9" t="str">
        <f t="shared" si="12"/>
        <v/>
      </c>
      <c r="CE22" s="49">
        <f t="shared" si="13"/>
        <v>20</v>
      </c>
      <c r="CF22" s="50"/>
      <c r="CG22" s="49"/>
      <c r="CH22" s="37" t="str">
        <f t="shared" si="14"/>
        <v/>
      </c>
      <c r="CI22" s="35" t="str">
        <f t="shared" si="15"/>
        <v/>
      </c>
      <c r="CJ22" s="35" t="str">
        <f t="shared" si="16"/>
        <v/>
      </c>
      <c r="CK22" s="35" t="str">
        <f t="shared" si="17"/>
        <v/>
      </c>
      <c r="CL22" s="35" t="str">
        <f t="shared" si="18"/>
        <v/>
      </c>
      <c r="CM22" s="35" t="str">
        <f t="shared" si="19"/>
        <v/>
      </c>
      <c r="CN22" s="35" t="str">
        <f t="shared" si="20"/>
        <v/>
      </c>
      <c r="CO22" s="35" t="str">
        <f t="shared" si="21"/>
        <v/>
      </c>
      <c r="CP22" s="35" t="str">
        <f t="shared" si="22"/>
        <v/>
      </c>
      <c r="CQ22" s="35" t="str">
        <f t="shared" si="23"/>
        <v/>
      </c>
      <c r="CR22" s="35" t="str">
        <f t="shared" si="24"/>
        <v/>
      </c>
      <c r="CS22" s="38" t="str">
        <f t="shared" si="25"/>
        <v/>
      </c>
      <c r="CT22" s="37" t="str">
        <f t="shared" si="26"/>
        <v/>
      </c>
      <c r="CU22" s="35" t="str">
        <f t="shared" si="27"/>
        <v/>
      </c>
      <c r="CV22" s="35" t="str">
        <f t="shared" si="28"/>
        <v/>
      </c>
      <c r="CW22" s="35" t="str">
        <f t="shared" si="29"/>
        <v/>
      </c>
      <c r="CX22" s="35" t="str">
        <f t="shared" si="30"/>
        <v/>
      </c>
      <c r="CY22" s="35" t="str">
        <f t="shared" si="31"/>
        <v/>
      </c>
      <c r="CZ22" s="35" t="str">
        <f t="shared" si="32"/>
        <v/>
      </c>
      <c r="DA22" s="35" t="str">
        <f t="shared" si="33"/>
        <v/>
      </c>
      <c r="DB22" s="35" t="str">
        <f t="shared" si="34"/>
        <v/>
      </c>
      <c r="DC22" s="35" t="str">
        <f t="shared" si="35"/>
        <v/>
      </c>
      <c r="DD22" s="35" t="str">
        <f t="shared" si="36"/>
        <v/>
      </c>
      <c r="DE22" s="38" t="str">
        <f t="shared" si="37"/>
        <v/>
      </c>
      <c r="DF22" s="37">
        <f t="shared" si="38"/>
        <v>0</v>
      </c>
      <c r="DG22" s="35">
        <f t="shared" si="39"/>
        <v>0</v>
      </c>
      <c r="DH22" s="35">
        <f t="shared" si="40"/>
        <v>0</v>
      </c>
      <c r="DI22" s="35">
        <f t="shared" si="41"/>
        <v>0</v>
      </c>
      <c r="DJ22" s="35">
        <f t="shared" si="42"/>
        <v>2E-3</v>
      </c>
      <c r="DK22" s="35">
        <f t="shared" si="43"/>
        <v>0</v>
      </c>
      <c r="DL22" s="35">
        <f t="shared" si="44"/>
        <v>0</v>
      </c>
      <c r="DM22" s="35">
        <f t="shared" si="45"/>
        <v>1E-3</v>
      </c>
      <c r="DN22" s="35">
        <f t="shared" si="46"/>
        <v>0</v>
      </c>
      <c r="DO22" s="35">
        <f t="shared" si="47"/>
        <v>0</v>
      </c>
      <c r="DP22" s="35">
        <f t="shared" si="48"/>
        <v>1E-3</v>
      </c>
      <c r="DQ22" s="38">
        <f t="shared" si="49"/>
        <v>0</v>
      </c>
      <c r="DR22" s="37">
        <f t="shared" si="50"/>
        <v>0</v>
      </c>
      <c r="DS22" s="35">
        <f t="shared" si="51"/>
        <v>2E-3</v>
      </c>
      <c r="DT22" s="35">
        <f t="shared" si="52"/>
        <v>0</v>
      </c>
      <c r="DU22" s="35">
        <f t="shared" si="53"/>
        <v>0</v>
      </c>
      <c r="DV22" s="35">
        <f t="shared" si="54"/>
        <v>2E-3</v>
      </c>
      <c r="DW22" s="35">
        <f t="shared" si="55"/>
        <v>0</v>
      </c>
      <c r="DX22" s="35">
        <f t="shared" si="56"/>
        <v>0</v>
      </c>
      <c r="DY22" s="35">
        <f t="shared" si="57"/>
        <v>2E-3</v>
      </c>
      <c r="DZ22" s="35" t="str">
        <f t="shared" si="58"/>
        <v/>
      </c>
      <c r="EA22" s="35" t="str">
        <f t="shared" si="59"/>
        <v/>
      </c>
      <c r="EB22" s="35" t="str">
        <f t="shared" si="60"/>
        <v/>
      </c>
      <c r="EC22" s="38" t="str">
        <f t="shared" si="61"/>
        <v/>
      </c>
      <c r="ED22" s="37" t="str">
        <f t="shared" si="62"/>
        <v/>
      </c>
      <c r="EE22" s="35" t="str">
        <f t="shared" si="63"/>
        <v/>
      </c>
      <c r="EF22" s="35" t="str">
        <f t="shared" si="64"/>
        <v/>
      </c>
      <c r="EG22" s="35" t="str">
        <f t="shared" si="65"/>
        <v/>
      </c>
      <c r="EH22" s="35" t="str">
        <f t="shared" si="66"/>
        <v/>
      </c>
      <c r="EI22" s="35" t="str">
        <f t="shared" si="67"/>
        <v/>
      </c>
      <c r="EJ22" s="35" t="str">
        <f t="shared" si="68"/>
        <v/>
      </c>
      <c r="EK22" s="35" t="str">
        <f t="shared" si="69"/>
        <v/>
      </c>
      <c r="EL22" s="35" t="str">
        <f t="shared" si="70"/>
        <v/>
      </c>
      <c r="EM22" s="35" t="str">
        <f t="shared" si="71"/>
        <v/>
      </c>
      <c r="EN22" s="35" t="str">
        <f t="shared" si="72"/>
        <v/>
      </c>
      <c r="EO22" s="38" t="str">
        <f t="shared" si="73"/>
        <v/>
      </c>
      <c r="EP22" s="85"/>
      <c r="EQ22" s="6">
        <f>+ROUND(EQ18*0.000000005,2)</f>
        <v>0.01</v>
      </c>
      <c r="ER22" s="6">
        <f t="shared" si="74"/>
        <v>0.01</v>
      </c>
      <c r="ES22" s="40"/>
      <c r="ET22" s="28"/>
      <c r="EU22" s="6">
        <f t="shared" si="75"/>
        <v>0</v>
      </c>
    </row>
    <row r="23" spans="1:276" s="52" customFormat="1" ht="20.25" customHeight="1" x14ac:dyDescent="0.2">
      <c r="A23" s="48" t="s">
        <v>150</v>
      </c>
      <c r="B23" s="39">
        <v>2</v>
      </c>
      <c r="C23" s="45" t="s">
        <v>214</v>
      </c>
      <c r="D23" s="44">
        <v>9</v>
      </c>
      <c r="E23" s="108" t="s">
        <v>139</v>
      </c>
      <c r="F23" s="51" t="s">
        <v>190</v>
      </c>
      <c r="G23" s="3" t="s">
        <v>87</v>
      </c>
      <c r="H23" s="9">
        <v>42005</v>
      </c>
      <c r="I23" s="9">
        <v>42095</v>
      </c>
      <c r="J23" s="53">
        <f t="shared" si="77"/>
        <v>2015</v>
      </c>
      <c r="K23" s="7" t="s">
        <v>79</v>
      </c>
      <c r="L23" s="81" t="s">
        <v>68</v>
      </c>
      <c r="M23" s="23" t="s">
        <v>86</v>
      </c>
      <c r="N23" s="23" t="s">
        <v>82</v>
      </c>
      <c r="O23" s="46" t="s">
        <v>2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15">
        <f t="shared" si="6"/>
        <v>0</v>
      </c>
      <c r="AC23" s="6"/>
      <c r="AD23" s="6"/>
      <c r="AE23" s="6"/>
      <c r="AF23" s="6"/>
      <c r="AG23" s="6"/>
      <c r="AH23" s="8"/>
      <c r="AI23" s="8"/>
      <c r="AJ23" s="8"/>
      <c r="AK23" s="8"/>
      <c r="AL23" s="8"/>
      <c r="AM23" s="8"/>
      <c r="AN23" s="8"/>
      <c r="AO23" s="15">
        <f t="shared" si="7"/>
        <v>0</v>
      </c>
      <c r="AP23" s="8">
        <v>0</v>
      </c>
      <c r="AQ23" s="8">
        <v>0</v>
      </c>
      <c r="AR23" s="8">
        <v>0</v>
      </c>
      <c r="AS23" s="8">
        <v>0</v>
      </c>
      <c r="AT23" s="8">
        <f>+$EQ23*0.2</f>
        <v>2380000</v>
      </c>
      <c r="AU23" s="8">
        <v>0</v>
      </c>
      <c r="AV23" s="8">
        <v>0</v>
      </c>
      <c r="AW23" s="8">
        <f t="shared" si="78"/>
        <v>1190000</v>
      </c>
      <c r="AX23" s="8">
        <v>0</v>
      </c>
      <c r="AY23" s="8">
        <v>0</v>
      </c>
      <c r="AZ23" s="8">
        <f>+$EQ23*0.15</f>
        <v>1785000</v>
      </c>
      <c r="BA23" s="8">
        <v>0</v>
      </c>
      <c r="BB23" s="15">
        <f t="shared" si="8"/>
        <v>5355000</v>
      </c>
      <c r="BC23" s="8">
        <v>0</v>
      </c>
      <c r="BD23" s="8">
        <f>+$EQ23*0.15</f>
        <v>1785000</v>
      </c>
      <c r="BE23" s="8">
        <v>0</v>
      </c>
      <c r="BF23" s="8">
        <v>0</v>
      </c>
      <c r="BG23" s="8">
        <f>+$EQ23*0.2</f>
        <v>2380000</v>
      </c>
      <c r="BH23" s="8">
        <v>0</v>
      </c>
      <c r="BI23" s="8">
        <v>0</v>
      </c>
      <c r="BJ23" s="8">
        <f>+$EQ23*0.2</f>
        <v>2380000</v>
      </c>
      <c r="BK23" s="10"/>
      <c r="BL23" s="8"/>
      <c r="BM23" s="8"/>
      <c r="BN23" s="8"/>
      <c r="BO23" s="15">
        <f t="shared" si="9"/>
        <v>6545000</v>
      </c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10"/>
      <c r="CB23" s="15">
        <f t="shared" si="10"/>
        <v>0</v>
      </c>
      <c r="CC23" s="42">
        <f t="shared" si="11"/>
        <v>11900000</v>
      </c>
      <c r="CD23" s="9">
        <f t="shared" si="12"/>
        <v>42583</v>
      </c>
      <c r="CE23" s="49">
        <f t="shared" si="13"/>
        <v>20</v>
      </c>
      <c r="CF23" s="50">
        <v>21</v>
      </c>
      <c r="CG23" s="49">
        <v>6</v>
      </c>
      <c r="CH23" s="37" t="str">
        <f t="shared" si="14"/>
        <v/>
      </c>
      <c r="CI23" s="35" t="str">
        <f t="shared" si="15"/>
        <v/>
      </c>
      <c r="CJ23" s="35" t="str">
        <f t="shared" si="16"/>
        <v/>
      </c>
      <c r="CK23" s="35" t="str">
        <f t="shared" si="17"/>
        <v/>
      </c>
      <c r="CL23" s="35" t="str">
        <f t="shared" si="18"/>
        <v/>
      </c>
      <c r="CM23" s="35" t="str">
        <f t="shared" si="19"/>
        <v/>
      </c>
      <c r="CN23" s="35" t="str">
        <f t="shared" si="20"/>
        <v/>
      </c>
      <c r="CO23" s="35" t="str">
        <f t="shared" si="21"/>
        <v/>
      </c>
      <c r="CP23" s="35" t="str">
        <f t="shared" si="22"/>
        <v/>
      </c>
      <c r="CQ23" s="35" t="str">
        <f t="shared" si="23"/>
        <v/>
      </c>
      <c r="CR23" s="35" t="str">
        <f t="shared" si="24"/>
        <v/>
      </c>
      <c r="CS23" s="38" t="str">
        <f t="shared" si="25"/>
        <v/>
      </c>
      <c r="CT23" s="37" t="str">
        <f t="shared" si="26"/>
        <v/>
      </c>
      <c r="CU23" s="35" t="str">
        <f t="shared" si="27"/>
        <v/>
      </c>
      <c r="CV23" s="35" t="str">
        <f t="shared" si="28"/>
        <v/>
      </c>
      <c r="CW23" s="35" t="str">
        <f t="shared" si="29"/>
        <v/>
      </c>
      <c r="CX23" s="35" t="str">
        <f t="shared" si="30"/>
        <v/>
      </c>
      <c r="CY23" s="35" t="str">
        <f t="shared" si="31"/>
        <v/>
      </c>
      <c r="CZ23" s="35" t="str">
        <f t="shared" si="32"/>
        <v/>
      </c>
      <c r="DA23" s="35" t="str">
        <f t="shared" si="33"/>
        <v/>
      </c>
      <c r="DB23" s="35" t="str">
        <f t="shared" si="34"/>
        <v/>
      </c>
      <c r="DC23" s="35" t="str">
        <f t="shared" si="35"/>
        <v/>
      </c>
      <c r="DD23" s="35" t="str">
        <f t="shared" si="36"/>
        <v/>
      </c>
      <c r="DE23" s="38" t="str">
        <f t="shared" si="37"/>
        <v/>
      </c>
      <c r="DF23" s="37">
        <f t="shared" si="38"/>
        <v>0</v>
      </c>
      <c r="DG23" s="35">
        <f t="shared" si="39"/>
        <v>0</v>
      </c>
      <c r="DH23" s="35">
        <f t="shared" si="40"/>
        <v>0</v>
      </c>
      <c r="DI23" s="35">
        <f t="shared" si="41"/>
        <v>0</v>
      </c>
      <c r="DJ23" s="35">
        <f t="shared" si="42"/>
        <v>2380000</v>
      </c>
      <c r="DK23" s="35">
        <f t="shared" si="43"/>
        <v>0</v>
      </c>
      <c r="DL23" s="35">
        <f t="shared" si="44"/>
        <v>0</v>
      </c>
      <c r="DM23" s="35">
        <f t="shared" si="45"/>
        <v>1190000</v>
      </c>
      <c r="DN23" s="35">
        <f t="shared" si="46"/>
        <v>0</v>
      </c>
      <c r="DO23" s="35">
        <f t="shared" si="47"/>
        <v>0</v>
      </c>
      <c r="DP23" s="35">
        <f t="shared" si="48"/>
        <v>1785000</v>
      </c>
      <c r="DQ23" s="38">
        <f t="shared" si="49"/>
        <v>0</v>
      </c>
      <c r="DR23" s="37">
        <f t="shared" si="50"/>
        <v>0</v>
      </c>
      <c r="DS23" s="35">
        <f t="shared" si="51"/>
        <v>1785000</v>
      </c>
      <c r="DT23" s="35">
        <f t="shared" si="52"/>
        <v>0</v>
      </c>
      <c r="DU23" s="35">
        <f t="shared" si="53"/>
        <v>0</v>
      </c>
      <c r="DV23" s="35">
        <f t="shared" si="54"/>
        <v>2380000</v>
      </c>
      <c r="DW23" s="35">
        <f t="shared" si="55"/>
        <v>0</v>
      </c>
      <c r="DX23" s="35">
        <f t="shared" si="56"/>
        <v>0</v>
      </c>
      <c r="DY23" s="35">
        <f t="shared" si="57"/>
        <v>2380000</v>
      </c>
      <c r="DZ23" s="35" t="str">
        <f t="shared" si="58"/>
        <v/>
      </c>
      <c r="EA23" s="35" t="str">
        <f t="shared" si="59"/>
        <v/>
      </c>
      <c r="EB23" s="35" t="str">
        <f t="shared" si="60"/>
        <v/>
      </c>
      <c r="EC23" s="38" t="str">
        <f t="shared" si="61"/>
        <v/>
      </c>
      <c r="ED23" s="37" t="str">
        <f t="shared" si="62"/>
        <v/>
      </c>
      <c r="EE23" s="35" t="str">
        <f t="shared" si="63"/>
        <v/>
      </c>
      <c r="EF23" s="35" t="str">
        <f t="shared" si="64"/>
        <v/>
      </c>
      <c r="EG23" s="35" t="str">
        <f t="shared" si="65"/>
        <v/>
      </c>
      <c r="EH23" s="35" t="str">
        <f t="shared" si="66"/>
        <v/>
      </c>
      <c r="EI23" s="35" t="str">
        <f t="shared" si="67"/>
        <v/>
      </c>
      <c r="EJ23" s="35" t="str">
        <f t="shared" si="68"/>
        <v/>
      </c>
      <c r="EK23" s="35" t="str">
        <f t="shared" si="69"/>
        <v/>
      </c>
      <c r="EL23" s="35" t="str">
        <f t="shared" si="70"/>
        <v/>
      </c>
      <c r="EM23" s="35" t="str">
        <f t="shared" si="71"/>
        <v/>
      </c>
      <c r="EN23" s="35" t="str">
        <f t="shared" si="72"/>
        <v/>
      </c>
      <c r="EO23" s="38" t="str">
        <f t="shared" si="73"/>
        <v/>
      </c>
      <c r="EP23" s="85"/>
      <c r="EQ23" s="6">
        <f>11900000</f>
        <v>11900000</v>
      </c>
      <c r="ER23" s="6">
        <f t="shared" si="74"/>
        <v>11900000</v>
      </c>
      <c r="ES23" s="40"/>
      <c r="ET23" s="28"/>
      <c r="EU23" s="6">
        <f t="shared" si="75"/>
        <v>0</v>
      </c>
    </row>
    <row r="24" spans="1:276" s="52" customFormat="1" ht="20.25" customHeight="1" x14ac:dyDescent="0.2">
      <c r="A24" s="48" t="s">
        <v>150</v>
      </c>
      <c r="B24" s="39">
        <v>2</v>
      </c>
      <c r="C24" s="45" t="s">
        <v>214</v>
      </c>
      <c r="D24" s="44">
        <v>9</v>
      </c>
      <c r="E24" s="109" t="s">
        <v>140</v>
      </c>
      <c r="F24" s="51" t="s">
        <v>190</v>
      </c>
      <c r="G24" s="3" t="s">
        <v>1</v>
      </c>
      <c r="H24" s="9">
        <v>42005</v>
      </c>
      <c r="I24" s="9">
        <v>42095</v>
      </c>
      <c r="J24" s="53">
        <f t="shared" si="77"/>
        <v>2015</v>
      </c>
      <c r="K24" s="7" t="s">
        <v>136</v>
      </c>
      <c r="L24" s="81" t="s">
        <v>68</v>
      </c>
      <c r="M24" s="23" t="s">
        <v>86</v>
      </c>
      <c r="N24" s="23" t="s">
        <v>82</v>
      </c>
      <c r="O24" s="46" t="s">
        <v>2</v>
      </c>
      <c r="P24" s="6"/>
      <c r="Q24" s="6"/>
      <c r="R24" s="6"/>
      <c r="S24" s="6"/>
      <c r="T24" s="6"/>
      <c r="U24" s="8"/>
      <c r="V24" s="8"/>
      <c r="W24" s="8"/>
      <c r="X24" s="8"/>
      <c r="Y24" s="8"/>
      <c r="Z24" s="8"/>
      <c r="AA24" s="8"/>
      <c r="AB24" s="15">
        <f t="shared" si="6"/>
        <v>0</v>
      </c>
      <c r="AC24" s="6"/>
      <c r="AD24" s="6"/>
      <c r="AE24" s="6"/>
      <c r="AF24" s="6"/>
      <c r="AG24" s="6"/>
      <c r="AH24" s="6"/>
      <c r="AI24" s="6"/>
      <c r="AJ24" s="6"/>
      <c r="AK24" s="8"/>
      <c r="AL24" s="6"/>
      <c r="AM24" s="8"/>
      <c r="AN24" s="6"/>
      <c r="AO24" s="15">
        <f t="shared" si="7"/>
        <v>0</v>
      </c>
      <c r="AP24" s="8">
        <v>0</v>
      </c>
      <c r="AQ24" s="8">
        <v>0</v>
      </c>
      <c r="AR24" s="8">
        <v>0</v>
      </c>
      <c r="AS24" s="8">
        <v>0</v>
      </c>
      <c r="AT24" s="8">
        <f>+$EQ24*0.2</f>
        <v>120000</v>
      </c>
      <c r="AU24" s="8">
        <v>0</v>
      </c>
      <c r="AV24" s="8">
        <v>0</v>
      </c>
      <c r="AW24" s="8">
        <f t="shared" si="78"/>
        <v>60000</v>
      </c>
      <c r="AX24" s="8">
        <v>0</v>
      </c>
      <c r="AY24" s="8">
        <v>0</v>
      </c>
      <c r="AZ24" s="8">
        <f>+$EQ24*0.1</f>
        <v>60000</v>
      </c>
      <c r="BA24" s="8">
        <v>0</v>
      </c>
      <c r="BB24" s="15">
        <f t="shared" si="8"/>
        <v>240000</v>
      </c>
      <c r="BC24" s="8">
        <v>0</v>
      </c>
      <c r="BD24" s="8">
        <f>+$EQ24*0.2</f>
        <v>120000</v>
      </c>
      <c r="BE24" s="8">
        <v>0</v>
      </c>
      <c r="BF24" s="8">
        <v>0</v>
      </c>
      <c r="BG24" s="8">
        <f>+$EQ24*0.2</f>
        <v>120000</v>
      </c>
      <c r="BH24" s="8">
        <v>0</v>
      </c>
      <c r="BI24" s="8">
        <v>0</v>
      </c>
      <c r="BJ24" s="8">
        <f>+$EQ24*0.2</f>
        <v>120000</v>
      </c>
      <c r="BK24" s="10"/>
      <c r="BL24" s="8"/>
      <c r="BM24" s="8"/>
      <c r="BN24" s="8"/>
      <c r="BO24" s="15">
        <f t="shared" si="9"/>
        <v>360000</v>
      </c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10"/>
      <c r="CB24" s="15">
        <f t="shared" si="10"/>
        <v>0</v>
      </c>
      <c r="CC24" s="42">
        <f t="shared" si="11"/>
        <v>600000</v>
      </c>
      <c r="CD24" s="9">
        <f t="shared" si="12"/>
        <v>42583</v>
      </c>
      <c r="CE24" s="49">
        <f t="shared" si="13"/>
        <v>20</v>
      </c>
      <c r="CF24" s="50">
        <v>22</v>
      </c>
      <c r="CG24" s="49">
        <v>6</v>
      </c>
      <c r="CH24" s="37" t="str">
        <f t="shared" si="14"/>
        <v/>
      </c>
      <c r="CI24" s="35" t="str">
        <f t="shared" si="15"/>
        <v/>
      </c>
      <c r="CJ24" s="35" t="str">
        <f t="shared" si="16"/>
        <v/>
      </c>
      <c r="CK24" s="35" t="str">
        <f t="shared" si="17"/>
        <v/>
      </c>
      <c r="CL24" s="35" t="str">
        <f t="shared" si="18"/>
        <v/>
      </c>
      <c r="CM24" s="35" t="str">
        <f t="shared" si="19"/>
        <v/>
      </c>
      <c r="CN24" s="35" t="str">
        <f t="shared" si="20"/>
        <v/>
      </c>
      <c r="CO24" s="35" t="str">
        <f t="shared" si="21"/>
        <v/>
      </c>
      <c r="CP24" s="35" t="str">
        <f t="shared" si="22"/>
        <v/>
      </c>
      <c r="CQ24" s="35" t="str">
        <f t="shared" si="23"/>
        <v/>
      </c>
      <c r="CR24" s="35" t="str">
        <f t="shared" si="24"/>
        <v/>
      </c>
      <c r="CS24" s="38" t="str">
        <f t="shared" si="25"/>
        <v/>
      </c>
      <c r="CT24" s="37" t="str">
        <f t="shared" si="26"/>
        <v/>
      </c>
      <c r="CU24" s="35" t="str">
        <f t="shared" si="27"/>
        <v/>
      </c>
      <c r="CV24" s="35" t="str">
        <f t="shared" si="28"/>
        <v/>
      </c>
      <c r="CW24" s="35" t="str">
        <f t="shared" si="29"/>
        <v/>
      </c>
      <c r="CX24" s="35" t="str">
        <f t="shared" si="30"/>
        <v/>
      </c>
      <c r="CY24" s="35" t="str">
        <f t="shared" si="31"/>
        <v/>
      </c>
      <c r="CZ24" s="35" t="str">
        <f t="shared" si="32"/>
        <v/>
      </c>
      <c r="DA24" s="35" t="str">
        <f t="shared" si="33"/>
        <v/>
      </c>
      <c r="DB24" s="35" t="str">
        <f t="shared" si="34"/>
        <v/>
      </c>
      <c r="DC24" s="35" t="str">
        <f t="shared" si="35"/>
        <v/>
      </c>
      <c r="DD24" s="35" t="str">
        <f t="shared" si="36"/>
        <v/>
      </c>
      <c r="DE24" s="38" t="str">
        <f t="shared" si="37"/>
        <v/>
      </c>
      <c r="DF24" s="37">
        <f t="shared" si="38"/>
        <v>0</v>
      </c>
      <c r="DG24" s="35">
        <f t="shared" si="39"/>
        <v>0</v>
      </c>
      <c r="DH24" s="35">
        <f t="shared" si="40"/>
        <v>0</v>
      </c>
      <c r="DI24" s="35">
        <f t="shared" si="41"/>
        <v>0</v>
      </c>
      <c r="DJ24" s="35">
        <f t="shared" si="42"/>
        <v>120000</v>
      </c>
      <c r="DK24" s="35">
        <f t="shared" si="43"/>
        <v>0</v>
      </c>
      <c r="DL24" s="35">
        <f t="shared" si="44"/>
        <v>0</v>
      </c>
      <c r="DM24" s="35">
        <f t="shared" si="45"/>
        <v>60000</v>
      </c>
      <c r="DN24" s="35">
        <f t="shared" si="46"/>
        <v>0</v>
      </c>
      <c r="DO24" s="35">
        <f t="shared" si="47"/>
        <v>0</v>
      </c>
      <c r="DP24" s="35">
        <f t="shared" si="48"/>
        <v>60000</v>
      </c>
      <c r="DQ24" s="38">
        <f t="shared" si="49"/>
        <v>0</v>
      </c>
      <c r="DR24" s="37">
        <f t="shared" si="50"/>
        <v>0</v>
      </c>
      <c r="DS24" s="35">
        <f t="shared" si="51"/>
        <v>120000</v>
      </c>
      <c r="DT24" s="35">
        <f t="shared" si="52"/>
        <v>0</v>
      </c>
      <c r="DU24" s="35">
        <f t="shared" si="53"/>
        <v>0</v>
      </c>
      <c r="DV24" s="35">
        <f t="shared" si="54"/>
        <v>120000</v>
      </c>
      <c r="DW24" s="35">
        <f t="shared" si="55"/>
        <v>0</v>
      </c>
      <c r="DX24" s="35">
        <f t="shared" si="56"/>
        <v>0</v>
      </c>
      <c r="DY24" s="35">
        <f t="shared" si="57"/>
        <v>120000</v>
      </c>
      <c r="DZ24" s="35" t="str">
        <f t="shared" si="58"/>
        <v/>
      </c>
      <c r="EA24" s="35" t="str">
        <f t="shared" si="59"/>
        <v/>
      </c>
      <c r="EB24" s="35" t="str">
        <f t="shared" si="60"/>
        <v/>
      </c>
      <c r="EC24" s="38" t="str">
        <f t="shared" si="61"/>
        <v/>
      </c>
      <c r="ED24" s="37" t="str">
        <f t="shared" si="62"/>
        <v/>
      </c>
      <c r="EE24" s="35" t="str">
        <f t="shared" si="63"/>
        <v/>
      </c>
      <c r="EF24" s="35" t="str">
        <f t="shared" si="64"/>
        <v/>
      </c>
      <c r="EG24" s="35" t="str">
        <f t="shared" si="65"/>
        <v/>
      </c>
      <c r="EH24" s="35" t="str">
        <f t="shared" si="66"/>
        <v/>
      </c>
      <c r="EI24" s="35" t="str">
        <f t="shared" si="67"/>
        <v/>
      </c>
      <c r="EJ24" s="35" t="str">
        <f t="shared" si="68"/>
        <v/>
      </c>
      <c r="EK24" s="35" t="str">
        <f t="shared" si="69"/>
        <v/>
      </c>
      <c r="EL24" s="35" t="str">
        <f t="shared" si="70"/>
        <v/>
      </c>
      <c r="EM24" s="35" t="str">
        <f t="shared" si="71"/>
        <v/>
      </c>
      <c r="EN24" s="35" t="str">
        <f t="shared" si="72"/>
        <v/>
      </c>
      <c r="EO24" s="38" t="str">
        <f t="shared" si="73"/>
        <v/>
      </c>
      <c r="EP24" s="85"/>
      <c r="EQ24" s="6">
        <v>600000</v>
      </c>
      <c r="ER24" s="6">
        <f t="shared" si="74"/>
        <v>600000</v>
      </c>
      <c r="ES24" s="40"/>
      <c r="ET24" s="28"/>
      <c r="EU24" s="6">
        <f t="shared" si="75"/>
        <v>0</v>
      </c>
    </row>
    <row r="25" spans="1:276" s="52" customFormat="1" ht="20.25" customHeight="1" x14ac:dyDescent="0.2">
      <c r="A25" s="48" t="s">
        <v>150</v>
      </c>
      <c r="B25" s="39">
        <v>2</v>
      </c>
      <c r="C25" s="23" t="s">
        <v>198</v>
      </c>
      <c r="D25" s="44">
        <v>10</v>
      </c>
      <c r="E25" s="109" t="s">
        <v>165</v>
      </c>
      <c r="F25" s="51" t="s">
        <v>190</v>
      </c>
      <c r="G25" s="3" t="s">
        <v>87</v>
      </c>
      <c r="H25" s="9">
        <v>41640</v>
      </c>
      <c r="I25" s="9">
        <v>41730</v>
      </c>
      <c r="J25" s="53">
        <f t="shared" si="77"/>
        <v>2014</v>
      </c>
      <c r="K25" s="7" t="s">
        <v>79</v>
      </c>
      <c r="L25" s="81" t="s">
        <v>68</v>
      </c>
      <c r="M25" s="23" t="s">
        <v>184</v>
      </c>
      <c r="N25" s="23" t="s">
        <v>82</v>
      </c>
      <c r="O25" s="46" t="s">
        <v>2</v>
      </c>
      <c r="P25" s="6"/>
      <c r="Q25" s="6"/>
      <c r="R25" s="6"/>
      <c r="S25" s="6"/>
      <c r="T25" s="6"/>
      <c r="U25" s="8"/>
      <c r="V25" s="8"/>
      <c r="W25" s="8"/>
      <c r="X25" s="8"/>
      <c r="Y25" s="8"/>
      <c r="Z25" s="8"/>
      <c r="AA25" s="8"/>
      <c r="AB25" s="15">
        <f t="shared" si="6"/>
        <v>0</v>
      </c>
      <c r="AC25" s="8">
        <v>0</v>
      </c>
      <c r="AD25" s="8">
        <v>0</v>
      </c>
      <c r="AE25" s="8">
        <v>0</v>
      </c>
      <c r="AF25" s="8">
        <v>0</v>
      </c>
      <c r="AG25" s="8">
        <f>+$EQ25*0.2</f>
        <v>2400000</v>
      </c>
      <c r="AH25" s="8">
        <v>0</v>
      </c>
      <c r="AI25" s="8">
        <v>0</v>
      </c>
      <c r="AJ25" s="8">
        <f>+$EQ25*0.2</f>
        <v>2400000</v>
      </c>
      <c r="AK25" s="8">
        <v>0</v>
      </c>
      <c r="AL25" s="8">
        <v>0</v>
      </c>
      <c r="AM25" s="8">
        <v>0</v>
      </c>
      <c r="AN25" s="8">
        <f>+$EQ25*0.2</f>
        <v>2400000</v>
      </c>
      <c r="AO25" s="15">
        <f t="shared" si="7"/>
        <v>7200000</v>
      </c>
      <c r="AP25" s="8">
        <v>0</v>
      </c>
      <c r="AQ25" s="8">
        <v>0</v>
      </c>
      <c r="AR25" s="8">
        <f>+$EQ25*0.2</f>
        <v>2400000</v>
      </c>
      <c r="AS25" s="10">
        <v>0</v>
      </c>
      <c r="AT25" s="8">
        <v>0</v>
      </c>
      <c r="AU25" s="8">
        <v>0</v>
      </c>
      <c r="AV25" s="8">
        <f>+$EQ25*0.2</f>
        <v>2400000</v>
      </c>
      <c r="AW25" s="6"/>
      <c r="AX25" s="6"/>
      <c r="AY25" s="6"/>
      <c r="AZ25" s="6"/>
      <c r="BA25" s="6"/>
      <c r="BB25" s="15">
        <f t="shared" si="8"/>
        <v>4800000</v>
      </c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15">
        <f t="shared" si="9"/>
        <v>0</v>
      </c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15">
        <f t="shared" si="10"/>
        <v>0</v>
      </c>
      <c r="CC25" s="42">
        <f t="shared" si="11"/>
        <v>12000000</v>
      </c>
      <c r="CD25" s="9">
        <f t="shared" si="12"/>
        <v>42186</v>
      </c>
      <c r="CE25" s="49">
        <f t="shared" si="13"/>
        <v>19</v>
      </c>
      <c r="CF25" s="50">
        <v>24</v>
      </c>
      <c r="CG25" s="49">
        <v>3</v>
      </c>
      <c r="CH25" s="37" t="str">
        <f t="shared" si="14"/>
        <v/>
      </c>
      <c r="CI25" s="35" t="str">
        <f t="shared" si="15"/>
        <v/>
      </c>
      <c r="CJ25" s="35" t="str">
        <f t="shared" si="16"/>
        <v/>
      </c>
      <c r="CK25" s="35" t="str">
        <f t="shared" si="17"/>
        <v/>
      </c>
      <c r="CL25" s="35" t="str">
        <f t="shared" si="18"/>
        <v/>
      </c>
      <c r="CM25" s="35" t="str">
        <f t="shared" si="19"/>
        <v/>
      </c>
      <c r="CN25" s="35" t="str">
        <f t="shared" si="20"/>
        <v/>
      </c>
      <c r="CO25" s="35" t="str">
        <f t="shared" si="21"/>
        <v/>
      </c>
      <c r="CP25" s="35" t="str">
        <f t="shared" si="22"/>
        <v/>
      </c>
      <c r="CQ25" s="35" t="str">
        <f t="shared" si="23"/>
        <v/>
      </c>
      <c r="CR25" s="35" t="str">
        <f t="shared" si="24"/>
        <v/>
      </c>
      <c r="CS25" s="38" t="str">
        <f t="shared" si="25"/>
        <v/>
      </c>
      <c r="CT25" s="37">
        <f t="shared" si="26"/>
        <v>0</v>
      </c>
      <c r="CU25" s="35">
        <f t="shared" si="27"/>
        <v>0</v>
      </c>
      <c r="CV25" s="35">
        <f t="shared" si="28"/>
        <v>0</v>
      </c>
      <c r="CW25" s="35">
        <f t="shared" si="29"/>
        <v>0</v>
      </c>
      <c r="CX25" s="35">
        <f t="shared" si="30"/>
        <v>2400000</v>
      </c>
      <c r="CY25" s="35">
        <f t="shared" si="31"/>
        <v>0</v>
      </c>
      <c r="CZ25" s="35">
        <f t="shared" si="32"/>
        <v>0</v>
      </c>
      <c r="DA25" s="35">
        <f t="shared" si="33"/>
        <v>2400000</v>
      </c>
      <c r="DB25" s="35">
        <f t="shared" si="34"/>
        <v>0</v>
      </c>
      <c r="DC25" s="35">
        <f t="shared" si="35"/>
        <v>0</v>
      </c>
      <c r="DD25" s="35">
        <f t="shared" si="36"/>
        <v>0</v>
      </c>
      <c r="DE25" s="38">
        <f t="shared" si="37"/>
        <v>2400000</v>
      </c>
      <c r="DF25" s="37">
        <f t="shared" si="38"/>
        <v>0</v>
      </c>
      <c r="DG25" s="35">
        <f t="shared" si="39"/>
        <v>0</v>
      </c>
      <c r="DH25" s="35">
        <f t="shared" si="40"/>
        <v>2400000</v>
      </c>
      <c r="DI25" s="35">
        <f t="shared" si="41"/>
        <v>0</v>
      </c>
      <c r="DJ25" s="35">
        <f t="shared" si="42"/>
        <v>0</v>
      </c>
      <c r="DK25" s="35">
        <f t="shared" si="43"/>
        <v>0</v>
      </c>
      <c r="DL25" s="35">
        <f t="shared" si="44"/>
        <v>2400000</v>
      </c>
      <c r="DM25" s="35" t="str">
        <f t="shared" si="45"/>
        <v/>
      </c>
      <c r="DN25" s="35" t="str">
        <f t="shared" si="46"/>
        <v/>
      </c>
      <c r="DO25" s="35" t="str">
        <f t="shared" si="47"/>
        <v/>
      </c>
      <c r="DP25" s="35" t="str">
        <f t="shared" si="48"/>
        <v/>
      </c>
      <c r="DQ25" s="38" t="str">
        <f t="shared" si="49"/>
        <v/>
      </c>
      <c r="DR25" s="37" t="str">
        <f t="shared" si="50"/>
        <v/>
      </c>
      <c r="DS25" s="35" t="str">
        <f t="shared" si="51"/>
        <v/>
      </c>
      <c r="DT25" s="35" t="str">
        <f t="shared" si="52"/>
        <v/>
      </c>
      <c r="DU25" s="35" t="str">
        <f t="shared" si="53"/>
        <v/>
      </c>
      <c r="DV25" s="35" t="str">
        <f t="shared" si="54"/>
        <v/>
      </c>
      <c r="DW25" s="35" t="str">
        <f t="shared" si="55"/>
        <v/>
      </c>
      <c r="DX25" s="35" t="str">
        <f t="shared" si="56"/>
        <v/>
      </c>
      <c r="DY25" s="35" t="str">
        <f t="shared" si="57"/>
        <v/>
      </c>
      <c r="DZ25" s="35" t="str">
        <f t="shared" si="58"/>
        <v/>
      </c>
      <c r="EA25" s="35" t="str">
        <f t="shared" si="59"/>
        <v/>
      </c>
      <c r="EB25" s="35" t="str">
        <f t="shared" si="60"/>
        <v/>
      </c>
      <c r="EC25" s="38" t="str">
        <f t="shared" si="61"/>
        <v/>
      </c>
      <c r="ED25" s="37" t="str">
        <f t="shared" si="62"/>
        <v/>
      </c>
      <c r="EE25" s="35" t="str">
        <f t="shared" si="63"/>
        <v/>
      </c>
      <c r="EF25" s="35" t="str">
        <f t="shared" si="64"/>
        <v/>
      </c>
      <c r="EG25" s="35" t="str">
        <f t="shared" si="65"/>
        <v/>
      </c>
      <c r="EH25" s="35" t="str">
        <f t="shared" si="66"/>
        <v/>
      </c>
      <c r="EI25" s="35" t="str">
        <f t="shared" si="67"/>
        <v/>
      </c>
      <c r="EJ25" s="35" t="str">
        <f t="shared" si="68"/>
        <v/>
      </c>
      <c r="EK25" s="35" t="str">
        <f t="shared" si="69"/>
        <v/>
      </c>
      <c r="EL25" s="35" t="str">
        <f t="shared" si="70"/>
        <v/>
      </c>
      <c r="EM25" s="35" t="str">
        <f t="shared" si="71"/>
        <v/>
      </c>
      <c r="EN25" s="35" t="str">
        <f t="shared" si="72"/>
        <v/>
      </c>
      <c r="EO25" s="38" t="str">
        <f t="shared" si="73"/>
        <v/>
      </c>
      <c r="EP25" s="85"/>
      <c r="EQ25" s="6">
        <v>12000000</v>
      </c>
      <c r="ER25" s="6">
        <f t="shared" si="74"/>
        <v>10200000</v>
      </c>
      <c r="ES25" s="40">
        <v>1800000</v>
      </c>
      <c r="ET25" s="28"/>
      <c r="EU25" s="6">
        <f t="shared" si="75"/>
        <v>0</v>
      </c>
    </row>
    <row r="26" spans="1:276" s="52" customFormat="1" ht="20.25" customHeight="1" x14ac:dyDescent="0.2">
      <c r="A26" s="48" t="s">
        <v>148</v>
      </c>
      <c r="B26" s="39">
        <v>2</v>
      </c>
      <c r="C26" s="23" t="s">
        <v>198</v>
      </c>
      <c r="D26" s="44">
        <v>10</v>
      </c>
      <c r="E26" s="109" t="s">
        <v>166</v>
      </c>
      <c r="F26" s="51" t="s">
        <v>190</v>
      </c>
      <c r="G26" s="3" t="s">
        <v>1</v>
      </c>
      <c r="H26" s="9">
        <v>41640</v>
      </c>
      <c r="I26" s="9">
        <v>41730</v>
      </c>
      <c r="J26" s="53">
        <f t="shared" si="77"/>
        <v>2014</v>
      </c>
      <c r="K26" s="7" t="s">
        <v>136</v>
      </c>
      <c r="L26" s="81" t="s">
        <v>68</v>
      </c>
      <c r="M26" s="23" t="s">
        <v>184</v>
      </c>
      <c r="N26" s="23" t="s">
        <v>82</v>
      </c>
      <c r="O26" s="46" t="s">
        <v>2</v>
      </c>
      <c r="P26" s="6"/>
      <c r="Q26" s="6"/>
      <c r="R26" s="6"/>
      <c r="S26" s="6"/>
      <c r="T26" s="6"/>
      <c r="U26" s="8"/>
      <c r="V26" s="8"/>
      <c r="W26" s="6"/>
      <c r="X26" s="8"/>
      <c r="Y26" s="8"/>
      <c r="Z26" s="6"/>
      <c r="AA26" s="8"/>
      <c r="AB26" s="15">
        <f t="shared" si="6"/>
        <v>0</v>
      </c>
      <c r="AC26" s="8">
        <v>0</v>
      </c>
      <c r="AD26" s="8">
        <v>0</v>
      </c>
      <c r="AE26" s="8">
        <v>0</v>
      </c>
      <c r="AF26" s="8">
        <v>0</v>
      </c>
      <c r="AG26" s="8">
        <f>+$EQ26*0.2</f>
        <v>144000</v>
      </c>
      <c r="AH26" s="8">
        <v>0</v>
      </c>
      <c r="AI26" s="8">
        <v>0</v>
      </c>
      <c r="AJ26" s="8">
        <f>+$EQ26*0.2</f>
        <v>144000</v>
      </c>
      <c r="AK26" s="8">
        <v>0</v>
      </c>
      <c r="AL26" s="8">
        <v>0</v>
      </c>
      <c r="AM26" s="8">
        <v>0</v>
      </c>
      <c r="AN26" s="8">
        <f>+$EQ26*0.2</f>
        <v>144000</v>
      </c>
      <c r="AO26" s="15">
        <f t="shared" si="7"/>
        <v>432000</v>
      </c>
      <c r="AP26" s="8">
        <v>0</v>
      </c>
      <c r="AQ26" s="8">
        <v>0</v>
      </c>
      <c r="AR26" s="8">
        <f>+$EQ26*0.2</f>
        <v>144000</v>
      </c>
      <c r="AS26" s="10">
        <v>0</v>
      </c>
      <c r="AT26" s="8">
        <v>0</v>
      </c>
      <c r="AU26" s="8">
        <v>0</v>
      </c>
      <c r="AV26" s="8">
        <f>+$EQ26*0.2</f>
        <v>144000</v>
      </c>
      <c r="AW26" s="6"/>
      <c r="AX26" s="6"/>
      <c r="AY26" s="6"/>
      <c r="AZ26" s="6"/>
      <c r="BA26" s="6"/>
      <c r="BB26" s="15">
        <f t="shared" si="8"/>
        <v>288000</v>
      </c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15">
        <f t="shared" si="9"/>
        <v>0</v>
      </c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15">
        <f t="shared" si="10"/>
        <v>0</v>
      </c>
      <c r="CC26" s="42">
        <f t="shared" si="11"/>
        <v>720000</v>
      </c>
      <c r="CD26" s="9">
        <f t="shared" si="12"/>
        <v>42186</v>
      </c>
      <c r="CE26" s="49">
        <f t="shared" si="13"/>
        <v>19</v>
      </c>
      <c r="CF26" s="50">
        <v>25</v>
      </c>
      <c r="CG26" s="49">
        <v>3</v>
      </c>
      <c r="CH26" s="37" t="str">
        <f t="shared" si="14"/>
        <v/>
      </c>
      <c r="CI26" s="35" t="str">
        <f t="shared" si="15"/>
        <v/>
      </c>
      <c r="CJ26" s="35" t="str">
        <f t="shared" si="16"/>
        <v/>
      </c>
      <c r="CK26" s="35" t="str">
        <f t="shared" si="17"/>
        <v/>
      </c>
      <c r="CL26" s="35" t="str">
        <f t="shared" si="18"/>
        <v/>
      </c>
      <c r="CM26" s="35" t="str">
        <f t="shared" si="19"/>
        <v/>
      </c>
      <c r="CN26" s="35" t="str">
        <f t="shared" si="20"/>
        <v/>
      </c>
      <c r="CO26" s="35" t="str">
        <f t="shared" si="21"/>
        <v/>
      </c>
      <c r="CP26" s="35" t="str">
        <f t="shared" si="22"/>
        <v/>
      </c>
      <c r="CQ26" s="35" t="str">
        <f t="shared" si="23"/>
        <v/>
      </c>
      <c r="CR26" s="35" t="str">
        <f t="shared" si="24"/>
        <v/>
      </c>
      <c r="CS26" s="38" t="str">
        <f t="shared" si="25"/>
        <v/>
      </c>
      <c r="CT26" s="37">
        <f t="shared" si="26"/>
        <v>0</v>
      </c>
      <c r="CU26" s="35">
        <f t="shared" si="27"/>
        <v>0</v>
      </c>
      <c r="CV26" s="35">
        <f t="shared" si="28"/>
        <v>0</v>
      </c>
      <c r="CW26" s="35">
        <f t="shared" si="29"/>
        <v>0</v>
      </c>
      <c r="CX26" s="35">
        <f t="shared" si="30"/>
        <v>144000</v>
      </c>
      <c r="CY26" s="35">
        <f t="shared" si="31"/>
        <v>0</v>
      </c>
      <c r="CZ26" s="35">
        <f t="shared" si="32"/>
        <v>0</v>
      </c>
      <c r="DA26" s="35">
        <f t="shared" si="33"/>
        <v>144000</v>
      </c>
      <c r="DB26" s="35">
        <f t="shared" si="34"/>
        <v>0</v>
      </c>
      <c r="DC26" s="35">
        <f t="shared" si="35"/>
        <v>0</v>
      </c>
      <c r="DD26" s="35">
        <f t="shared" si="36"/>
        <v>0</v>
      </c>
      <c r="DE26" s="38">
        <f t="shared" si="37"/>
        <v>144000</v>
      </c>
      <c r="DF26" s="37">
        <f t="shared" si="38"/>
        <v>0</v>
      </c>
      <c r="DG26" s="35">
        <f t="shared" si="39"/>
        <v>0</v>
      </c>
      <c r="DH26" s="35">
        <f t="shared" si="40"/>
        <v>144000</v>
      </c>
      <c r="DI26" s="35">
        <f t="shared" si="41"/>
        <v>0</v>
      </c>
      <c r="DJ26" s="35">
        <f t="shared" si="42"/>
        <v>0</v>
      </c>
      <c r="DK26" s="35">
        <f t="shared" si="43"/>
        <v>0</v>
      </c>
      <c r="DL26" s="35">
        <f t="shared" si="44"/>
        <v>144000</v>
      </c>
      <c r="DM26" s="35" t="str">
        <f t="shared" si="45"/>
        <v/>
      </c>
      <c r="DN26" s="35" t="str">
        <f t="shared" si="46"/>
        <v/>
      </c>
      <c r="DO26" s="35" t="str">
        <f t="shared" si="47"/>
        <v/>
      </c>
      <c r="DP26" s="35" t="str">
        <f t="shared" si="48"/>
        <v/>
      </c>
      <c r="DQ26" s="38" t="str">
        <f t="shared" si="49"/>
        <v/>
      </c>
      <c r="DR26" s="37" t="str">
        <f t="shared" si="50"/>
        <v/>
      </c>
      <c r="DS26" s="35" t="str">
        <f t="shared" si="51"/>
        <v/>
      </c>
      <c r="DT26" s="35" t="str">
        <f t="shared" si="52"/>
        <v/>
      </c>
      <c r="DU26" s="35" t="str">
        <f t="shared" si="53"/>
        <v/>
      </c>
      <c r="DV26" s="35" t="str">
        <f t="shared" si="54"/>
        <v/>
      </c>
      <c r="DW26" s="35" t="str">
        <f t="shared" si="55"/>
        <v/>
      </c>
      <c r="DX26" s="35" t="str">
        <f t="shared" si="56"/>
        <v/>
      </c>
      <c r="DY26" s="35" t="str">
        <f t="shared" si="57"/>
        <v/>
      </c>
      <c r="DZ26" s="35" t="str">
        <f t="shared" si="58"/>
        <v/>
      </c>
      <c r="EA26" s="35" t="str">
        <f t="shared" si="59"/>
        <v/>
      </c>
      <c r="EB26" s="35" t="str">
        <f t="shared" si="60"/>
        <v/>
      </c>
      <c r="EC26" s="38" t="str">
        <f t="shared" si="61"/>
        <v/>
      </c>
      <c r="ED26" s="37" t="str">
        <f t="shared" si="62"/>
        <v/>
      </c>
      <c r="EE26" s="35" t="str">
        <f t="shared" si="63"/>
        <v/>
      </c>
      <c r="EF26" s="35" t="str">
        <f t="shared" si="64"/>
        <v/>
      </c>
      <c r="EG26" s="35" t="str">
        <f t="shared" si="65"/>
        <v/>
      </c>
      <c r="EH26" s="35" t="str">
        <f t="shared" si="66"/>
        <v/>
      </c>
      <c r="EI26" s="35" t="str">
        <f t="shared" si="67"/>
        <v/>
      </c>
      <c r="EJ26" s="35" t="str">
        <f t="shared" si="68"/>
        <v/>
      </c>
      <c r="EK26" s="35" t="str">
        <f t="shared" si="69"/>
        <v/>
      </c>
      <c r="EL26" s="35" t="str">
        <f t="shared" si="70"/>
        <v/>
      </c>
      <c r="EM26" s="35" t="str">
        <f t="shared" si="71"/>
        <v/>
      </c>
      <c r="EN26" s="35" t="str">
        <f t="shared" si="72"/>
        <v/>
      </c>
      <c r="EO26" s="38" t="str">
        <f t="shared" si="73"/>
        <v/>
      </c>
      <c r="EP26" s="85"/>
      <c r="EQ26" s="6">
        <v>720000</v>
      </c>
      <c r="ER26" s="6">
        <f t="shared" si="74"/>
        <v>720000</v>
      </c>
      <c r="ES26" s="40"/>
      <c r="ET26" s="28"/>
      <c r="EU26" s="6">
        <f t="shared" si="75"/>
        <v>0</v>
      </c>
    </row>
    <row r="27" spans="1:276" s="52" customFormat="1" ht="20.25" customHeight="1" x14ac:dyDescent="0.2">
      <c r="A27" s="48" t="s">
        <v>149</v>
      </c>
      <c r="B27" s="39">
        <v>2</v>
      </c>
      <c r="C27" s="23" t="s">
        <v>200</v>
      </c>
      <c r="D27" s="44">
        <v>12</v>
      </c>
      <c r="E27" s="109" t="s">
        <v>195</v>
      </c>
      <c r="F27" s="51" t="s">
        <v>190</v>
      </c>
      <c r="G27" s="3" t="s">
        <v>1</v>
      </c>
      <c r="H27" s="9">
        <v>42005</v>
      </c>
      <c r="I27" s="9">
        <v>42095</v>
      </c>
      <c r="J27" s="53">
        <f t="shared" si="77"/>
        <v>2015</v>
      </c>
      <c r="K27" s="7" t="s">
        <v>136</v>
      </c>
      <c r="L27" s="81" t="s">
        <v>68</v>
      </c>
      <c r="M27" s="23" t="s">
        <v>86</v>
      </c>
      <c r="N27" s="23" t="s">
        <v>82</v>
      </c>
      <c r="O27" s="46" t="s">
        <v>2</v>
      </c>
      <c r="P27" s="6"/>
      <c r="Q27" s="6"/>
      <c r="R27" s="6"/>
      <c r="S27" s="6"/>
      <c r="T27" s="6"/>
      <c r="U27" s="8"/>
      <c r="V27" s="8"/>
      <c r="W27" s="6"/>
      <c r="X27" s="8"/>
      <c r="Y27" s="8"/>
      <c r="Z27" s="6"/>
      <c r="AA27" s="8"/>
      <c r="AB27" s="15">
        <f t="shared" si="6"/>
        <v>0</v>
      </c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15">
        <f t="shared" si="7"/>
        <v>0</v>
      </c>
      <c r="AP27" s="8">
        <v>0</v>
      </c>
      <c r="AQ27" s="8">
        <v>0</v>
      </c>
      <c r="AR27" s="8">
        <f>+$EQ27*0.2</f>
        <v>40000</v>
      </c>
      <c r="AS27" s="10">
        <v>0</v>
      </c>
      <c r="AT27" s="8">
        <v>0</v>
      </c>
      <c r="AU27" s="8">
        <v>0</v>
      </c>
      <c r="AV27" s="8">
        <f>+$EQ27*0.1</f>
        <v>20000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15">
        <f t="shared" si="8"/>
        <v>60000</v>
      </c>
      <c r="BC27" s="6">
        <v>0</v>
      </c>
      <c r="BD27" s="6">
        <v>0</v>
      </c>
      <c r="BE27" s="6">
        <v>0</v>
      </c>
      <c r="BF27" s="8">
        <f>+$EQ27*0.1</f>
        <v>20000</v>
      </c>
      <c r="BG27" s="6">
        <v>0</v>
      </c>
      <c r="BH27" s="6">
        <v>0</v>
      </c>
      <c r="BI27" s="6">
        <v>0</v>
      </c>
      <c r="BJ27" s="8">
        <f>+$EQ27*0.1</f>
        <v>20000</v>
      </c>
      <c r="BK27" s="6">
        <v>0</v>
      </c>
      <c r="BL27" s="6">
        <v>0</v>
      </c>
      <c r="BM27" s="6">
        <v>0</v>
      </c>
      <c r="BN27" s="8">
        <f>+$EQ27*0.15</f>
        <v>30000</v>
      </c>
      <c r="BO27" s="15">
        <f t="shared" si="9"/>
        <v>70000</v>
      </c>
      <c r="BP27" s="6">
        <v>0</v>
      </c>
      <c r="BQ27" s="6">
        <v>0</v>
      </c>
      <c r="BR27" s="6">
        <v>0</v>
      </c>
      <c r="BS27" s="8">
        <f>+$EQ27*0.1</f>
        <v>20000</v>
      </c>
      <c r="BT27" s="6">
        <v>0</v>
      </c>
      <c r="BU27" s="6">
        <v>0</v>
      </c>
      <c r="BV27" s="6">
        <v>0</v>
      </c>
      <c r="BW27" s="8">
        <f>+$EQ27*0.1</f>
        <v>20000</v>
      </c>
      <c r="BX27" s="6">
        <v>0</v>
      </c>
      <c r="BY27" s="6">
        <v>0</v>
      </c>
      <c r="BZ27" s="6">
        <v>0</v>
      </c>
      <c r="CA27" s="8">
        <f>+$EQ27*0.15</f>
        <v>30000</v>
      </c>
      <c r="CB27" s="15">
        <f t="shared" si="10"/>
        <v>70000</v>
      </c>
      <c r="CC27" s="42">
        <f t="shared" si="11"/>
        <v>200000</v>
      </c>
      <c r="CD27" s="9">
        <f t="shared" si="12"/>
        <v>43070</v>
      </c>
      <c r="CE27" s="49">
        <f t="shared" si="13"/>
        <v>36</v>
      </c>
      <c r="CF27" s="50">
        <v>26</v>
      </c>
      <c r="CG27" s="49">
        <v>3</v>
      </c>
      <c r="CH27" s="37" t="str">
        <f t="shared" si="14"/>
        <v/>
      </c>
      <c r="CI27" s="35" t="str">
        <f t="shared" si="15"/>
        <v/>
      </c>
      <c r="CJ27" s="35" t="str">
        <f t="shared" si="16"/>
        <v/>
      </c>
      <c r="CK27" s="35" t="str">
        <f t="shared" si="17"/>
        <v/>
      </c>
      <c r="CL27" s="35" t="str">
        <f t="shared" si="18"/>
        <v/>
      </c>
      <c r="CM27" s="35" t="str">
        <f t="shared" si="19"/>
        <v/>
      </c>
      <c r="CN27" s="35" t="str">
        <f t="shared" si="20"/>
        <v/>
      </c>
      <c r="CO27" s="35" t="str">
        <f t="shared" si="21"/>
        <v/>
      </c>
      <c r="CP27" s="35" t="str">
        <f t="shared" si="22"/>
        <v/>
      </c>
      <c r="CQ27" s="35" t="str">
        <f t="shared" si="23"/>
        <v/>
      </c>
      <c r="CR27" s="35" t="str">
        <f t="shared" si="24"/>
        <v/>
      </c>
      <c r="CS27" s="38" t="str">
        <f t="shared" si="25"/>
        <v/>
      </c>
      <c r="CT27" s="37" t="str">
        <f t="shared" si="26"/>
        <v/>
      </c>
      <c r="CU27" s="35" t="str">
        <f t="shared" si="27"/>
        <v/>
      </c>
      <c r="CV27" s="35" t="str">
        <f t="shared" si="28"/>
        <v/>
      </c>
      <c r="CW27" s="35" t="str">
        <f t="shared" si="29"/>
        <v/>
      </c>
      <c r="CX27" s="35" t="str">
        <f t="shared" si="30"/>
        <v/>
      </c>
      <c r="CY27" s="35" t="str">
        <f t="shared" si="31"/>
        <v/>
      </c>
      <c r="CZ27" s="35" t="str">
        <f t="shared" si="32"/>
        <v/>
      </c>
      <c r="DA27" s="35" t="str">
        <f t="shared" si="33"/>
        <v/>
      </c>
      <c r="DB27" s="35" t="str">
        <f t="shared" si="34"/>
        <v/>
      </c>
      <c r="DC27" s="35" t="str">
        <f t="shared" si="35"/>
        <v/>
      </c>
      <c r="DD27" s="35" t="str">
        <f t="shared" si="36"/>
        <v/>
      </c>
      <c r="DE27" s="38" t="str">
        <f t="shared" si="37"/>
        <v/>
      </c>
      <c r="DF27" s="37">
        <f t="shared" si="38"/>
        <v>0</v>
      </c>
      <c r="DG27" s="35">
        <f t="shared" si="39"/>
        <v>0</v>
      </c>
      <c r="DH27" s="35">
        <f t="shared" si="40"/>
        <v>40000</v>
      </c>
      <c r="DI27" s="35">
        <f t="shared" si="41"/>
        <v>0</v>
      </c>
      <c r="DJ27" s="35">
        <f t="shared" si="42"/>
        <v>0</v>
      </c>
      <c r="DK27" s="35">
        <f t="shared" si="43"/>
        <v>0</v>
      </c>
      <c r="DL27" s="35">
        <f t="shared" si="44"/>
        <v>20000</v>
      </c>
      <c r="DM27" s="35">
        <f t="shared" si="45"/>
        <v>0</v>
      </c>
      <c r="DN27" s="35">
        <f t="shared" si="46"/>
        <v>0</v>
      </c>
      <c r="DO27" s="35">
        <f t="shared" si="47"/>
        <v>0</v>
      </c>
      <c r="DP27" s="35">
        <f t="shared" si="48"/>
        <v>0</v>
      </c>
      <c r="DQ27" s="38">
        <f t="shared" si="49"/>
        <v>0</v>
      </c>
      <c r="DR27" s="37">
        <f t="shared" si="50"/>
        <v>0</v>
      </c>
      <c r="DS27" s="35">
        <f t="shared" si="51"/>
        <v>0</v>
      </c>
      <c r="DT27" s="35">
        <f t="shared" si="52"/>
        <v>0</v>
      </c>
      <c r="DU27" s="35">
        <f t="shared" si="53"/>
        <v>20000</v>
      </c>
      <c r="DV27" s="35">
        <f t="shared" si="54"/>
        <v>0</v>
      </c>
      <c r="DW27" s="35">
        <f t="shared" si="55"/>
        <v>0</v>
      </c>
      <c r="DX27" s="35">
        <f t="shared" si="56"/>
        <v>0</v>
      </c>
      <c r="DY27" s="35">
        <f t="shared" si="57"/>
        <v>20000</v>
      </c>
      <c r="DZ27" s="35">
        <f t="shared" si="58"/>
        <v>0</v>
      </c>
      <c r="EA27" s="35">
        <f t="shared" si="59"/>
        <v>0</v>
      </c>
      <c r="EB27" s="35">
        <f t="shared" si="60"/>
        <v>0</v>
      </c>
      <c r="EC27" s="38">
        <f t="shared" si="61"/>
        <v>30000</v>
      </c>
      <c r="ED27" s="37">
        <f t="shared" si="62"/>
        <v>0</v>
      </c>
      <c r="EE27" s="35">
        <f t="shared" si="63"/>
        <v>0</v>
      </c>
      <c r="EF27" s="35">
        <f t="shared" si="64"/>
        <v>0</v>
      </c>
      <c r="EG27" s="35">
        <f t="shared" si="65"/>
        <v>20000</v>
      </c>
      <c r="EH27" s="35">
        <f t="shared" si="66"/>
        <v>0</v>
      </c>
      <c r="EI27" s="35">
        <f t="shared" si="67"/>
        <v>0</v>
      </c>
      <c r="EJ27" s="35">
        <f t="shared" si="68"/>
        <v>0</v>
      </c>
      <c r="EK27" s="35">
        <f t="shared" si="69"/>
        <v>20000</v>
      </c>
      <c r="EL27" s="35">
        <f t="shared" si="70"/>
        <v>0</v>
      </c>
      <c r="EM27" s="35">
        <f t="shared" si="71"/>
        <v>0</v>
      </c>
      <c r="EN27" s="35">
        <f t="shared" si="72"/>
        <v>0</v>
      </c>
      <c r="EO27" s="38">
        <f t="shared" si="73"/>
        <v>30000</v>
      </c>
      <c r="EP27" s="85"/>
      <c r="EQ27" s="6">
        <v>200000</v>
      </c>
      <c r="ER27" s="6">
        <f t="shared" si="74"/>
        <v>200000</v>
      </c>
      <c r="ES27" s="40"/>
      <c r="ET27" s="28"/>
      <c r="EU27" s="6">
        <f t="shared" si="75"/>
        <v>0</v>
      </c>
    </row>
    <row r="28" spans="1:276" s="25" customFormat="1" ht="20.25" customHeight="1" x14ac:dyDescent="0.2">
      <c r="A28" s="48" t="s">
        <v>149</v>
      </c>
      <c r="B28" s="39">
        <v>2</v>
      </c>
      <c r="C28" s="23" t="s">
        <v>198</v>
      </c>
      <c r="D28" s="44">
        <v>10</v>
      </c>
      <c r="E28" s="109" t="s">
        <v>171</v>
      </c>
      <c r="F28" s="51" t="s">
        <v>190</v>
      </c>
      <c r="G28" s="3" t="s">
        <v>87</v>
      </c>
      <c r="H28" s="9">
        <v>41640</v>
      </c>
      <c r="I28" s="9">
        <v>41730</v>
      </c>
      <c r="J28" s="53">
        <f t="shared" si="77"/>
        <v>2014</v>
      </c>
      <c r="K28" s="7" t="s">
        <v>79</v>
      </c>
      <c r="L28" s="81"/>
      <c r="M28" s="23"/>
      <c r="N28" s="23"/>
      <c r="O28" s="46" t="s">
        <v>2</v>
      </c>
      <c r="P28" s="6"/>
      <c r="Q28" s="6"/>
      <c r="R28" s="6"/>
      <c r="S28" s="6"/>
      <c r="T28" s="6"/>
      <c r="U28" s="8"/>
      <c r="V28" s="8"/>
      <c r="W28" s="6"/>
      <c r="X28" s="8"/>
      <c r="Y28" s="8"/>
      <c r="Z28" s="6"/>
      <c r="AA28" s="8"/>
      <c r="AB28" s="15">
        <f t="shared" si="6"/>
        <v>0</v>
      </c>
      <c r="AC28" s="8">
        <v>0</v>
      </c>
      <c r="AD28" s="8">
        <v>0</v>
      </c>
      <c r="AE28" s="8">
        <v>0</v>
      </c>
      <c r="AF28" s="8">
        <v>0</v>
      </c>
      <c r="AG28" s="8">
        <f>+$EQ28*0.2</f>
        <v>480000</v>
      </c>
      <c r="AH28" s="8">
        <v>0</v>
      </c>
      <c r="AI28" s="8">
        <v>0</v>
      </c>
      <c r="AJ28" s="8">
        <f>+$EQ28*0.2</f>
        <v>480000</v>
      </c>
      <c r="AK28" s="8">
        <v>0</v>
      </c>
      <c r="AL28" s="8">
        <v>0</v>
      </c>
      <c r="AM28" s="8">
        <v>0</v>
      </c>
      <c r="AN28" s="8">
        <f>+$EQ28*0.2</f>
        <v>480000</v>
      </c>
      <c r="AO28" s="15">
        <f t="shared" si="7"/>
        <v>1440000</v>
      </c>
      <c r="AP28" s="8">
        <v>0</v>
      </c>
      <c r="AQ28" s="8">
        <v>0</v>
      </c>
      <c r="AR28" s="8">
        <f>+$EQ28*0.2</f>
        <v>480000</v>
      </c>
      <c r="AS28" s="10">
        <v>0</v>
      </c>
      <c r="AT28" s="8">
        <v>0</v>
      </c>
      <c r="AU28" s="8">
        <v>0</v>
      </c>
      <c r="AV28" s="8">
        <f>+$EQ28*0.2</f>
        <v>480000</v>
      </c>
      <c r="AW28" s="6"/>
      <c r="AX28" s="6"/>
      <c r="AY28" s="6"/>
      <c r="AZ28" s="6"/>
      <c r="BA28" s="6"/>
      <c r="BB28" s="15">
        <f t="shared" si="8"/>
        <v>960000</v>
      </c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15">
        <f t="shared" si="9"/>
        <v>0</v>
      </c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15">
        <f t="shared" si="10"/>
        <v>0</v>
      </c>
      <c r="CC28" s="42">
        <f t="shared" si="11"/>
        <v>2400000</v>
      </c>
      <c r="CD28" s="9">
        <f t="shared" si="12"/>
        <v>42186</v>
      </c>
      <c r="CE28" s="49">
        <f t="shared" si="13"/>
        <v>19</v>
      </c>
      <c r="CF28" s="50"/>
      <c r="CG28" s="49"/>
      <c r="CH28" s="37" t="str">
        <f t="shared" si="14"/>
        <v/>
      </c>
      <c r="CI28" s="35" t="str">
        <f t="shared" si="15"/>
        <v/>
      </c>
      <c r="CJ28" s="35" t="str">
        <f t="shared" si="16"/>
        <v/>
      </c>
      <c r="CK28" s="35" t="str">
        <f t="shared" si="17"/>
        <v/>
      </c>
      <c r="CL28" s="35" t="str">
        <f t="shared" si="18"/>
        <v/>
      </c>
      <c r="CM28" s="35" t="str">
        <f t="shared" si="19"/>
        <v/>
      </c>
      <c r="CN28" s="35" t="str">
        <f t="shared" si="20"/>
        <v/>
      </c>
      <c r="CO28" s="35" t="str">
        <f t="shared" si="21"/>
        <v/>
      </c>
      <c r="CP28" s="35" t="str">
        <f t="shared" si="22"/>
        <v/>
      </c>
      <c r="CQ28" s="35" t="str">
        <f t="shared" si="23"/>
        <v/>
      </c>
      <c r="CR28" s="35" t="str">
        <f t="shared" si="24"/>
        <v/>
      </c>
      <c r="CS28" s="38" t="str">
        <f t="shared" si="25"/>
        <v/>
      </c>
      <c r="CT28" s="37">
        <f t="shared" si="26"/>
        <v>0</v>
      </c>
      <c r="CU28" s="35">
        <f t="shared" si="27"/>
        <v>0</v>
      </c>
      <c r="CV28" s="35">
        <f t="shared" si="28"/>
        <v>0</v>
      </c>
      <c r="CW28" s="35">
        <f t="shared" si="29"/>
        <v>0</v>
      </c>
      <c r="CX28" s="35">
        <f t="shared" si="30"/>
        <v>480000</v>
      </c>
      <c r="CY28" s="35">
        <f t="shared" si="31"/>
        <v>0</v>
      </c>
      <c r="CZ28" s="35">
        <f t="shared" si="32"/>
        <v>0</v>
      </c>
      <c r="DA28" s="35">
        <f t="shared" si="33"/>
        <v>480000</v>
      </c>
      <c r="DB28" s="35">
        <f t="shared" si="34"/>
        <v>0</v>
      </c>
      <c r="DC28" s="35">
        <f t="shared" si="35"/>
        <v>0</v>
      </c>
      <c r="DD28" s="35">
        <f t="shared" si="36"/>
        <v>0</v>
      </c>
      <c r="DE28" s="38">
        <f t="shared" si="37"/>
        <v>480000</v>
      </c>
      <c r="DF28" s="37">
        <f t="shared" si="38"/>
        <v>0</v>
      </c>
      <c r="DG28" s="35">
        <f t="shared" si="39"/>
        <v>0</v>
      </c>
      <c r="DH28" s="35">
        <f t="shared" si="40"/>
        <v>480000</v>
      </c>
      <c r="DI28" s="35">
        <f t="shared" si="41"/>
        <v>0</v>
      </c>
      <c r="DJ28" s="35">
        <f t="shared" si="42"/>
        <v>0</v>
      </c>
      <c r="DK28" s="35">
        <f t="shared" si="43"/>
        <v>0</v>
      </c>
      <c r="DL28" s="35">
        <f t="shared" si="44"/>
        <v>480000</v>
      </c>
      <c r="DM28" s="35" t="str">
        <f t="shared" si="45"/>
        <v/>
      </c>
      <c r="DN28" s="35" t="str">
        <f t="shared" si="46"/>
        <v/>
      </c>
      <c r="DO28" s="35" t="str">
        <f t="shared" si="47"/>
        <v/>
      </c>
      <c r="DP28" s="35" t="str">
        <f t="shared" si="48"/>
        <v/>
      </c>
      <c r="DQ28" s="38" t="str">
        <f t="shared" si="49"/>
        <v/>
      </c>
      <c r="DR28" s="37" t="str">
        <f t="shared" si="50"/>
        <v/>
      </c>
      <c r="DS28" s="35" t="str">
        <f t="shared" si="51"/>
        <v/>
      </c>
      <c r="DT28" s="35" t="str">
        <f t="shared" si="52"/>
        <v/>
      </c>
      <c r="DU28" s="35" t="str">
        <f t="shared" si="53"/>
        <v/>
      </c>
      <c r="DV28" s="35" t="str">
        <f t="shared" si="54"/>
        <v/>
      </c>
      <c r="DW28" s="35" t="str">
        <f t="shared" si="55"/>
        <v/>
      </c>
      <c r="DX28" s="35" t="str">
        <f t="shared" si="56"/>
        <v/>
      </c>
      <c r="DY28" s="35" t="str">
        <f t="shared" si="57"/>
        <v/>
      </c>
      <c r="DZ28" s="35" t="str">
        <f t="shared" si="58"/>
        <v/>
      </c>
      <c r="EA28" s="35" t="str">
        <f t="shared" si="59"/>
        <v/>
      </c>
      <c r="EB28" s="35" t="str">
        <f t="shared" si="60"/>
        <v/>
      </c>
      <c r="EC28" s="38" t="str">
        <f t="shared" si="61"/>
        <v/>
      </c>
      <c r="ED28" s="37" t="str">
        <f t="shared" si="62"/>
        <v/>
      </c>
      <c r="EE28" s="35" t="str">
        <f t="shared" si="63"/>
        <v/>
      </c>
      <c r="EF28" s="35" t="str">
        <f t="shared" si="64"/>
        <v/>
      </c>
      <c r="EG28" s="35" t="str">
        <f t="shared" si="65"/>
        <v/>
      </c>
      <c r="EH28" s="35" t="str">
        <f t="shared" si="66"/>
        <v/>
      </c>
      <c r="EI28" s="35" t="str">
        <f t="shared" si="67"/>
        <v/>
      </c>
      <c r="EJ28" s="35" t="str">
        <f t="shared" si="68"/>
        <v/>
      </c>
      <c r="EK28" s="35" t="str">
        <f t="shared" si="69"/>
        <v/>
      </c>
      <c r="EL28" s="35" t="str">
        <f t="shared" si="70"/>
        <v/>
      </c>
      <c r="EM28" s="35" t="str">
        <f t="shared" si="71"/>
        <v/>
      </c>
      <c r="EN28" s="35" t="str">
        <f t="shared" si="72"/>
        <v/>
      </c>
      <c r="EO28" s="38" t="str">
        <f t="shared" si="73"/>
        <v/>
      </c>
      <c r="EP28" s="85"/>
      <c r="EQ28" s="6">
        <v>2400000</v>
      </c>
      <c r="ER28" s="6">
        <f t="shared" si="74"/>
        <v>2400000</v>
      </c>
      <c r="ES28" s="40"/>
      <c r="ET28" s="28"/>
      <c r="EU28" s="6">
        <f t="shared" si="75"/>
        <v>0</v>
      </c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5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5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6"/>
      <c r="IX28" s="6"/>
      <c r="IY28" s="6"/>
      <c r="IZ28" s="6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</row>
    <row r="29" spans="1:276" s="25" customFormat="1" ht="20.25" customHeight="1" x14ac:dyDescent="0.2">
      <c r="A29" s="48" t="s">
        <v>149</v>
      </c>
      <c r="B29" s="39">
        <v>2</v>
      </c>
      <c r="C29" s="23" t="s">
        <v>198</v>
      </c>
      <c r="D29" s="44">
        <v>10</v>
      </c>
      <c r="E29" s="109" t="s">
        <v>167</v>
      </c>
      <c r="F29" s="51" t="s">
        <v>190</v>
      </c>
      <c r="G29" s="3" t="s">
        <v>144</v>
      </c>
      <c r="H29" s="9">
        <v>41640</v>
      </c>
      <c r="I29" s="9">
        <v>41699</v>
      </c>
      <c r="J29" s="53">
        <f t="shared" si="77"/>
        <v>2014</v>
      </c>
      <c r="K29" s="7" t="s">
        <v>79</v>
      </c>
      <c r="L29" s="81" t="s">
        <v>68</v>
      </c>
      <c r="M29" s="23" t="s">
        <v>86</v>
      </c>
      <c r="N29" s="23" t="s">
        <v>82</v>
      </c>
      <c r="O29" s="46" t="s">
        <v>2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15">
        <f t="shared" si="6"/>
        <v>0</v>
      </c>
      <c r="AC29" s="8">
        <v>0</v>
      </c>
      <c r="AD29" s="8">
        <v>0</v>
      </c>
      <c r="AE29" s="8">
        <v>0</v>
      </c>
      <c r="AF29" s="8">
        <f>+$EQ29*0.2</f>
        <v>364000</v>
      </c>
      <c r="AG29" s="8">
        <v>0</v>
      </c>
      <c r="AH29" s="8">
        <f>+$EQ29*0.4</f>
        <v>728000</v>
      </c>
      <c r="AI29" s="8">
        <v>0</v>
      </c>
      <c r="AJ29" s="8">
        <f>+$EQ29*0.4</f>
        <v>728000</v>
      </c>
      <c r="AK29" s="6"/>
      <c r="AL29" s="6"/>
      <c r="AM29" s="6"/>
      <c r="AN29" s="6"/>
      <c r="AO29" s="15">
        <f t="shared" si="7"/>
        <v>1820000</v>
      </c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15">
        <f t="shared" si="8"/>
        <v>0</v>
      </c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15">
        <f t="shared" si="9"/>
        <v>0</v>
      </c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15">
        <f t="shared" si="10"/>
        <v>0</v>
      </c>
      <c r="CC29" s="42">
        <f t="shared" si="11"/>
        <v>1820000</v>
      </c>
      <c r="CD29" s="9">
        <f t="shared" si="12"/>
        <v>41852</v>
      </c>
      <c r="CE29" s="49">
        <f t="shared" si="13"/>
        <v>8</v>
      </c>
      <c r="CF29" s="50">
        <v>27</v>
      </c>
      <c r="CG29" s="49">
        <v>3</v>
      </c>
      <c r="CH29" s="37" t="str">
        <f t="shared" si="14"/>
        <v/>
      </c>
      <c r="CI29" s="35" t="str">
        <f t="shared" si="15"/>
        <v/>
      </c>
      <c r="CJ29" s="35" t="str">
        <f t="shared" si="16"/>
        <v/>
      </c>
      <c r="CK29" s="35" t="str">
        <f t="shared" si="17"/>
        <v/>
      </c>
      <c r="CL29" s="35" t="str">
        <f t="shared" si="18"/>
        <v/>
      </c>
      <c r="CM29" s="35" t="str">
        <f t="shared" si="19"/>
        <v/>
      </c>
      <c r="CN29" s="35" t="str">
        <f t="shared" si="20"/>
        <v/>
      </c>
      <c r="CO29" s="35" t="str">
        <f t="shared" si="21"/>
        <v/>
      </c>
      <c r="CP29" s="35" t="str">
        <f t="shared" si="22"/>
        <v/>
      </c>
      <c r="CQ29" s="35" t="str">
        <f t="shared" si="23"/>
        <v/>
      </c>
      <c r="CR29" s="35" t="str">
        <f t="shared" si="24"/>
        <v/>
      </c>
      <c r="CS29" s="38" t="str">
        <f t="shared" si="25"/>
        <v/>
      </c>
      <c r="CT29" s="37">
        <f t="shared" si="26"/>
        <v>0</v>
      </c>
      <c r="CU29" s="35">
        <f t="shared" si="27"/>
        <v>0</v>
      </c>
      <c r="CV29" s="35">
        <f t="shared" si="28"/>
        <v>0</v>
      </c>
      <c r="CW29" s="35">
        <f t="shared" si="29"/>
        <v>364000</v>
      </c>
      <c r="CX29" s="35">
        <f t="shared" si="30"/>
        <v>0</v>
      </c>
      <c r="CY29" s="35">
        <f t="shared" si="31"/>
        <v>728000</v>
      </c>
      <c r="CZ29" s="35">
        <f t="shared" si="32"/>
        <v>0</v>
      </c>
      <c r="DA29" s="35">
        <f t="shared" si="33"/>
        <v>728000</v>
      </c>
      <c r="DB29" s="35" t="str">
        <f t="shared" si="34"/>
        <v/>
      </c>
      <c r="DC29" s="35" t="str">
        <f t="shared" si="35"/>
        <v/>
      </c>
      <c r="DD29" s="35" t="str">
        <f t="shared" si="36"/>
        <v/>
      </c>
      <c r="DE29" s="38" t="str">
        <f t="shared" si="37"/>
        <v/>
      </c>
      <c r="DF29" s="37" t="str">
        <f t="shared" si="38"/>
        <v/>
      </c>
      <c r="DG29" s="35" t="str">
        <f t="shared" si="39"/>
        <v/>
      </c>
      <c r="DH29" s="35" t="str">
        <f t="shared" si="40"/>
        <v/>
      </c>
      <c r="DI29" s="35" t="str">
        <f t="shared" si="41"/>
        <v/>
      </c>
      <c r="DJ29" s="35" t="str">
        <f t="shared" si="42"/>
        <v/>
      </c>
      <c r="DK29" s="35" t="str">
        <f t="shared" si="43"/>
        <v/>
      </c>
      <c r="DL29" s="35" t="str">
        <f t="shared" si="44"/>
        <v/>
      </c>
      <c r="DM29" s="35" t="str">
        <f t="shared" si="45"/>
        <v/>
      </c>
      <c r="DN29" s="35" t="str">
        <f t="shared" si="46"/>
        <v/>
      </c>
      <c r="DO29" s="35" t="str">
        <f t="shared" si="47"/>
        <v/>
      </c>
      <c r="DP29" s="35" t="str">
        <f t="shared" si="48"/>
        <v/>
      </c>
      <c r="DQ29" s="38" t="str">
        <f t="shared" si="49"/>
        <v/>
      </c>
      <c r="DR29" s="37" t="str">
        <f t="shared" si="50"/>
        <v/>
      </c>
      <c r="DS29" s="35" t="str">
        <f t="shared" si="51"/>
        <v/>
      </c>
      <c r="DT29" s="35" t="str">
        <f t="shared" si="52"/>
        <v/>
      </c>
      <c r="DU29" s="35" t="str">
        <f t="shared" si="53"/>
        <v/>
      </c>
      <c r="DV29" s="35" t="str">
        <f t="shared" si="54"/>
        <v/>
      </c>
      <c r="DW29" s="35" t="str">
        <f t="shared" si="55"/>
        <v/>
      </c>
      <c r="DX29" s="35" t="str">
        <f t="shared" si="56"/>
        <v/>
      </c>
      <c r="DY29" s="35" t="str">
        <f t="shared" si="57"/>
        <v/>
      </c>
      <c r="DZ29" s="35" t="str">
        <f t="shared" si="58"/>
        <v/>
      </c>
      <c r="EA29" s="35" t="str">
        <f t="shared" si="59"/>
        <v/>
      </c>
      <c r="EB29" s="35" t="str">
        <f t="shared" si="60"/>
        <v/>
      </c>
      <c r="EC29" s="38" t="str">
        <f t="shared" si="61"/>
        <v/>
      </c>
      <c r="ED29" s="37" t="str">
        <f t="shared" si="62"/>
        <v/>
      </c>
      <c r="EE29" s="35" t="str">
        <f t="shared" si="63"/>
        <v/>
      </c>
      <c r="EF29" s="35" t="str">
        <f t="shared" si="64"/>
        <v/>
      </c>
      <c r="EG29" s="35" t="str">
        <f t="shared" si="65"/>
        <v/>
      </c>
      <c r="EH29" s="35" t="str">
        <f t="shared" si="66"/>
        <v/>
      </c>
      <c r="EI29" s="35" t="str">
        <f t="shared" si="67"/>
        <v/>
      </c>
      <c r="EJ29" s="35" t="str">
        <f t="shared" si="68"/>
        <v/>
      </c>
      <c r="EK29" s="35" t="str">
        <f t="shared" si="69"/>
        <v/>
      </c>
      <c r="EL29" s="35" t="str">
        <f t="shared" si="70"/>
        <v/>
      </c>
      <c r="EM29" s="35" t="str">
        <f t="shared" si="71"/>
        <v/>
      </c>
      <c r="EN29" s="35" t="str">
        <f t="shared" si="72"/>
        <v/>
      </c>
      <c r="EO29" s="38" t="str">
        <f t="shared" si="73"/>
        <v/>
      </c>
      <c r="EP29" s="85"/>
      <c r="EQ29" s="6">
        <f>1900000-80000</f>
        <v>1820000</v>
      </c>
      <c r="ER29" s="6">
        <f t="shared" si="74"/>
        <v>1820000</v>
      </c>
      <c r="ES29" s="40"/>
      <c r="ET29" s="28"/>
      <c r="EU29" s="6">
        <f t="shared" si="75"/>
        <v>0</v>
      </c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5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5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</row>
    <row r="30" spans="1:276" s="25" customFormat="1" ht="20.25" customHeight="1" x14ac:dyDescent="0.2">
      <c r="A30" s="48" t="s">
        <v>205</v>
      </c>
      <c r="B30" s="39">
        <v>2</v>
      </c>
      <c r="C30" s="23" t="s">
        <v>198</v>
      </c>
      <c r="D30" s="44">
        <v>10</v>
      </c>
      <c r="E30" s="109" t="s">
        <v>168</v>
      </c>
      <c r="F30" s="51" t="s">
        <v>190</v>
      </c>
      <c r="G30" s="3" t="s">
        <v>1</v>
      </c>
      <c r="H30" s="9">
        <v>41640</v>
      </c>
      <c r="I30" s="9">
        <v>41699</v>
      </c>
      <c r="J30" s="53">
        <f t="shared" si="77"/>
        <v>2014</v>
      </c>
      <c r="K30" s="7" t="s">
        <v>136</v>
      </c>
      <c r="L30" s="81" t="s">
        <v>68</v>
      </c>
      <c r="M30" s="23" t="s">
        <v>86</v>
      </c>
      <c r="N30" s="23" t="s">
        <v>82</v>
      </c>
      <c r="O30" s="46" t="s">
        <v>2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15">
        <f t="shared" si="6"/>
        <v>0</v>
      </c>
      <c r="AC30" s="8">
        <v>0</v>
      </c>
      <c r="AD30" s="8">
        <v>0</v>
      </c>
      <c r="AE30" s="8">
        <v>0</v>
      </c>
      <c r="AF30" s="8">
        <f>+$EQ30*0.2</f>
        <v>22000</v>
      </c>
      <c r="AG30" s="8">
        <v>0</v>
      </c>
      <c r="AH30" s="8">
        <f>+$EQ30*0.4</f>
        <v>44000</v>
      </c>
      <c r="AI30" s="8">
        <v>0</v>
      </c>
      <c r="AJ30" s="8">
        <f>+$EQ30*0.4</f>
        <v>44000</v>
      </c>
      <c r="AK30" s="6"/>
      <c r="AL30" s="6"/>
      <c r="AM30" s="6"/>
      <c r="AN30" s="6"/>
      <c r="AO30" s="15">
        <f t="shared" si="7"/>
        <v>110000</v>
      </c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15">
        <f t="shared" si="8"/>
        <v>0</v>
      </c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15">
        <f t="shared" si="9"/>
        <v>0</v>
      </c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15">
        <f t="shared" si="10"/>
        <v>0</v>
      </c>
      <c r="CC30" s="42">
        <f t="shared" si="11"/>
        <v>110000</v>
      </c>
      <c r="CD30" s="9">
        <f t="shared" si="12"/>
        <v>41852</v>
      </c>
      <c r="CE30" s="49">
        <f t="shared" si="13"/>
        <v>8</v>
      </c>
      <c r="CF30" s="50">
        <v>28</v>
      </c>
      <c r="CG30" s="49">
        <v>3</v>
      </c>
      <c r="CH30" s="37" t="str">
        <f t="shared" si="14"/>
        <v/>
      </c>
      <c r="CI30" s="35" t="str">
        <f t="shared" si="15"/>
        <v/>
      </c>
      <c r="CJ30" s="35" t="str">
        <f t="shared" si="16"/>
        <v/>
      </c>
      <c r="CK30" s="35" t="str">
        <f t="shared" si="17"/>
        <v/>
      </c>
      <c r="CL30" s="35" t="str">
        <f t="shared" si="18"/>
        <v/>
      </c>
      <c r="CM30" s="35" t="str">
        <f t="shared" si="19"/>
        <v/>
      </c>
      <c r="CN30" s="35" t="str">
        <f t="shared" si="20"/>
        <v/>
      </c>
      <c r="CO30" s="35" t="str">
        <f t="shared" si="21"/>
        <v/>
      </c>
      <c r="CP30" s="35" t="str">
        <f t="shared" si="22"/>
        <v/>
      </c>
      <c r="CQ30" s="35" t="str">
        <f t="shared" si="23"/>
        <v/>
      </c>
      <c r="CR30" s="35" t="str">
        <f t="shared" si="24"/>
        <v/>
      </c>
      <c r="CS30" s="38" t="str">
        <f t="shared" si="25"/>
        <v/>
      </c>
      <c r="CT30" s="37">
        <f t="shared" si="26"/>
        <v>0</v>
      </c>
      <c r="CU30" s="35">
        <f t="shared" si="27"/>
        <v>0</v>
      </c>
      <c r="CV30" s="35">
        <f t="shared" si="28"/>
        <v>0</v>
      </c>
      <c r="CW30" s="35">
        <f t="shared" si="29"/>
        <v>22000</v>
      </c>
      <c r="CX30" s="35">
        <f t="shared" si="30"/>
        <v>0</v>
      </c>
      <c r="CY30" s="35">
        <f t="shared" si="31"/>
        <v>44000</v>
      </c>
      <c r="CZ30" s="35">
        <f t="shared" si="32"/>
        <v>0</v>
      </c>
      <c r="DA30" s="35">
        <f t="shared" si="33"/>
        <v>44000</v>
      </c>
      <c r="DB30" s="35" t="str">
        <f t="shared" si="34"/>
        <v/>
      </c>
      <c r="DC30" s="35" t="str">
        <f t="shared" si="35"/>
        <v/>
      </c>
      <c r="DD30" s="35" t="str">
        <f t="shared" si="36"/>
        <v/>
      </c>
      <c r="DE30" s="38" t="str">
        <f t="shared" si="37"/>
        <v/>
      </c>
      <c r="DF30" s="37" t="str">
        <f t="shared" si="38"/>
        <v/>
      </c>
      <c r="DG30" s="35" t="str">
        <f t="shared" si="39"/>
        <v/>
      </c>
      <c r="DH30" s="35" t="str">
        <f t="shared" si="40"/>
        <v/>
      </c>
      <c r="DI30" s="35" t="str">
        <f t="shared" si="41"/>
        <v/>
      </c>
      <c r="DJ30" s="35" t="str">
        <f t="shared" si="42"/>
        <v/>
      </c>
      <c r="DK30" s="35" t="str">
        <f t="shared" si="43"/>
        <v/>
      </c>
      <c r="DL30" s="35" t="str">
        <f t="shared" si="44"/>
        <v/>
      </c>
      <c r="DM30" s="35" t="str">
        <f t="shared" si="45"/>
        <v/>
      </c>
      <c r="DN30" s="35" t="str">
        <f t="shared" si="46"/>
        <v/>
      </c>
      <c r="DO30" s="35" t="str">
        <f t="shared" si="47"/>
        <v/>
      </c>
      <c r="DP30" s="35" t="str">
        <f t="shared" si="48"/>
        <v/>
      </c>
      <c r="DQ30" s="38" t="str">
        <f t="shared" si="49"/>
        <v/>
      </c>
      <c r="DR30" s="37" t="str">
        <f t="shared" si="50"/>
        <v/>
      </c>
      <c r="DS30" s="35" t="str">
        <f t="shared" si="51"/>
        <v/>
      </c>
      <c r="DT30" s="35" t="str">
        <f t="shared" si="52"/>
        <v/>
      </c>
      <c r="DU30" s="35" t="str">
        <f t="shared" si="53"/>
        <v/>
      </c>
      <c r="DV30" s="35" t="str">
        <f t="shared" si="54"/>
        <v/>
      </c>
      <c r="DW30" s="35" t="str">
        <f t="shared" si="55"/>
        <v/>
      </c>
      <c r="DX30" s="35" t="str">
        <f t="shared" si="56"/>
        <v/>
      </c>
      <c r="DY30" s="35" t="str">
        <f t="shared" si="57"/>
        <v/>
      </c>
      <c r="DZ30" s="35" t="str">
        <f t="shared" si="58"/>
        <v/>
      </c>
      <c r="EA30" s="35" t="str">
        <f t="shared" si="59"/>
        <v/>
      </c>
      <c r="EB30" s="35" t="str">
        <f t="shared" si="60"/>
        <v/>
      </c>
      <c r="EC30" s="38" t="str">
        <f t="shared" si="61"/>
        <v/>
      </c>
      <c r="ED30" s="37" t="str">
        <f t="shared" si="62"/>
        <v/>
      </c>
      <c r="EE30" s="35" t="str">
        <f t="shared" si="63"/>
        <v/>
      </c>
      <c r="EF30" s="35" t="str">
        <f t="shared" si="64"/>
        <v/>
      </c>
      <c r="EG30" s="35" t="str">
        <f t="shared" si="65"/>
        <v/>
      </c>
      <c r="EH30" s="35" t="str">
        <f t="shared" si="66"/>
        <v/>
      </c>
      <c r="EI30" s="35" t="str">
        <f t="shared" si="67"/>
        <v/>
      </c>
      <c r="EJ30" s="35" t="str">
        <f t="shared" si="68"/>
        <v/>
      </c>
      <c r="EK30" s="35" t="str">
        <f t="shared" si="69"/>
        <v/>
      </c>
      <c r="EL30" s="35" t="str">
        <f t="shared" si="70"/>
        <v/>
      </c>
      <c r="EM30" s="35" t="str">
        <f t="shared" si="71"/>
        <v/>
      </c>
      <c r="EN30" s="35" t="str">
        <f t="shared" si="72"/>
        <v/>
      </c>
      <c r="EO30" s="38" t="str">
        <f t="shared" si="73"/>
        <v/>
      </c>
      <c r="EP30" s="85"/>
      <c r="EQ30" s="6">
        <v>110000</v>
      </c>
      <c r="ER30" s="6">
        <f t="shared" si="74"/>
        <v>110000</v>
      </c>
      <c r="ES30" s="40"/>
      <c r="ET30" s="28"/>
      <c r="EU30" s="6">
        <f t="shared" si="75"/>
        <v>0</v>
      </c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5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5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</row>
    <row r="31" spans="1:276" s="25" customFormat="1" ht="20.25" customHeight="1" x14ac:dyDescent="0.2">
      <c r="A31" s="48" t="s">
        <v>149</v>
      </c>
      <c r="B31" s="39">
        <v>2</v>
      </c>
      <c r="C31" s="23" t="s">
        <v>198</v>
      </c>
      <c r="D31" s="44">
        <v>10</v>
      </c>
      <c r="E31" s="109" t="s">
        <v>172</v>
      </c>
      <c r="F31" s="51" t="s">
        <v>190</v>
      </c>
      <c r="G31" s="3" t="s">
        <v>144</v>
      </c>
      <c r="H31" s="9">
        <v>41640</v>
      </c>
      <c r="I31" s="9">
        <v>41699</v>
      </c>
      <c r="J31" s="53">
        <f t="shared" si="77"/>
        <v>2014</v>
      </c>
      <c r="K31" s="7" t="s">
        <v>79</v>
      </c>
      <c r="L31" s="81"/>
      <c r="M31" s="23"/>
      <c r="N31" s="23"/>
      <c r="O31" s="46" t="s">
        <v>2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15">
        <f t="shared" si="6"/>
        <v>0</v>
      </c>
      <c r="AC31" s="8">
        <v>0</v>
      </c>
      <c r="AD31" s="8">
        <v>0</v>
      </c>
      <c r="AE31" s="8">
        <v>0</v>
      </c>
      <c r="AF31" s="8">
        <f>+$EQ31*0.2</f>
        <v>76000</v>
      </c>
      <c r="AG31" s="8">
        <v>0</v>
      </c>
      <c r="AH31" s="8">
        <f>+$EQ31*0.4</f>
        <v>152000</v>
      </c>
      <c r="AI31" s="8">
        <v>0</v>
      </c>
      <c r="AJ31" s="8">
        <f>+$EQ31*0.4</f>
        <v>152000</v>
      </c>
      <c r="AK31" s="6"/>
      <c r="AL31" s="6"/>
      <c r="AM31" s="6"/>
      <c r="AN31" s="6"/>
      <c r="AO31" s="15">
        <f t="shared" si="7"/>
        <v>380000</v>
      </c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15">
        <f t="shared" si="8"/>
        <v>0</v>
      </c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15">
        <f t="shared" si="9"/>
        <v>0</v>
      </c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15">
        <f t="shared" si="10"/>
        <v>0</v>
      </c>
      <c r="CC31" s="42">
        <f t="shared" si="11"/>
        <v>380000</v>
      </c>
      <c r="CD31" s="9">
        <f t="shared" si="12"/>
        <v>41852</v>
      </c>
      <c r="CE31" s="49">
        <f t="shared" si="13"/>
        <v>8</v>
      </c>
      <c r="CF31" s="50"/>
      <c r="CG31" s="49"/>
      <c r="CH31" s="37" t="str">
        <f t="shared" si="14"/>
        <v/>
      </c>
      <c r="CI31" s="35" t="str">
        <f t="shared" si="15"/>
        <v/>
      </c>
      <c r="CJ31" s="35" t="str">
        <f t="shared" si="16"/>
        <v/>
      </c>
      <c r="CK31" s="35" t="str">
        <f t="shared" si="17"/>
        <v/>
      </c>
      <c r="CL31" s="35" t="str">
        <f t="shared" si="18"/>
        <v/>
      </c>
      <c r="CM31" s="35" t="str">
        <f t="shared" si="19"/>
        <v/>
      </c>
      <c r="CN31" s="35" t="str">
        <f t="shared" si="20"/>
        <v/>
      </c>
      <c r="CO31" s="35" t="str">
        <f t="shared" si="21"/>
        <v/>
      </c>
      <c r="CP31" s="35" t="str">
        <f t="shared" si="22"/>
        <v/>
      </c>
      <c r="CQ31" s="35" t="str">
        <f t="shared" si="23"/>
        <v/>
      </c>
      <c r="CR31" s="35" t="str">
        <f t="shared" si="24"/>
        <v/>
      </c>
      <c r="CS31" s="38" t="str">
        <f t="shared" si="25"/>
        <v/>
      </c>
      <c r="CT31" s="37">
        <f t="shared" si="26"/>
        <v>0</v>
      </c>
      <c r="CU31" s="35">
        <f t="shared" si="27"/>
        <v>0</v>
      </c>
      <c r="CV31" s="35">
        <f t="shared" si="28"/>
        <v>0</v>
      </c>
      <c r="CW31" s="35">
        <f t="shared" si="29"/>
        <v>76000</v>
      </c>
      <c r="CX31" s="35">
        <f t="shared" si="30"/>
        <v>0</v>
      </c>
      <c r="CY31" s="35">
        <f t="shared" si="31"/>
        <v>152000</v>
      </c>
      <c r="CZ31" s="35">
        <f t="shared" si="32"/>
        <v>0</v>
      </c>
      <c r="DA31" s="35">
        <f t="shared" si="33"/>
        <v>152000</v>
      </c>
      <c r="DB31" s="35" t="str">
        <f t="shared" si="34"/>
        <v/>
      </c>
      <c r="DC31" s="35" t="str">
        <f t="shared" si="35"/>
        <v/>
      </c>
      <c r="DD31" s="35" t="str">
        <f t="shared" si="36"/>
        <v/>
      </c>
      <c r="DE31" s="38" t="str">
        <f t="shared" si="37"/>
        <v/>
      </c>
      <c r="DF31" s="37" t="str">
        <f t="shared" si="38"/>
        <v/>
      </c>
      <c r="DG31" s="35" t="str">
        <f t="shared" si="39"/>
        <v/>
      </c>
      <c r="DH31" s="35" t="str">
        <f t="shared" si="40"/>
        <v/>
      </c>
      <c r="DI31" s="35" t="str">
        <f t="shared" si="41"/>
        <v/>
      </c>
      <c r="DJ31" s="35" t="str">
        <f t="shared" si="42"/>
        <v/>
      </c>
      <c r="DK31" s="35" t="str">
        <f t="shared" si="43"/>
        <v/>
      </c>
      <c r="DL31" s="35" t="str">
        <f t="shared" si="44"/>
        <v/>
      </c>
      <c r="DM31" s="35" t="str">
        <f t="shared" si="45"/>
        <v/>
      </c>
      <c r="DN31" s="35" t="str">
        <f t="shared" si="46"/>
        <v/>
      </c>
      <c r="DO31" s="35" t="str">
        <f t="shared" si="47"/>
        <v/>
      </c>
      <c r="DP31" s="35" t="str">
        <f t="shared" si="48"/>
        <v/>
      </c>
      <c r="DQ31" s="38" t="str">
        <f t="shared" si="49"/>
        <v/>
      </c>
      <c r="DR31" s="37" t="str">
        <f t="shared" si="50"/>
        <v/>
      </c>
      <c r="DS31" s="35" t="str">
        <f t="shared" si="51"/>
        <v/>
      </c>
      <c r="DT31" s="35" t="str">
        <f t="shared" si="52"/>
        <v/>
      </c>
      <c r="DU31" s="35" t="str">
        <f t="shared" si="53"/>
        <v/>
      </c>
      <c r="DV31" s="35" t="str">
        <f t="shared" si="54"/>
        <v/>
      </c>
      <c r="DW31" s="35" t="str">
        <f t="shared" si="55"/>
        <v/>
      </c>
      <c r="DX31" s="35" t="str">
        <f t="shared" si="56"/>
        <v/>
      </c>
      <c r="DY31" s="35" t="str">
        <f t="shared" si="57"/>
        <v/>
      </c>
      <c r="DZ31" s="35" t="str">
        <f t="shared" si="58"/>
        <v/>
      </c>
      <c r="EA31" s="35" t="str">
        <f t="shared" si="59"/>
        <v/>
      </c>
      <c r="EB31" s="35" t="str">
        <f t="shared" si="60"/>
        <v/>
      </c>
      <c r="EC31" s="38" t="str">
        <f t="shared" si="61"/>
        <v/>
      </c>
      <c r="ED31" s="37" t="str">
        <f t="shared" si="62"/>
        <v/>
      </c>
      <c r="EE31" s="35" t="str">
        <f t="shared" si="63"/>
        <v/>
      </c>
      <c r="EF31" s="35" t="str">
        <f t="shared" si="64"/>
        <v/>
      </c>
      <c r="EG31" s="35" t="str">
        <f t="shared" si="65"/>
        <v/>
      </c>
      <c r="EH31" s="35" t="str">
        <f t="shared" si="66"/>
        <v/>
      </c>
      <c r="EI31" s="35" t="str">
        <f t="shared" si="67"/>
        <v/>
      </c>
      <c r="EJ31" s="35" t="str">
        <f t="shared" si="68"/>
        <v/>
      </c>
      <c r="EK31" s="35" t="str">
        <f t="shared" si="69"/>
        <v/>
      </c>
      <c r="EL31" s="35" t="str">
        <f t="shared" si="70"/>
        <v/>
      </c>
      <c r="EM31" s="35" t="str">
        <f t="shared" si="71"/>
        <v/>
      </c>
      <c r="EN31" s="35" t="str">
        <f t="shared" si="72"/>
        <v/>
      </c>
      <c r="EO31" s="38" t="str">
        <f t="shared" si="73"/>
        <v/>
      </c>
      <c r="EP31" s="85"/>
      <c r="EQ31" s="6">
        <v>380000</v>
      </c>
      <c r="ER31" s="6">
        <f t="shared" si="74"/>
        <v>380000</v>
      </c>
      <c r="ES31" s="40"/>
      <c r="ET31" s="28"/>
      <c r="EU31" s="6">
        <f t="shared" si="75"/>
        <v>0</v>
      </c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5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5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</row>
    <row r="32" spans="1:276" s="25" customFormat="1" ht="20.25" customHeight="1" x14ac:dyDescent="0.2">
      <c r="A32" s="48" t="s">
        <v>149</v>
      </c>
      <c r="B32" s="39">
        <v>3</v>
      </c>
      <c r="C32" s="4" t="s">
        <v>201</v>
      </c>
      <c r="D32" s="44">
        <v>13</v>
      </c>
      <c r="E32" s="108" t="s">
        <v>125</v>
      </c>
      <c r="F32" s="51" t="s">
        <v>190</v>
      </c>
      <c r="G32" s="3" t="s">
        <v>1</v>
      </c>
      <c r="H32" s="9">
        <v>41760</v>
      </c>
      <c r="I32" s="9">
        <v>41821</v>
      </c>
      <c r="J32" s="53">
        <f t="shared" si="77"/>
        <v>2014</v>
      </c>
      <c r="K32" s="7" t="s">
        <v>127</v>
      </c>
      <c r="L32" s="81"/>
      <c r="M32" s="23"/>
      <c r="N32" s="23"/>
      <c r="O32" s="46" t="s">
        <v>156</v>
      </c>
      <c r="P32" s="8"/>
      <c r="Q32" s="8"/>
      <c r="R32" s="8"/>
      <c r="S32" s="8"/>
      <c r="T32" s="8"/>
      <c r="U32" s="8"/>
      <c r="V32" s="8"/>
      <c r="W32" s="8"/>
      <c r="X32" s="8"/>
      <c r="Y32" s="6"/>
      <c r="Z32" s="10"/>
      <c r="AA32" s="6"/>
      <c r="AB32" s="15">
        <f t="shared" si="6"/>
        <v>0</v>
      </c>
      <c r="AC32" s="8"/>
      <c r="AD32" s="8"/>
      <c r="AE32" s="8"/>
      <c r="AF32" s="8"/>
      <c r="AG32" s="8">
        <v>0</v>
      </c>
      <c r="AH32" s="8">
        <v>0</v>
      </c>
      <c r="AI32" s="8">
        <v>0</v>
      </c>
      <c r="AJ32" s="8">
        <f>+$EQ32*0.2</f>
        <v>30000</v>
      </c>
      <c r="AK32" s="10">
        <v>0</v>
      </c>
      <c r="AL32" s="8">
        <f>+$EQ32*0.4</f>
        <v>60000</v>
      </c>
      <c r="AM32" s="10">
        <v>0</v>
      </c>
      <c r="AN32" s="8">
        <v>0</v>
      </c>
      <c r="AO32" s="15">
        <f t="shared" si="7"/>
        <v>90000</v>
      </c>
      <c r="AP32" s="8">
        <f>+$EQ32*0.4</f>
        <v>60000</v>
      </c>
      <c r="AQ32" s="8"/>
      <c r="AR32" s="10"/>
      <c r="AS32" s="8"/>
      <c r="AT32" s="8"/>
      <c r="AU32" s="8"/>
      <c r="AV32" s="8"/>
      <c r="AW32" s="8"/>
      <c r="AX32" s="8"/>
      <c r="AY32" s="8"/>
      <c r="AZ32" s="10"/>
      <c r="BA32" s="8"/>
      <c r="BB32" s="15">
        <f t="shared" si="8"/>
        <v>60000</v>
      </c>
      <c r="BC32" s="10"/>
      <c r="BD32" s="8"/>
      <c r="BE32" s="8"/>
      <c r="BF32" s="8"/>
      <c r="BG32" s="8"/>
      <c r="BH32" s="8"/>
      <c r="BI32" s="8"/>
      <c r="BJ32" s="8"/>
      <c r="BK32" s="10"/>
      <c r="BL32" s="8"/>
      <c r="BM32" s="8"/>
      <c r="BN32" s="8"/>
      <c r="BO32" s="15">
        <f t="shared" si="9"/>
        <v>0</v>
      </c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10"/>
      <c r="CB32" s="15">
        <f t="shared" si="10"/>
        <v>0</v>
      </c>
      <c r="CC32" s="42">
        <f t="shared" si="11"/>
        <v>150000</v>
      </c>
      <c r="CD32" s="9">
        <f t="shared" si="12"/>
        <v>42005</v>
      </c>
      <c r="CE32" s="49">
        <f t="shared" si="13"/>
        <v>9</v>
      </c>
      <c r="CF32" s="50">
        <v>12</v>
      </c>
      <c r="CG32" s="49">
        <v>9</v>
      </c>
      <c r="CH32" s="37" t="str">
        <f t="shared" si="14"/>
        <v/>
      </c>
      <c r="CI32" s="35" t="str">
        <f t="shared" si="15"/>
        <v/>
      </c>
      <c r="CJ32" s="35" t="str">
        <f t="shared" si="16"/>
        <v/>
      </c>
      <c r="CK32" s="35" t="str">
        <f t="shared" si="17"/>
        <v/>
      </c>
      <c r="CL32" s="35" t="str">
        <f t="shared" si="18"/>
        <v/>
      </c>
      <c r="CM32" s="35" t="str">
        <f t="shared" si="19"/>
        <v/>
      </c>
      <c r="CN32" s="35" t="str">
        <f t="shared" si="20"/>
        <v/>
      </c>
      <c r="CO32" s="35" t="str">
        <f t="shared" si="21"/>
        <v/>
      </c>
      <c r="CP32" s="35" t="str">
        <f t="shared" si="22"/>
        <v/>
      </c>
      <c r="CQ32" s="35" t="str">
        <f t="shared" si="23"/>
        <v/>
      </c>
      <c r="CR32" s="35" t="str">
        <f t="shared" si="24"/>
        <v/>
      </c>
      <c r="CS32" s="38" t="str">
        <f t="shared" si="25"/>
        <v/>
      </c>
      <c r="CT32" s="37" t="str">
        <f t="shared" si="26"/>
        <v/>
      </c>
      <c r="CU32" s="35" t="str">
        <f t="shared" si="27"/>
        <v/>
      </c>
      <c r="CV32" s="35" t="str">
        <f t="shared" si="28"/>
        <v/>
      </c>
      <c r="CW32" s="35" t="str">
        <f t="shared" si="29"/>
        <v/>
      </c>
      <c r="CX32" s="35">
        <f t="shared" si="30"/>
        <v>0</v>
      </c>
      <c r="CY32" s="35">
        <f t="shared" si="31"/>
        <v>0</v>
      </c>
      <c r="CZ32" s="35">
        <f t="shared" si="32"/>
        <v>0</v>
      </c>
      <c r="DA32" s="35">
        <f t="shared" si="33"/>
        <v>30000</v>
      </c>
      <c r="DB32" s="35">
        <f t="shared" si="34"/>
        <v>0</v>
      </c>
      <c r="DC32" s="35">
        <f t="shared" si="35"/>
        <v>60000</v>
      </c>
      <c r="DD32" s="35">
        <f t="shared" si="36"/>
        <v>0</v>
      </c>
      <c r="DE32" s="38">
        <f t="shared" si="37"/>
        <v>0</v>
      </c>
      <c r="DF32" s="37">
        <f t="shared" si="38"/>
        <v>60000</v>
      </c>
      <c r="DG32" s="35" t="str">
        <f t="shared" si="39"/>
        <v/>
      </c>
      <c r="DH32" s="35" t="str">
        <f t="shared" si="40"/>
        <v/>
      </c>
      <c r="DI32" s="35" t="str">
        <f t="shared" si="41"/>
        <v/>
      </c>
      <c r="DJ32" s="35" t="str">
        <f t="shared" si="42"/>
        <v/>
      </c>
      <c r="DK32" s="35" t="str">
        <f t="shared" si="43"/>
        <v/>
      </c>
      <c r="DL32" s="35" t="str">
        <f t="shared" si="44"/>
        <v/>
      </c>
      <c r="DM32" s="35" t="str">
        <f t="shared" si="45"/>
        <v/>
      </c>
      <c r="DN32" s="35" t="str">
        <f t="shared" si="46"/>
        <v/>
      </c>
      <c r="DO32" s="35" t="str">
        <f t="shared" si="47"/>
        <v/>
      </c>
      <c r="DP32" s="35" t="str">
        <f t="shared" si="48"/>
        <v/>
      </c>
      <c r="DQ32" s="38" t="str">
        <f t="shared" si="49"/>
        <v/>
      </c>
      <c r="DR32" s="37" t="str">
        <f t="shared" si="50"/>
        <v/>
      </c>
      <c r="DS32" s="35" t="str">
        <f t="shared" si="51"/>
        <v/>
      </c>
      <c r="DT32" s="35" t="str">
        <f t="shared" si="52"/>
        <v/>
      </c>
      <c r="DU32" s="35" t="str">
        <f t="shared" si="53"/>
        <v/>
      </c>
      <c r="DV32" s="35" t="str">
        <f t="shared" si="54"/>
        <v/>
      </c>
      <c r="DW32" s="35" t="str">
        <f t="shared" si="55"/>
        <v/>
      </c>
      <c r="DX32" s="35" t="str">
        <f t="shared" si="56"/>
        <v/>
      </c>
      <c r="DY32" s="35" t="str">
        <f t="shared" si="57"/>
        <v/>
      </c>
      <c r="DZ32" s="35" t="str">
        <f t="shared" si="58"/>
        <v/>
      </c>
      <c r="EA32" s="35" t="str">
        <f t="shared" si="59"/>
        <v/>
      </c>
      <c r="EB32" s="35" t="str">
        <f t="shared" si="60"/>
        <v/>
      </c>
      <c r="EC32" s="38" t="str">
        <f t="shared" si="61"/>
        <v/>
      </c>
      <c r="ED32" s="37" t="str">
        <f t="shared" si="62"/>
        <v/>
      </c>
      <c r="EE32" s="35" t="str">
        <f t="shared" si="63"/>
        <v/>
      </c>
      <c r="EF32" s="35" t="str">
        <f t="shared" si="64"/>
        <v/>
      </c>
      <c r="EG32" s="35" t="str">
        <f t="shared" si="65"/>
        <v/>
      </c>
      <c r="EH32" s="35" t="str">
        <f t="shared" si="66"/>
        <v/>
      </c>
      <c r="EI32" s="35" t="str">
        <f t="shared" si="67"/>
        <v/>
      </c>
      <c r="EJ32" s="35" t="str">
        <f t="shared" si="68"/>
        <v/>
      </c>
      <c r="EK32" s="35" t="str">
        <f t="shared" si="69"/>
        <v/>
      </c>
      <c r="EL32" s="35" t="str">
        <f t="shared" si="70"/>
        <v/>
      </c>
      <c r="EM32" s="35" t="str">
        <f t="shared" si="71"/>
        <v/>
      </c>
      <c r="EN32" s="35" t="str">
        <f t="shared" si="72"/>
        <v/>
      </c>
      <c r="EO32" s="38" t="str">
        <f t="shared" si="73"/>
        <v/>
      </c>
      <c r="EP32" s="85"/>
      <c r="EQ32" s="6">
        <v>150000</v>
      </c>
      <c r="ER32" s="6">
        <f t="shared" si="74"/>
        <v>150000</v>
      </c>
      <c r="ES32" s="40"/>
      <c r="ET32" s="28"/>
      <c r="EU32" s="6">
        <f t="shared" si="75"/>
        <v>0</v>
      </c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5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5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</row>
    <row r="33" spans="1:276" s="25" customFormat="1" ht="20.25" customHeight="1" x14ac:dyDescent="0.2">
      <c r="A33" s="48" t="s">
        <v>149</v>
      </c>
      <c r="B33" s="39">
        <v>3</v>
      </c>
      <c r="C33" s="4" t="s">
        <v>201</v>
      </c>
      <c r="D33" s="44">
        <v>13</v>
      </c>
      <c r="E33" s="108" t="s">
        <v>151</v>
      </c>
      <c r="F33" s="51" t="s">
        <v>185</v>
      </c>
      <c r="G33" s="3" t="s">
        <v>143</v>
      </c>
      <c r="H33" s="9">
        <v>42095</v>
      </c>
      <c r="I33" s="9">
        <v>42156</v>
      </c>
      <c r="J33" s="53">
        <f t="shared" si="77"/>
        <v>2015</v>
      </c>
      <c r="K33" s="7" t="s">
        <v>126</v>
      </c>
      <c r="L33" s="81"/>
      <c r="M33" s="23"/>
      <c r="N33" s="23"/>
      <c r="O33" s="46" t="s">
        <v>156</v>
      </c>
      <c r="P33" s="8"/>
      <c r="Q33" s="8"/>
      <c r="R33" s="8"/>
      <c r="S33" s="8"/>
      <c r="T33" s="8"/>
      <c r="U33" s="8"/>
      <c r="V33" s="8"/>
      <c r="W33" s="8"/>
      <c r="X33" s="8"/>
      <c r="Y33" s="6"/>
      <c r="Z33" s="10"/>
      <c r="AA33" s="6"/>
      <c r="AB33" s="15">
        <f t="shared" si="6"/>
        <v>0</v>
      </c>
      <c r="AC33" s="8"/>
      <c r="AD33" s="8"/>
      <c r="AE33" s="8"/>
      <c r="AF33" s="8"/>
      <c r="AG33" s="8"/>
      <c r="AH33" s="8"/>
      <c r="AI33" s="8"/>
      <c r="AJ33" s="8"/>
      <c r="AK33" s="10"/>
      <c r="AL33" s="8"/>
      <c r="AM33" s="10"/>
      <c r="AN33" s="8"/>
      <c r="AO33" s="15">
        <f t="shared" si="7"/>
        <v>0</v>
      </c>
      <c r="AP33" s="8"/>
      <c r="AQ33" s="8"/>
      <c r="AR33" s="8"/>
      <c r="AS33" s="8">
        <v>0</v>
      </c>
      <c r="AT33" s="8">
        <v>0</v>
      </c>
      <c r="AU33" s="8">
        <v>0</v>
      </c>
      <c r="AV33" s="8">
        <f>+$EQ33*0.2</f>
        <v>2000</v>
      </c>
      <c r="AW33" s="10">
        <v>0</v>
      </c>
      <c r="AX33" s="8">
        <f>+$EQ33*0.4</f>
        <v>4000</v>
      </c>
      <c r="AY33" s="10">
        <v>0</v>
      </c>
      <c r="AZ33" s="8">
        <f>+$EQ33*0.4</f>
        <v>4000</v>
      </c>
      <c r="BA33" s="8"/>
      <c r="BB33" s="15">
        <f t="shared" si="8"/>
        <v>10000</v>
      </c>
      <c r="BC33" s="10"/>
      <c r="BD33" s="8"/>
      <c r="BE33" s="8"/>
      <c r="BF33" s="8"/>
      <c r="BG33" s="8"/>
      <c r="BH33" s="8"/>
      <c r="BI33" s="8"/>
      <c r="BJ33" s="8"/>
      <c r="BK33" s="10"/>
      <c r="BL33" s="8"/>
      <c r="BM33" s="8"/>
      <c r="BN33" s="8"/>
      <c r="BO33" s="15">
        <f t="shared" si="9"/>
        <v>0</v>
      </c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10"/>
      <c r="CB33" s="15">
        <f t="shared" si="10"/>
        <v>0</v>
      </c>
      <c r="CC33" s="42">
        <f t="shared" si="11"/>
        <v>10000</v>
      </c>
      <c r="CD33" s="9">
        <f t="shared" si="12"/>
        <v>42309</v>
      </c>
      <c r="CE33" s="49">
        <f t="shared" si="13"/>
        <v>8</v>
      </c>
      <c r="CF33" s="50">
        <v>13</v>
      </c>
      <c r="CG33" s="49">
        <v>9</v>
      </c>
      <c r="CH33" s="37" t="str">
        <f t="shared" si="14"/>
        <v/>
      </c>
      <c r="CI33" s="35" t="str">
        <f t="shared" si="15"/>
        <v/>
      </c>
      <c r="CJ33" s="35" t="str">
        <f t="shared" si="16"/>
        <v/>
      </c>
      <c r="CK33" s="35" t="str">
        <f t="shared" si="17"/>
        <v/>
      </c>
      <c r="CL33" s="35" t="str">
        <f t="shared" si="18"/>
        <v/>
      </c>
      <c r="CM33" s="35" t="str">
        <f t="shared" si="19"/>
        <v/>
      </c>
      <c r="CN33" s="35" t="str">
        <f t="shared" si="20"/>
        <v/>
      </c>
      <c r="CO33" s="35" t="str">
        <f t="shared" si="21"/>
        <v/>
      </c>
      <c r="CP33" s="35" t="str">
        <f t="shared" si="22"/>
        <v/>
      </c>
      <c r="CQ33" s="35" t="str">
        <f t="shared" si="23"/>
        <v/>
      </c>
      <c r="CR33" s="35" t="str">
        <f t="shared" si="24"/>
        <v/>
      </c>
      <c r="CS33" s="38" t="str">
        <f t="shared" si="25"/>
        <v/>
      </c>
      <c r="CT33" s="37" t="str">
        <f t="shared" si="26"/>
        <v/>
      </c>
      <c r="CU33" s="35" t="str">
        <f t="shared" si="27"/>
        <v/>
      </c>
      <c r="CV33" s="35" t="str">
        <f t="shared" si="28"/>
        <v/>
      </c>
      <c r="CW33" s="35" t="str">
        <f t="shared" si="29"/>
        <v/>
      </c>
      <c r="CX33" s="35" t="str">
        <f t="shared" si="30"/>
        <v/>
      </c>
      <c r="CY33" s="35" t="str">
        <f t="shared" si="31"/>
        <v/>
      </c>
      <c r="CZ33" s="35" t="str">
        <f t="shared" si="32"/>
        <v/>
      </c>
      <c r="DA33" s="35" t="str">
        <f t="shared" si="33"/>
        <v/>
      </c>
      <c r="DB33" s="35" t="str">
        <f t="shared" si="34"/>
        <v/>
      </c>
      <c r="DC33" s="35" t="str">
        <f t="shared" si="35"/>
        <v/>
      </c>
      <c r="DD33" s="35" t="str">
        <f t="shared" si="36"/>
        <v/>
      </c>
      <c r="DE33" s="38" t="str">
        <f t="shared" si="37"/>
        <v/>
      </c>
      <c r="DF33" s="37" t="str">
        <f t="shared" si="38"/>
        <v/>
      </c>
      <c r="DG33" s="35" t="str">
        <f t="shared" si="39"/>
        <v/>
      </c>
      <c r="DH33" s="35" t="str">
        <f t="shared" si="40"/>
        <v/>
      </c>
      <c r="DI33" s="35">
        <f t="shared" si="41"/>
        <v>0</v>
      </c>
      <c r="DJ33" s="35">
        <f t="shared" si="42"/>
        <v>0</v>
      </c>
      <c r="DK33" s="35">
        <f t="shared" si="43"/>
        <v>0</v>
      </c>
      <c r="DL33" s="35">
        <f t="shared" si="44"/>
        <v>2000</v>
      </c>
      <c r="DM33" s="35">
        <f t="shared" si="45"/>
        <v>0</v>
      </c>
      <c r="DN33" s="35">
        <f t="shared" si="46"/>
        <v>4000</v>
      </c>
      <c r="DO33" s="35">
        <f t="shared" si="47"/>
        <v>0</v>
      </c>
      <c r="DP33" s="35">
        <f t="shared" si="48"/>
        <v>4000</v>
      </c>
      <c r="DQ33" s="38" t="str">
        <f t="shared" si="49"/>
        <v/>
      </c>
      <c r="DR33" s="37" t="str">
        <f t="shared" si="50"/>
        <v/>
      </c>
      <c r="DS33" s="35" t="str">
        <f t="shared" si="51"/>
        <v/>
      </c>
      <c r="DT33" s="35" t="str">
        <f t="shared" si="52"/>
        <v/>
      </c>
      <c r="DU33" s="35" t="str">
        <f t="shared" si="53"/>
        <v/>
      </c>
      <c r="DV33" s="35" t="str">
        <f t="shared" si="54"/>
        <v/>
      </c>
      <c r="DW33" s="35" t="str">
        <f t="shared" si="55"/>
        <v/>
      </c>
      <c r="DX33" s="35" t="str">
        <f t="shared" si="56"/>
        <v/>
      </c>
      <c r="DY33" s="35" t="str">
        <f t="shared" si="57"/>
        <v/>
      </c>
      <c r="DZ33" s="35" t="str">
        <f t="shared" si="58"/>
        <v/>
      </c>
      <c r="EA33" s="35" t="str">
        <f t="shared" si="59"/>
        <v/>
      </c>
      <c r="EB33" s="35" t="str">
        <f t="shared" si="60"/>
        <v/>
      </c>
      <c r="EC33" s="38" t="str">
        <f t="shared" si="61"/>
        <v/>
      </c>
      <c r="ED33" s="37" t="str">
        <f t="shared" si="62"/>
        <v/>
      </c>
      <c r="EE33" s="35" t="str">
        <f t="shared" si="63"/>
        <v/>
      </c>
      <c r="EF33" s="35" t="str">
        <f t="shared" si="64"/>
        <v/>
      </c>
      <c r="EG33" s="35" t="str">
        <f t="shared" si="65"/>
        <v/>
      </c>
      <c r="EH33" s="35" t="str">
        <f t="shared" si="66"/>
        <v/>
      </c>
      <c r="EI33" s="35" t="str">
        <f t="shared" si="67"/>
        <v/>
      </c>
      <c r="EJ33" s="35" t="str">
        <f t="shared" si="68"/>
        <v/>
      </c>
      <c r="EK33" s="35" t="str">
        <f t="shared" si="69"/>
        <v/>
      </c>
      <c r="EL33" s="35" t="str">
        <f t="shared" si="70"/>
        <v/>
      </c>
      <c r="EM33" s="35" t="str">
        <f t="shared" si="71"/>
        <v/>
      </c>
      <c r="EN33" s="35" t="str">
        <f t="shared" si="72"/>
        <v/>
      </c>
      <c r="EO33" s="38" t="str">
        <f t="shared" si="73"/>
        <v/>
      </c>
      <c r="EP33" s="85"/>
      <c r="EQ33" s="6">
        <v>10000</v>
      </c>
      <c r="ER33" s="6">
        <f t="shared" si="74"/>
        <v>10000</v>
      </c>
      <c r="ES33" s="40"/>
      <c r="ET33" s="28"/>
      <c r="EU33" s="6">
        <f t="shared" si="75"/>
        <v>0</v>
      </c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5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5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</row>
    <row r="34" spans="1:276" s="25" customFormat="1" ht="20.25" customHeight="1" x14ac:dyDescent="0.2">
      <c r="A34" s="48" t="s">
        <v>205</v>
      </c>
      <c r="B34" s="39">
        <v>3</v>
      </c>
      <c r="C34" s="4" t="s">
        <v>201</v>
      </c>
      <c r="D34" s="44">
        <v>13</v>
      </c>
      <c r="E34" s="108" t="s">
        <v>152</v>
      </c>
      <c r="F34" s="51" t="s">
        <v>185</v>
      </c>
      <c r="G34" s="3" t="s">
        <v>143</v>
      </c>
      <c r="H34" s="9">
        <v>42217</v>
      </c>
      <c r="I34" s="9">
        <v>42278</v>
      </c>
      <c r="J34" s="53">
        <f t="shared" si="77"/>
        <v>2015</v>
      </c>
      <c r="K34" s="41" t="s">
        <v>126</v>
      </c>
      <c r="L34" s="81"/>
      <c r="M34" s="23"/>
      <c r="N34" s="23"/>
      <c r="O34" s="46" t="s">
        <v>156</v>
      </c>
      <c r="P34" s="8"/>
      <c r="Q34" s="8"/>
      <c r="R34" s="8"/>
      <c r="S34" s="8"/>
      <c r="T34" s="8"/>
      <c r="U34" s="8"/>
      <c r="V34" s="8"/>
      <c r="W34" s="8"/>
      <c r="X34" s="8"/>
      <c r="Y34" s="6"/>
      <c r="Z34" s="10"/>
      <c r="AA34" s="6"/>
      <c r="AB34" s="15">
        <f t="shared" si="6"/>
        <v>0</v>
      </c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15">
        <f t="shared" si="7"/>
        <v>0</v>
      </c>
      <c r="AP34" s="8"/>
      <c r="AQ34" s="8"/>
      <c r="AR34" s="8"/>
      <c r="AS34" s="8"/>
      <c r="AT34" s="8"/>
      <c r="AU34" s="8"/>
      <c r="AV34" s="8"/>
      <c r="AW34" s="8">
        <v>0</v>
      </c>
      <c r="AX34" s="8">
        <v>0</v>
      </c>
      <c r="AY34" s="10" t="s">
        <v>59</v>
      </c>
      <c r="AZ34" s="8">
        <f>+$EQ34*0.2</f>
        <v>8000</v>
      </c>
      <c r="BA34" s="8">
        <f>+$EQ34*0.2</f>
        <v>8000</v>
      </c>
      <c r="BB34" s="15">
        <f t="shared" si="8"/>
        <v>16000</v>
      </c>
      <c r="BC34" s="8">
        <f>+$EQ34*0.2</f>
        <v>8000</v>
      </c>
      <c r="BD34" s="8">
        <f>+$EQ34*0.2</f>
        <v>8000</v>
      </c>
      <c r="BE34" s="8">
        <f>+$EQ34*0.2</f>
        <v>8000</v>
      </c>
      <c r="BF34" s="8"/>
      <c r="BG34" s="8"/>
      <c r="BH34" s="8"/>
      <c r="BI34" s="8"/>
      <c r="BJ34" s="8"/>
      <c r="BK34" s="8"/>
      <c r="BL34" s="8"/>
      <c r="BM34" s="8"/>
      <c r="BN34" s="8"/>
      <c r="BO34" s="15">
        <f t="shared" si="9"/>
        <v>24000</v>
      </c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10"/>
      <c r="CB34" s="15">
        <f t="shared" si="10"/>
        <v>0</v>
      </c>
      <c r="CC34" s="42">
        <f t="shared" si="11"/>
        <v>40000</v>
      </c>
      <c r="CD34" s="9">
        <f t="shared" si="12"/>
        <v>42401</v>
      </c>
      <c r="CE34" s="49">
        <f t="shared" si="13"/>
        <v>7</v>
      </c>
      <c r="CF34" s="50">
        <v>14</v>
      </c>
      <c r="CG34" s="49">
        <v>15</v>
      </c>
      <c r="CH34" s="37" t="str">
        <f t="shared" si="14"/>
        <v/>
      </c>
      <c r="CI34" s="35" t="str">
        <f t="shared" si="15"/>
        <v/>
      </c>
      <c r="CJ34" s="35" t="str">
        <f t="shared" si="16"/>
        <v/>
      </c>
      <c r="CK34" s="35" t="str">
        <f t="shared" si="17"/>
        <v/>
      </c>
      <c r="CL34" s="35" t="str">
        <f t="shared" si="18"/>
        <v/>
      </c>
      <c r="CM34" s="35" t="str">
        <f t="shared" si="19"/>
        <v/>
      </c>
      <c r="CN34" s="35" t="str">
        <f t="shared" si="20"/>
        <v/>
      </c>
      <c r="CO34" s="35" t="str">
        <f t="shared" si="21"/>
        <v/>
      </c>
      <c r="CP34" s="35" t="str">
        <f t="shared" si="22"/>
        <v/>
      </c>
      <c r="CQ34" s="35" t="str">
        <f t="shared" si="23"/>
        <v/>
      </c>
      <c r="CR34" s="35" t="str">
        <f t="shared" si="24"/>
        <v/>
      </c>
      <c r="CS34" s="38" t="str">
        <f t="shared" si="25"/>
        <v/>
      </c>
      <c r="CT34" s="37" t="str">
        <f t="shared" si="26"/>
        <v/>
      </c>
      <c r="CU34" s="35" t="str">
        <f t="shared" si="27"/>
        <v/>
      </c>
      <c r="CV34" s="35" t="str">
        <f t="shared" si="28"/>
        <v/>
      </c>
      <c r="CW34" s="35" t="str">
        <f t="shared" si="29"/>
        <v/>
      </c>
      <c r="CX34" s="35" t="str">
        <f t="shared" si="30"/>
        <v/>
      </c>
      <c r="CY34" s="35" t="str">
        <f t="shared" si="31"/>
        <v/>
      </c>
      <c r="CZ34" s="35" t="str">
        <f t="shared" si="32"/>
        <v/>
      </c>
      <c r="DA34" s="35" t="str">
        <f t="shared" si="33"/>
        <v/>
      </c>
      <c r="DB34" s="35" t="str">
        <f t="shared" si="34"/>
        <v/>
      </c>
      <c r="DC34" s="35" t="str">
        <f t="shared" si="35"/>
        <v/>
      </c>
      <c r="DD34" s="35" t="str">
        <f t="shared" si="36"/>
        <v/>
      </c>
      <c r="DE34" s="38" t="str">
        <f t="shared" si="37"/>
        <v/>
      </c>
      <c r="DF34" s="37" t="str">
        <f t="shared" si="38"/>
        <v/>
      </c>
      <c r="DG34" s="35" t="str">
        <f t="shared" si="39"/>
        <v/>
      </c>
      <c r="DH34" s="35" t="str">
        <f t="shared" si="40"/>
        <v/>
      </c>
      <c r="DI34" s="35" t="str">
        <f t="shared" si="41"/>
        <v/>
      </c>
      <c r="DJ34" s="35" t="str">
        <f t="shared" si="42"/>
        <v/>
      </c>
      <c r="DK34" s="35" t="str">
        <f t="shared" si="43"/>
        <v/>
      </c>
      <c r="DL34" s="35" t="str">
        <f t="shared" si="44"/>
        <v/>
      </c>
      <c r="DM34" s="35">
        <f t="shared" si="45"/>
        <v>0</v>
      </c>
      <c r="DN34" s="35">
        <f t="shared" si="46"/>
        <v>0</v>
      </c>
      <c r="DO34" s="35" t="str">
        <f t="shared" si="47"/>
        <v>-</v>
      </c>
      <c r="DP34" s="35">
        <f t="shared" si="48"/>
        <v>8000</v>
      </c>
      <c r="DQ34" s="38">
        <f t="shared" si="49"/>
        <v>8000</v>
      </c>
      <c r="DR34" s="37">
        <f t="shared" si="50"/>
        <v>8000</v>
      </c>
      <c r="DS34" s="35">
        <f t="shared" si="51"/>
        <v>8000</v>
      </c>
      <c r="DT34" s="35">
        <f t="shared" si="52"/>
        <v>8000</v>
      </c>
      <c r="DU34" s="35" t="str">
        <f t="shared" si="53"/>
        <v/>
      </c>
      <c r="DV34" s="35" t="str">
        <f t="shared" si="54"/>
        <v/>
      </c>
      <c r="DW34" s="35" t="str">
        <f t="shared" si="55"/>
        <v/>
      </c>
      <c r="DX34" s="35" t="str">
        <f t="shared" si="56"/>
        <v/>
      </c>
      <c r="DY34" s="35" t="str">
        <f t="shared" si="57"/>
        <v/>
      </c>
      <c r="DZ34" s="35" t="str">
        <f t="shared" si="58"/>
        <v/>
      </c>
      <c r="EA34" s="35" t="str">
        <f t="shared" si="59"/>
        <v/>
      </c>
      <c r="EB34" s="35" t="str">
        <f t="shared" si="60"/>
        <v/>
      </c>
      <c r="EC34" s="38" t="str">
        <f t="shared" si="61"/>
        <v/>
      </c>
      <c r="ED34" s="37" t="str">
        <f t="shared" si="62"/>
        <v/>
      </c>
      <c r="EE34" s="35" t="str">
        <f t="shared" si="63"/>
        <v/>
      </c>
      <c r="EF34" s="35" t="str">
        <f t="shared" si="64"/>
        <v/>
      </c>
      <c r="EG34" s="35" t="str">
        <f t="shared" si="65"/>
        <v/>
      </c>
      <c r="EH34" s="35" t="str">
        <f t="shared" si="66"/>
        <v/>
      </c>
      <c r="EI34" s="35" t="str">
        <f t="shared" si="67"/>
        <v/>
      </c>
      <c r="EJ34" s="35" t="str">
        <f t="shared" si="68"/>
        <v/>
      </c>
      <c r="EK34" s="35" t="str">
        <f t="shared" si="69"/>
        <v/>
      </c>
      <c r="EL34" s="35" t="str">
        <f t="shared" si="70"/>
        <v/>
      </c>
      <c r="EM34" s="35" t="str">
        <f t="shared" si="71"/>
        <v/>
      </c>
      <c r="EN34" s="35" t="str">
        <f t="shared" si="72"/>
        <v/>
      </c>
      <c r="EO34" s="38" t="str">
        <f t="shared" si="73"/>
        <v/>
      </c>
      <c r="EP34" s="85"/>
      <c r="EQ34" s="6">
        <v>40000</v>
      </c>
      <c r="ER34" s="6">
        <f t="shared" si="74"/>
        <v>40000</v>
      </c>
      <c r="ES34" s="40"/>
      <c r="ET34" s="28"/>
      <c r="EU34" s="6">
        <f t="shared" si="75"/>
        <v>0</v>
      </c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5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5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</row>
    <row r="35" spans="1:276" s="25" customFormat="1" ht="20.25" customHeight="1" x14ac:dyDescent="0.2">
      <c r="A35" s="48" t="s">
        <v>203</v>
      </c>
      <c r="B35" s="39">
        <v>3</v>
      </c>
      <c r="C35" s="4" t="s">
        <v>201</v>
      </c>
      <c r="D35" s="44">
        <v>13</v>
      </c>
      <c r="E35" s="108" t="s">
        <v>153</v>
      </c>
      <c r="F35" s="51" t="s">
        <v>190</v>
      </c>
      <c r="G35" s="3" t="s">
        <v>144</v>
      </c>
      <c r="H35" s="9">
        <v>42125</v>
      </c>
      <c r="I35" s="9">
        <v>42186</v>
      </c>
      <c r="J35" s="53">
        <f t="shared" si="77"/>
        <v>2015</v>
      </c>
      <c r="K35" s="7" t="s">
        <v>128</v>
      </c>
      <c r="L35" s="81"/>
      <c r="M35" s="23"/>
      <c r="N35" s="23"/>
      <c r="O35" s="46" t="s">
        <v>156</v>
      </c>
      <c r="P35" s="8"/>
      <c r="Q35" s="8"/>
      <c r="R35" s="8"/>
      <c r="S35" s="8"/>
      <c r="T35" s="8"/>
      <c r="U35" s="8"/>
      <c r="V35" s="8"/>
      <c r="W35" s="8"/>
      <c r="X35" s="8"/>
      <c r="Y35" s="6"/>
      <c r="Z35" s="10"/>
      <c r="AA35" s="6"/>
      <c r="AB35" s="15">
        <f t="shared" si="6"/>
        <v>0</v>
      </c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15">
        <f t="shared" si="7"/>
        <v>0</v>
      </c>
      <c r="AP35" s="8"/>
      <c r="AQ35" s="8"/>
      <c r="AR35" s="8"/>
      <c r="AS35" s="8"/>
      <c r="AT35" s="8">
        <v>0</v>
      </c>
      <c r="AU35" s="8">
        <v>0</v>
      </c>
      <c r="AV35" s="8">
        <v>0</v>
      </c>
      <c r="AW35" s="8">
        <v>150000</v>
      </c>
      <c r="AX35" s="8"/>
      <c r="AY35" s="8"/>
      <c r="AZ35" s="8"/>
      <c r="BA35" s="8"/>
      <c r="BB35" s="15">
        <f t="shared" si="8"/>
        <v>150000</v>
      </c>
      <c r="BC35" s="8"/>
      <c r="BD35" s="8"/>
      <c r="BE35" s="8"/>
      <c r="BF35" s="8"/>
      <c r="BG35" s="10"/>
      <c r="BH35" s="8"/>
      <c r="BI35" s="8"/>
      <c r="BJ35" s="8"/>
      <c r="BK35" s="10"/>
      <c r="BL35" s="8"/>
      <c r="BM35" s="8"/>
      <c r="BN35" s="8"/>
      <c r="BO35" s="15">
        <f t="shared" si="9"/>
        <v>0</v>
      </c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10"/>
      <c r="CB35" s="15">
        <f t="shared" si="10"/>
        <v>0</v>
      </c>
      <c r="CC35" s="42">
        <f t="shared" si="11"/>
        <v>150000</v>
      </c>
      <c r="CD35" s="9">
        <f t="shared" si="12"/>
        <v>42217</v>
      </c>
      <c r="CE35" s="49">
        <f t="shared" si="13"/>
        <v>4</v>
      </c>
      <c r="CF35" s="50">
        <v>15</v>
      </c>
      <c r="CG35" s="49">
        <v>13</v>
      </c>
      <c r="CH35" s="37" t="str">
        <f t="shared" si="14"/>
        <v/>
      </c>
      <c r="CI35" s="35" t="str">
        <f t="shared" si="15"/>
        <v/>
      </c>
      <c r="CJ35" s="35" t="str">
        <f t="shared" si="16"/>
        <v/>
      </c>
      <c r="CK35" s="35" t="str">
        <f t="shared" si="17"/>
        <v/>
      </c>
      <c r="CL35" s="35" t="str">
        <f t="shared" si="18"/>
        <v/>
      </c>
      <c r="CM35" s="35" t="str">
        <f t="shared" si="19"/>
        <v/>
      </c>
      <c r="CN35" s="35" t="str">
        <f t="shared" si="20"/>
        <v/>
      </c>
      <c r="CO35" s="35" t="str">
        <f t="shared" si="21"/>
        <v/>
      </c>
      <c r="CP35" s="35" t="str">
        <f t="shared" si="22"/>
        <v/>
      </c>
      <c r="CQ35" s="35" t="str">
        <f t="shared" si="23"/>
        <v/>
      </c>
      <c r="CR35" s="35" t="str">
        <f t="shared" si="24"/>
        <v/>
      </c>
      <c r="CS35" s="38" t="str">
        <f t="shared" si="25"/>
        <v/>
      </c>
      <c r="CT35" s="37" t="str">
        <f t="shared" si="26"/>
        <v/>
      </c>
      <c r="CU35" s="35" t="str">
        <f t="shared" si="27"/>
        <v/>
      </c>
      <c r="CV35" s="35" t="str">
        <f t="shared" si="28"/>
        <v/>
      </c>
      <c r="CW35" s="35" t="str">
        <f t="shared" si="29"/>
        <v/>
      </c>
      <c r="CX35" s="35" t="str">
        <f t="shared" si="30"/>
        <v/>
      </c>
      <c r="CY35" s="35" t="str">
        <f t="shared" si="31"/>
        <v/>
      </c>
      <c r="CZ35" s="35" t="str">
        <f t="shared" si="32"/>
        <v/>
      </c>
      <c r="DA35" s="35" t="str">
        <f t="shared" si="33"/>
        <v/>
      </c>
      <c r="DB35" s="35" t="str">
        <f t="shared" si="34"/>
        <v/>
      </c>
      <c r="DC35" s="35" t="str">
        <f t="shared" si="35"/>
        <v/>
      </c>
      <c r="DD35" s="35" t="str">
        <f t="shared" si="36"/>
        <v/>
      </c>
      <c r="DE35" s="38" t="str">
        <f t="shared" si="37"/>
        <v/>
      </c>
      <c r="DF35" s="37" t="str">
        <f t="shared" si="38"/>
        <v/>
      </c>
      <c r="DG35" s="35" t="str">
        <f t="shared" si="39"/>
        <v/>
      </c>
      <c r="DH35" s="35" t="str">
        <f t="shared" si="40"/>
        <v/>
      </c>
      <c r="DI35" s="35" t="str">
        <f t="shared" si="41"/>
        <v/>
      </c>
      <c r="DJ35" s="35">
        <f t="shared" si="42"/>
        <v>0</v>
      </c>
      <c r="DK35" s="35">
        <f t="shared" si="43"/>
        <v>0</v>
      </c>
      <c r="DL35" s="35">
        <f t="shared" si="44"/>
        <v>0</v>
      </c>
      <c r="DM35" s="35">
        <f t="shared" si="45"/>
        <v>150000</v>
      </c>
      <c r="DN35" s="35" t="str">
        <f t="shared" si="46"/>
        <v/>
      </c>
      <c r="DO35" s="35" t="str">
        <f t="shared" si="47"/>
        <v/>
      </c>
      <c r="DP35" s="35" t="str">
        <f t="shared" si="48"/>
        <v/>
      </c>
      <c r="DQ35" s="38" t="str">
        <f t="shared" si="49"/>
        <v/>
      </c>
      <c r="DR35" s="37" t="str">
        <f t="shared" si="50"/>
        <v/>
      </c>
      <c r="DS35" s="35" t="str">
        <f t="shared" si="51"/>
        <v/>
      </c>
      <c r="DT35" s="35" t="str">
        <f t="shared" si="52"/>
        <v/>
      </c>
      <c r="DU35" s="35" t="str">
        <f t="shared" si="53"/>
        <v/>
      </c>
      <c r="DV35" s="35" t="str">
        <f t="shared" si="54"/>
        <v/>
      </c>
      <c r="DW35" s="35" t="str">
        <f t="shared" si="55"/>
        <v/>
      </c>
      <c r="DX35" s="35" t="str">
        <f t="shared" si="56"/>
        <v/>
      </c>
      <c r="DY35" s="35" t="str">
        <f t="shared" si="57"/>
        <v/>
      </c>
      <c r="DZ35" s="35" t="str">
        <f t="shared" si="58"/>
        <v/>
      </c>
      <c r="EA35" s="35" t="str">
        <f t="shared" si="59"/>
        <v/>
      </c>
      <c r="EB35" s="35" t="str">
        <f t="shared" si="60"/>
        <v/>
      </c>
      <c r="EC35" s="38" t="str">
        <f t="shared" si="61"/>
        <v/>
      </c>
      <c r="ED35" s="37" t="str">
        <f t="shared" si="62"/>
        <v/>
      </c>
      <c r="EE35" s="35" t="str">
        <f t="shared" si="63"/>
        <v/>
      </c>
      <c r="EF35" s="35" t="str">
        <f t="shared" si="64"/>
        <v/>
      </c>
      <c r="EG35" s="35" t="str">
        <f t="shared" si="65"/>
        <v/>
      </c>
      <c r="EH35" s="35" t="str">
        <f t="shared" si="66"/>
        <v/>
      </c>
      <c r="EI35" s="35" t="str">
        <f t="shared" si="67"/>
        <v/>
      </c>
      <c r="EJ35" s="35" t="str">
        <f t="shared" si="68"/>
        <v/>
      </c>
      <c r="EK35" s="35" t="str">
        <f t="shared" si="69"/>
        <v/>
      </c>
      <c r="EL35" s="35" t="str">
        <f t="shared" si="70"/>
        <v/>
      </c>
      <c r="EM35" s="35" t="str">
        <f t="shared" si="71"/>
        <v/>
      </c>
      <c r="EN35" s="35" t="str">
        <f t="shared" si="72"/>
        <v/>
      </c>
      <c r="EO35" s="38" t="str">
        <f t="shared" si="73"/>
        <v/>
      </c>
      <c r="EP35" s="85"/>
      <c r="EQ35" s="6">
        <v>150000</v>
      </c>
      <c r="ER35" s="6">
        <f t="shared" si="74"/>
        <v>150000</v>
      </c>
      <c r="ES35" s="40"/>
      <c r="ET35" s="28"/>
      <c r="EU35" s="6">
        <f t="shared" si="75"/>
        <v>0</v>
      </c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5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5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</row>
    <row r="36" spans="1:276" s="25" customFormat="1" ht="20.25" customHeight="1" x14ac:dyDescent="0.2">
      <c r="A36" s="48" t="s">
        <v>149</v>
      </c>
      <c r="B36" s="39">
        <v>3</v>
      </c>
      <c r="C36" s="23" t="s">
        <v>206</v>
      </c>
      <c r="D36" s="44">
        <v>17</v>
      </c>
      <c r="E36" s="109" t="s">
        <v>186</v>
      </c>
      <c r="F36" s="51" t="s">
        <v>185</v>
      </c>
      <c r="G36" s="3" t="s">
        <v>143</v>
      </c>
      <c r="H36" s="9">
        <v>41275</v>
      </c>
      <c r="I36" s="9">
        <v>41306</v>
      </c>
      <c r="J36" s="53">
        <f t="shared" si="77"/>
        <v>2013</v>
      </c>
      <c r="K36" s="3" t="s">
        <v>126</v>
      </c>
      <c r="L36" s="82"/>
      <c r="M36" s="80"/>
      <c r="N36" s="80"/>
      <c r="O36" s="46" t="s">
        <v>156</v>
      </c>
      <c r="P36" s="8">
        <f t="shared" ref="P36:AA36" si="79">50000/12</f>
        <v>4166.666666666667</v>
      </c>
      <c r="Q36" s="8">
        <f t="shared" si="79"/>
        <v>4166.666666666667</v>
      </c>
      <c r="R36" s="8">
        <f t="shared" si="79"/>
        <v>4166.666666666667</v>
      </c>
      <c r="S36" s="8">
        <f t="shared" si="79"/>
        <v>4166.666666666667</v>
      </c>
      <c r="T36" s="8">
        <f t="shared" si="79"/>
        <v>4166.666666666667</v>
      </c>
      <c r="U36" s="8">
        <f t="shared" si="79"/>
        <v>4166.666666666667</v>
      </c>
      <c r="V36" s="8">
        <f t="shared" si="79"/>
        <v>4166.666666666667</v>
      </c>
      <c r="W36" s="8">
        <f t="shared" si="79"/>
        <v>4166.666666666667</v>
      </c>
      <c r="X36" s="8">
        <f t="shared" si="79"/>
        <v>4166.666666666667</v>
      </c>
      <c r="Y36" s="8">
        <f t="shared" si="79"/>
        <v>4166.666666666667</v>
      </c>
      <c r="Z36" s="8">
        <f t="shared" si="79"/>
        <v>4166.666666666667</v>
      </c>
      <c r="AA36" s="8">
        <f t="shared" si="79"/>
        <v>4166.666666666667</v>
      </c>
      <c r="AB36" s="15">
        <f t="shared" si="6"/>
        <v>49999.999999999993</v>
      </c>
      <c r="AC36" s="8">
        <f t="shared" ref="AC36:AN36" si="80">100000/12</f>
        <v>8333.3333333333339</v>
      </c>
      <c r="AD36" s="8">
        <f t="shared" si="80"/>
        <v>8333.3333333333339</v>
      </c>
      <c r="AE36" s="8">
        <f t="shared" si="80"/>
        <v>8333.3333333333339</v>
      </c>
      <c r="AF36" s="8">
        <f t="shared" si="80"/>
        <v>8333.3333333333339</v>
      </c>
      <c r="AG36" s="8">
        <f t="shared" si="80"/>
        <v>8333.3333333333339</v>
      </c>
      <c r="AH36" s="8">
        <f t="shared" si="80"/>
        <v>8333.3333333333339</v>
      </c>
      <c r="AI36" s="8">
        <f t="shared" si="80"/>
        <v>8333.3333333333339</v>
      </c>
      <c r="AJ36" s="8">
        <f t="shared" si="80"/>
        <v>8333.3333333333339</v>
      </c>
      <c r="AK36" s="8">
        <f t="shared" si="80"/>
        <v>8333.3333333333339</v>
      </c>
      <c r="AL36" s="8">
        <f t="shared" si="80"/>
        <v>8333.3333333333339</v>
      </c>
      <c r="AM36" s="8">
        <f t="shared" si="80"/>
        <v>8333.3333333333339</v>
      </c>
      <c r="AN36" s="8">
        <f t="shared" si="80"/>
        <v>8333.3333333333339</v>
      </c>
      <c r="AO36" s="15">
        <f t="shared" si="7"/>
        <v>99999.999999999985</v>
      </c>
      <c r="AP36" s="8">
        <f t="shared" ref="AP36:BA36" si="81">100000/12</f>
        <v>8333.3333333333339</v>
      </c>
      <c r="AQ36" s="8">
        <f t="shared" si="81"/>
        <v>8333.3333333333339</v>
      </c>
      <c r="AR36" s="8">
        <f t="shared" si="81"/>
        <v>8333.3333333333339</v>
      </c>
      <c r="AS36" s="8">
        <f t="shared" si="81"/>
        <v>8333.3333333333339</v>
      </c>
      <c r="AT36" s="8">
        <f t="shared" si="81"/>
        <v>8333.3333333333339</v>
      </c>
      <c r="AU36" s="8">
        <f t="shared" si="81"/>
        <v>8333.3333333333339</v>
      </c>
      <c r="AV36" s="8">
        <f t="shared" si="81"/>
        <v>8333.3333333333339</v>
      </c>
      <c r="AW36" s="8">
        <f t="shared" si="81"/>
        <v>8333.3333333333339</v>
      </c>
      <c r="AX36" s="8">
        <f t="shared" si="81"/>
        <v>8333.3333333333339</v>
      </c>
      <c r="AY36" s="8">
        <f t="shared" si="81"/>
        <v>8333.3333333333339</v>
      </c>
      <c r="AZ36" s="8">
        <f t="shared" si="81"/>
        <v>8333.3333333333339</v>
      </c>
      <c r="BA36" s="8">
        <f t="shared" si="81"/>
        <v>8333.3333333333339</v>
      </c>
      <c r="BB36" s="15">
        <f t="shared" si="8"/>
        <v>99999.999999999985</v>
      </c>
      <c r="BC36" s="8">
        <f t="shared" ref="BC36:BN36" si="82">100000/12</f>
        <v>8333.3333333333339</v>
      </c>
      <c r="BD36" s="8">
        <f t="shared" si="82"/>
        <v>8333.3333333333339</v>
      </c>
      <c r="BE36" s="8">
        <f t="shared" si="82"/>
        <v>8333.3333333333339</v>
      </c>
      <c r="BF36" s="8">
        <f t="shared" si="82"/>
        <v>8333.3333333333339</v>
      </c>
      <c r="BG36" s="8">
        <f t="shared" si="82"/>
        <v>8333.3333333333339</v>
      </c>
      <c r="BH36" s="8">
        <f t="shared" si="82"/>
        <v>8333.3333333333339</v>
      </c>
      <c r="BI36" s="8">
        <f t="shared" si="82"/>
        <v>8333.3333333333339</v>
      </c>
      <c r="BJ36" s="8">
        <f t="shared" si="82"/>
        <v>8333.3333333333339</v>
      </c>
      <c r="BK36" s="8">
        <f t="shared" si="82"/>
        <v>8333.3333333333339</v>
      </c>
      <c r="BL36" s="8">
        <f t="shared" si="82"/>
        <v>8333.3333333333339</v>
      </c>
      <c r="BM36" s="8">
        <f t="shared" si="82"/>
        <v>8333.3333333333339</v>
      </c>
      <c r="BN36" s="8">
        <f t="shared" si="82"/>
        <v>8333.3333333333339</v>
      </c>
      <c r="BO36" s="15">
        <f t="shared" si="9"/>
        <v>99999.999999999985</v>
      </c>
      <c r="BP36" s="8">
        <f t="shared" ref="BP36:CA36" si="83">50000/12</f>
        <v>4166.666666666667</v>
      </c>
      <c r="BQ36" s="8">
        <f t="shared" si="83"/>
        <v>4166.666666666667</v>
      </c>
      <c r="BR36" s="8">
        <f t="shared" si="83"/>
        <v>4166.666666666667</v>
      </c>
      <c r="BS36" s="8">
        <f t="shared" si="83"/>
        <v>4166.666666666667</v>
      </c>
      <c r="BT36" s="8">
        <f t="shared" si="83"/>
        <v>4166.666666666667</v>
      </c>
      <c r="BU36" s="8">
        <f t="shared" si="83"/>
        <v>4166.666666666667</v>
      </c>
      <c r="BV36" s="8">
        <f t="shared" si="83"/>
        <v>4166.666666666667</v>
      </c>
      <c r="BW36" s="8">
        <f t="shared" si="83"/>
        <v>4166.666666666667</v>
      </c>
      <c r="BX36" s="8">
        <f t="shared" si="83"/>
        <v>4166.666666666667</v>
      </c>
      <c r="BY36" s="8">
        <f t="shared" si="83"/>
        <v>4166.666666666667</v>
      </c>
      <c r="BZ36" s="8">
        <f t="shared" si="83"/>
        <v>4166.666666666667</v>
      </c>
      <c r="CA36" s="8">
        <f t="shared" si="83"/>
        <v>4166.666666666667</v>
      </c>
      <c r="CB36" s="15">
        <f t="shared" si="10"/>
        <v>49999.999999999993</v>
      </c>
      <c r="CC36" s="42">
        <f t="shared" si="11"/>
        <v>400000</v>
      </c>
      <c r="CD36" s="9">
        <f t="shared" si="12"/>
        <v>43070</v>
      </c>
      <c r="CE36" s="49">
        <f t="shared" si="13"/>
        <v>60</v>
      </c>
      <c r="CF36" s="50">
        <v>30</v>
      </c>
      <c r="CG36" s="49">
        <v>3</v>
      </c>
      <c r="CH36" s="37">
        <f t="shared" si="14"/>
        <v>4166.666666666667</v>
      </c>
      <c r="CI36" s="35">
        <f t="shared" si="15"/>
        <v>4166.666666666667</v>
      </c>
      <c r="CJ36" s="35">
        <f t="shared" si="16"/>
        <v>4166.666666666667</v>
      </c>
      <c r="CK36" s="35">
        <f t="shared" si="17"/>
        <v>4166.666666666667</v>
      </c>
      <c r="CL36" s="35">
        <f t="shared" si="18"/>
        <v>4166.666666666667</v>
      </c>
      <c r="CM36" s="35">
        <f t="shared" si="19"/>
        <v>4166.666666666667</v>
      </c>
      <c r="CN36" s="35">
        <f t="shared" si="20"/>
        <v>4166.666666666667</v>
      </c>
      <c r="CO36" s="35">
        <f t="shared" si="21"/>
        <v>4166.666666666667</v>
      </c>
      <c r="CP36" s="35">
        <f t="shared" si="22"/>
        <v>4166.666666666667</v>
      </c>
      <c r="CQ36" s="35">
        <f t="shared" si="23"/>
        <v>4166.666666666667</v>
      </c>
      <c r="CR36" s="35">
        <f t="shared" si="24"/>
        <v>4166.666666666667</v>
      </c>
      <c r="CS36" s="38">
        <f t="shared" si="25"/>
        <v>4166.666666666667</v>
      </c>
      <c r="CT36" s="37">
        <f t="shared" si="26"/>
        <v>8333.3333333333339</v>
      </c>
      <c r="CU36" s="35">
        <f t="shared" si="27"/>
        <v>8333.3333333333339</v>
      </c>
      <c r="CV36" s="35">
        <f t="shared" si="28"/>
        <v>8333.3333333333339</v>
      </c>
      <c r="CW36" s="35">
        <f t="shared" si="29"/>
        <v>8333.3333333333339</v>
      </c>
      <c r="CX36" s="35">
        <f t="shared" si="30"/>
        <v>8333.3333333333339</v>
      </c>
      <c r="CY36" s="35">
        <f t="shared" si="31"/>
        <v>8333.3333333333339</v>
      </c>
      <c r="CZ36" s="35">
        <f t="shared" si="32"/>
        <v>8333.3333333333339</v>
      </c>
      <c r="DA36" s="35">
        <f t="shared" si="33"/>
        <v>8333.3333333333339</v>
      </c>
      <c r="DB36" s="35">
        <f t="shared" si="34"/>
        <v>8333.3333333333339</v>
      </c>
      <c r="DC36" s="35">
        <f t="shared" si="35"/>
        <v>8333.3333333333339</v>
      </c>
      <c r="DD36" s="35">
        <f t="shared" si="36"/>
        <v>8333.3333333333339</v>
      </c>
      <c r="DE36" s="38">
        <f t="shared" si="37"/>
        <v>8333.3333333333339</v>
      </c>
      <c r="DF36" s="37">
        <f t="shared" si="38"/>
        <v>8333.3333333333339</v>
      </c>
      <c r="DG36" s="35">
        <f t="shared" si="39"/>
        <v>8333.3333333333339</v>
      </c>
      <c r="DH36" s="35">
        <f t="shared" si="40"/>
        <v>8333.3333333333339</v>
      </c>
      <c r="DI36" s="35">
        <f t="shared" si="41"/>
        <v>8333.3333333333339</v>
      </c>
      <c r="DJ36" s="35">
        <f t="shared" si="42"/>
        <v>8333.3333333333339</v>
      </c>
      <c r="DK36" s="35">
        <f t="shared" si="43"/>
        <v>8333.3333333333339</v>
      </c>
      <c r="DL36" s="35">
        <f t="shared" si="44"/>
        <v>8333.3333333333339</v>
      </c>
      <c r="DM36" s="35">
        <f t="shared" si="45"/>
        <v>8333.3333333333339</v>
      </c>
      <c r="DN36" s="35">
        <f t="shared" si="46"/>
        <v>8333.3333333333339</v>
      </c>
      <c r="DO36" s="35">
        <f t="shared" si="47"/>
        <v>8333.3333333333339</v>
      </c>
      <c r="DP36" s="35">
        <f t="shared" si="48"/>
        <v>8333.3333333333339</v>
      </c>
      <c r="DQ36" s="38">
        <f t="shared" si="49"/>
        <v>8333.3333333333339</v>
      </c>
      <c r="DR36" s="37">
        <f t="shared" si="50"/>
        <v>8333.3333333333339</v>
      </c>
      <c r="DS36" s="35">
        <f t="shared" si="51"/>
        <v>8333.3333333333339</v>
      </c>
      <c r="DT36" s="35">
        <f t="shared" si="52"/>
        <v>8333.3333333333339</v>
      </c>
      <c r="DU36" s="35">
        <f t="shared" si="53"/>
        <v>8333.3333333333339</v>
      </c>
      <c r="DV36" s="35">
        <f t="shared" si="54"/>
        <v>8333.3333333333339</v>
      </c>
      <c r="DW36" s="35">
        <f t="shared" si="55"/>
        <v>8333.3333333333339</v>
      </c>
      <c r="DX36" s="35">
        <f t="shared" si="56"/>
        <v>8333.3333333333339</v>
      </c>
      <c r="DY36" s="35">
        <f t="shared" si="57"/>
        <v>8333.3333333333339</v>
      </c>
      <c r="DZ36" s="35">
        <f t="shared" si="58"/>
        <v>8333.3333333333339</v>
      </c>
      <c r="EA36" s="35">
        <f t="shared" si="59"/>
        <v>8333.3333333333339</v>
      </c>
      <c r="EB36" s="35">
        <f t="shared" si="60"/>
        <v>8333.3333333333339</v>
      </c>
      <c r="EC36" s="38">
        <f t="shared" si="61"/>
        <v>8333.3333333333339</v>
      </c>
      <c r="ED36" s="37">
        <f t="shared" si="62"/>
        <v>4166.666666666667</v>
      </c>
      <c r="EE36" s="35">
        <f t="shared" si="63"/>
        <v>4166.666666666667</v>
      </c>
      <c r="EF36" s="35">
        <f t="shared" si="64"/>
        <v>4166.666666666667</v>
      </c>
      <c r="EG36" s="35">
        <f t="shared" si="65"/>
        <v>4166.666666666667</v>
      </c>
      <c r="EH36" s="35">
        <f t="shared" si="66"/>
        <v>4166.666666666667</v>
      </c>
      <c r="EI36" s="35">
        <f t="shared" si="67"/>
        <v>4166.666666666667</v>
      </c>
      <c r="EJ36" s="35">
        <f t="shared" si="68"/>
        <v>4166.666666666667</v>
      </c>
      <c r="EK36" s="35">
        <f t="shared" si="69"/>
        <v>4166.666666666667</v>
      </c>
      <c r="EL36" s="35">
        <f t="shared" si="70"/>
        <v>4166.666666666667</v>
      </c>
      <c r="EM36" s="35">
        <f t="shared" si="71"/>
        <v>4166.666666666667</v>
      </c>
      <c r="EN36" s="35">
        <f t="shared" si="72"/>
        <v>4166.666666666667</v>
      </c>
      <c r="EO36" s="38">
        <f t="shared" si="73"/>
        <v>4166.666666666667</v>
      </c>
      <c r="EP36" s="85"/>
      <c r="EQ36" s="6">
        <v>400000</v>
      </c>
      <c r="ER36" s="6">
        <f t="shared" si="74"/>
        <v>400000</v>
      </c>
      <c r="ES36" s="40"/>
      <c r="ET36" s="28"/>
      <c r="EU36" s="6">
        <f t="shared" si="75"/>
        <v>0</v>
      </c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5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5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</row>
    <row r="37" spans="1:276" s="25" customFormat="1" ht="20.25" customHeight="1" x14ac:dyDescent="0.2">
      <c r="A37" s="48" t="s">
        <v>149</v>
      </c>
      <c r="B37" s="39">
        <v>3</v>
      </c>
      <c r="C37" s="4" t="s">
        <v>201</v>
      </c>
      <c r="D37" s="44">
        <v>13</v>
      </c>
      <c r="E37" s="109" t="s">
        <v>129</v>
      </c>
      <c r="F37" s="51" t="s">
        <v>190</v>
      </c>
      <c r="G37" s="3" t="s">
        <v>144</v>
      </c>
      <c r="H37" s="9">
        <v>41640</v>
      </c>
      <c r="I37" s="9">
        <v>41699</v>
      </c>
      <c r="J37" s="53">
        <f t="shared" si="77"/>
        <v>2014</v>
      </c>
      <c r="K37" s="3" t="s">
        <v>128</v>
      </c>
      <c r="L37" s="82"/>
      <c r="M37" s="80"/>
      <c r="N37" s="80"/>
      <c r="O37" s="46" t="s">
        <v>156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15">
        <f t="shared" si="6"/>
        <v>0</v>
      </c>
      <c r="AC37" s="6">
        <v>0</v>
      </c>
      <c r="AD37" s="8">
        <v>0</v>
      </c>
      <c r="AE37" s="8">
        <v>0</v>
      </c>
      <c r="AF37" s="8">
        <f>+$EQ37*0.2</f>
        <v>14000</v>
      </c>
      <c r="AG37" s="8">
        <v>0</v>
      </c>
      <c r="AH37" s="8">
        <v>0</v>
      </c>
      <c r="AI37" s="8">
        <f>+$EQ37*0.4</f>
        <v>28000</v>
      </c>
      <c r="AJ37" s="8">
        <v>0</v>
      </c>
      <c r="AK37" s="8">
        <f>+$EQ37*0.4</f>
        <v>28000</v>
      </c>
      <c r="AL37" s="8"/>
      <c r="AM37" s="8"/>
      <c r="AN37" s="8"/>
      <c r="AO37" s="15">
        <f t="shared" si="7"/>
        <v>70000</v>
      </c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15">
        <f t="shared" si="8"/>
        <v>0</v>
      </c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15">
        <f t="shared" si="9"/>
        <v>0</v>
      </c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15">
        <f t="shared" si="10"/>
        <v>0</v>
      </c>
      <c r="CC37" s="42">
        <f t="shared" si="11"/>
        <v>70000</v>
      </c>
      <c r="CD37" s="9">
        <f t="shared" si="12"/>
        <v>41883</v>
      </c>
      <c r="CE37" s="49">
        <f t="shared" si="13"/>
        <v>9</v>
      </c>
      <c r="CF37" s="50">
        <v>31</v>
      </c>
      <c r="CG37" s="49">
        <v>3</v>
      </c>
      <c r="CH37" s="37" t="str">
        <f t="shared" si="14"/>
        <v/>
      </c>
      <c r="CI37" s="35" t="str">
        <f t="shared" si="15"/>
        <v/>
      </c>
      <c r="CJ37" s="35" t="str">
        <f t="shared" si="16"/>
        <v/>
      </c>
      <c r="CK37" s="35" t="str">
        <f t="shared" si="17"/>
        <v/>
      </c>
      <c r="CL37" s="35" t="str">
        <f t="shared" si="18"/>
        <v/>
      </c>
      <c r="CM37" s="35" t="str">
        <f t="shared" si="19"/>
        <v/>
      </c>
      <c r="CN37" s="35" t="str">
        <f t="shared" si="20"/>
        <v/>
      </c>
      <c r="CO37" s="35" t="str">
        <f t="shared" si="21"/>
        <v/>
      </c>
      <c r="CP37" s="35" t="str">
        <f t="shared" si="22"/>
        <v/>
      </c>
      <c r="CQ37" s="35" t="str">
        <f t="shared" si="23"/>
        <v/>
      </c>
      <c r="CR37" s="35" t="str">
        <f t="shared" si="24"/>
        <v/>
      </c>
      <c r="CS37" s="38" t="str">
        <f t="shared" si="25"/>
        <v/>
      </c>
      <c r="CT37" s="37">
        <f t="shared" si="26"/>
        <v>0</v>
      </c>
      <c r="CU37" s="35">
        <f t="shared" si="27"/>
        <v>0</v>
      </c>
      <c r="CV37" s="35">
        <f t="shared" si="28"/>
        <v>0</v>
      </c>
      <c r="CW37" s="35">
        <f t="shared" si="29"/>
        <v>14000</v>
      </c>
      <c r="CX37" s="35">
        <f t="shared" si="30"/>
        <v>0</v>
      </c>
      <c r="CY37" s="35">
        <f t="shared" si="31"/>
        <v>0</v>
      </c>
      <c r="CZ37" s="35">
        <f t="shared" si="32"/>
        <v>28000</v>
      </c>
      <c r="DA37" s="35">
        <f t="shared" si="33"/>
        <v>0</v>
      </c>
      <c r="DB37" s="35">
        <f t="shared" si="34"/>
        <v>28000</v>
      </c>
      <c r="DC37" s="35" t="str">
        <f t="shared" si="35"/>
        <v/>
      </c>
      <c r="DD37" s="35" t="str">
        <f t="shared" si="36"/>
        <v/>
      </c>
      <c r="DE37" s="38" t="str">
        <f t="shared" si="37"/>
        <v/>
      </c>
      <c r="DF37" s="37" t="str">
        <f t="shared" si="38"/>
        <v/>
      </c>
      <c r="DG37" s="35" t="str">
        <f t="shared" si="39"/>
        <v/>
      </c>
      <c r="DH37" s="35" t="str">
        <f t="shared" si="40"/>
        <v/>
      </c>
      <c r="DI37" s="35" t="str">
        <f t="shared" si="41"/>
        <v/>
      </c>
      <c r="DJ37" s="35" t="str">
        <f t="shared" si="42"/>
        <v/>
      </c>
      <c r="DK37" s="35" t="str">
        <f t="shared" si="43"/>
        <v/>
      </c>
      <c r="DL37" s="35" t="str">
        <f t="shared" si="44"/>
        <v/>
      </c>
      <c r="DM37" s="35" t="str">
        <f t="shared" si="45"/>
        <v/>
      </c>
      <c r="DN37" s="35" t="str">
        <f t="shared" si="46"/>
        <v/>
      </c>
      <c r="DO37" s="35" t="str">
        <f t="shared" si="47"/>
        <v/>
      </c>
      <c r="DP37" s="35" t="str">
        <f t="shared" si="48"/>
        <v/>
      </c>
      <c r="DQ37" s="38" t="str">
        <f t="shared" si="49"/>
        <v/>
      </c>
      <c r="DR37" s="37" t="str">
        <f t="shared" si="50"/>
        <v/>
      </c>
      <c r="DS37" s="35" t="str">
        <f t="shared" si="51"/>
        <v/>
      </c>
      <c r="DT37" s="35" t="str">
        <f t="shared" si="52"/>
        <v/>
      </c>
      <c r="DU37" s="35" t="str">
        <f t="shared" si="53"/>
        <v/>
      </c>
      <c r="DV37" s="35" t="str">
        <f t="shared" si="54"/>
        <v/>
      </c>
      <c r="DW37" s="35" t="str">
        <f t="shared" si="55"/>
        <v/>
      </c>
      <c r="DX37" s="35" t="str">
        <f t="shared" si="56"/>
        <v/>
      </c>
      <c r="DY37" s="35" t="str">
        <f t="shared" si="57"/>
        <v/>
      </c>
      <c r="DZ37" s="35" t="str">
        <f t="shared" si="58"/>
        <v/>
      </c>
      <c r="EA37" s="35" t="str">
        <f t="shared" si="59"/>
        <v/>
      </c>
      <c r="EB37" s="35" t="str">
        <f t="shared" si="60"/>
        <v/>
      </c>
      <c r="EC37" s="38" t="str">
        <f t="shared" si="61"/>
        <v/>
      </c>
      <c r="ED37" s="37" t="str">
        <f t="shared" si="62"/>
        <v/>
      </c>
      <c r="EE37" s="35" t="str">
        <f t="shared" si="63"/>
        <v/>
      </c>
      <c r="EF37" s="35" t="str">
        <f t="shared" si="64"/>
        <v/>
      </c>
      <c r="EG37" s="35" t="str">
        <f t="shared" si="65"/>
        <v/>
      </c>
      <c r="EH37" s="35" t="str">
        <f t="shared" si="66"/>
        <v/>
      </c>
      <c r="EI37" s="35" t="str">
        <f t="shared" si="67"/>
        <v/>
      </c>
      <c r="EJ37" s="35" t="str">
        <f t="shared" si="68"/>
        <v/>
      </c>
      <c r="EK37" s="35" t="str">
        <f t="shared" si="69"/>
        <v/>
      </c>
      <c r="EL37" s="35" t="str">
        <f t="shared" si="70"/>
        <v/>
      </c>
      <c r="EM37" s="35" t="str">
        <f t="shared" si="71"/>
        <v/>
      </c>
      <c r="EN37" s="35" t="str">
        <f t="shared" si="72"/>
        <v/>
      </c>
      <c r="EO37" s="38" t="str">
        <f t="shared" si="73"/>
        <v/>
      </c>
      <c r="EP37" s="85"/>
      <c r="EQ37" s="6">
        <f>100000-30000</f>
        <v>70000</v>
      </c>
      <c r="ER37" s="6">
        <f t="shared" si="74"/>
        <v>70000</v>
      </c>
      <c r="ES37" s="40"/>
      <c r="ET37" s="28"/>
      <c r="EU37" s="6">
        <f t="shared" si="75"/>
        <v>0</v>
      </c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5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5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  <c r="IY37" s="6"/>
      <c r="IZ37" s="6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</row>
    <row r="38" spans="1:276" s="25" customFormat="1" ht="20.25" customHeight="1" x14ac:dyDescent="0.2">
      <c r="A38" s="48" t="s">
        <v>149</v>
      </c>
      <c r="B38" s="39">
        <v>3</v>
      </c>
      <c r="C38" s="4" t="s">
        <v>201</v>
      </c>
      <c r="D38" s="44">
        <v>13</v>
      </c>
      <c r="E38" s="109" t="s">
        <v>145</v>
      </c>
      <c r="F38" s="51" t="s">
        <v>190</v>
      </c>
      <c r="G38" s="3" t="s">
        <v>1</v>
      </c>
      <c r="H38" s="9">
        <v>41640</v>
      </c>
      <c r="I38" s="9">
        <v>41699</v>
      </c>
      <c r="J38" s="53">
        <f t="shared" si="77"/>
        <v>2014</v>
      </c>
      <c r="K38" s="7" t="s">
        <v>136</v>
      </c>
      <c r="L38" s="82"/>
      <c r="M38" s="80"/>
      <c r="N38" s="80"/>
      <c r="O38" s="46" t="s">
        <v>156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15">
        <f t="shared" si="6"/>
        <v>0</v>
      </c>
      <c r="AC38" s="6">
        <v>0</v>
      </c>
      <c r="AD38" s="8">
        <v>0</v>
      </c>
      <c r="AE38" s="8">
        <f>+$EQ38*0.2</f>
        <v>16000</v>
      </c>
      <c r="AF38" s="8">
        <v>0</v>
      </c>
      <c r="AG38" s="8">
        <f>+$EQ38*0.4</f>
        <v>32000</v>
      </c>
      <c r="AH38" s="8">
        <v>0</v>
      </c>
      <c r="AI38" s="8">
        <f>+$EQ38*0.4</f>
        <v>32000</v>
      </c>
      <c r="AJ38" s="6"/>
      <c r="AK38" s="6"/>
      <c r="AL38" s="6"/>
      <c r="AM38" s="6"/>
      <c r="AN38" s="6"/>
      <c r="AO38" s="15">
        <f t="shared" si="7"/>
        <v>80000</v>
      </c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15">
        <f t="shared" si="8"/>
        <v>0</v>
      </c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15">
        <f t="shared" si="9"/>
        <v>0</v>
      </c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15">
        <f t="shared" si="10"/>
        <v>0</v>
      </c>
      <c r="CC38" s="42">
        <f t="shared" si="11"/>
        <v>80000</v>
      </c>
      <c r="CD38" s="9">
        <f t="shared" si="12"/>
        <v>41821</v>
      </c>
      <c r="CE38" s="49">
        <f t="shared" si="13"/>
        <v>7</v>
      </c>
      <c r="CF38" s="50">
        <v>32</v>
      </c>
      <c r="CG38" s="49">
        <v>3</v>
      </c>
      <c r="CH38" s="37" t="str">
        <f t="shared" si="14"/>
        <v/>
      </c>
      <c r="CI38" s="35" t="str">
        <f t="shared" si="15"/>
        <v/>
      </c>
      <c r="CJ38" s="35" t="str">
        <f t="shared" si="16"/>
        <v/>
      </c>
      <c r="CK38" s="35" t="str">
        <f t="shared" si="17"/>
        <v/>
      </c>
      <c r="CL38" s="35" t="str">
        <f t="shared" si="18"/>
        <v/>
      </c>
      <c r="CM38" s="35" t="str">
        <f t="shared" si="19"/>
        <v/>
      </c>
      <c r="CN38" s="35" t="str">
        <f t="shared" si="20"/>
        <v/>
      </c>
      <c r="CO38" s="35" t="str">
        <f t="shared" si="21"/>
        <v/>
      </c>
      <c r="CP38" s="35" t="str">
        <f t="shared" si="22"/>
        <v/>
      </c>
      <c r="CQ38" s="35" t="str">
        <f t="shared" si="23"/>
        <v/>
      </c>
      <c r="CR38" s="35" t="str">
        <f t="shared" si="24"/>
        <v/>
      </c>
      <c r="CS38" s="38" t="str">
        <f t="shared" si="25"/>
        <v/>
      </c>
      <c r="CT38" s="37">
        <f t="shared" si="26"/>
        <v>0</v>
      </c>
      <c r="CU38" s="35">
        <f t="shared" si="27"/>
        <v>0</v>
      </c>
      <c r="CV38" s="35">
        <f t="shared" si="28"/>
        <v>16000</v>
      </c>
      <c r="CW38" s="35">
        <f t="shared" si="29"/>
        <v>0</v>
      </c>
      <c r="CX38" s="35">
        <f t="shared" si="30"/>
        <v>32000</v>
      </c>
      <c r="CY38" s="35">
        <f t="shared" si="31"/>
        <v>0</v>
      </c>
      <c r="CZ38" s="35">
        <f t="shared" si="32"/>
        <v>32000</v>
      </c>
      <c r="DA38" s="35" t="str">
        <f t="shared" si="33"/>
        <v/>
      </c>
      <c r="DB38" s="35" t="str">
        <f t="shared" si="34"/>
        <v/>
      </c>
      <c r="DC38" s="35" t="str">
        <f t="shared" si="35"/>
        <v/>
      </c>
      <c r="DD38" s="35" t="str">
        <f t="shared" si="36"/>
        <v/>
      </c>
      <c r="DE38" s="38" t="str">
        <f t="shared" si="37"/>
        <v/>
      </c>
      <c r="DF38" s="37" t="str">
        <f t="shared" si="38"/>
        <v/>
      </c>
      <c r="DG38" s="35" t="str">
        <f t="shared" si="39"/>
        <v/>
      </c>
      <c r="DH38" s="35" t="str">
        <f t="shared" si="40"/>
        <v/>
      </c>
      <c r="DI38" s="35" t="str">
        <f t="shared" si="41"/>
        <v/>
      </c>
      <c r="DJ38" s="35" t="str">
        <f t="shared" si="42"/>
        <v/>
      </c>
      <c r="DK38" s="35" t="str">
        <f t="shared" si="43"/>
        <v/>
      </c>
      <c r="DL38" s="35" t="str">
        <f t="shared" si="44"/>
        <v/>
      </c>
      <c r="DM38" s="35" t="str">
        <f t="shared" si="45"/>
        <v/>
      </c>
      <c r="DN38" s="35" t="str">
        <f t="shared" si="46"/>
        <v/>
      </c>
      <c r="DO38" s="35" t="str">
        <f t="shared" si="47"/>
        <v/>
      </c>
      <c r="DP38" s="35" t="str">
        <f t="shared" si="48"/>
        <v/>
      </c>
      <c r="DQ38" s="38" t="str">
        <f t="shared" si="49"/>
        <v/>
      </c>
      <c r="DR38" s="37" t="str">
        <f t="shared" si="50"/>
        <v/>
      </c>
      <c r="DS38" s="35" t="str">
        <f t="shared" si="51"/>
        <v/>
      </c>
      <c r="DT38" s="35" t="str">
        <f t="shared" si="52"/>
        <v/>
      </c>
      <c r="DU38" s="35" t="str">
        <f t="shared" si="53"/>
        <v/>
      </c>
      <c r="DV38" s="35" t="str">
        <f t="shared" si="54"/>
        <v/>
      </c>
      <c r="DW38" s="35" t="str">
        <f t="shared" si="55"/>
        <v/>
      </c>
      <c r="DX38" s="35" t="str">
        <f t="shared" si="56"/>
        <v/>
      </c>
      <c r="DY38" s="35" t="str">
        <f t="shared" si="57"/>
        <v/>
      </c>
      <c r="DZ38" s="35" t="str">
        <f t="shared" si="58"/>
        <v/>
      </c>
      <c r="EA38" s="35" t="str">
        <f t="shared" si="59"/>
        <v/>
      </c>
      <c r="EB38" s="35" t="str">
        <f t="shared" si="60"/>
        <v/>
      </c>
      <c r="EC38" s="38" t="str">
        <f t="shared" si="61"/>
        <v/>
      </c>
      <c r="ED38" s="37" t="str">
        <f t="shared" si="62"/>
        <v/>
      </c>
      <c r="EE38" s="35" t="str">
        <f t="shared" si="63"/>
        <v/>
      </c>
      <c r="EF38" s="35" t="str">
        <f t="shared" si="64"/>
        <v/>
      </c>
      <c r="EG38" s="35" t="str">
        <f t="shared" si="65"/>
        <v/>
      </c>
      <c r="EH38" s="35" t="str">
        <f t="shared" si="66"/>
        <v/>
      </c>
      <c r="EI38" s="35" t="str">
        <f t="shared" si="67"/>
        <v/>
      </c>
      <c r="EJ38" s="35" t="str">
        <f t="shared" si="68"/>
        <v/>
      </c>
      <c r="EK38" s="35" t="str">
        <f t="shared" si="69"/>
        <v/>
      </c>
      <c r="EL38" s="35" t="str">
        <f t="shared" si="70"/>
        <v/>
      </c>
      <c r="EM38" s="35" t="str">
        <f t="shared" si="71"/>
        <v/>
      </c>
      <c r="EN38" s="35" t="str">
        <f t="shared" si="72"/>
        <v/>
      </c>
      <c r="EO38" s="38" t="str">
        <f t="shared" si="73"/>
        <v/>
      </c>
      <c r="EP38" s="85"/>
      <c r="EQ38" s="6">
        <v>80000</v>
      </c>
      <c r="ER38" s="6">
        <f t="shared" si="74"/>
        <v>80000</v>
      </c>
      <c r="ES38" s="40"/>
      <c r="ET38" s="28"/>
      <c r="EU38" s="6">
        <f t="shared" si="75"/>
        <v>0</v>
      </c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5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5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</row>
    <row r="39" spans="1:276" s="25" customFormat="1" ht="20.25" customHeight="1" x14ac:dyDescent="0.2">
      <c r="A39" s="48" t="s">
        <v>205</v>
      </c>
      <c r="B39" s="39">
        <v>3</v>
      </c>
      <c r="C39" s="23" t="s">
        <v>202</v>
      </c>
      <c r="D39" s="44">
        <v>14</v>
      </c>
      <c r="E39" s="109" t="s">
        <v>187</v>
      </c>
      <c r="F39" s="51" t="s">
        <v>185</v>
      </c>
      <c r="G39" s="3" t="s">
        <v>1</v>
      </c>
      <c r="H39" s="9">
        <v>41852</v>
      </c>
      <c r="I39" s="9">
        <v>41913</v>
      </c>
      <c r="J39" s="53">
        <f t="shared" si="77"/>
        <v>2014</v>
      </c>
      <c r="K39" s="3" t="s">
        <v>126</v>
      </c>
      <c r="L39" s="82"/>
      <c r="M39" s="80"/>
      <c r="N39" s="80"/>
      <c r="O39" s="46" t="s">
        <v>156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15">
        <f t="shared" ref="AB39:AB61" si="84">SUM(P39:AA39)</f>
        <v>0</v>
      </c>
      <c r="AC39" s="6"/>
      <c r="AD39" s="6"/>
      <c r="AE39" s="6"/>
      <c r="AF39" s="6"/>
      <c r="AG39" s="8"/>
      <c r="AH39" s="8"/>
      <c r="AI39" s="6"/>
      <c r="AJ39" s="8">
        <v>0</v>
      </c>
      <c r="AK39" s="8">
        <f>+$EQ39</f>
        <v>30000</v>
      </c>
      <c r="AL39" s="6"/>
      <c r="AM39" s="6"/>
      <c r="AN39" s="6"/>
      <c r="AO39" s="15">
        <f t="shared" ref="AO39:AO61" si="85">SUM(AC39:AN39)</f>
        <v>30000</v>
      </c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15">
        <f t="shared" ref="BB39:BB61" si="86">SUM(AP39:BA39)</f>
        <v>0</v>
      </c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15">
        <f t="shared" ref="BO39:BO61" si="87">SUM(BC39:BN39)</f>
        <v>0</v>
      </c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15">
        <f t="shared" ref="CB39:CB61" si="88">SUM(BP39:CA39)</f>
        <v>0</v>
      </c>
      <c r="CC39" s="42">
        <f t="shared" ref="CC39:CC61" si="89">+ROUND(AB39+AO39+BB39+BO39+CB39,2)</f>
        <v>30000</v>
      </c>
      <c r="CD39" s="9">
        <f t="shared" ref="CD39:CD61" si="90">IF(H39="-","",EDATE(H39,CE39-1))</f>
        <v>41883</v>
      </c>
      <c r="CE39" s="49">
        <f t="shared" ref="CE39:CE61" si="91">+SUBTOTAL(2,CH39:EO39)</f>
        <v>2</v>
      </c>
      <c r="CF39" s="50">
        <v>33</v>
      </c>
      <c r="CG39" s="49">
        <v>32</v>
      </c>
      <c r="CH39" s="37" t="str">
        <f t="shared" ref="CH39:CH61" si="92">+IF(P39="","",P39)</f>
        <v/>
      </c>
      <c r="CI39" s="35" t="str">
        <f t="shared" ref="CI39:CI61" si="93">+IF(Q39="","",Q39)</f>
        <v/>
      </c>
      <c r="CJ39" s="35" t="str">
        <f t="shared" ref="CJ39:CJ61" si="94">+IF(R39="","",R39)</f>
        <v/>
      </c>
      <c r="CK39" s="35" t="str">
        <f t="shared" ref="CK39:CK61" si="95">+IF(S39="","",S39)</f>
        <v/>
      </c>
      <c r="CL39" s="35" t="str">
        <f t="shared" ref="CL39:CL61" si="96">+IF(T39="","",T39)</f>
        <v/>
      </c>
      <c r="CM39" s="35" t="str">
        <f t="shared" ref="CM39:CM61" si="97">+IF(U39="","",U39)</f>
        <v/>
      </c>
      <c r="CN39" s="35" t="str">
        <f t="shared" ref="CN39:CN61" si="98">+IF(V39="","",V39)</f>
        <v/>
      </c>
      <c r="CO39" s="35" t="str">
        <f t="shared" ref="CO39:CO61" si="99">+IF(W39="","",W39)</f>
        <v/>
      </c>
      <c r="CP39" s="35" t="str">
        <f t="shared" ref="CP39:CP61" si="100">+IF(X39="","",X39)</f>
        <v/>
      </c>
      <c r="CQ39" s="35" t="str">
        <f t="shared" ref="CQ39:CQ61" si="101">+IF(Y39="","",Y39)</f>
        <v/>
      </c>
      <c r="CR39" s="35" t="str">
        <f t="shared" ref="CR39:CR61" si="102">+IF(Z39="","",Z39)</f>
        <v/>
      </c>
      <c r="CS39" s="38" t="str">
        <f t="shared" ref="CS39:CS61" si="103">+IF(AA39="","",AA39)</f>
        <v/>
      </c>
      <c r="CT39" s="37" t="str">
        <f t="shared" ref="CT39:CT61" si="104">+IF(AC39="","",AC39)</f>
        <v/>
      </c>
      <c r="CU39" s="35" t="str">
        <f t="shared" ref="CU39:CU61" si="105">+IF(AD39="","",AD39)</f>
        <v/>
      </c>
      <c r="CV39" s="35" t="str">
        <f t="shared" ref="CV39:CV61" si="106">+IF(AE39="","",AE39)</f>
        <v/>
      </c>
      <c r="CW39" s="35" t="str">
        <f t="shared" ref="CW39:CW61" si="107">+IF(AF39="","",AF39)</f>
        <v/>
      </c>
      <c r="CX39" s="35" t="str">
        <f t="shared" ref="CX39:CX61" si="108">+IF(AG39="","",AG39)</f>
        <v/>
      </c>
      <c r="CY39" s="35" t="str">
        <f t="shared" ref="CY39:CY61" si="109">+IF(AH39="","",AH39)</f>
        <v/>
      </c>
      <c r="CZ39" s="35" t="str">
        <f t="shared" ref="CZ39:CZ61" si="110">+IF(AI39="","",AI39)</f>
        <v/>
      </c>
      <c r="DA39" s="35">
        <f t="shared" ref="DA39:DA61" si="111">+IF(AJ39="","",AJ39)</f>
        <v>0</v>
      </c>
      <c r="DB39" s="35">
        <f t="shared" ref="DB39:DB61" si="112">+IF(AK39="","",AK39)</f>
        <v>30000</v>
      </c>
      <c r="DC39" s="35" t="str">
        <f t="shared" ref="DC39:DC61" si="113">+IF(AL39="","",AL39)</f>
        <v/>
      </c>
      <c r="DD39" s="35" t="str">
        <f t="shared" ref="DD39:DD61" si="114">+IF(AM39="","",AM39)</f>
        <v/>
      </c>
      <c r="DE39" s="38" t="str">
        <f t="shared" ref="DE39:DE61" si="115">+IF(AN39="","",AN39)</f>
        <v/>
      </c>
      <c r="DF39" s="37" t="str">
        <f t="shared" ref="DF39:DF61" si="116">+IF(AP39="","",AP39)</f>
        <v/>
      </c>
      <c r="DG39" s="35" t="str">
        <f t="shared" ref="DG39:DG61" si="117">+IF(AQ39="","",AQ39)</f>
        <v/>
      </c>
      <c r="DH39" s="35" t="str">
        <f t="shared" ref="DH39:DH61" si="118">+IF(AR39="","",AR39)</f>
        <v/>
      </c>
      <c r="DI39" s="35" t="str">
        <f t="shared" ref="DI39:DI61" si="119">+IF(AS39="","",AS39)</f>
        <v/>
      </c>
      <c r="DJ39" s="35" t="str">
        <f t="shared" ref="DJ39:DJ61" si="120">+IF(AT39="","",AT39)</f>
        <v/>
      </c>
      <c r="DK39" s="35" t="str">
        <f t="shared" ref="DK39:DK61" si="121">+IF(AU39="","",AU39)</f>
        <v/>
      </c>
      <c r="DL39" s="35" t="str">
        <f t="shared" ref="DL39:DL61" si="122">+IF(AV39="","",AV39)</f>
        <v/>
      </c>
      <c r="DM39" s="35" t="str">
        <f t="shared" ref="DM39:DM61" si="123">+IF(AW39="","",AW39)</f>
        <v/>
      </c>
      <c r="DN39" s="35" t="str">
        <f t="shared" ref="DN39:DN61" si="124">+IF(AX39="","",AX39)</f>
        <v/>
      </c>
      <c r="DO39" s="35" t="str">
        <f t="shared" ref="DO39:DO61" si="125">+IF(AY39="","",AY39)</f>
        <v/>
      </c>
      <c r="DP39" s="35" t="str">
        <f t="shared" ref="DP39:DP61" si="126">+IF(AZ39="","",AZ39)</f>
        <v/>
      </c>
      <c r="DQ39" s="38" t="str">
        <f t="shared" ref="DQ39:DQ61" si="127">+IF(BA39="","",BA39)</f>
        <v/>
      </c>
      <c r="DR39" s="37" t="str">
        <f t="shared" ref="DR39:DR61" si="128">+IF(BC39="","",BC39)</f>
        <v/>
      </c>
      <c r="DS39" s="35" t="str">
        <f t="shared" ref="DS39:DS61" si="129">+IF(BD39="","",BD39)</f>
        <v/>
      </c>
      <c r="DT39" s="35" t="str">
        <f t="shared" ref="DT39:DT61" si="130">+IF(BE39="","",BE39)</f>
        <v/>
      </c>
      <c r="DU39" s="35" t="str">
        <f t="shared" ref="DU39:DU61" si="131">+IF(BF39="","",BF39)</f>
        <v/>
      </c>
      <c r="DV39" s="35" t="str">
        <f t="shared" ref="DV39:DV61" si="132">+IF(BG39="","",BG39)</f>
        <v/>
      </c>
      <c r="DW39" s="35" t="str">
        <f t="shared" ref="DW39:DW61" si="133">+IF(BH39="","",BH39)</f>
        <v/>
      </c>
      <c r="DX39" s="35" t="str">
        <f t="shared" ref="DX39:DX61" si="134">+IF(BI39="","",BI39)</f>
        <v/>
      </c>
      <c r="DY39" s="35" t="str">
        <f t="shared" ref="DY39:DY61" si="135">+IF(BJ39="","",BJ39)</f>
        <v/>
      </c>
      <c r="DZ39" s="35" t="str">
        <f t="shared" ref="DZ39:DZ61" si="136">+IF(BK39="","",BK39)</f>
        <v/>
      </c>
      <c r="EA39" s="35" t="str">
        <f t="shared" ref="EA39:EA61" si="137">+IF(BL39="","",BL39)</f>
        <v/>
      </c>
      <c r="EB39" s="35" t="str">
        <f t="shared" ref="EB39:EB61" si="138">+IF(BM39="","",BM39)</f>
        <v/>
      </c>
      <c r="EC39" s="38" t="str">
        <f t="shared" ref="EC39:EC61" si="139">+IF(BN39="","",BN39)</f>
        <v/>
      </c>
      <c r="ED39" s="37" t="str">
        <f t="shared" ref="ED39:ED61" si="140">+IF(BP39="","",BP39)</f>
        <v/>
      </c>
      <c r="EE39" s="35" t="str">
        <f t="shared" ref="EE39:EE61" si="141">+IF(BQ39="","",BQ39)</f>
        <v/>
      </c>
      <c r="EF39" s="35" t="str">
        <f t="shared" ref="EF39:EF61" si="142">+IF(BR39="","",BR39)</f>
        <v/>
      </c>
      <c r="EG39" s="35" t="str">
        <f t="shared" ref="EG39:EG61" si="143">+IF(BS39="","",BS39)</f>
        <v/>
      </c>
      <c r="EH39" s="35" t="str">
        <f t="shared" ref="EH39:EH61" si="144">+IF(BT39="","",BT39)</f>
        <v/>
      </c>
      <c r="EI39" s="35" t="str">
        <f t="shared" ref="EI39:EI61" si="145">+IF(BU39="","",BU39)</f>
        <v/>
      </c>
      <c r="EJ39" s="35" t="str">
        <f t="shared" ref="EJ39:EJ61" si="146">+IF(BV39="","",BV39)</f>
        <v/>
      </c>
      <c r="EK39" s="35" t="str">
        <f t="shared" ref="EK39:EK61" si="147">+IF(BW39="","",BW39)</f>
        <v/>
      </c>
      <c r="EL39" s="35" t="str">
        <f t="shared" ref="EL39:EL61" si="148">+IF(BX39="","",BX39)</f>
        <v/>
      </c>
      <c r="EM39" s="35" t="str">
        <f t="shared" ref="EM39:EM61" si="149">+IF(BY39="","",BY39)</f>
        <v/>
      </c>
      <c r="EN39" s="35" t="str">
        <f t="shared" ref="EN39:EN61" si="150">+IF(BZ39="","",BZ39)</f>
        <v/>
      </c>
      <c r="EO39" s="38" t="str">
        <f t="shared" ref="EO39:EO61" si="151">+IF(CA39="","",CA39)</f>
        <v/>
      </c>
      <c r="EP39" s="85"/>
      <c r="EQ39" s="6">
        <v>30000</v>
      </c>
      <c r="ER39" s="6">
        <f t="shared" ref="ER39:ER61" si="152">+EQ39-ES39</f>
        <v>30000</v>
      </c>
      <c r="ES39" s="40"/>
      <c r="ET39" s="28"/>
      <c r="EU39" s="6">
        <f t="shared" si="75"/>
        <v>0</v>
      </c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5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5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</row>
    <row r="40" spans="1:276" s="25" customFormat="1" ht="20.25" customHeight="1" x14ac:dyDescent="0.2">
      <c r="A40" s="48" t="s">
        <v>149</v>
      </c>
      <c r="B40" s="39">
        <v>3</v>
      </c>
      <c r="C40" s="4" t="s">
        <v>201</v>
      </c>
      <c r="D40" s="44">
        <v>13</v>
      </c>
      <c r="E40" s="109" t="s">
        <v>130</v>
      </c>
      <c r="F40" s="51" t="s">
        <v>190</v>
      </c>
      <c r="G40" s="3" t="s">
        <v>1</v>
      </c>
      <c r="H40" s="9">
        <v>41852</v>
      </c>
      <c r="I40" s="9">
        <v>41883</v>
      </c>
      <c r="J40" s="53">
        <f t="shared" si="77"/>
        <v>2014</v>
      </c>
      <c r="K40" s="7" t="s">
        <v>136</v>
      </c>
      <c r="L40" s="82"/>
      <c r="M40" s="80"/>
      <c r="N40" s="80"/>
      <c r="O40" s="46" t="s">
        <v>156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15">
        <f t="shared" si="84"/>
        <v>0</v>
      </c>
      <c r="AC40" s="6"/>
      <c r="AD40" s="6"/>
      <c r="AE40" s="6"/>
      <c r="AF40" s="6"/>
      <c r="AG40" s="6"/>
      <c r="AH40" s="6"/>
      <c r="AI40" s="6"/>
      <c r="AJ40" s="6">
        <v>0</v>
      </c>
      <c r="AK40" s="6">
        <v>0</v>
      </c>
      <c r="AL40" s="8">
        <f>+$EQ40*0.3</f>
        <v>36000</v>
      </c>
      <c r="AM40" s="10">
        <v>0</v>
      </c>
      <c r="AN40" s="8">
        <f>+$EQ40*0.7</f>
        <v>84000</v>
      </c>
      <c r="AO40" s="15">
        <f t="shared" si="85"/>
        <v>120000</v>
      </c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15">
        <f t="shared" si="86"/>
        <v>0</v>
      </c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15">
        <f t="shared" si="87"/>
        <v>0</v>
      </c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15">
        <f t="shared" si="88"/>
        <v>0</v>
      </c>
      <c r="CC40" s="42">
        <f t="shared" si="89"/>
        <v>120000</v>
      </c>
      <c r="CD40" s="9">
        <f t="shared" si="90"/>
        <v>41974</v>
      </c>
      <c r="CE40" s="49">
        <f t="shared" si="91"/>
        <v>5</v>
      </c>
      <c r="CF40" s="50">
        <v>34</v>
      </c>
      <c r="CG40" s="49">
        <v>32</v>
      </c>
      <c r="CH40" s="37" t="str">
        <f t="shared" si="92"/>
        <v/>
      </c>
      <c r="CI40" s="35" t="str">
        <f t="shared" si="93"/>
        <v/>
      </c>
      <c r="CJ40" s="35" t="str">
        <f t="shared" si="94"/>
        <v/>
      </c>
      <c r="CK40" s="35" t="str">
        <f t="shared" si="95"/>
        <v/>
      </c>
      <c r="CL40" s="35" t="str">
        <f t="shared" si="96"/>
        <v/>
      </c>
      <c r="CM40" s="35" t="str">
        <f t="shared" si="97"/>
        <v/>
      </c>
      <c r="CN40" s="35" t="str">
        <f t="shared" si="98"/>
        <v/>
      </c>
      <c r="CO40" s="35" t="str">
        <f t="shared" si="99"/>
        <v/>
      </c>
      <c r="CP40" s="35" t="str">
        <f t="shared" si="100"/>
        <v/>
      </c>
      <c r="CQ40" s="35" t="str">
        <f t="shared" si="101"/>
        <v/>
      </c>
      <c r="CR40" s="35" t="str">
        <f t="shared" si="102"/>
        <v/>
      </c>
      <c r="CS40" s="38" t="str">
        <f t="shared" si="103"/>
        <v/>
      </c>
      <c r="CT40" s="37" t="str">
        <f t="shared" si="104"/>
        <v/>
      </c>
      <c r="CU40" s="35" t="str">
        <f t="shared" si="105"/>
        <v/>
      </c>
      <c r="CV40" s="35" t="str">
        <f t="shared" si="106"/>
        <v/>
      </c>
      <c r="CW40" s="35" t="str">
        <f t="shared" si="107"/>
        <v/>
      </c>
      <c r="CX40" s="35" t="str">
        <f t="shared" si="108"/>
        <v/>
      </c>
      <c r="CY40" s="35" t="str">
        <f t="shared" si="109"/>
        <v/>
      </c>
      <c r="CZ40" s="35" t="str">
        <f t="shared" si="110"/>
        <v/>
      </c>
      <c r="DA40" s="35">
        <f t="shared" si="111"/>
        <v>0</v>
      </c>
      <c r="DB40" s="35">
        <f t="shared" si="112"/>
        <v>0</v>
      </c>
      <c r="DC40" s="35">
        <f t="shared" si="113"/>
        <v>36000</v>
      </c>
      <c r="DD40" s="35">
        <f t="shared" si="114"/>
        <v>0</v>
      </c>
      <c r="DE40" s="38">
        <f t="shared" si="115"/>
        <v>84000</v>
      </c>
      <c r="DF40" s="37" t="str">
        <f t="shared" si="116"/>
        <v/>
      </c>
      <c r="DG40" s="35" t="str">
        <f t="shared" si="117"/>
        <v/>
      </c>
      <c r="DH40" s="35" t="str">
        <f t="shared" si="118"/>
        <v/>
      </c>
      <c r="DI40" s="35" t="str">
        <f t="shared" si="119"/>
        <v/>
      </c>
      <c r="DJ40" s="35" t="str">
        <f t="shared" si="120"/>
        <v/>
      </c>
      <c r="DK40" s="35" t="str">
        <f t="shared" si="121"/>
        <v/>
      </c>
      <c r="DL40" s="35" t="str">
        <f t="shared" si="122"/>
        <v/>
      </c>
      <c r="DM40" s="35" t="str">
        <f t="shared" si="123"/>
        <v/>
      </c>
      <c r="DN40" s="35" t="str">
        <f t="shared" si="124"/>
        <v/>
      </c>
      <c r="DO40" s="35" t="str">
        <f t="shared" si="125"/>
        <v/>
      </c>
      <c r="DP40" s="35" t="str">
        <f t="shared" si="126"/>
        <v/>
      </c>
      <c r="DQ40" s="38" t="str">
        <f t="shared" si="127"/>
        <v/>
      </c>
      <c r="DR40" s="37" t="str">
        <f t="shared" si="128"/>
        <v/>
      </c>
      <c r="DS40" s="35" t="str">
        <f t="shared" si="129"/>
        <v/>
      </c>
      <c r="DT40" s="35" t="str">
        <f t="shared" si="130"/>
        <v/>
      </c>
      <c r="DU40" s="35" t="str">
        <f t="shared" si="131"/>
        <v/>
      </c>
      <c r="DV40" s="35" t="str">
        <f t="shared" si="132"/>
        <v/>
      </c>
      <c r="DW40" s="35" t="str">
        <f t="shared" si="133"/>
        <v/>
      </c>
      <c r="DX40" s="35" t="str">
        <f t="shared" si="134"/>
        <v/>
      </c>
      <c r="DY40" s="35" t="str">
        <f t="shared" si="135"/>
        <v/>
      </c>
      <c r="DZ40" s="35" t="str">
        <f t="shared" si="136"/>
        <v/>
      </c>
      <c r="EA40" s="35" t="str">
        <f t="shared" si="137"/>
        <v/>
      </c>
      <c r="EB40" s="35" t="str">
        <f t="shared" si="138"/>
        <v/>
      </c>
      <c r="EC40" s="38" t="str">
        <f t="shared" si="139"/>
        <v/>
      </c>
      <c r="ED40" s="37" t="str">
        <f t="shared" si="140"/>
        <v/>
      </c>
      <c r="EE40" s="35" t="str">
        <f t="shared" si="141"/>
        <v/>
      </c>
      <c r="EF40" s="35" t="str">
        <f t="shared" si="142"/>
        <v/>
      </c>
      <c r="EG40" s="35" t="str">
        <f t="shared" si="143"/>
        <v/>
      </c>
      <c r="EH40" s="35" t="str">
        <f t="shared" si="144"/>
        <v/>
      </c>
      <c r="EI40" s="35" t="str">
        <f t="shared" si="145"/>
        <v/>
      </c>
      <c r="EJ40" s="35" t="str">
        <f t="shared" si="146"/>
        <v/>
      </c>
      <c r="EK40" s="35" t="str">
        <f t="shared" si="147"/>
        <v/>
      </c>
      <c r="EL40" s="35" t="str">
        <f t="shared" si="148"/>
        <v/>
      </c>
      <c r="EM40" s="35" t="str">
        <f t="shared" si="149"/>
        <v/>
      </c>
      <c r="EN40" s="35" t="str">
        <f t="shared" si="150"/>
        <v/>
      </c>
      <c r="EO40" s="38" t="str">
        <f t="shared" si="151"/>
        <v/>
      </c>
      <c r="EP40" s="85"/>
      <c r="EQ40" s="6">
        <v>120000</v>
      </c>
      <c r="ER40" s="6">
        <f t="shared" si="152"/>
        <v>120000</v>
      </c>
      <c r="ES40" s="40"/>
      <c r="ET40" s="28"/>
      <c r="EU40" s="6">
        <f t="shared" si="75"/>
        <v>0</v>
      </c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5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5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  <c r="IY40" s="6"/>
      <c r="IZ40" s="6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</row>
    <row r="41" spans="1:276" s="25" customFormat="1" ht="20.25" customHeight="1" x14ac:dyDescent="0.2">
      <c r="A41" s="48" t="s">
        <v>149</v>
      </c>
      <c r="B41" s="39">
        <v>3</v>
      </c>
      <c r="C41" s="23" t="s">
        <v>202</v>
      </c>
      <c r="D41" s="44">
        <v>14</v>
      </c>
      <c r="E41" s="109" t="s">
        <v>132</v>
      </c>
      <c r="F41" s="51" t="s">
        <v>185</v>
      </c>
      <c r="G41" s="3" t="s">
        <v>90</v>
      </c>
      <c r="H41" s="9">
        <v>42005</v>
      </c>
      <c r="I41" s="9">
        <v>42064</v>
      </c>
      <c r="J41" s="53">
        <f t="shared" si="77"/>
        <v>2015</v>
      </c>
      <c r="K41" s="7" t="s">
        <v>79</v>
      </c>
      <c r="L41" s="82"/>
      <c r="M41" s="80"/>
      <c r="N41" s="80"/>
      <c r="O41" s="46" t="s">
        <v>156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15">
        <f t="shared" si="84"/>
        <v>0</v>
      </c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15">
        <f t="shared" si="85"/>
        <v>0</v>
      </c>
      <c r="AP41" s="6">
        <v>0</v>
      </c>
      <c r="AQ41" s="6">
        <v>0</v>
      </c>
      <c r="AR41" s="6">
        <v>0</v>
      </c>
      <c r="AS41" s="8">
        <f>+$EQ41*0.4</f>
        <v>80000</v>
      </c>
      <c r="AT41" s="6">
        <v>0</v>
      </c>
      <c r="AU41" s="6">
        <v>0</v>
      </c>
      <c r="AV41" s="8">
        <f>+$EQ41*0.6</f>
        <v>120000</v>
      </c>
      <c r="AW41" s="6"/>
      <c r="AX41" s="6"/>
      <c r="AY41" s="6"/>
      <c r="AZ41" s="6"/>
      <c r="BA41" s="6"/>
      <c r="BB41" s="15">
        <f t="shared" si="86"/>
        <v>200000</v>
      </c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15">
        <f t="shared" si="87"/>
        <v>0</v>
      </c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15">
        <f t="shared" si="88"/>
        <v>0</v>
      </c>
      <c r="CC41" s="42">
        <f t="shared" si="89"/>
        <v>200000</v>
      </c>
      <c r="CD41" s="9">
        <f t="shared" si="90"/>
        <v>42186</v>
      </c>
      <c r="CE41" s="49">
        <f t="shared" si="91"/>
        <v>7</v>
      </c>
      <c r="CF41" s="50">
        <v>35</v>
      </c>
      <c r="CG41" s="49">
        <v>34</v>
      </c>
      <c r="CH41" s="37" t="str">
        <f t="shared" si="92"/>
        <v/>
      </c>
      <c r="CI41" s="35" t="str">
        <f t="shared" si="93"/>
        <v/>
      </c>
      <c r="CJ41" s="35" t="str">
        <f t="shared" si="94"/>
        <v/>
      </c>
      <c r="CK41" s="35" t="str">
        <f t="shared" si="95"/>
        <v/>
      </c>
      <c r="CL41" s="35" t="str">
        <f t="shared" si="96"/>
        <v/>
      </c>
      <c r="CM41" s="35" t="str">
        <f t="shared" si="97"/>
        <v/>
      </c>
      <c r="CN41" s="35" t="str">
        <f t="shared" si="98"/>
        <v/>
      </c>
      <c r="CO41" s="35" t="str">
        <f t="shared" si="99"/>
        <v/>
      </c>
      <c r="CP41" s="35" t="str">
        <f t="shared" si="100"/>
        <v/>
      </c>
      <c r="CQ41" s="35" t="str">
        <f t="shared" si="101"/>
        <v/>
      </c>
      <c r="CR41" s="35" t="str">
        <f t="shared" si="102"/>
        <v/>
      </c>
      <c r="CS41" s="38" t="str">
        <f t="shared" si="103"/>
        <v/>
      </c>
      <c r="CT41" s="37" t="str">
        <f t="shared" si="104"/>
        <v/>
      </c>
      <c r="CU41" s="35" t="str">
        <f t="shared" si="105"/>
        <v/>
      </c>
      <c r="CV41" s="35" t="str">
        <f t="shared" si="106"/>
        <v/>
      </c>
      <c r="CW41" s="35" t="str">
        <f t="shared" si="107"/>
        <v/>
      </c>
      <c r="CX41" s="35" t="str">
        <f t="shared" si="108"/>
        <v/>
      </c>
      <c r="CY41" s="35" t="str">
        <f t="shared" si="109"/>
        <v/>
      </c>
      <c r="CZ41" s="35" t="str">
        <f t="shared" si="110"/>
        <v/>
      </c>
      <c r="DA41" s="35" t="str">
        <f t="shared" si="111"/>
        <v/>
      </c>
      <c r="DB41" s="35" t="str">
        <f t="shared" si="112"/>
        <v/>
      </c>
      <c r="DC41" s="35" t="str">
        <f t="shared" si="113"/>
        <v/>
      </c>
      <c r="DD41" s="35" t="str">
        <f t="shared" si="114"/>
        <v/>
      </c>
      <c r="DE41" s="38" t="str">
        <f t="shared" si="115"/>
        <v/>
      </c>
      <c r="DF41" s="37">
        <f t="shared" si="116"/>
        <v>0</v>
      </c>
      <c r="DG41" s="35">
        <f t="shared" si="117"/>
        <v>0</v>
      </c>
      <c r="DH41" s="35">
        <f t="shared" si="118"/>
        <v>0</v>
      </c>
      <c r="DI41" s="35">
        <f t="shared" si="119"/>
        <v>80000</v>
      </c>
      <c r="DJ41" s="35">
        <f t="shared" si="120"/>
        <v>0</v>
      </c>
      <c r="DK41" s="35">
        <f t="shared" si="121"/>
        <v>0</v>
      </c>
      <c r="DL41" s="35">
        <f t="shared" si="122"/>
        <v>120000</v>
      </c>
      <c r="DM41" s="35" t="str">
        <f t="shared" si="123"/>
        <v/>
      </c>
      <c r="DN41" s="35" t="str">
        <f t="shared" si="124"/>
        <v/>
      </c>
      <c r="DO41" s="35" t="str">
        <f t="shared" si="125"/>
        <v/>
      </c>
      <c r="DP41" s="35" t="str">
        <f t="shared" si="126"/>
        <v/>
      </c>
      <c r="DQ41" s="38" t="str">
        <f t="shared" si="127"/>
        <v/>
      </c>
      <c r="DR41" s="37" t="str">
        <f t="shared" si="128"/>
        <v/>
      </c>
      <c r="DS41" s="35" t="str">
        <f t="shared" si="129"/>
        <v/>
      </c>
      <c r="DT41" s="35" t="str">
        <f t="shared" si="130"/>
        <v/>
      </c>
      <c r="DU41" s="35" t="str">
        <f t="shared" si="131"/>
        <v/>
      </c>
      <c r="DV41" s="35" t="str">
        <f t="shared" si="132"/>
        <v/>
      </c>
      <c r="DW41" s="35" t="str">
        <f t="shared" si="133"/>
        <v/>
      </c>
      <c r="DX41" s="35" t="str">
        <f t="shared" si="134"/>
        <v/>
      </c>
      <c r="DY41" s="35" t="str">
        <f t="shared" si="135"/>
        <v/>
      </c>
      <c r="DZ41" s="35" t="str">
        <f t="shared" si="136"/>
        <v/>
      </c>
      <c r="EA41" s="35" t="str">
        <f t="shared" si="137"/>
        <v/>
      </c>
      <c r="EB41" s="35" t="str">
        <f t="shared" si="138"/>
        <v/>
      </c>
      <c r="EC41" s="38" t="str">
        <f t="shared" si="139"/>
        <v/>
      </c>
      <c r="ED41" s="37" t="str">
        <f t="shared" si="140"/>
        <v/>
      </c>
      <c r="EE41" s="35" t="str">
        <f t="shared" si="141"/>
        <v/>
      </c>
      <c r="EF41" s="35" t="str">
        <f t="shared" si="142"/>
        <v/>
      </c>
      <c r="EG41" s="35" t="str">
        <f t="shared" si="143"/>
        <v/>
      </c>
      <c r="EH41" s="35" t="str">
        <f t="shared" si="144"/>
        <v/>
      </c>
      <c r="EI41" s="35" t="str">
        <f t="shared" si="145"/>
        <v/>
      </c>
      <c r="EJ41" s="35" t="str">
        <f t="shared" si="146"/>
        <v/>
      </c>
      <c r="EK41" s="35" t="str">
        <f t="shared" si="147"/>
        <v/>
      </c>
      <c r="EL41" s="35" t="str">
        <f t="shared" si="148"/>
        <v/>
      </c>
      <c r="EM41" s="35" t="str">
        <f t="shared" si="149"/>
        <v/>
      </c>
      <c r="EN41" s="35" t="str">
        <f t="shared" si="150"/>
        <v/>
      </c>
      <c r="EO41" s="38" t="str">
        <f t="shared" si="151"/>
        <v/>
      </c>
      <c r="EP41" s="85"/>
      <c r="EQ41" s="6">
        <v>200000</v>
      </c>
      <c r="ER41" s="6">
        <f t="shared" si="152"/>
        <v>200000</v>
      </c>
      <c r="ES41" s="40"/>
      <c r="ET41" s="28"/>
      <c r="EU41" s="6">
        <f t="shared" si="75"/>
        <v>0</v>
      </c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5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5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</row>
    <row r="42" spans="1:276" s="25" customFormat="1" ht="20.25" customHeight="1" x14ac:dyDescent="0.2">
      <c r="A42" s="48" t="s">
        <v>149</v>
      </c>
      <c r="B42" s="39">
        <v>3</v>
      </c>
      <c r="C42" s="23" t="s">
        <v>202</v>
      </c>
      <c r="D42" s="44">
        <v>14</v>
      </c>
      <c r="E42" s="109" t="s">
        <v>188</v>
      </c>
      <c r="F42" s="51" t="s">
        <v>185</v>
      </c>
      <c r="G42" s="3" t="s">
        <v>90</v>
      </c>
      <c r="H42" s="9">
        <v>42217</v>
      </c>
      <c r="I42" s="9">
        <v>42248</v>
      </c>
      <c r="J42" s="53">
        <f t="shared" ref="J42:J61" si="153">+IF(I42="-","",YEAR(I42))</f>
        <v>2015</v>
      </c>
      <c r="K42" s="3" t="s">
        <v>128</v>
      </c>
      <c r="L42" s="82"/>
      <c r="M42" s="80"/>
      <c r="N42" s="80"/>
      <c r="O42" s="46" t="s">
        <v>156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15">
        <f t="shared" si="84"/>
        <v>0</v>
      </c>
      <c r="AC42" s="10"/>
      <c r="AD42" s="8"/>
      <c r="AE42" s="8"/>
      <c r="AF42" s="6"/>
      <c r="AG42" s="6"/>
      <c r="AH42" s="6"/>
      <c r="AI42" s="6"/>
      <c r="AJ42" s="6"/>
      <c r="AK42" s="6"/>
      <c r="AL42" s="10"/>
      <c r="AM42" s="8"/>
      <c r="AN42" s="8"/>
      <c r="AO42" s="15">
        <f t="shared" si="85"/>
        <v>0</v>
      </c>
      <c r="AP42" s="6"/>
      <c r="AQ42" s="6"/>
      <c r="AR42" s="6"/>
      <c r="AS42" s="6"/>
      <c r="AT42" s="6"/>
      <c r="AU42" s="6"/>
      <c r="AV42" s="6"/>
      <c r="AW42" s="10">
        <v>0</v>
      </c>
      <c r="AX42" s="8">
        <v>0</v>
      </c>
      <c r="AY42" s="8">
        <f>+$EQ42*1</f>
        <v>30000</v>
      </c>
      <c r="AZ42" s="6"/>
      <c r="BA42" s="6"/>
      <c r="BB42" s="15">
        <f t="shared" si="86"/>
        <v>30000</v>
      </c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15">
        <f t="shared" si="87"/>
        <v>0</v>
      </c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15">
        <f t="shared" si="88"/>
        <v>0</v>
      </c>
      <c r="CC42" s="42">
        <f t="shared" si="89"/>
        <v>30000</v>
      </c>
      <c r="CD42" s="9">
        <f t="shared" si="90"/>
        <v>42278</v>
      </c>
      <c r="CE42" s="49">
        <f t="shared" si="91"/>
        <v>3</v>
      </c>
      <c r="CF42" s="50">
        <v>36</v>
      </c>
      <c r="CG42" s="49">
        <v>35</v>
      </c>
      <c r="CH42" s="37" t="str">
        <f t="shared" si="92"/>
        <v/>
      </c>
      <c r="CI42" s="35" t="str">
        <f t="shared" si="93"/>
        <v/>
      </c>
      <c r="CJ42" s="35" t="str">
        <f t="shared" si="94"/>
        <v/>
      </c>
      <c r="CK42" s="35" t="str">
        <f t="shared" si="95"/>
        <v/>
      </c>
      <c r="CL42" s="35" t="str">
        <f t="shared" si="96"/>
        <v/>
      </c>
      <c r="CM42" s="35" t="str">
        <f t="shared" si="97"/>
        <v/>
      </c>
      <c r="CN42" s="35" t="str">
        <f t="shared" si="98"/>
        <v/>
      </c>
      <c r="CO42" s="35" t="str">
        <f t="shared" si="99"/>
        <v/>
      </c>
      <c r="CP42" s="35" t="str">
        <f t="shared" si="100"/>
        <v/>
      </c>
      <c r="CQ42" s="35" t="str">
        <f t="shared" si="101"/>
        <v/>
      </c>
      <c r="CR42" s="35" t="str">
        <f t="shared" si="102"/>
        <v/>
      </c>
      <c r="CS42" s="38" t="str">
        <f t="shared" si="103"/>
        <v/>
      </c>
      <c r="CT42" s="37" t="str">
        <f t="shared" si="104"/>
        <v/>
      </c>
      <c r="CU42" s="35" t="str">
        <f t="shared" si="105"/>
        <v/>
      </c>
      <c r="CV42" s="35" t="str">
        <f t="shared" si="106"/>
        <v/>
      </c>
      <c r="CW42" s="35" t="str">
        <f t="shared" si="107"/>
        <v/>
      </c>
      <c r="CX42" s="35" t="str">
        <f t="shared" si="108"/>
        <v/>
      </c>
      <c r="CY42" s="35" t="str">
        <f t="shared" si="109"/>
        <v/>
      </c>
      <c r="CZ42" s="35" t="str">
        <f t="shared" si="110"/>
        <v/>
      </c>
      <c r="DA42" s="35" t="str">
        <f t="shared" si="111"/>
        <v/>
      </c>
      <c r="DB42" s="35" t="str">
        <f t="shared" si="112"/>
        <v/>
      </c>
      <c r="DC42" s="35" t="str">
        <f t="shared" si="113"/>
        <v/>
      </c>
      <c r="DD42" s="35" t="str">
        <f t="shared" si="114"/>
        <v/>
      </c>
      <c r="DE42" s="38" t="str">
        <f t="shared" si="115"/>
        <v/>
      </c>
      <c r="DF42" s="37" t="str">
        <f t="shared" si="116"/>
        <v/>
      </c>
      <c r="DG42" s="35" t="str">
        <f t="shared" si="117"/>
        <v/>
      </c>
      <c r="DH42" s="35" t="str">
        <f t="shared" si="118"/>
        <v/>
      </c>
      <c r="DI42" s="35" t="str">
        <f t="shared" si="119"/>
        <v/>
      </c>
      <c r="DJ42" s="35" t="str">
        <f t="shared" si="120"/>
        <v/>
      </c>
      <c r="DK42" s="35" t="str">
        <f t="shared" si="121"/>
        <v/>
      </c>
      <c r="DL42" s="35" t="str">
        <f t="shared" si="122"/>
        <v/>
      </c>
      <c r="DM42" s="35">
        <f t="shared" si="123"/>
        <v>0</v>
      </c>
      <c r="DN42" s="35">
        <f t="shared" si="124"/>
        <v>0</v>
      </c>
      <c r="DO42" s="35">
        <f t="shared" si="125"/>
        <v>30000</v>
      </c>
      <c r="DP42" s="35" t="str">
        <f t="shared" si="126"/>
        <v/>
      </c>
      <c r="DQ42" s="38" t="str">
        <f t="shared" si="127"/>
        <v/>
      </c>
      <c r="DR42" s="37" t="str">
        <f t="shared" si="128"/>
        <v/>
      </c>
      <c r="DS42" s="35" t="str">
        <f t="shared" si="129"/>
        <v/>
      </c>
      <c r="DT42" s="35" t="str">
        <f t="shared" si="130"/>
        <v/>
      </c>
      <c r="DU42" s="35" t="str">
        <f t="shared" si="131"/>
        <v/>
      </c>
      <c r="DV42" s="35" t="str">
        <f t="shared" si="132"/>
        <v/>
      </c>
      <c r="DW42" s="35" t="str">
        <f t="shared" si="133"/>
        <v/>
      </c>
      <c r="DX42" s="35" t="str">
        <f t="shared" si="134"/>
        <v/>
      </c>
      <c r="DY42" s="35" t="str">
        <f t="shared" si="135"/>
        <v/>
      </c>
      <c r="DZ42" s="35" t="str">
        <f t="shared" si="136"/>
        <v/>
      </c>
      <c r="EA42" s="35" t="str">
        <f t="shared" si="137"/>
        <v/>
      </c>
      <c r="EB42" s="35" t="str">
        <f t="shared" si="138"/>
        <v/>
      </c>
      <c r="EC42" s="38" t="str">
        <f t="shared" si="139"/>
        <v/>
      </c>
      <c r="ED42" s="37" t="str">
        <f t="shared" si="140"/>
        <v/>
      </c>
      <c r="EE42" s="35" t="str">
        <f t="shared" si="141"/>
        <v/>
      </c>
      <c r="EF42" s="35" t="str">
        <f t="shared" si="142"/>
        <v/>
      </c>
      <c r="EG42" s="35" t="str">
        <f t="shared" si="143"/>
        <v/>
      </c>
      <c r="EH42" s="35" t="str">
        <f t="shared" si="144"/>
        <v/>
      </c>
      <c r="EI42" s="35" t="str">
        <f t="shared" si="145"/>
        <v/>
      </c>
      <c r="EJ42" s="35" t="str">
        <f t="shared" si="146"/>
        <v/>
      </c>
      <c r="EK42" s="35" t="str">
        <f t="shared" si="147"/>
        <v/>
      </c>
      <c r="EL42" s="35" t="str">
        <f t="shared" si="148"/>
        <v/>
      </c>
      <c r="EM42" s="35" t="str">
        <f t="shared" si="149"/>
        <v/>
      </c>
      <c r="EN42" s="35" t="str">
        <f t="shared" si="150"/>
        <v/>
      </c>
      <c r="EO42" s="38" t="str">
        <f t="shared" si="151"/>
        <v/>
      </c>
      <c r="EP42" s="85"/>
      <c r="EQ42" s="6">
        <v>30000</v>
      </c>
      <c r="ER42" s="6">
        <f t="shared" si="152"/>
        <v>30000</v>
      </c>
      <c r="ES42" s="40"/>
      <c r="ET42" s="28"/>
      <c r="EU42" s="6">
        <f t="shared" si="75"/>
        <v>0</v>
      </c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5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5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</row>
    <row r="43" spans="1:276" s="25" customFormat="1" ht="20.25" customHeight="1" x14ac:dyDescent="0.2">
      <c r="A43" s="48" t="s">
        <v>205</v>
      </c>
      <c r="B43" s="39">
        <v>3</v>
      </c>
      <c r="C43" s="23" t="s">
        <v>215</v>
      </c>
      <c r="D43" s="44">
        <v>15</v>
      </c>
      <c r="E43" s="109" t="s">
        <v>189</v>
      </c>
      <c r="F43" s="51" t="s">
        <v>185</v>
      </c>
      <c r="G43" s="3" t="s">
        <v>143</v>
      </c>
      <c r="H43" s="9">
        <v>42156</v>
      </c>
      <c r="I43" s="9">
        <v>42248</v>
      </c>
      <c r="J43" s="53">
        <f t="shared" si="153"/>
        <v>2015</v>
      </c>
      <c r="K43" s="3" t="s">
        <v>126</v>
      </c>
      <c r="L43" s="82"/>
      <c r="M43" s="80"/>
      <c r="N43" s="80"/>
      <c r="O43" s="46" t="s">
        <v>156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15">
        <f t="shared" si="84"/>
        <v>0</v>
      </c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15">
        <f t="shared" si="85"/>
        <v>0</v>
      </c>
      <c r="AP43" s="6"/>
      <c r="AQ43" s="6"/>
      <c r="AR43" s="6"/>
      <c r="AS43" s="6"/>
      <c r="AT43" s="6"/>
      <c r="AU43" s="6">
        <v>0</v>
      </c>
      <c r="AV43" s="6">
        <v>0</v>
      </c>
      <c r="AW43" s="8">
        <f>+$EQ43*0.2</f>
        <v>10000</v>
      </c>
      <c r="AX43" s="8">
        <f>+$EQ43*0.3</f>
        <v>15000</v>
      </c>
      <c r="AY43" s="8">
        <f>+$EQ43*0.5</f>
        <v>25000</v>
      </c>
      <c r="AZ43" s="6"/>
      <c r="BA43" s="6"/>
      <c r="BB43" s="15">
        <f t="shared" si="86"/>
        <v>50000</v>
      </c>
      <c r="BC43" s="6"/>
      <c r="BD43" s="6"/>
      <c r="BE43" s="6"/>
      <c r="BF43" s="6"/>
      <c r="BG43" s="6"/>
      <c r="BH43" s="6"/>
      <c r="BI43" s="8"/>
      <c r="BJ43" s="8"/>
      <c r="BK43" s="8"/>
      <c r="BL43" s="6"/>
      <c r="BM43" s="6"/>
      <c r="BN43" s="6"/>
      <c r="BO43" s="15">
        <f t="shared" si="87"/>
        <v>0</v>
      </c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15">
        <f t="shared" si="88"/>
        <v>0</v>
      </c>
      <c r="CC43" s="42">
        <f t="shared" si="89"/>
        <v>50000</v>
      </c>
      <c r="CD43" s="9">
        <f t="shared" si="90"/>
        <v>42278</v>
      </c>
      <c r="CE43" s="49">
        <f t="shared" si="91"/>
        <v>5</v>
      </c>
      <c r="CF43" s="50">
        <v>37</v>
      </c>
      <c r="CG43" s="49" t="s">
        <v>154</v>
      </c>
      <c r="CH43" s="37" t="str">
        <f t="shared" si="92"/>
        <v/>
      </c>
      <c r="CI43" s="35" t="str">
        <f t="shared" si="93"/>
        <v/>
      </c>
      <c r="CJ43" s="35" t="str">
        <f t="shared" si="94"/>
        <v/>
      </c>
      <c r="CK43" s="35" t="str">
        <f t="shared" si="95"/>
        <v/>
      </c>
      <c r="CL43" s="35" t="str">
        <f t="shared" si="96"/>
        <v/>
      </c>
      <c r="CM43" s="35" t="str">
        <f t="shared" si="97"/>
        <v/>
      </c>
      <c r="CN43" s="35" t="str">
        <f t="shared" si="98"/>
        <v/>
      </c>
      <c r="CO43" s="35" t="str">
        <f t="shared" si="99"/>
        <v/>
      </c>
      <c r="CP43" s="35" t="str">
        <f t="shared" si="100"/>
        <v/>
      </c>
      <c r="CQ43" s="35" t="str">
        <f t="shared" si="101"/>
        <v/>
      </c>
      <c r="CR43" s="35" t="str">
        <f t="shared" si="102"/>
        <v/>
      </c>
      <c r="CS43" s="38" t="str">
        <f t="shared" si="103"/>
        <v/>
      </c>
      <c r="CT43" s="37" t="str">
        <f t="shared" si="104"/>
        <v/>
      </c>
      <c r="CU43" s="35" t="str">
        <f t="shared" si="105"/>
        <v/>
      </c>
      <c r="CV43" s="35" t="str">
        <f t="shared" si="106"/>
        <v/>
      </c>
      <c r="CW43" s="35" t="str">
        <f t="shared" si="107"/>
        <v/>
      </c>
      <c r="CX43" s="35" t="str">
        <f t="shared" si="108"/>
        <v/>
      </c>
      <c r="CY43" s="35" t="str">
        <f t="shared" si="109"/>
        <v/>
      </c>
      <c r="CZ43" s="35" t="str">
        <f t="shared" si="110"/>
        <v/>
      </c>
      <c r="DA43" s="35" t="str">
        <f t="shared" si="111"/>
        <v/>
      </c>
      <c r="DB43" s="35" t="str">
        <f t="shared" si="112"/>
        <v/>
      </c>
      <c r="DC43" s="35" t="str">
        <f t="shared" si="113"/>
        <v/>
      </c>
      <c r="DD43" s="35" t="str">
        <f t="shared" si="114"/>
        <v/>
      </c>
      <c r="DE43" s="38" t="str">
        <f t="shared" si="115"/>
        <v/>
      </c>
      <c r="DF43" s="37" t="str">
        <f t="shared" si="116"/>
        <v/>
      </c>
      <c r="DG43" s="35" t="str">
        <f t="shared" si="117"/>
        <v/>
      </c>
      <c r="DH43" s="35" t="str">
        <f t="shared" si="118"/>
        <v/>
      </c>
      <c r="DI43" s="35" t="str">
        <f t="shared" si="119"/>
        <v/>
      </c>
      <c r="DJ43" s="35" t="str">
        <f t="shared" si="120"/>
        <v/>
      </c>
      <c r="DK43" s="35">
        <f t="shared" si="121"/>
        <v>0</v>
      </c>
      <c r="DL43" s="35">
        <f t="shared" si="122"/>
        <v>0</v>
      </c>
      <c r="DM43" s="35">
        <f t="shared" si="123"/>
        <v>10000</v>
      </c>
      <c r="DN43" s="35">
        <f t="shared" si="124"/>
        <v>15000</v>
      </c>
      <c r="DO43" s="35">
        <f t="shared" si="125"/>
        <v>25000</v>
      </c>
      <c r="DP43" s="35" t="str">
        <f t="shared" si="126"/>
        <v/>
      </c>
      <c r="DQ43" s="38" t="str">
        <f t="shared" si="127"/>
        <v/>
      </c>
      <c r="DR43" s="37" t="str">
        <f t="shared" si="128"/>
        <v/>
      </c>
      <c r="DS43" s="35" t="str">
        <f t="shared" si="129"/>
        <v/>
      </c>
      <c r="DT43" s="35" t="str">
        <f t="shared" si="130"/>
        <v/>
      </c>
      <c r="DU43" s="35" t="str">
        <f t="shared" si="131"/>
        <v/>
      </c>
      <c r="DV43" s="35" t="str">
        <f t="shared" si="132"/>
        <v/>
      </c>
      <c r="DW43" s="35" t="str">
        <f t="shared" si="133"/>
        <v/>
      </c>
      <c r="DX43" s="35" t="str">
        <f t="shared" si="134"/>
        <v/>
      </c>
      <c r="DY43" s="35" t="str">
        <f t="shared" si="135"/>
        <v/>
      </c>
      <c r="DZ43" s="35" t="str">
        <f t="shared" si="136"/>
        <v/>
      </c>
      <c r="EA43" s="35" t="str">
        <f t="shared" si="137"/>
        <v/>
      </c>
      <c r="EB43" s="35" t="str">
        <f t="shared" si="138"/>
        <v/>
      </c>
      <c r="EC43" s="38" t="str">
        <f t="shared" si="139"/>
        <v/>
      </c>
      <c r="ED43" s="37" t="str">
        <f t="shared" si="140"/>
        <v/>
      </c>
      <c r="EE43" s="35" t="str">
        <f t="shared" si="141"/>
        <v/>
      </c>
      <c r="EF43" s="35" t="str">
        <f t="shared" si="142"/>
        <v/>
      </c>
      <c r="EG43" s="35" t="str">
        <f t="shared" si="143"/>
        <v/>
      </c>
      <c r="EH43" s="35" t="str">
        <f t="shared" si="144"/>
        <v/>
      </c>
      <c r="EI43" s="35" t="str">
        <f t="shared" si="145"/>
        <v/>
      </c>
      <c r="EJ43" s="35" t="str">
        <f t="shared" si="146"/>
        <v/>
      </c>
      <c r="EK43" s="35" t="str">
        <f t="shared" si="147"/>
        <v/>
      </c>
      <c r="EL43" s="35" t="str">
        <f t="shared" si="148"/>
        <v/>
      </c>
      <c r="EM43" s="35" t="str">
        <f t="shared" si="149"/>
        <v/>
      </c>
      <c r="EN43" s="35" t="str">
        <f t="shared" si="150"/>
        <v/>
      </c>
      <c r="EO43" s="38" t="str">
        <f t="shared" si="151"/>
        <v/>
      </c>
      <c r="EP43" s="85"/>
      <c r="EQ43" s="6">
        <v>50000</v>
      </c>
      <c r="ER43" s="6">
        <f t="shared" si="152"/>
        <v>50000</v>
      </c>
      <c r="ES43" s="40"/>
      <c r="ET43" s="28"/>
      <c r="EU43" s="6">
        <f t="shared" si="75"/>
        <v>0</v>
      </c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5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5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</row>
    <row r="44" spans="1:276" s="25" customFormat="1" ht="20.25" customHeight="1" x14ac:dyDescent="0.2">
      <c r="A44" s="48" t="s">
        <v>149</v>
      </c>
      <c r="B44" s="39">
        <v>3</v>
      </c>
      <c r="C44" s="4" t="s">
        <v>201</v>
      </c>
      <c r="D44" s="44">
        <v>13</v>
      </c>
      <c r="E44" s="109" t="s">
        <v>131</v>
      </c>
      <c r="F44" s="51" t="s">
        <v>190</v>
      </c>
      <c r="G44" s="3" t="s">
        <v>144</v>
      </c>
      <c r="H44" s="9">
        <v>42186</v>
      </c>
      <c r="I44" s="9">
        <v>42248</v>
      </c>
      <c r="J44" s="53">
        <f t="shared" si="153"/>
        <v>2015</v>
      </c>
      <c r="K44" s="3" t="s">
        <v>128</v>
      </c>
      <c r="L44" s="82"/>
      <c r="M44" s="80"/>
      <c r="N44" s="80"/>
      <c r="O44" s="46" t="s">
        <v>156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15">
        <f t="shared" si="84"/>
        <v>0</v>
      </c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15">
        <f t="shared" si="85"/>
        <v>0</v>
      </c>
      <c r="AP44" s="6"/>
      <c r="AQ44" s="6"/>
      <c r="AR44" s="6"/>
      <c r="AS44" s="8"/>
      <c r="AT44" s="6"/>
      <c r="AU44" s="6"/>
      <c r="AV44" s="6">
        <v>0</v>
      </c>
      <c r="AW44" s="6">
        <v>0</v>
      </c>
      <c r="AX44" s="6">
        <v>0</v>
      </c>
      <c r="AY44" s="8">
        <f>+$EQ44*1</f>
        <v>320000</v>
      </c>
      <c r="AZ44" s="6"/>
      <c r="BA44" s="6"/>
      <c r="BB44" s="15">
        <f t="shared" si="86"/>
        <v>320000</v>
      </c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15">
        <f t="shared" si="87"/>
        <v>0</v>
      </c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15">
        <f t="shared" si="88"/>
        <v>0</v>
      </c>
      <c r="CC44" s="42">
        <f t="shared" si="89"/>
        <v>320000</v>
      </c>
      <c r="CD44" s="9">
        <f t="shared" si="90"/>
        <v>42278</v>
      </c>
      <c r="CE44" s="49">
        <f t="shared" si="91"/>
        <v>4</v>
      </c>
      <c r="CF44" s="50">
        <v>38</v>
      </c>
      <c r="CG44" s="49" t="s">
        <v>154</v>
      </c>
      <c r="CH44" s="37" t="str">
        <f t="shared" si="92"/>
        <v/>
      </c>
      <c r="CI44" s="35" t="str">
        <f t="shared" si="93"/>
        <v/>
      </c>
      <c r="CJ44" s="35" t="str">
        <f t="shared" si="94"/>
        <v/>
      </c>
      <c r="CK44" s="35" t="str">
        <f t="shared" si="95"/>
        <v/>
      </c>
      <c r="CL44" s="35" t="str">
        <f t="shared" si="96"/>
        <v/>
      </c>
      <c r="CM44" s="35" t="str">
        <f t="shared" si="97"/>
        <v/>
      </c>
      <c r="CN44" s="35" t="str">
        <f t="shared" si="98"/>
        <v/>
      </c>
      <c r="CO44" s="35" t="str">
        <f t="shared" si="99"/>
        <v/>
      </c>
      <c r="CP44" s="35" t="str">
        <f t="shared" si="100"/>
        <v/>
      </c>
      <c r="CQ44" s="35" t="str">
        <f t="shared" si="101"/>
        <v/>
      </c>
      <c r="CR44" s="35" t="str">
        <f t="shared" si="102"/>
        <v/>
      </c>
      <c r="CS44" s="38" t="str">
        <f t="shared" si="103"/>
        <v/>
      </c>
      <c r="CT44" s="37" t="str">
        <f t="shared" si="104"/>
        <v/>
      </c>
      <c r="CU44" s="35" t="str">
        <f t="shared" si="105"/>
        <v/>
      </c>
      <c r="CV44" s="35" t="str">
        <f t="shared" si="106"/>
        <v/>
      </c>
      <c r="CW44" s="35" t="str">
        <f t="shared" si="107"/>
        <v/>
      </c>
      <c r="CX44" s="35" t="str">
        <f t="shared" si="108"/>
        <v/>
      </c>
      <c r="CY44" s="35" t="str">
        <f t="shared" si="109"/>
        <v/>
      </c>
      <c r="CZ44" s="35" t="str">
        <f t="shared" si="110"/>
        <v/>
      </c>
      <c r="DA44" s="35" t="str">
        <f t="shared" si="111"/>
        <v/>
      </c>
      <c r="DB44" s="35" t="str">
        <f t="shared" si="112"/>
        <v/>
      </c>
      <c r="DC44" s="35" t="str">
        <f t="shared" si="113"/>
        <v/>
      </c>
      <c r="DD44" s="35" t="str">
        <f t="shared" si="114"/>
        <v/>
      </c>
      <c r="DE44" s="38" t="str">
        <f t="shared" si="115"/>
        <v/>
      </c>
      <c r="DF44" s="37" t="str">
        <f t="shared" si="116"/>
        <v/>
      </c>
      <c r="DG44" s="35" t="str">
        <f t="shared" si="117"/>
        <v/>
      </c>
      <c r="DH44" s="35" t="str">
        <f t="shared" si="118"/>
        <v/>
      </c>
      <c r="DI44" s="35" t="str">
        <f t="shared" si="119"/>
        <v/>
      </c>
      <c r="DJ44" s="35" t="str">
        <f t="shared" si="120"/>
        <v/>
      </c>
      <c r="DK44" s="35" t="str">
        <f t="shared" si="121"/>
        <v/>
      </c>
      <c r="DL44" s="35">
        <f t="shared" si="122"/>
        <v>0</v>
      </c>
      <c r="DM44" s="35">
        <f t="shared" si="123"/>
        <v>0</v>
      </c>
      <c r="DN44" s="35">
        <f t="shared" si="124"/>
        <v>0</v>
      </c>
      <c r="DO44" s="35">
        <f t="shared" si="125"/>
        <v>320000</v>
      </c>
      <c r="DP44" s="35" t="str">
        <f t="shared" si="126"/>
        <v/>
      </c>
      <c r="DQ44" s="38" t="str">
        <f t="shared" si="127"/>
        <v/>
      </c>
      <c r="DR44" s="37" t="str">
        <f t="shared" si="128"/>
        <v/>
      </c>
      <c r="DS44" s="35" t="str">
        <f t="shared" si="129"/>
        <v/>
      </c>
      <c r="DT44" s="35" t="str">
        <f t="shared" si="130"/>
        <v/>
      </c>
      <c r="DU44" s="35" t="str">
        <f t="shared" si="131"/>
        <v/>
      </c>
      <c r="DV44" s="35" t="str">
        <f t="shared" si="132"/>
        <v/>
      </c>
      <c r="DW44" s="35" t="str">
        <f t="shared" si="133"/>
        <v/>
      </c>
      <c r="DX44" s="35" t="str">
        <f t="shared" si="134"/>
        <v/>
      </c>
      <c r="DY44" s="35" t="str">
        <f t="shared" si="135"/>
        <v/>
      </c>
      <c r="DZ44" s="35" t="str">
        <f t="shared" si="136"/>
        <v/>
      </c>
      <c r="EA44" s="35" t="str">
        <f t="shared" si="137"/>
        <v/>
      </c>
      <c r="EB44" s="35" t="str">
        <f t="shared" si="138"/>
        <v/>
      </c>
      <c r="EC44" s="38" t="str">
        <f t="shared" si="139"/>
        <v/>
      </c>
      <c r="ED44" s="37" t="str">
        <f t="shared" si="140"/>
        <v/>
      </c>
      <c r="EE44" s="35" t="str">
        <f t="shared" si="141"/>
        <v/>
      </c>
      <c r="EF44" s="35" t="str">
        <f t="shared" si="142"/>
        <v/>
      </c>
      <c r="EG44" s="35" t="str">
        <f t="shared" si="143"/>
        <v/>
      </c>
      <c r="EH44" s="35" t="str">
        <f t="shared" si="144"/>
        <v/>
      </c>
      <c r="EI44" s="35" t="str">
        <f t="shared" si="145"/>
        <v/>
      </c>
      <c r="EJ44" s="35" t="str">
        <f t="shared" si="146"/>
        <v/>
      </c>
      <c r="EK44" s="35" t="str">
        <f t="shared" si="147"/>
        <v/>
      </c>
      <c r="EL44" s="35" t="str">
        <f t="shared" si="148"/>
        <v/>
      </c>
      <c r="EM44" s="35" t="str">
        <f t="shared" si="149"/>
        <v/>
      </c>
      <c r="EN44" s="35" t="str">
        <f t="shared" si="150"/>
        <v/>
      </c>
      <c r="EO44" s="38" t="str">
        <f t="shared" si="151"/>
        <v/>
      </c>
      <c r="EP44" s="85"/>
      <c r="EQ44" s="6">
        <v>320000</v>
      </c>
      <c r="ER44" s="6">
        <f t="shared" si="152"/>
        <v>320000</v>
      </c>
      <c r="ES44" s="40"/>
      <c r="ET44" s="28"/>
      <c r="EU44" s="6">
        <f t="shared" si="75"/>
        <v>0</v>
      </c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5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5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</row>
    <row r="45" spans="1:276" s="25" customFormat="1" ht="20.25" customHeight="1" x14ac:dyDescent="0.2">
      <c r="A45" s="48" t="s">
        <v>150</v>
      </c>
      <c r="B45" s="39">
        <v>3</v>
      </c>
      <c r="C45" s="23" t="s">
        <v>207</v>
      </c>
      <c r="D45" s="44">
        <v>16</v>
      </c>
      <c r="E45" s="109" t="s">
        <v>134</v>
      </c>
      <c r="F45" s="51" t="s">
        <v>190</v>
      </c>
      <c r="G45" s="3" t="s">
        <v>144</v>
      </c>
      <c r="H45" s="9">
        <v>42217</v>
      </c>
      <c r="I45" s="9">
        <v>42309</v>
      </c>
      <c r="J45" s="53">
        <f t="shared" si="153"/>
        <v>2015</v>
      </c>
      <c r="K45" s="3" t="s">
        <v>191</v>
      </c>
      <c r="L45" s="82"/>
      <c r="M45" s="80"/>
      <c r="N45" s="80"/>
      <c r="O45" s="46" t="s">
        <v>156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15">
        <f t="shared" si="84"/>
        <v>0</v>
      </c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15">
        <f t="shared" si="85"/>
        <v>0</v>
      </c>
      <c r="AP45" s="6"/>
      <c r="AQ45" s="6"/>
      <c r="AR45" s="6"/>
      <c r="AS45" s="6"/>
      <c r="AT45" s="6"/>
      <c r="AU45" s="6"/>
      <c r="AV45" s="8"/>
      <c r="AW45" s="6">
        <v>0</v>
      </c>
      <c r="AX45" s="6">
        <v>0</v>
      </c>
      <c r="AY45" s="8">
        <f>+$EQ45*0.3333333333</f>
        <v>49999.999994999998</v>
      </c>
      <c r="AZ45" s="6"/>
      <c r="BA45" s="6"/>
      <c r="BB45" s="15">
        <f t="shared" si="86"/>
        <v>49999.999994999998</v>
      </c>
      <c r="BC45" s="6"/>
      <c r="BD45" s="6"/>
      <c r="BE45" s="6"/>
      <c r="BF45" s="6"/>
      <c r="BG45" s="6"/>
      <c r="BH45" s="6"/>
      <c r="BI45" s="6"/>
      <c r="BJ45" s="6">
        <v>0</v>
      </c>
      <c r="BK45" s="6">
        <v>0</v>
      </c>
      <c r="BL45" s="8">
        <f>+$EQ45*0.3333333333</f>
        <v>49999.999994999998</v>
      </c>
      <c r="BM45" s="6"/>
      <c r="BN45" s="6"/>
      <c r="BO45" s="15">
        <f t="shared" si="87"/>
        <v>49999.999994999998</v>
      </c>
      <c r="BP45" s="6"/>
      <c r="BQ45" s="6"/>
      <c r="BR45" s="6"/>
      <c r="BS45" s="6"/>
      <c r="BT45" s="6"/>
      <c r="BU45" s="6"/>
      <c r="BV45" s="6"/>
      <c r="BW45" s="6">
        <v>0</v>
      </c>
      <c r="BX45" s="6">
        <v>0</v>
      </c>
      <c r="BY45" s="8">
        <f>+$EQ45*0.3333333333</f>
        <v>49999.999994999998</v>
      </c>
      <c r="BZ45" s="6"/>
      <c r="CA45" s="6"/>
      <c r="CB45" s="15">
        <f t="shared" si="88"/>
        <v>49999.999994999998</v>
      </c>
      <c r="CC45" s="42">
        <f t="shared" si="89"/>
        <v>150000</v>
      </c>
      <c r="CD45" s="9">
        <f t="shared" si="90"/>
        <v>42461</v>
      </c>
      <c r="CE45" s="49">
        <f t="shared" si="91"/>
        <v>9</v>
      </c>
      <c r="CF45" s="50">
        <v>39</v>
      </c>
      <c r="CG45" s="49" t="s">
        <v>154</v>
      </c>
      <c r="CH45" s="37" t="str">
        <f t="shared" si="92"/>
        <v/>
      </c>
      <c r="CI45" s="35" t="str">
        <f t="shared" si="93"/>
        <v/>
      </c>
      <c r="CJ45" s="35" t="str">
        <f t="shared" si="94"/>
        <v/>
      </c>
      <c r="CK45" s="35" t="str">
        <f t="shared" si="95"/>
        <v/>
      </c>
      <c r="CL45" s="35" t="str">
        <f t="shared" si="96"/>
        <v/>
      </c>
      <c r="CM45" s="35" t="str">
        <f t="shared" si="97"/>
        <v/>
      </c>
      <c r="CN45" s="35" t="str">
        <f t="shared" si="98"/>
        <v/>
      </c>
      <c r="CO45" s="35" t="str">
        <f t="shared" si="99"/>
        <v/>
      </c>
      <c r="CP45" s="35" t="str">
        <f t="shared" si="100"/>
        <v/>
      </c>
      <c r="CQ45" s="35" t="str">
        <f t="shared" si="101"/>
        <v/>
      </c>
      <c r="CR45" s="35" t="str">
        <f t="shared" si="102"/>
        <v/>
      </c>
      <c r="CS45" s="38" t="str">
        <f t="shared" si="103"/>
        <v/>
      </c>
      <c r="CT45" s="37" t="str">
        <f t="shared" si="104"/>
        <v/>
      </c>
      <c r="CU45" s="35" t="str">
        <f t="shared" si="105"/>
        <v/>
      </c>
      <c r="CV45" s="35" t="str">
        <f t="shared" si="106"/>
        <v/>
      </c>
      <c r="CW45" s="35" t="str">
        <f t="shared" si="107"/>
        <v/>
      </c>
      <c r="CX45" s="35" t="str">
        <f t="shared" si="108"/>
        <v/>
      </c>
      <c r="CY45" s="35" t="str">
        <f t="shared" si="109"/>
        <v/>
      </c>
      <c r="CZ45" s="35" t="str">
        <f t="shared" si="110"/>
        <v/>
      </c>
      <c r="DA45" s="35" t="str">
        <f t="shared" si="111"/>
        <v/>
      </c>
      <c r="DB45" s="35" t="str">
        <f t="shared" si="112"/>
        <v/>
      </c>
      <c r="DC45" s="35" t="str">
        <f t="shared" si="113"/>
        <v/>
      </c>
      <c r="DD45" s="35" t="str">
        <f t="shared" si="114"/>
        <v/>
      </c>
      <c r="DE45" s="38" t="str">
        <f t="shared" si="115"/>
        <v/>
      </c>
      <c r="DF45" s="37" t="str">
        <f t="shared" si="116"/>
        <v/>
      </c>
      <c r="DG45" s="35" t="str">
        <f t="shared" si="117"/>
        <v/>
      </c>
      <c r="DH45" s="35" t="str">
        <f t="shared" si="118"/>
        <v/>
      </c>
      <c r="DI45" s="35" t="str">
        <f t="shared" si="119"/>
        <v/>
      </c>
      <c r="DJ45" s="35" t="str">
        <f t="shared" si="120"/>
        <v/>
      </c>
      <c r="DK45" s="35" t="str">
        <f t="shared" si="121"/>
        <v/>
      </c>
      <c r="DL45" s="35" t="str">
        <f t="shared" si="122"/>
        <v/>
      </c>
      <c r="DM45" s="35">
        <f t="shared" si="123"/>
        <v>0</v>
      </c>
      <c r="DN45" s="35">
        <f t="shared" si="124"/>
        <v>0</v>
      </c>
      <c r="DO45" s="35">
        <f t="shared" si="125"/>
        <v>49999.999994999998</v>
      </c>
      <c r="DP45" s="35" t="str">
        <f t="shared" si="126"/>
        <v/>
      </c>
      <c r="DQ45" s="38" t="str">
        <f t="shared" si="127"/>
        <v/>
      </c>
      <c r="DR45" s="37" t="str">
        <f t="shared" si="128"/>
        <v/>
      </c>
      <c r="DS45" s="35" t="str">
        <f t="shared" si="129"/>
        <v/>
      </c>
      <c r="DT45" s="35" t="str">
        <f t="shared" si="130"/>
        <v/>
      </c>
      <c r="DU45" s="35" t="str">
        <f t="shared" si="131"/>
        <v/>
      </c>
      <c r="DV45" s="35" t="str">
        <f t="shared" si="132"/>
        <v/>
      </c>
      <c r="DW45" s="35" t="str">
        <f t="shared" si="133"/>
        <v/>
      </c>
      <c r="DX45" s="35" t="str">
        <f t="shared" si="134"/>
        <v/>
      </c>
      <c r="DY45" s="35">
        <f t="shared" si="135"/>
        <v>0</v>
      </c>
      <c r="DZ45" s="35">
        <f t="shared" si="136"/>
        <v>0</v>
      </c>
      <c r="EA45" s="35">
        <f t="shared" si="137"/>
        <v>49999.999994999998</v>
      </c>
      <c r="EB45" s="35" t="str">
        <f t="shared" si="138"/>
        <v/>
      </c>
      <c r="EC45" s="38" t="str">
        <f t="shared" si="139"/>
        <v/>
      </c>
      <c r="ED45" s="37" t="str">
        <f t="shared" si="140"/>
        <v/>
      </c>
      <c r="EE45" s="35" t="str">
        <f t="shared" si="141"/>
        <v/>
      </c>
      <c r="EF45" s="35" t="str">
        <f t="shared" si="142"/>
        <v/>
      </c>
      <c r="EG45" s="35" t="str">
        <f t="shared" si="143"/>
        <v/>
      </c>
      <c r="EH45" s="35" t="str">
        <f t="shared" si="144"/>
        <v/>
      </c>
      <c r="EI45" s="35" t="str">
        <f t="shared" si="145"/>
        <v/>
      </c>
      <c r="EJ45" s="35" t="str">
        <f t="shared" si="146"/>
        <v/>
      </c>
      <c r="EK45" s="35">
        <f t="shared" si="147"/>
        <v>0</v>
      </c>
      <c r="EL45" s="35">
        <f t="shared" si="148"/>
        <v>0</v>
      </c>
      <c r="EM45" s="35">
        <f t="shared" si="149"/>
        <v>49999.999994999998</v>
      </c>
      <c r="EN45" s="35" t="str">
        <f t="shared" si="150"/>
        <v/>
      </c>
      <c r="EO45" s="38" t="str">
        <f t="shared" si="151"/>
        <v/>
      </c>
      <c r="EP45" s="85"/>
      <c r="EQ45" s="6">
        <v>150000</v>
      </c>
      <c r="ER45" s="6">
        <f t="shared" si="152"/>
        <v>150000</v>
      </c>
      <c r="ES45" s="40"/>
      <c r="ET45" s="28"/>
      <c r="EU45" s="6">
        <f t="shared" ref="EU45:EU61" si="154">+CC45-EQ45</f>
        <v>0</v>
      </c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5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5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</row>
    <row r="46" spans="1:276" s="25" customFormat="1" ht="20.25" customHeight="1" x14ac:dyDescent="0.2">
      <c r="A46" s="48" t="s">
        <v>150</v>
      </c>
      <c r="B46" s="39">
        <v>3</v>
      </c>
      <c r="C46" s="23" t="s">
        <v>215</v>
      </c>
      <c r="D46" s="44">
        <v>15</v>
      </c>
      <c r="E46" s="109" t="s">
        <v>133</v>
      </c>
      <c r="F46" s="51" t="s">
        <v>185</v>
      </c>
      <c r="G46" s="3" t="s">
        <v>143</v>
      </c>
      <c r="H46" s="9">
        <v>42491</v>
      </c>
      <c r="I46" s="9">
        <v>42491</v>
      </c>
      <c r="J46" s="53">
        <f t="shared" si="153"/>
        <v>2016</v>
      </c>
      <c r="K46" s="3" t="s">
        <v>126</v>
      </c>
      <c r="L46" s="82"/>
      <c r="M46" s="80"/>
      <c r="N46" s="80"/>
      <c r="O46" s="46" t="s">
        <v>156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15">
        <f t="shared" si="84"/>
        <v>0</v>
      </c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15">
        <f t="shared" si="85"/>
        <v>0</v>
      </c>
      <c r="AP46" s="8"/>
      <c r="AQ46" s="8"/>
      <c r="AR46" s="8"/>
      <c r="AS46" s="6"/>
      <c r="AT46" s="6"/>
      <c r="AU46" s="8"/>
      <c r="AV46" s="8"/>
      <c r="AW46" s="8"/>
      <c r="AX46" s="6"/>
      <c r="AY46" s="6"/>
      <c r="AZ46" s="6"/>
      <c r="BA46" s="6"/>
      <c r="BB46" s="15">
        <f t="shared" si="86"/>
        <v>0</v>
      </c>
      <c r="BC46" s="6"/>
      <c r="BD46" s="6"/>
      <c r="BE46" s="6"/>
      <c r="BF46" s="6"/>
      <c r="BG46" s="6">
        <v>0</v>
      </c>
      <c r="BH46" s="6">
        <v>0</v>
      </c>
      <c r="BI46" s="8">
        <f>+$EQ46*0.5</f>
        <v>25000</v>
      </c>
      <c r="BJ46" s="8">
        <f>+$EQ46*0.5</f>
        <v>25000</v>
      </c>
      <c r="BK46" s="8"/>
      <c r="BL46" s="6"/>
      <c r="BM46" s="6"/>
      <c r="BN46" s="6"/>
      <c r="BO46" s="15">
        <f t="shared" si="87"/>
        <v>50000</v>
      </c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15">
        <f t="shared" si="88"/>
        <v>0</v>
      </c>
      <c r="CC46" s="42">
        <f t="shared" si="89"/>
        <v>50000</v>
      </c>
      <c r="CD46" s="9">
        <f t="shared" si="90"/>
        <v>42583</v>
      </c>
      <c r="CE46" s="49">
        <f t="shared" si="91"/>
        <v>4</v>
      </c>
      <c r="CF46" s="50">
        <v>40</v>
      </c>
      <c r="CG46" s="49" t="s">
        <v>162</v>
      </c>
      <c r="CH46" s="37" t="str">
        <f t="shared" si="92"/>
        <v/>
      </c>
      <c r="CI46" s="35" t="str">
        <f t="shared" si="93"/>
        <v/>
      </c>
      <c r="CJ46" s="35" t="str">
        <f t="shared" si="94"/>
        <v/>
      </c>
      <c r="CK46" s="35" t="str">
        <f t="shared" si="95"/>
        <v/>
      </c>
      <c r="CL46" s="35" t="str">
        <f t="shared" si="96"/>
        <v/>
      </c>
      <c r="CM46" s="35" t="str">
        <f t="shared" si="97"/>
        <v/>
      </c>
      <c r="CN46" s="35" t="str">
        <f t="shared" si="98"/>
        <v/>
      </c>
      <c r="CO46" s="35" t="str">
        <f t="shared" si="99"/>
        <v/>
      </c>
      <c r="CP46" s="35" t="str">
        <f t="shared" si="100"/>
        <v/>
      </c>
      <c r="CQ46" s="35" t="str">
        <f t="shared" si="101"/>
        <v/>
      </c>
      <c r="CR46" s="35" t="str">
        <f t="shared" si="102"/>
        <v/>
      </c>
      <c r="CS46" s="38" t="str">
        <f t="shared" si="103"/>
        <v/>
      </c>
      <c r="CT46" s="37" t="str">
        <f t="shared" si="104"/>
        <v/>
      </c>
      <c r="CU46" s="35" t="str">
        <f t="shared" si="105"/>
        <v/>
      </c>
      <c r="CV46" s="35" t="str">
        <f t="shared" si="106"/>
        <v/>
      </c>
      <c r="CW46" s="35" t="str">
        <f t="shared" si="107"/>
        <v/>
      </c>
      <c r="CX46" s="35" t="str">
        <f t="shared" si="108"/>
        <v/>
      </c>
      <c r="CY46" s="35" t="str">
        <f t="shared" si="109"/>
        <v/>
      </c>
      <c r="CZ46" s="35" t="str">
        <f t="shared" si="110"/>
        <v/>
      </c>
      <c r="DA46" s="35" t="str">
        <f t="shared" si="111"/>
        <v/>
      </c>
      <c r="DB46" s="35" t="str">
        <f t="shared" si="112"/>
        <v/>
      </c>
      <c r="DC46" s="35" t="str">
        <f t="shared" si="113"/>
        <v/>
      </c>
      <c r="DD46" s="35" t="str">
        <f t="shared" si="114"/>
        <v/>
      </c>
      <c r="DE46" s="38" t="str">
        <f t="shared" si="115"/>
        <v/>
      </c>
      <c r="DF46" s="37" t="str">
        <f t="shared" si="116"/>
        <v/>
      </c>
      <c r="DG46" s="35" t="str">
        <f t="shared" si="117"/>
        <v/>
      </c>
      <c r="DH46" s="35" t="str">
        <f t="shared" si="118"/>
        <v/>
      </c>
      <c r="DI46" s="35" t="str">
        <f t="shared" si="119"/>
        <v/>
      </c>
      <c r="DJ46" s="35" t="str">
        <f t="shared" si="120"/>
        <v/>
      </c>
      <c r="DK46" s="35" t="str">
        <f t="shared" si="121"/>
        <v/>
      </c>
      <c r="DL46" s="35" t="str">
        <f t="shared" si="122"/>
        <v/>
      </c>
      <c r="DM46" s="35" t="str">
        <f t="shared" si="123"/>
        <v/>
      </c>
      <c r="DN46" s="35" t="str">
        <f t="shared" si="124"/>
        <v/>
      </c>
      <c r="DO46" s="35" t="str">
        <f t="shared" si="125"/>
        <v/>
      </c>
      <c r="DP46" s="35" t="str">
        <f t="shared" si="126"/>
        <v/>
      </c>
      <c r="DQ46" s="38" t="str">
        <f t="shared" si="127"/>
        <v/>
      </c>
      <c r="DR46" s="37" t="str">
        <f t="shared" si="128"/>
        <v/>
      </c>
      <c r="DS46" s="35" t="str">
        <f t="shared" si="129"/>
        <v/>
      </c>
      <c r="DT46" s="35" t="str">
        <f t="shared" si="130"/>
        <v/>
      </c>
      <c r="DU46" s="35" t="str">
        <f t="shared" si="131"/>
        <v/>
      </c>
      <c r="DV46" s="35">
        <f t="shared" si="132"/>
        <v>0</v>
      </c>
      <c r="DW46" s="35">
        <f t="shared" si="133"/>
        <v>0</v>
      </c>
      <c r="DX46" s="35">
        <f t="shared" si="134"/>
        <v>25000</v>
      </c>
      <c r="DY46" s="35">
        <f t="shared" si="135"/>
        <v>25000</v>
      </c>
      <c r="DZ46" s="35" t="str">
        <f t="shared" si="136"/>
        <v/>
      </c>
      <c r="EA46" s="35" t="str">
        <f t="shared" si="137"/>
        <v/>
      </c>
      <c r="EB46" s="35" t="str">
        <f t="shared" si="138"/>
        <v/>
      </c>
      <c r="EC46" s="38" t="str">
        <f t="shared" si="139"/>
        <v/>
      </c>
      <c r="ED46" s="37" t="str">
        <f t="shared" si="140"/>
        <v/>
      </c>
      <c r="EE46" s="35" t="str">
        <f t="shared" si="141"/>
        <v/>
      </c>
      <c r="EF46" s="35" t="str">
        <f t="shared" si="142"/>
        <v/>
      </c>
      <c r="EG46" s="35" t="str">
        <f t="shared" si="143"/>
        <v/>
      </c>
      <c r="EH46" s="35" t="str">
        <f t="shared" si="144"/>
        <v/>
      </c>
      <c r="EI46" s="35" t="str">
        <f t="shared" si="145"/>
        <v/>
      </c>
      <c r="EJ46" s="35" t="str">
        <f t="shared" si="146"/>
        <v/>
      </c>
      <c r="EK46" s="35" t="str">
        <f t="shared" si="147"/>
        <v/>
      </c>
      <c r="EL46" s="35" t="str">
        <f t="shared" si="148"/>
        <v/>
      </c>
      <c r="EM46" s="35" t="str">
        <f t="shared" si="149"/>
        <v/>
      </c>
      <c r="EN46" s="35" t="str">
        <f t="shared" si="150"/>
        <v/>
      </c>
      <c r="EO46" s="38" t="str">
        <f t="shared" si="151"/>
        <v/>
      </c>
      <c r="EP46" s="85"/>
      <c r="EQ46" s="6">
        <v>50000</v>
      </c>
      <c r="ER46" s="6">
        <f t="shared" si="152"/>
        <v>50000</v>
      </c>
      <c r="ES46" s="40"/>
      <c r="ET46" s="28"/>
      <c r="EU46" s="6">
        <f t="shared" si="154"/>
        <v>0</v>
      </c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5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5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</row>
    <row r="47" spans="1:276" s="25" customFormat="1" ht="20.25" customHeight="1" x14ac:dyDescent="0.2">
      <c r="A47" s="48" t="s">
        <v>150</v>
      </c>
      <c r="B47" s="39">
        <v>3</v>
      </c>
      <c r="C47" s="23" t="s">
        <v>202</v>
      </c>
      <c r="D47" s="44">
        <v>14</v>
      </c>
      <c r="E47" s="109" t="s">
        <v>142</v>
      </c>
      <c r="F47" s="51" t="s">
        <v>185</v>
      </c>
      <c r="G47" s="3" t="s">
        <v>90</v>
      </c>
      <c r="H47" s="9">
        <v>42491</v>
      </c>
      <c r="I47" s="9">
        <v>42522</v>
      </c>
      <c r="J47" s="53">
        <f t="shared" si="153"/>
        <v>2016</v>
      </c>
      <c r="K47" s="3" t="s">
        <v>128</v>
      </c>
      <c r="L47" s="82"/>
      <c r="M47" s="80"/>
      <c r="N47" s="80"/>
      <c r="O47" s="46" t="s">
        <v>156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15">
        <f t="shared" si="84"/>
        <v>0</v>
      </c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15">
        <f t="shared" si="85"/>
        <v>0</v>
      </c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15">
        <f t="shared" si="86"/>
        <v>0</v>
      </c>
      <c r="BC47" s="6"/>
      <c r="BD47" s="6"/>
      <c r="BE47" s="6"/>
      <c r="BF47" s="6"/>
      <c r="BG47" s="6">
        <v>0</v>
      </c>
      <c r="BH47" s="6">
        <v>0</v>
      </c>
      <c r="BI47" s="6">
        <v>0</v>
      </c>
      <c r="BJ47" s="8">
        <f>+$EQ47</f>
        <v>40000</v>
      </c>
      <c r="BK47" s="6"/>
      <c r="BL47" s="6"/>
      <c r="BM47" s="6"/>
      <c r="BN47" s="6"/>
      <c r="BO47" s="15">
        <f t="shared" si="87"/>
        <v>40000</v>
      </c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15">
        <f t="shared" si="88"/>
        <v>0</v>
      </c>
      <c r="CC47" s="42">
        <f t="shared" si="89"/>
        <v>40000</v>
      </c>
      <c r="CD47" s="9">
        <f t="shared" si="90"/>
        <v>42583</v>
      </c>
      <c r="CE47" s="49">
        <f t="shared" si="91"/>
        <v>4</v>
      </c>
      <c r="CF47" s="50">
        <v>41</v>
      </c>
      <c r="CG47" s="49" t="s">
        <v>162</v>
      </c>
      <c r="CH47" s="37" t="str">
        <f t="shared" si="92"/>
        <v/>
      </c>
      <c r="CI47" s="35" t="str">
        <f t="shared" si="93"/>
        <v/>
      </c>
      <c r="CJ47" s="35" t="str">
        <f t="shared" si="94"/>
        <v/>
      </c>
      <c r="CK47" s="35" t="str">
        <f t="shared" si="95"/>
        <v/>
      </c>
      <c r="CL47" s="35" t="str">
        <f t="shared" si="96"/>
        <v/>
      </c>
      <c r="CM47" s="35" t="str">
        <f t="shared" si="97"/>
        <v/>
      </c>
      <c r="CN47" s="35" t="str">
        <f t="shared" si="98"/>
        <v/>
      </c>
      <c r="CO47" s="35" t="str">
        <f t="shared" si="99"/>
        <v/>
      </c>
      <c r="CP47" s="35" t="str">
        <f t="shared" si="100"/>
        <v/>
      </c>
      <c r="CQ47" s="35" t="str">
        <f t="shared" si="101"/>
        <v/>
      </c>
      <c r="CR47" s="35" t="str">
        <f t="shared" si="102"/>
        <v/>
      </c>
      <c r="CS47" s="38" t="str">
        <f t="shared" si="103"/>
        <v/>
      </c>
      <c r="CT47" s="37" t="str">
        <f t="shared" si="104"/>
        <v/>
      </c>
      <c r="CU47" s="35" t="str">
        <f t="shared" si="105"/>
        <v/>
      </c>
      <c r="CV47" s="35" t="str">
        <f t="shared" si="106"/>
        <v/>
      </c>
      <c r="CW47" s="35" t="str">
        <f t="shared" si="107"/>
        <v/>
      </c>
      <c r="CX47" s="35" t="str">
        <f t="shared" si="108"/>
        <v/>
      </c>
      <c r="CY47" s="35" t="str">
        <f t="shared" si="109"/>
        <v/>
      </c>
      <c r="CZ47" s="35" t="str">
        <f t="shared" si="110"/>
        <v/>
      </c>
      <c r="DA47" s="35" t="str">
        <f t="shared" si="111"/>
        <v/>
      </c>
      <c r="DB47" s="35" t="str">
        <f t="shared" si="112"/>
        <v/>
      </c>
      <c r="DC47" s="35" t="str">
        <f t="shared" si="113"/>
        <v/>
      </c>
      <c r="DD47" s="35" t="str">
        <f t="shared" si="114"/>
        <v/>
      </c>
      <c r="DE47" s="38" t="str">
        <f t="shared" si="115"/>
        <v/>
      </c>
      <c r="DF47" s="37" t="str">
        <f t="shared" si="116"/>
        <v/>
      </c>
      <c r="DG47" s="35" t="str">
        <f t="shared" si="117"/>
        <v/>
      </c>
      <c r="DH47" s="35" t="str">
        <f t="shared" si="118"/>
        <v/>
      </c>
      <c r="DI47" s="35" t="str">
        <f t="shared" si="119"/>
        <v/>
      </c>
      <c r="DJ47" s="35" t="str">
        <f t="shared" si="120"/>
        <v/>
      </c>
      <c r="DK47" s="35" t="str">
        <f t="shared" si="121"/>
        <v/>
      </c>
      <c r="DL47" s="35" t="str">
        <f t="shared" si="122"/>
        <v/>
      </c>
      <c r="DM47" s="35" t="str">
        <f t="shared" si="123"/>
        <v/>
      </c>
      <c r="DN47" s="35" t="str">
        <f t="shared" si="124"/>
        <v/>
      </c>
      <c r="DO47" s="35" t="str">
        <f t="shared" si="125"/>
        <v/>
      </c>
      <c r="DP47" s="35" t="str">
        <f t="shared" si="126"/>
        <v/>
      </c>
      <c r="DQ47" s="38" t="str">
        <f t="shared" si="127"/>
        <v/>
      </c>
      <c r="DR47" s="37" t="str">
        <f t="shared" si="128"/>
        <v/>
      </c>
      <c r="DS47" s="35" t="str">
        <f t="shared" si="129"/>
        <v/>
      </c>
      <c r="DT47" s="35" t="str">
        <f t="shared" si="130"/>
        <v/>
      </c>
      <c r="DU47" s="35" t="str">
        <f t="shared" si="131"/>
        <v/>
      </c>
      <c r="DV47" s="35">
        <f t="shared" si="132"/>
        <v>0</v>
      </c>
      <c r="DW47" s="35">
        <f t="shared" si="133"/>
        <v>0</v>
      </c>
      <c r="DX47" s="35">
        <f t="shared" si="134"/>
        <v>0</v>
      </c>
      <c r="DY47" s="35">
        <f t="shared" si="135"/>
        <v>40000</v>
      </c>
      <c r="DZ47" s="35" t="str">
        <f t="shared" si="136"/>
        <v/>
      </c>
      <c r="EA47" s="35" t="str">
        <f t="shared" si="137"/>
        <v/>
      </c>
      <c r="EB47" s="35" t="str">
        <f t="shared" si="138"/>
        <v/>
      </c>
      <c r="EC47" s="38" t="str">
        <f t="shared" si="139"/>
        <v/>
      </c>
      <c r="ED47" s="37" t="str">
        <f t="shared" si="140"/>
        <v/>
      </c>
      <c r="EE47" s="35" t="str">
        <f t="shared" si="141"/>
        <v/>
      </c>
      <c r="EF47" s="35" t="str">
        <f t="shared" si="142"/>
        <v/>
      </c>
      <c r="EG47" s="35" t="str">
        <f t="shared" si="143"/>
        <v/>
      </c>
      <c r="EH47" s="35" t="str">
        <f t="shared" si="144"/>
        <v/>
      </c>
      <c r="EI47" s="35" t="str">
        <f t="shared" si="145"/>
        <v/>
      </c>
      <c r="EJ47" s="35" t="str">
        <f t="shared" si="146"/>
        <v/>
      </c>
      <c r="EK47" s="35" t="str">
        <f t="shared" si="147"/>
        <v/>
      </c>
      <c r="EL47" s="35" t="str">
        <f t="shared" si="148"/>
        <v/>
      </c>
      <c r="EM47" s="35" t="str">
        <f t="shared" si="149"/>
        <v/>
      </c>
      <c r="EN47" s="35" t="str">
        <f t="shared" si="150"/>
        <v/>
      </c>
      <c r="EO47" s="38" t="str">
        <f t="shared" si="151"/>
        <v/>
      </c>
      <c r="EP47" s="85"/>
      <c r="EQ47" s="6">
        <v>40000</v>
      </c>
      <c r="ER47" s="6">
        <f t="shared" si="152"/>
        <v>40000</v>
      </c>
      <c r="ES47" s="40"/>
      <c r="ET47" s="28"/>
      <c r="EU47" s="6">
        <f t="shared" si="154"/>
        <v>0</v>
      </c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5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5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</row>
    <row r="48" spans="1:276" s="25" customFormat="1" ht="20.25" customHeight="1" x14ac:dyDescent="0.2">
      <c r="A48" s="48" t="s">
        <v>150</v>
      </c>
      <c r="B48" s="39">
        <v>3</v>
      </c>
      <c r="C48" s="23" t="s">
        <v>202</v>
      </c>
      <c r="D48" s="44">
        <v>14</v>
      </c>
      <c r="E48" s="109" t="s">
        <v>135</v>
      </c>
      <c r="F48" s="51" t="s">
        <v>185</v>
      </c>
      <c r="G48" s="3" t="s">
        <v>143</v>
      </c>
      <c r="H48" s="9">
        <v>42614</v>
      </c>
      <c r="I48" s="9">
        <v>42704</v>
      </c>
      <c r="J48" s="53">
        <f t="shared" si="153"/>
        <v>2016</v>
      </c>
      <c r="K48" s="3" t="s">
        <v>126</v>
      </c>
      <c r="L48" s="82"/>
      <c r="M48" s="80"/>
      <c r="N48" s="80"/>
      <c r="O48" s="46" t="s">
        <v>156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15">
        <f t="shared" si="84"/>
        <v>0</v>
      </c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15">
        <f t="shared" si="85"/>
        <v>0</v>
      </c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15">
        <f t="shared" si="86"/>
        <v>0</v>
      </c>
      <c r="BC48" s="8"/>
      <c r="BD48" s="8"/>
      <c r="BE48" s="8"/>
      <c r="BF48" s="8"/>
      <c r="BG48" s="8"/>
      <c r="BH48" s="8"/>
      <c r="BI48" s="8"/>
      <c r="BJ48" s="8"/>
      <c r="BK48" s="8">
        <f>+$EQ48*0.0625</f>
        <v>22500</v>
      </c>
      <c r="BL48" s="8">
        <f>+$EQ48*0.0625</f>
        <v>22500</v>
      </c>
      <c r="BM48" s="8">
        <f>+$EQ48*0.0625</f>
        <v>22500</v>
      </c>
      <c r="BN48" s="8">
        <f>+$EQ48*0.0625</f>
        <v>22500</v>
      </c>
      <c r="BO48" s="15">
        <f t="shared" si="87"/>
        <v>90000</v>
      </c>
      <c r="BP48" s="8">
        <f t="shared" ref="BP48:CA48" si="155">+$EQ48*0.0625</f>
        <v>22500</v>
      </c>
      <c r="BQ48" s="8">
        <f t="shared" si="155"/>
        <v>22500</v>
      </c>
      <c r="BR48" s="8">
        <f t="shared" si="155"/>
        <v>22500</v>
      </c>
      <c r="BS48" s="8">
        <f t="shared" si="155"/>
        <v>22500</v>
      </c>
      <c r="BT48" s="8">
        <f t="shared" si="155"/>
        <v>22500</v>
      </c>
      <c r="BU48" s="8">
        <f t="shared" si="155"/>
        <v>22500</v>
      </c>
      <c r="BV48" s="8">
        <f t="shared" si="155"/>
        <v>22500</v>
      </c>
      <c r="BW48" s="8">
        <f t="shared" si="155"/>
        <v>22500</v>
      </c>
      <c r="BX48" s="8">
        <f t="shared" si="155"/>
        <v>22500</v>
      </c>
      <c r="BY48" s="8">
        <f t="shared" si="155"/>
        <v>22500</v>
      </c>
      <c r="BZ48" s="8">
        <f t="shared" si="155"/>
        <v>22500</v>
      </c>
      <c r="CA48" s="8">
        <f t="shared" si="155"/>
        <v>22500</v>
      </c>
      <c r="CB48" s="15">
        <f t="shared" si="88"/>
        <v>270000</v>
      </c>
      <c r="CC48" s="42">
        <f t="shared" si="89"/>
        <v>360000</v>
      </c>
      <c r="CD48" s="9">
        <f t="shared" si="90"/>
        <v>43070</v>
      </c>
      <c r="CE48" s="49">
        <f t="shared" si="91"/>
        <v>16</v>
      </c>
      <c r="CF48" s="50">
        <v>42</v>
      </c>
      <c r="CG48" s="49" t="s">
        <v>163</v>
      </c>
      <c r="CH48" s="37" t="str">
        <f t="shared" si="92"/>
        <v/>
      </c>
      <c r="CI48" s="35" t="str">
        <f t="shared" si="93"/>
        <v/>
      </c>
      <c r="CJ48" s="35" t="str">
        <f t="shared" si="94"/>
        <v/>
      </c>
      <c r="CK48" s="35" t="str">
        <f t="shared" si="95"/>
        <v/>
      </c>
      <c r="CL48" s="35" t="str">
        <f t="shared" si="96"/>
        <v/>
      </c>
      <c r="CM48" s="35" t="str">
        <f t="shared" si="97"/>
        <v/>
      </c>
      <c r="CN48" s="35" t="str">
        <f t="shared" si="98"/>
        <v/>
      </c>
      <c r="CO48" s="35" t="str">
        <f t="shared" si="99"/>
        <v/>
      </c>
      <c r="CP48" s="35" t="str">
        <f t="shared" si="100"/>
        <v/>
      </c>
      <c r="CQ48" s="35" t="str">
        <f t="shared" si="101"/>
        <v/>
      </c>
      <c r="CR48" s="35" t="str">
        <f t="shared" si="102"/>
        <v/>
      </c>
      <c r="CS48" s="38" t="str">
        <f t="shared" si="103"/>
        <v/>
      </c>
      <c r="CT48" s="37" t="str">
        <f t="shared" si="104"/>
        <v/>
      </c>
      <c r="CU48" s="35" t="str">
        <f t="shared" si="105"/>
        <v/>
      </c>
      <c r="CV48" s="35" t="str">
        <f t="shared" si="106"/>
        <v/>
      </c>
      <c r="CW48" s="35" t="str">
        <f t="shared" si="107"/>
        <v/>
      </c>
      <c r="CX48" s="35" t="str">
        <f t="shared" si="108"/>
        <v/>
      </c>
      <c r="CY48" s="35" t="str">
        <f t="shared" si="109"/>
        <v/>
      </c>
      <c r="CZ48" s="35" t="str">
        <f t="shared" si="110"/>
        <v/>
      </c>
      <c r="DA48" s="35" t="str">
        <f t="shared" si="111"/>
        <v/>
      </c>
      <c r="DB48" s="35" t="str">
        <f t="shared" si="112"/>
        <v/>
      </c>
      <c r="DC48" s="35" t="str">
        <f t="shared" si="113"/>
        <v/>
      </c>
      <c r="DD48" s="35" t="str">
        <f t="shared" si="114"/>
        <v/>
      </c>
      <c r="DE48" s="38" t="str">
        <f t="shared" si="115"/>
        <v/>
      </c>
      <c r="DF48" s="37" t="str">
        <f t="shared" si="116"/>
        <v/>
      </c>
      <c r="DG48" s="35" t="str">
        <f t="shared" si="117"/>
        <v/>
      </c>
      <c r="DH48" s="35" t="str">
        <f t="shared" si="118"/>
        <v/>
      </c>
      <c r="DI48" s="35" t="str">
        <f t="shared" si="119"/>
        <v/>
      </c>
      <c r="DJ48" s="35" t="str">
        <f t="shared" si="120"/>
        <v/>
      </c>
      <c r="DK48" s="35" t="str">
        <f t="shared" si="121"/>
        <v/>
      </c>
      <c r="DL48" s="35" t="str">
        <f t="shared" si="122"/>
        <v/>
      </c>
      <c r="DM48" s="35" t="str">
        <f t="shared" si="123"/>
        <v/>
      </c>
      <c r="DN48" s="35" t="str">
        <f t="shared" si="124"/>
        <v/>
      </c>
      <c r="DO48" s="35" t="str">
        <f t="shared" si="125"/>
        <v/>
      </c>
      <c r="DP48" s="35" t="str">
        <f t="shared" si="126"/>
        <v/>
      </c>
      <c r="DQ48" s="38" t="str">
        <f t="shared" si="127"/>
        <v/>
      </c>
      <c r="DR48" s="37" t="str">
        <f t="shared" si="128"/>
        <v/>
      </c>
      <c r="DS48" s="35" t="str">
        <f t="shared" si="129"/>
        <v/>
      </c>
      <c r="DT48" s="35" t="str">
        <f t="shared" si="130"/>
        <v/>
      </c>
      <c r="DU48" s="35" t="str">
        <f t="shared" si="131"/>
        <v/>
      </c>
      <c r="DV48" s="35" t="str">
        <f t="shared" si="132"/>
        <v/>
      </c>
      <c r="DW48" s="35" t="str">
        <f t="shared" si="133"/>
        <v/>
      </c>
      <c r="DX48" s="35" t="str">
        <f t="shared" si="134"/>
        <v/>
      </c>
      <c r="DY48" s="35" t="str">
        <f t="shared" si="135"/>
        <v/>
      </c>
      <c r="DZ48" s="35">
        <f t="shared" si="136"/>
        <v>22500</v>
      </c>
      <c r="EA48" s="35">
        <f t="shared" si="137"/>
        <v>22500</v>
      </c>
      <c r="EB48" s="35">
        <f t="shared" si="138"/>
        <v>22500</v>
      </c>
      <c r="EC48" s="38">
        <f t="shared" si="139"/>
        <v>22500</v>
      </c>
      <c r="ED48" s="37">
        <f t="shared" si="140"/>
        <v>22500</v>
      </c>
      <c r="EE48" s="35">
        <f t="shared" si="141"/>
        <v>22500</v>
      </c>
      <c r="EF48" s="35">
        <f t="shared" si="142"/>
        <v>22500</v>
      </c>
      <c r="EG48" s="35">
        <f t="shared" si="143"/>
        <v>22500</v>
      </c>
      <c r="EH48" s="35">
        <f t="shared" si="144"/>
        <v>22500</v>
      </c>
      <c r="EI48" s="35">
        <f t="shared" si="145"/>
        <v>22500</v>
      </c>
      <c r="EJ48" s="35">
        <f t="shared" si="146"/>
        <v>22500</v>
      </c>
      <c r="EK48" s="35">
        <f t="shared" si="147"/>
        <v>22500</v>
      </c>
      <c r="EL48" s="35">
        <f t="shared" si="148"/>
        <v>22500</v>
      </c>
      <c r="EM48" s="35">
        <f t="shared" si="149"/>
        <v>22500</v>
      </c>
      <c r="EN48" s="35">
        <f t="shared" si="150"/>
        <v>22500</v>
      </c>
      <c r="EO48" s="38">
        <f t="shared" si="151"/>
        <v>22500</v>
      </c>
      <c r="EP48" s="85"/>
      <c r="EQ48" s="6">
        <v>360000</v>
      </c>
      <c r="ER48" s="6">
        <f t="shared" si="152"/>
        <v>360000</v>
      </c>
      <c r="ES48" s="40"/>
      <c r="ET48" s="28"/>
      <c r="EU48" s="6">
        <f t="shared" si="154"/>
        <v>0</v>
      </c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5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5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6"/>
      <c r="IX48" s="6"/>
      <c r="IY48" s="6"/>
      <c r="IZ48" s="6"/>
      <c r="JA48" s="6"/>
      <c r="JB48" s="6"/>
      <c r="JC48" s="6"/>
      <c r="JD48" s="6"/>
      <c r="JE48" s="6"/>
      <c r="JF48" s="6"/>
      <c r="JG48" s="6"/>
      <c r="JH48" s="6"/>
      <c r="JI48" s="6"/>
      <c r="JJ48" s="6"/>
      <c r="JK48" s="6"/>
      <c r="JL48" s="6"/>
      <c r="JM48" s="6"/>
      <c r="JN48" s="6"/>
      <c r="JO48" s="6"/>
      <c r="JP48" s="6"/>
    </row>
    <row r="49" spans="1:276" s="25" customFormat="1" ht="20.25" customHeight="1" x14ac:dyDescent="0.2">
      <c r="A49" s="48" t="s">
        <v>150</v>
      </c>
      <c r="B49" s="39">
        <v>4</v>
      </c>
      <c r="C49" s="81" t="s">
        <v>59</v>
      </c>
      <c r="D49" s="44" t="s">
        <v>59</v>
      </c>
      <c r="E49" s="109" t="s">
        <v>237</v>
      </c>
      <c r="F49" s="51" t="s">
        <v>190</v>
      </c>
      <c r="G49" s="3" t="s">
        <v>193</v>
      </c>
      <c r="H49" s="9">
        <v>41640</v>
      </c>
      <c r="I49" s="9">
        <v>41699</v>
      </c>
      <c r="J49" s="53">
        <f t="shared" si="153"/>
        <v>2014</v>
      </c>
      <c r="K49" s="7" t="s">
        <v>136</v>
      </c>
      <c r="L49" s="81"/>
      <c r="M49" s="23"/>
      <c r="N49" s="23"/>
      <c r="O49" s="46" t="s">
        <v>156</v>
      </c>
      <c r="P49" s="6"/>
      <c r="Q49" s="6"/>
      <c r="R49" s="6"/>
      <c r="S49" s="6"/>
      <c r="T49" s="6"/>
      <c r="U49" s="8"/>
      <c r="V49" s="8"/>
      <c r="W49" s="6"/>
      <c r="X49" s="8"/>
      <c r="Y49" s="8">
        <v>0</v>
      </c>
      <c r="Z49" s="6">
        <v>0</v>
      </c>
      <c r="AA49" s="8">
        <v>0</v>
      </c>
      <c r="AB49" s="15">
        <f t="shared" si="84"/>
        <v>0</v>
      </c>
      <c r="AC49" s="8">
        <f t="shared" ref="AC49:AL49" si="156">+$EQ49*0.1</f>
        <v>7000</v>
      </c>
      <c r="AD49" s="8">
        <f t="shared" si="156"/>
        <v>7000</v>
      </c>
      <c r="AE49" s="8">
        <f t="shared" si="156"/>
        <v>7000</v>
      </c>
      <c r="AF49" s="8">
        <f t="shared" si="156"/>
        <v>7000</v>
      </c>
      <c r="AG49" s="8">
        <f t="shared" si="156"/>
        <v>7000</v>
      </c>
      <c r="AH49" s="8">
        <f t="shared" si="156"/>
        <v>7000</v>
      </c>
      <c r="AI49" s="8">
        <f t="shared" si="156"/>
        <v>7000</v>
      </c>
      <c r="AJ49" s="8">
        <f t="shared" si="156"/>
        <v>7000</v>
      </c>
      <c r="AK49" s="8">
        <f t="shared" si="156"/>
        <v>7000</v>
      </c>
      <c r="AL49" s="8">
        <f t="shared" si="156"/>
        <v>7000</v>
      </c>
      <c r="AM49" s="8"/>
      <c r="AN49" s="6"/>
      <c r="AO49" s="15">
        <f t="shared" si="85"/>
        <v>70000</v>
      </c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15">
        <f t="shared" si="86"/>
        <v>0</v>
      </c>
      <c r="BC49" s="8"/>
      <c r="BD49" s="8"/>
      <c r="BE49" s="8"/>
      <c r="BF49" s="8"/>
      <c r="BG49" s="8"/>
      <c r="BH49" s="8"/>
      <c r="BI49" s="8"/>
      <c r="BJ49" s="8"/>
      <c r="BK49" s="10"/>
      <c r="BL49" s="8"/>
      <c r="BM49" s="8"/>
      <c r="BN49" s="8"/>
      <c r="BO49" s="15">
        <f t="shared" si="87"/>
        <v>0</v>
      </c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10"/>
      <c r="CB49" s="15">
        <f t="shared" si="88"/>
        <v>0</v>
      </c>
      <c r="CC49" s="42">
        <f t="shared" si="89"/>
        <v>70000</v>
      </c>
      <c r="CD49" s="9">
        <f t="shared" si="90"/>
        <v>42005</v>
      </c>
      <c r="CE49" s="49">
        <f t="shared" si="91"/>
        <v>13</v>
      </c>
      <c r="CF49" s="50"/>
      <c r="CG49" s="49"/>
      <c r="CH49" s="37" t="str">
        <f t="shared" si="92"/>
        <v/>
      </c>
      <c r="CI49" s="35" t="str">
        <f t="shared" si="93"/>
        <v/>
      </c>
      <c r="CJ49" s="35" t="str">
        <f t="shared" si="94"/>
        <v/>
      </c>
      <c r="CK49" s="35" t="str">
        <f t="shared" si="95"/>
        <v/>
      </c>
      <c r="CL49" s="35" t="str">
        <f t="shared" si="96"/>
        <v/>
      </c>
      <c r="CM49" s="35" t="str">
        <f t="shared" si="97"/>
        <v/>
      </c>
      <c r="CN49" s="35" t="str">
        <f t="shared" si="98"/>
        <v/>
      </c>
      <c r="CO49" s="35" t="str">
        <f t="shared" si="99"/>
        <v/>
      </c>
      <c r="CP49" s="35" t="str">
        <f t="shared" si="100"/>
        <v/>
      </c>
      <c r="CQ49" s="35">
        <f t="shared" si="101"/>
        <v>0</v>
      </c>
      <c r="CR49" s="35">
        <f t="shared" si="102"/>
        <v>0</v>
      </c>
      <c r="CS49" s="38">
        <f t="shared" si="103"/>
        <v>0</v>
      </c>
      <c r="CT49" s="37">
        <f t="shared" si="104"/>
        <v>7000</v>
      </c>
      <c r="CU49" s="35">
        <f t="shared" si="105"/>
        <v>7000</v>
      </c>
      <c r="CV49" s="35">
        <f t="shared" si="106"/>
        <v>7000</v>
      </c>
      <c r="CW49" s="35">
        <f t="shared" si="107"/>
        <v>7000</v>
      </c>
      <c r="CX49" s="35">
        <f t="shared" si="108"/>
        <v>7000</v>
      </c>
      <c r="CY49" s="35">
        <f t="shared" si="109"/>
        <v>7000</v>
      </c>
      <c r="CZ49" s="35">
        <f t="shared" si="110"/>
        <v>7000</v>
      </c>
      <c r="DA49" s="35">
        <f t="shared" si="111"/>
        <v>7000</v>
      </c>
      <c r="DB49" s="35">
        <f t="shared" si="112"/>
        <v>7000</v>
      </c>
      <c r="DC49" s="35">
        <f t="shared" si="113"/>
        <v>7000</v>
      </c>
      <c r="DD49" s="35" t="str">
        <f t="shared" si="114"/>
        <v/>
      </c>
      <c r="DE49" s="38" t="str">
        <f t="shared" si="115"/>
        <v/>
      </c>
      <c r="DF49" s="37" t="str">
        <f t="shared" si="116"/>
        <v/>
      </c>
      <c r="DG49" s="35" t="str">
        <f t="shared" si="117"/>
        <v/>
      </c>
      <c r="DH49" s="35" t="str">
        <f t="shared" si="118"/>
        <v/>
      </c>
      <c r="DI49" s="35" t="str">
        <f t="shared" si="119"/>
        <v/>
      </c>
      <c r="DJ49" s="35" t="str">
        <f t="shared" si="120"/>
        <v/>
      </c>
      <c r="DK49" s="35" t="str">
        <f t="shared" si="121"/>
        <v/>
      </c>
      <c r="DL49" s="35" t="str">
        <f t="shared" si="122"/>
        <v/>
      </c>
      <c r="DM49" s="35" t="str">
        <f t="shared" si="123"/>
        <v/>
      </c>
      <c r="DN49" s="35" t="str">
        <f t="shared" si="124"/>
        <v/>
      </c>
      <c r="DO49" s="35" t="str">
        <f t="shared" si="125"/>
        <v/>
      </c>
      <c r="DP49" s="35" t="str">
        <f t="shared" si="126"/>
        <v/>
      </c>
      <c r="DQ49" s="38" t="str">
        <f t="shared" si="127"/>
        <v/>
      </c>
      <c r="DR49" s="37" t="str">
        <f t="shared" si="128"/>
        <v/>
      </c>
      <c r="DS49" s="35" t="str">
        <f t="shared" si="129"/>
        <v/>
      </c>
      <c r="DT49" s="35" t="str">
        <f t="shared" si="130"/>
        <v/>
      </c>
      <c r="DU49" s="35" t="str">
        <f t="shared" si="131"/>
        <v/>
      </c>
      <c r="DV49" s="35" t="str">
        <f t="shared" si="132"/>
        <v/>
      </c>
      <c r="DW49" s="35" t="str">
        <f t="shared" si="133"/>
        <v/>
      </c>
      <c r="DX49" s="35" t="str">
        <f t="shared" si="134"/>
        <v/>
      </c>
      <c r="DY49" s="35" t="str">
        <f t="shared" si="135"/>
        <v/>
      </c>
      <c r="DZ49" s="35" t="str">
        <f t="shared" si="136"/>
        <v/>
      </c>
      <c r="EA49" s="35" t="str">
        <f t="shared" si="137"/>
        <v/>
      </c>
      <c r="EB49" s="35" t="str">
        <f t="shared" si="138"/>
        <v/>
      </c>
      <c r="EC49" s="38" t="str">
        <f t="shared" si="139"/>
        <v/>
      </c>
      <c r="ED49" s="37" t="str">
        <f t="shared" si="140"/>
        <v/>
      </c>
      <c r="EE49" s="35" t="str">
        <f t="shared" si="141"/>
        <v/>
      </c>
      <c r="EF49" s="35" t="str">
        <f t="shared" si="142"/>
        <v/>
      </c>
      <c r="EG49" s="35" t="str">
        <f t="shared" si="143"/>
        <v/>
      </c>
      <c r="EH49" s="35" t="str">
        <f t="shared" si="144"/>
        <v/>
      </c>
      <c r="EI49" s="35" t="str">
        <f t="shared" si="145"/>
        <v/>
      </c>
      <c r="EJ49" s="35" t="str">
        <f t="shared" si="146"/>
        <v/>
      </c>
      <c r="EK49" s="35" t="str">
        <f t="shared" si="147"/>
        <v/>
      </c>
      <c r="EL49" s="35" t="str">
        <f t="shared" si="148"/>
        <v/>
      </c>
      <c r="EM49" s="35" t="str">
        <f t="shared" si="149"/>
        <v/>
      </c>
      <c r="EN49" s="35" t="str">
        <f t="shared" si="150"/>
        <v/>
      </c>
      <c r="EO49" s="38" t="str">
        <f t="shared" si="151"/>
        <v/>
      </c>
      <c r="EP49" s="85"/>
      <c r="EQ49" s="6">
        <v>70000</v>
      </c>
      <c r="ER49" s="6">
        <f t="shared" si="152"/>
        <v>70000</v>
      </c>
      <c r="ES49" s="40"/>
      <c r="ET49" s="28"/>
      <c r="EU49" s="6">
        <f t="shared" si="154"/>
        <v>0</v>
      </c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5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5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6"/>
      <c r="IX49" s="6"/>
      <c r="IY49" s="6"/>
      <c r="IZ49" s="6"/>
      <c r="JA49" s="6"/>
      <c r="JB49" s="6"/>
      <c r="JC49" s="6"/>
      <c r="JD49" s="6"/>
      <c r="JE49" s="6"/>
      <c r="JF49" s="6"/>
      <c r="JG49" s="6"/>
      <c r="JH49" s="6"/>
      <c r="JI49" s="6"/>
      <c r="JJ49" s="6"/>
      <c r="JK49" s="6"/>
      <c r="JL49" s="6"/>
      <c r="JM49" s="6"/>
      <c r="JN49" s="6"/>
      <c r="JO49" s="6"/>
      <c r="JP49" s="6"/>
    </row>
    <row r="50" spans="1:276" s="25" customFormat="1" ht="20.25" customHeight="1" x14ac:dyDescent="0.2">
      <c r="A50" s="48" t="s">
        <v>150</v>
      </c>
      <c r="B50" s="39">
        <v>4</v>
      </c>
      <c r="C50" s="81" t="s">
        <v>59</v>
      </c>
      <c r="D50" s="22" t="s">
        <v>59</v>
      </c>
      <c r="E50" s="109" t="s">
        <v>192</v>
      </c>
      <c r="F50" s="51" t="s">
        <v>190</v>
      </c>
      <c r="G50" s="3" t="s">
        <v>144</v>
      </c>
      <c r="H50" s="9">
        <v>42856</v>
      </c>
      <c r="I50" s="9">
        <v>42917</v>
      </c>
      <c r="J50" s="53">
        <f t="shared" si="153"/>
        <v>2017</v>
      </c>
      <c r="K50" s="3" t="s">
        <v>191</v>
      </c>
      <c r="L50" s="81"/>
      <c r="M50" s="23"/>
      <c r="N50" s="23"/>
      <c r="O50" s="46" t="s">
        <v>156</v>
      </c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15">
        <f t="shared" si="84"/>
        <v>0</v>
      </c>
      <c r="AC50" s="6"/>
      <c r="AD50" s="8"/>
      <c r="AE50" s="8"/>
      <c r="AF50" s="6"/>
      <c r="AG50" s="6"/>
      <c r="AH50" s="6"/>
      <c r="AI50" s="6"/>
      <c r="AJ50" s="6"/>
      <c r="AK50" s="6"/>
      <c r="AL50" s="6"/>
      <c r="AM50" s="6"/>
      <c r="AN50" s="6"/>
      <c r="AO50" s="15">
        <f t="shared" si="85"/>
        <v>0</v>
      </c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15">
        <f t="shared" si="86"/>
        <v>0</v>
      </c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15">
        <f t="shared" si="87"/>
        <v>0</v>
      </c>
      <c r="BP50" s="6"/>
      <c r="BQ50" s="8"/>
      <c r="BR50" s="8"/>
      <c r="BS50" s="6"/>
      <c r="BT50" s="6"/>
      <c r="BU50" s="6"/>
      <c r="BV50" s="6"/>
      <c r="BW50" s="6"/>
      <c r="BX50" s="6"/>
      <c r="BY50" s="6"/>
      <c r="BZ50" s="6">
        <v>0</v>
      </c>
      <c r="CA50" s="8">
        <f>+$EQ50</f>
        <v>100000</v>
      </c>
      <c r="CB50" s="15">
        <f t="shared" si="88"/>
        <v>100000</v>
      </c>
      <c r="CC50" s="42">
        <f t="shared" si="89"/>
        <v>100000</v>
      </c>
      <c r="CD50" s="9">
        <f t="shared" si="90"/>
        <v>42887</v>
      </c>
      <c r="CE50" s="49">
        <f t="shared" si="91"/>
        <v>2</v>
      </c>
      <c r="CF50" s="50">
        <v>43</v>
      </c>
      <c r="CG50" s="49">
        <v>3</v>
      </c>
      <c r="CH50" s="37" t="str">
        <f t="shared" si="92"/>
        <v/>
      </c>
      <c r="CI50" s="35" t="str">
        <f t="shared" si="93"/>
        <v/>
      </c>
      <c r="CJ50" s="35" t="str">
        <f t="shared" si="94"/>
        <v/>
      </c>
      <c r="CK50" s="35" t="str">
        <f t="shared" si="95"/>
        <v/>
      </c>
      <c r="CL50" s="35" t="str">
        <f t="shared" si="96"/>
        <v/>
      </c>
      <c r="CM50" s="35" t="str">
        <f t="shared" si="97"/>
        <v/>
      </c>
      <c r="CN50" s="35" t="str">
        <f t="shared" si="98"/>
        <v/>
      </c>
      <c r="CO50" s="35" t="str">
        <f t="shared" si="99"/>
        <v/>
      </c>
      <c r="CP50" s="35" t="str">
        <f t="shared" si="100"/>
        <v/>
      </c>
      <c r="CQ50" s="35" t="str">
        <f t="shared" si="101"/>
        <v/>
      </c>
      <c r="CR50" s="35" t="str">
        <f t="shared" si="102"/>
        <v/>
      </c>
      <c r="CS50" s="38" t="str">
        <f t="shared" si="103"/>
        <v/>
      </c>
      <c r="CT50" s="37" t="str">
        <f t="shared" si="104"/>
        <v/>
      </c>
      <c r="CU50" s="35" t="str">
        <f t="shared" si="105"/>
        <v/>
      </c>
      <c r="CV50" s="35" t="str">
        <f t="shared" si="106"/>
        <v/>
      </c>
      <c r="CW50" s="35" t="str">
        <f t="shared" si="107"/>
        <v/>
      </c>
      <c r="CX50" s="35" t="str">
        <f t="shared" si="108"/>
        <v/>
      </c>
      <c r="CY50" s="35" t="str">
        <f t="shared" si="109"/>
        <v/>
      </c>
      <c r="CZ50" s="35" t="str">
        <f t="shared" si="110"/>
        <v/>
      </c>
      <c r="DA50" s="35" t="str">
        <f t="shared" si="111"/>
        <v/>
      </c>
      <c r="DB50" s="35" t="str">
        <f t="shared" si="112"/>
        <v/>
      </c>
      <c r="DC50" s="35" t="str">
        <f t="shared" si="113"/>
        <v/>
      </c>
      <c r="DD50" s="35" t="str">
        <f t="shared" si="114"/>
        <v/>
      </c>
      <c r="DE50" s="38" t="str">
        <f t="shared" si="115"/>
        <v/>
      </c>
      <c r="DF50" s="37" t="str">
        <f t="shared" si="116"/>
        <v/>
      </c>
      <c r="DG50" s="35" t="str">
        <f t="shared" si="117"/>
        <v/>
      </c>
      <c r="DH50" s="35" t="str">
        <f t="shared" si="118"/>
        <v/>
      </c>
      <c r="DI50" s="35" t="str">
        <f t="shared" si="119"/>
        <v/>
      </c>
      <c r="DJ50" s="35" t="str">
        <f t="shared" si="120"/>
        <v/>
      </c>
      <c r="DK50" s="35" t="str">
        <f t="shared" si="121"/>
        <v/>
      </c>
      <c r="DL50" s="35" t="str">
        <f t="shared" si="122"/>
        <v/>
      </c>
      <c r="DM50" s="35" t="str">
        <f t="shared" si="123"/>
        <v/>
      </c>
      <c r="DN50" s="35" t="str">
        <f t="shared" si="124"/>
        <v/>
      </c>
      <c r="DO50" s="35" t="str">
        <f t="shared" si="125"/>
        <v/>
      </c>
      <c r="DP50" s="35" t="str">
        <f t="shared" si="126"/>
        <v/>
      </c>
      <c r="DQ50" s="38" t="str">
        <f t="shared" si="127"/>
        <v/>
      </c>
      <c r="DR50" s="37" t="str">
        <f t="shared" si="128"/>
        <v/>
      </c>
      <c r="DS50" s="35" t="str">
        <f t="shared" si="129"/>
        <v/>
      </c>
      <c r="DT50" s="35" t="str">
        <f t="shared" si="130"/>
        <v/>
      </c>
      <c r="DU50" s="35" t="str">
        <f t="shared" si="131"/>
        <v/>
      </c>
      <c r="DV50" s="35" t="str">
        <f t="shared" si="132"/>
        <v/>
      </c>
      <c r="DW50" s="35" t="str">
        <f t="shared" si="133"/>
        <v/>
      </c>
      <c r="DX50" s="35" t="str">
        <f t="shared" si="134"/>
        <v/>
      </c>
      <c r="DY50" s="35" t="str">
        <f t="shared" si="135"/>
        <v/>
      </c>
      <c r="DZ50" s="35" t="str">
        <f t="shared" si="136"/>
        <v/>
      </c>
      <c r="EA50" s="35" t="str">
        <f t="shared" si="137"/>
        <v/>
      </c>
      <c r="EB50" s="35" t="str">
        <f t="shared" si="138"/>
        <v/>
      </c>
      <c r="EC50" s="38" t="str">
        <f t="shared" si="139"/>
        <v/>
      </c>
      <c r="ED50" s="37" t="str">
        <f t="shared" si="140"/>
        <v/>
      </c>
      <c r="EE50" s="35" t="str">
        <f t="shared" si="141"/>
        <v/>
      </c>
      <c r="EF50" s="35" t="str">
        <f t="shared" si="142"/>
        <v/>
      </c>
      <c r="EG50" s="35" t="str">
        <f t="shared" si="143"/>
        <v/>
      </c>
      <c r="EH50" s="35" t="str">
        <f t="shared" si="144"/>
        <v/>
      </c>
      <c r="EI50" s="35" t="str">
        <f t="shared" si="145"/>
        <v/>
      </c>
      <c r="EJ50" s="35" t="str">
        <f t="shared" si="146"/>
        <v/>
      </c>
      <c r="EK50" s="35" t="str">
        <f t="shared" si="147"/>
        <v/>
      </c>
      <c r="EL50" s="35" t="str">
        <f t="shared" si="148"/>
        <v/>
      </c>
      <c r="EM50" s="35" t="str">
        <f t="shared" si="149"/>
        <v/>
      </c>
      <c r="EN50" s="35">
        <f t="shared" si="150"/>
        <v>0</v>
      </c>
      <c r="EO50" s="38">
        <f t="shared" si="151"/>
        <v>100000</v>
      </c>
      <c r="EP50" s="85"/>
      <c r="EQ50" s="6">
        <v>100000</v>
      </c>
      <c r="ER50" s="6">
        <f t="shared" si="152"/>
        <v>100000</v>
      </c>
      <c r="ES50" s="40"/>
      <c r="ET50" s="28"/>
      <c r="EU50" s="6">
        <f t="shared" si="154"/>
        <v>0</v>
      </c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5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5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6"/>
      <c r="IX50" s="6"/>
      <c r="IY50" s="6"/>
      <c r="IZ50" s="6"/>
      <c r="JA50" s="6"/>
      <c r="JB50" s="6"/>
      <c r="JC50" s="6"/>
      <c r="JD50" s="6"/>
      <c r="JE50" s="6"/>
      <c r="JF50" s="6"/>
      <c r="JG50" s="6"/>
      <c r="JH50" s="6"/>
      <c r="JI50" s="6"/>
      <c r="JJ50" s="6"/>
      <c r="JK50" s="6"/>
      <c r="JL50" s="6"/>
      <c r="JM50" s="6"/>
      <c r="JN50" s="6"/>
      <c r="JO50" s="6"/>
      <c r="JP50" s="6"/>
    </row>
    <row r="51" spans="1:276" s="25" customFormat="1" ht="20.25" customHeight="1" x14ac:dyDescent="0.2">
      <c r="A51" s="48" t="s">
        <v>150</v>
      </c>
      <c r="B51" s="39">
        <v>4</v>
      </c>
      <c r="C51" s="7" t="s">
        <v>59</v>
      </c>
      <c r="D51" s="22" t="s">
        <v>59</v>
      </c>
      <c r="E51" s="109" t="s">
        <v>80</v>
      </c>
      <c r="F51" s="51" t="s">
        <v>190</v>
      </c>
      <c r="G51" s="3" t="s">
        <v>193</v>
      </c>
      <c r="H51" s="9">
        <v>41548</v>
      </c>
      <c r="I51" s="9">
        <v>41609</v>
      </c>
      <c r="J51" s="53">
        <f t="shared" si="153"/>
        <v>2013</v>
      </c>
      <c r="K51" s="3" t="s">
        <v>126</v>
      </c>
      <c r="L51" s="81"/>
      <c r="M51" s="23"/>
      <c r="N51" s="23"/>
      <c r="O51" s="46" t="s">
        <v>156</v>
      </c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15">
        <f t="shared" si="84"/>
        <v>0</v>
      </c>
      <c r="AC51" s="8">
        <f t="shared" ref="AC51:AN51" si="157">+$EQ51*0.020833333333</f>
        <v>5208.3333332500006</v>
      </c>
      <c r="AD51" s="8">
        <f t="shared" si="157"/>
        <v>5208.3333332500006</v>
      </c>
      <c r="AE51" s="8">
        <f t="shared" si="157"/>
        <v>5208.3333332500006</v>
      </c>
      <c r="AF51" s="8">
        <f t="shared" si="157"/>
        <v>5208.3333332500006</v>
      </c>
      <c r="AG51" s="8">
        <f t="shared" si="157"/>
        <v>5208.3333332500006</v>
      </c>
      <c r="AH51" s="8">
        <f t="shared" si="157"/>
        <v>5208.3333332500006</v>
      </c>
      <c r="AI51" s="8">
        <f t="shared" si="157"/>
        <v>5208.3333332500006</v>
      </c>
      <c r="AJ51" s="8">
        <f t="shared" si="157"/>
        <v>5208.3333332500006</v>
      </c>
      <c r="AK51" s="8">
        <f t="shared" si="157"/>
        <v>5208.3333332500006</v>
      </c>
      <c r="AL51" s="8">
        <f t="shared" si="157"/>
        <v>5208.3333332500006</v>
      </c>
      <c r="AM51" s="8">
        <f t="shared" si="157"/>
        <v>5208.3333332500006</v>
      </c>
      <c r="AN51" s="8">
        <f t="shared" si="157"/>
        <v>5208.3333332500006</v>
      </c>
      <c r="AO51" s="15">
        <f t="shared" si="85"/>
        <v>62499.999999000021</v>
      </c>
      <c r="AP51" s="8">
        <f t="shared" ref="AP51:BA51" si="158">+$EQ51*0.020833333333</f>
        <v>5208.3333332500006</v>
      </c>
      <c r="AQ51" s="8">
        <f t="shared" si="158"/>
        <v>5208.3333332500006</v>
      </c>
      <c r="AR51" s="8">
        <f t="shared" si="158"/>
        <v>5208.3333332500006</v>
      </c>
      <c r="AS51" s="8">
        <f t="shared" si="158"/>
        <v>5208.3333332500006</v>
      </c>
      <c r="AT51" s="8">
        <f t="shared" si="158"/>
        <v>5208.3333332500006</v>
      </c>
      <c r="AU51" s="8">
        <f t="shared" si="158"/>
        <v>5208.3333332500006</v>
      </c>
      <c r="AV51" s="8">
        <f t="shared" si="158"/>
        <v>5208.3333332500006</v>
      </c>
      <c r="AW51" s="8">
        <f t="shared" si="158"/>
        <v>5208.3333332500006</v>
      </c>
      <c r="AX51" s="8">
        <f t="shared" si="158"/>
        <v>5208.3333332500006</v>
      </c>
      <c r="AY51" s="8">
        <f t="shared" si="158"/>
        <v>5208.3333332500006</v>
      </c>
      <c r="AZ51" s="8">
        <f t="shared" si="158"/>
        <v>5208.3333332500006</v>
      </c>
      <c r="BA51" s="8">
        <f t="shared" si="158"/>
        <v>5208.3333332500006</v>
      </c>
      <c r="BB51" s="15">
        <f t="shared" si="86"/>
        <v>62499.999999000021</v>
      </c>
      <c r="BC51" s="8">
        <f t="shared" ref="BC51:BN51" si="159">+$EQ51*0.020833333333</f>
        <v>5208.3333332500006</v>
      </c>
      <c r="BD51" s="8">
        <f t="shared" si="159"/>
        <v>5208.3333332500006</v>
      </c>
      <c r="BE51" s="8">
        <f t="shared" si="159"/>
        <v>5208.3333332500006</v>
      </c>
      <c r="BF51" s="8">
        <f t="shared" si="159"/>
        <v>5208.3333332500006</v>
      </c>
      <c r="BG51" s="8">
        <f t="shared" si="159"/>
        <v>5208.3333332500006</v>
      </c>
      <c r="BH51" s="8">
        <f t="shared" si="159"/>
        <v>5208.3333332500006</v>
      </c>
      <c r="BI51" s="8">
        <f t="shared" si="159"/>
        <v>5208.3333332500006</v>
      </c>
      <c r="BJ51" s="8">
        <f t="shared" si="159"/>
        <v>5208.3333332500006</v>
      </c>
      <c r="BK51" s="8">
        <f t="shared" si="159"/>
        <v>5208.3333332500006</v>
      </c>
      <c r="BL51" s="8">
        <f t="shared" si="159"/>
        <v>5208.3333332500006</v>
      </c>
      <c r="BM51" s="8">
        <f t="shared" si="159"/>
        <v>5208.3333332500006</v>
      </c>
      <c r="BN51" s="8">
        <f t="shared" si="159"/>
        <v>5208.3333332500006</v>
      </c>
      <c r="BO51" s="15">
        <f t="shared" si="87"/>
        <v>62499.999999000021</v>
      </c>
      <c r="BP51" s="8">
        <f t="shared" ref="BP51:CA51" si="160">+$EQ51*0.020833333333</f>
        <v>5208.3333332500006</v>
      </c>
      <c r="BQ51" s="8">
        <f t="shared" si="160"/>
        <v>5208.3333332500006</v>
      </c>
      <c r="BR51" s="8">
        <f t="shared" si="160"/>
        <v>5208.3333332500006</v>
      </c>
      <c r="BS51" s="8">
        <f t="shared" si="160"/>
        <v>5208.3333332500006</v>
      </c>
      <c r="BT51" s="8">
        <f t="shared" si="160"/>
        <v>5208.3333332500006</v>
      </c>
      <c r="BU51" s="8">
        <f t="shared" si="160"/>
        <v>5208.3333332500006</v>
      </c>
      <c r="BV51" s="8">
        <f t="shared" si="160"/>
        <v>5208.3333332500006</v>
      </c>
      <c r="BW51" s="8">
        <f t="shared" si="160"/>
        <v>5208.3333332500006</v>
      </c>
      <c r="BX51" s="8">
        <f t="shared" si="160"/>
        <v>5208.3333332500006</v>
      </c>
      <c r="BY51" s="8">
        <f t="shared" si="160"/>
        <v>5208.3333332500006</v>
      </c>
      <c r="BZ51" s="8">
        <f t="shared" si="160"/>
        <v>5208.3333332500006</v>
      </c>
      <c r="CA51" s="8">
        <f t="shared" si="160"/>
        <v>5208.3333332500006</v>
      </c>
      <c r="CB51" s="15">
        <f t="shared" si="88"/>
        <v>62499.999999000021</v>
      </c>
      <c r="CC51" s="42">
        <f t="shared" si="89"/>
        <v>250000</v>
      </c>
      <c r="CD51" s="9">
        <f t="shared" si="90"/>
        <v>42979</v>
      </c>
      <c r="CE51" s="49">
        <f t="shared" si="91"/>
        <v>48</v>
      </c>
      <c r="CF51" s="50">
        <v>45</v>
      </c>
      <c r="CG51" s="49">
        <v>3</v>
      </c>
      <c r="CH51" s="37" t="str">
        <f t="shared" si="92"/>
        <v/>
      </c>
      <c r="CI51" s="35" t="str">
        <f t="shared" si="93"/>
        <v/>
      </c>
      <c r="CJ51" s="35" t="str">
        <f t="shared" si="94"/>
        <v/>
      </c>
      <c r="CK51" s="35" t="str">
        <f t="shared" si="95"/>
        <v/>
      </c>
      <c r="CL51" s="35" t="str">
        <f t="shared" si="96"/>
        <v/>
      </c>
      <c r="CM51" s="35" t="str">
        <f t="shared" si="97"/>
        <v/>
      </c>
      <c r="CN51" s="35" t="str">
        <f t="shared" si="98"/>
        <v/>
      </c>
      <c r="CO51" s="35" t="str">
        <f t="shared" si="99"/>
        <v/>
      </c>
      <c r="CP51" s="35" t="str">
        <f t="shared" si="100"/>
        <v/>
      </c>
      <c r="CQ51" s="35" t="str">
        <f t="shared" si="101"/>
        <v/>
      </c>
      <c r="CR51" s="35" t="str">
        <f t="shared" si="102"/>
        <v/>
      </c>
      <c r="CS51" s="38" t="str">
        <f t="shared" si="103"/>
        <v/>
      </c>
      <c r="CT51" s="37">
        <f t="shared" si="104"/>
        <v>5208.3333332500006</v>
      </c>
      <c r="CU51" s="35">
        <f t="shared" si="105"/>
        <v>5208.3333332500006</v>
      </c>
      <c r="CV51" s="35">
        <f t="shared" si="106"/>
        <v>5208.3333332500006</v>
      </c>
      <c r="CW51" s="35">
        <f t="shared" si="107"/>
        <v>5208.3333332500006</v>
      </c>
      <c r="CX51" s="35">
        <f t="shared" si="108"/>
        <v>5208.3333332500006</v>
      </c>
      <c r="CY51" s="35">
        <f t="shared" si="109"/>
        <v>5208.3333332500006</v>
      </c>
      <c r="CZ51" s="35">
        <f t="shared" si="110"/>
        <v>5208.3333332500006</v>
      </c>
      <c r="DA51" s="35">
        <f t="shared" si="111"/>
        <v>5208.3333332500006</v>
      </c>
      <c r="DB51" s="35">
        <f t="shared" si="112"/>
        <v>5208.3333332500006</v>
      </c>
      <c r="DC51" s="35">
        <f t="shared" si="113"/>
        <v>5208.3333332500006</v>
      </c>
      <c r="DD51" s="35">
        <f t="shared" si="114"/>
        <v>5208.3333332500006</v>
      </c>
      <c r="DE51" s="38">
        <f t="shared" si="115"/>
        <v>5208.3333332500006</v>
      </c>
      <c r="DF51" s="37">
        <f t="shared" si="116"/>
        <v>5208.3333332500006</v>
      </c>
      <c r="DG51" s="35">
        <f t="shared" si="117"/>
        <v>5208.3333332500006</v>
      </c>
      <c r="DH51" s="35">
        <f t="shared" si="118"/>
        <v>5208.3333332500006</v>
      </c>
      <c r="DI51" s="35">
        <f t="shared" si="119"/>
        <v>5208.3333332500006</v>
      </c>
      <c r="DJ51" s="35">
        <f t="shared" si="120"/>
        <v>5208.3333332500006</v>
      </c>
      <c r="DK51" s="35">
        <f t="shared" si="121"/>
        <v>5208.3333332500006</v>
      </c>
      <c r="DL51" s="35">
        <f t="shared" si="122"/>
        <v>5208.3333332500006</v>
      </c>
      <c r="DM51" s="35">
        <f t="shared" si="123"/>
        <v>5208.3333332500006</v>
      </c>
      <c r="DN51" s="35">
        <f t="shared" si="124"/>
        <v>5208.3333332500006</v>
      </c>
      <c r="DO51" s="35">
        <f t="shared" si="125"/>
        <v>5208.3333332500006</v>
      </c>
      <c r="DP51" s="35">
        <f t="shared" si="126"/>
        <v>5208.3333332500006</v>
      </c>
      <c r="DQ51" s="38">
        <f t="shared" si="127"/>
        <v>5208.3333332500006</v>
      </c>
      <c r="DR51" s="37">
        <f t="shared" si="128"/>
        <v>5208.3333332500006</v>
      </c>
      <c r="DS51" s="35">
        <f t="shared" si="129"/>
        <v>5208.3333332500006</v>
      </c>
      <c r="DT51" s="35">
        <f t="shared" si="130"/>
        <v>5208.3333332500006</v>
      </c>
      <c r="DU51" s="35">
        <f t="shared" si="131"/>
        <v>5208.3333332500006</v>
      </c>
      <c r="DV51" s="35">
        <f t="shared" si="132"/>
        <v>5208.3333332500006</v>
      </c>
      <c r="DW51" s="35">
        <f t="shared" si="133"/>
        <v>5208.3333332500006</v>
      </c>
      <c r="DX51" s="35">
        <f t="shared" si="134"/>
        <v>5208.3333332500006</v>
      </c>
      <c r="DY51" s="35">
        <f t="shared" si="135"/>
        <v>5208.3333332500006</v>
      </c>
      <c r="DZ51" s="35">
        <f t="shared" si="136"/>
        <v>5208.3333332500006</v>
      </c>
      <c r="EA51" s="35">
        <f t="shared" si="137"/>
        <v>5208.3333332500006</v>
      </c>
      <c r="EB51" s="35">
        <f t="shared" si="138"/>
        <v>5208.3333332500006</v>
      </c>
      <c r="EC51" s="38">
        <f t="shared" si="139"/>
        <v>5208.3333332500006</v>
      </c>
      <c r="ED51" s="37">
        <f t="shared" si="140"/>
        <v>5208.3333332500006</v>
      </c>
      <c r="EE51" s="35">
        <f t="shared" si="141"/>
        <v>5208.3333332500006</v>
      </c>
      <c r="EF51" s="35">
        <f t="shared" si="142"/>
        <v>5208.3333332500006</v>
      </c>
      <c r="EG51" s="35">
        <f t="shared" si="143"/>
        <v>5208.3333332500006</v>
      </c>
      <c r="EH51" s="35">
        <f t="shared" si="144"/>
        <v>5208.3333332500006</v>
      </c>
      <c r="EI51" s="35">
        <f t="shared" si="145"/>
        <v>5208.3333332500006</v>
      </c>
      <c r="EJ51" s="35">
        <f t="shared" si="146"/>
        <v>5208.3333332500006</v>
      </c>
      <c r="EK51" s="35">
        <f t="shared" si="147"/>
        <v>5208.3333332500006</v>
      </c>
      <c r="EL51" s="35">
        <f t="shared" si="148"/>
        <v>5208.3333332500006</v>
      </c>
      <c r="EM51" s="35">
        <f t="shared" si="149"/>
        <v>5208.3333332500006</v>
      </c>
      <c r="EN51" s="35">
        <f t="shared" si="150"/>
        <v>5208.3333332500006</v>
      </c>
      <c r="EO51" s="38">
        <f t="shared" si="151"/>
        <v>5208.3333332500006</v>
      </c>
      <c r="EP51" s="85"/>
      <c r="EQ51" s="6">
        <v>250000</v>
      </c>
      <c r="ER51" s="6">
        <f t="shared" si="152"/>
        <v>250000</v>
      </c>
      <c r="ES51" s="40"/>
      <c r="ET51" s="28"/>
      <c r="EU51" s="6">
        <f t="shared" si="154"/>
        <v>0</v>
      </c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5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5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6"/>
      <c r="IX51" s="6"/>
      <c r="IY51" s="6"/>
      <c r="IZ51" s="6"/>
      <c r="JA51" s="6"/>
      <c r="JB51" s="6"/>
      <c r="JC51" s="6"/>
      <c r="JD51" s="6"/>
      <c r="JE51" s="6"/>
      <c r="JF51" s="6"/>
      <c r="JG51" s="6"/>
      <c r="JH51" s="6"/>
      <c r="JI51" s="6"/>
      <c r="JJ51" s="6"/>
      <c r="JK51" s="6"/>
      <c r="JL51" s="6"/>
      <c r="JM51" s="6"/>
      <c r="JN51" s="6"/>
      <c r="JO51" s="6"/>
      <c r="JP51" s="6"/>
    </row>
    <row r="52" spans="1:276" s="25" customFormat="1" ht="20.25" customHeight="1" x14ac:dyDescent="0.2">
      <c r="A52" s="48" t="s">
        <v>150</v>
      </c>
      <c r="B52" s="39">
        <v>5</v>
      </c>
      <c r="C52" s="81" t="s">
        <v>59</v>
      </c>
      <c r="D52" s="89" t="s">
        <v>59</v>
      </c>
      <c r="E52" s="4" t="s">
        <v>176</v>
      </c>
      <c r="F52" s="51" t="s">
        <v>190</v>
      </c>
      <c r="G52" s="3" t="s">
        <v>216</v>
      </c>
      <c r="H52" s="9" t="s">
        <v>59</v>
      </c>
      <c r="I52" s="9" t="s">
        <v>59</v>
      </c>
      <c r="J52" s="53" t="str">
        <f t="shared" si="153"/>
        <v/>
      </c>
      <c r="K52" s="3" t="s">
        <v>180</v>
      </c>
      <c r="L52" s="81"/>
      <c r="M52" s="23"/>
      <c r="N52" s="23"/>
      <c r="O52" s="46" t="s">
        <v>2</v>
      </c>
      <c r="P52" s="8"/>
      <c r="Q52" s="8"/>
      <c r="R52" s="8"/>
      <c r="S52" s="8"/>
      <c r="T52" s="8"/>
      <c r="U52" s="8"/>
      <c r="V52" s="8"/>
      <c r="W52" s="8"/>
      <c r="X52" s="8"/>
      <c r="Y52" s="6"/>
      <c r="Z52" s="10"/>
      <c r="AA52" s="6"/>
      <c r="AB52" s="15">
        <f t="shared" si="84"/>
        <v>0</v>
      </c>
      <c r="AC52" s="8">
        <v>0</v>
      </c>
      <c r="AD52" s="8">
        <v>0</v>
      </c>
      <c r="AE52" s="8">
        <v>0</v>
      </c>
      <c r="AF52" s="8">
        <v>0</v>
      </c>
      <c r="AG52" s="8">
        <f>+$EQ52*0.3</f>
        <v>6600</v>
      </c>
      <c r="AH52" s="8">
        <v>0</v>
      </c>
      <c r="AI52" s="8">
        <v>0</v>
      </c>
      <c r="AJ52" s="8">
        <f>+$EQ52*0.3</f>
        <v>6600</v>
      </c>
      <c r="AK52" s="8">
        <v>0</v>
      </c>
      <c r="AL52" s="8">
        <v>0</v>
      </c>
      <c r="AM52" s="8">
        <v>0</v>
      </c>
      <c r="AN52" s="8">
        <f>+$EQ52*0.4</f>
        <v>8800</v>
      </c>
      <c r="AO52" s="15">
        <f t="shared" si="85"/>
        <v>22000</v>
      </c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15">
        <f t="shared" si="86"/>
        <v>0</v>
      </c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15">
        <f t="shared" si="87"/>
        <v>0</v>
      </c>
      <c r="BP52" s="8"/>
      <c r="BQ52" s="8"/>
      <c r="BR52" s="8"/>
      <c r="BS52" s="8"/>
      <c r="BT52" s="8"/>
      <c r="BU52" s="8"/>
      <c r="BV52" s="8"/>
      <c r="BW52" s="8"/>
      <c r="BX52" s="10"/>
      <c r="BY52" s="8"/>
      <c r="BZ52" s="8"/>
      <c r="CA52" s="8"/>
      <c r="CB52" s="15">
        <f t="shared" si="88"/>
        <v>0</v>
      </c>
      <c r="CC52" s="42">
        <f t="shared" si="89"/>
        <v>22000</v>
      </c>
      <c r="CD52" s="9" t="str">
        <f t="shared" si="90"/>
        <v/>
      </c>
      <c r="CE52" s="49">
        <f t="shared" si="91"/>
        <v>12</v>
      </c>
      <c r="CF52" s="50"/>
      <c r="CG52" s="49"/>
      <c r="CH52" s="37" t="str">
        <f t="shared" si="92"/>
        <v/>
      </c>
      <c r="CI52" s="35" t="str">
        <f t="shared" si="93"/>
        <v/>
      </c>
      <c r="CJ52" s="35" t="str">
        <f t="shared" si="94"/>
        <v/>
      </c>
      <c r="CK52" s="35" t="str">
        <f t="shared" si="95"/>
        <v/>
      </c>
      <c r="CL52" s="35" t="str">
        <f t="shared" si="96"/>
        <v/>
      </c>
      <c r="CM52" s="35" t="str">
        <f t="shared" si="97"/>
        <v/>
      </c>
      <c r="CN52" s="35" t="str">
        <f t="shared" si="98"/>
        <v/>
      </c>
      <c r="CO52" s="35" t="str">
        <f t="shared" si="99"/>
        <v/>
      </c>
      <c r="CP52" s="35" t="str">
        <f t="shared" si="100"/>
        <v/>
      </c>
      <c r="CQ52" s="35" t="str">
        <f t="shared" si="101"/>
        <v/>
      </c>
      <c r="CR52" s="35" t="str">
        <f t="shared" si="102"/>
        <v/>
      </c>
      <c r="CS52" s="38" t="str">
        <f t="shared" si="103"/>
        <v/>
      </c>
      <c r="CT52" s="37">
        <f t="shared" si="104"/>
        <v>0</v>
      </c>
      <c r="CU52" s="35">
        <f t="shared" si="105"/>
        <v>0</v>
      </c>
      <c r="CV52" s="35">
        <f t="shared" si="106"/>
        <v>0</v>
      </c>
      <c r="CW52" s="35">
        <f t="shared" si="107"/>
        <v>0</v>
      </c>
      <c r="CX52" s="35">
        <f t="shared" si="108"/>
        <v>6600</v>
      </c>
      <c r="CY52" s="35">
        <f t="shared" si="109"/>
        <v>0</v>
      </c>
      <c r="CZ52" s="35">
        <f t="shared" si="110"/>
        <v>0</v>
      </c>
      <c r="DA52" s="35">
        <f t="shared" si="111"/>
        <v>6600</v>
      </c>
      <c r="DB52" s="35">
        <f t="shared" si="112"/>
        <v>0</v>
      </c>
      <c r="DC52" s="35">
        <f t="shared" si="113"/>
        <v>0</v>
      </c>
      <c r="DD52" s="35">
        <f t="shared" si="114"/>
        <v>0</v>
      </c>
      <c r="DE52" s="38">
        <f t="shared" si="115"/>
        <v>8800</v>
      </c>
      <c r="DF52" s="37" t="str">
        <f t="shared" si="116"/>
        <v/>
      </c>
      <c r="DG52" s="35" t="str">
        <f t="shared" si="117"/>
        <v/>
      </c>
      <c r="DH52" s="35" t="str">
        <f t="shared" si="118"/>
        <v/>
      </c>
      <c r="DI52" s="35" t="str">
        <f t="shared" si="119"/>
        <v/>
      </c>
      <c r="DJ52" s="35" t="str">
        <f t="shared" si="120"/>
        <v/>
      </c>
      <c r="DK52" s="35" t="str">
        <f t="shared" si="121"/>
        <v/>
      </c>
      <c r="DL52" s="35" t="str">
        <f t="shared" si="122"/>
        <v/>
      </c>
      <c r="DM52" s="35" t="str">
        <f t="shared" si="123"/>
        <v/>
      </c>
      <c r="DN52" s="35" t="str">
        <f t="shared" si="124"/>
        <v/>
      </c>
      <c r="DO52" s="35" t="str">
        <f t="shared" si="125"/>
        <v/>
      </c>
      <c r="DP52" s="35" t="str">
        <f t="shared" si="126"/>
        <v/>
      </c>
      <c r="DQ52" s="38" t="str">
        <f t="shared" si="127"/>
        <v/>
      </c>
      <c r="DR52" s="37" t="str">
        <f t="shared" si="128"/>
        <v/>
      </c>
      <c r="DS52" s="35" t="str">
        <f t="shared" si="129"/>
        <v/>
      </c>
      <c r="DT52" s="35" t="str">
        <f t="shared" si="130"/>
        <v/>
      </c>
      <c r="DU52" s="35" t="str">
        <f t="shared" si="131"/>
        <v/>
      </c>
      <c r="DV52" s="35" t="str">
        <f t="shared" si="132"/>
        <v/>
      </c>
      <c r="DW52" s="35" t="str">
        <f t="shared" si="133"/>
        <v/>
      </c>
      <c r="DX52" s="35" t="str">
        <f t="shared" si="134"/>
        <v/>
      </c>
      <c r="DY52" s="35" t="str">
        <f t="shared" si="135"/>
        <v/>
      </c>
      <c r="DZ52" s="35" t="str">
        <f t="shared" si="136"/>
        <v/>
      </c>
      <c r="EA52" s="35" t="str">
        <f t="shared" si="137"/>
        <v/>
      </c>
      <c r="EB52" s="35" t="str">
        <f t="shared" si="138"/>
        <v/>
      </c>
      <c r="EC52" s="38" t="str">
        <f t="shared" si="139"/>
        <v/>
      </c>
      <c r="ED52" s="37" t="str">
        <f t="shared" si="140"/>
        <v/>
      </c>
      <c r="EE52" s="35" t="str">
        <f t="shared" si="141"/>
        <v/>
      </c>
      <c r="EF52" s="35" t="str">
        <f t="shared" si="142"/>
        <v/>
      </c>
      <c r="EG52" s="35" t="str">
        <f t="shared" si="143"/>
        <v/>
      </c>
      <c r="EH52" s="35" t="str">
        <f t="shared" si="144"/>
        <v/>
      </c>
      <c r="EI52" s="35" t="str">
        <f t="shared" si="145"/>
        <v/>
      </c>
      <c r="EJ52" s="35" t="str">
        <f t="shared" si="146"/>
        <v/>
      </c>
      <c r="EK52" s="35" t="str">
        <f t="shared" si="147"/>
        <v/>
      </c>
      <c r="EL52" s="35" t="str">
        <f t="shared" si="148"/>
        <v/>
      </c>
      <c r="EM52" s="35" t="str">
        <f t="shared" si="149"/>
        <v/>
      </c>
      <c r="EN52" s="35" t="str">
        <f t="shared" si="150"/>
        <v/>
      </c>
      <c r="EO52" s="38" t="str">
        <f t="shared" si="151"/>
        <v/>
      </c>
      <c r="EP52" s="85"/>
      <c r="EQ52" s="6">
        <v>22000</v>
      </c>
      <c r="ER52" s="6">
        <f t="shared" si="152"/>
        <v>22000</v>
      </c>
      <c r="ES52" s="40"/>
      <c r="ET52" s="28"/>
      <c r="EU52" s="6">
        <f t="shared" si="154"/>
        <v>0</v>
      </c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5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5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6"/>
      <c r="IX52" s="6"/>
      <c r="IY52" s="6"/>
      <c r="IZ52" s="6"/>
      <c r="JA52" s="6"/>
      <c r="JB52" s="6"/>
      <c r="JC52" s="6"/>
      <c r="JD52" s="6"/>
      <c r="JE52" s="6"/>
      <c r="JF52" s="6"/>
      <c r="JG52" s="6"/>
      <c r="JH52" s="6"/>
      <c r="JI52" s="6"/>
      <c r="JJ52" s="6"/>
      <c r="JK52" s="6"/>
      <c r="JL52" s="6"/>
      <c r="JM52" s="6"/>
      <c r="JN52" s="6"/>
      <c r="JO52" s="6"/>
      <c r="JP52" s="6"/>
    </row>
    <row r="53" spans="1:276" s="25" customFormat="1" ht="20.25" customHeight="1" x14ac:dyDescent="0.2">
      <c r="A53" s="48" t="s">
        <v>150</v>
      </c>
      <c r="B53" s="39">
        <v>5</v>
      </c>
      <c r="C53" s="81" t="s">
        <v>59</v>
      </c>
      <c r="D53" s="89" t="s">
        <v>59</v>
      </c>
      <c r="E53" s="4" t="s">
        <v>177</v>
      </c>
      <c r="F53" s="51" t="s">
        <v>190</v>
      </c>
      <c r="G53" s="3" t="s">
        <v>216</v>
      </c>
      <c r="H53" s="9" t="s">
        <v>59</v>
      </c>
      <c r="I53" s="9" t="s">
        <v>59</v>
      </c>
      <c r="J53" s="53" t="str">
        <f t="shared" si="153"/>
        <v/>
      </c>
      <c r="K53" s="3" t="s">
        <v>180</v>
      </c>
      <c r="L53" s="81"/>
      <c r="M53" s="23"/>
      <c r="N53" s="23"/>
      <c r="O53" s="46" t="s">
        <v>2</v>
      </c>
      <c r="P53" s="8"/>
      <c r="Q53" s="8"/>
      <c r="R53" s="8"/>
      <c r="S53" s="8"/>
      <c r="T53" s="8"/>
      <c r="U53" s="8"/>
      <c r="V53" s="8"/>
      <c r="W53" s="8"/>
      <c r="X53" s="8"/>
      <c r="Y53" s="6"/>
      <c r="Z53" s="10"/>
      <c r="AA53" s="6"/>
      <c r="AB53" s="15">
        <f t="shared" si="84"/>
        <v>0</v>
      </c>
      <c r="AC53" s="8">
        <v>0</v>
      </c>
      <c r="AD53" s="8">
        <v>0</v>
      </c>
      <c r="AE53" s="8">
        <v>0</v>
      </c>
      <c r="AF53" s="8">
        <v>0</v>
      </c>
      <c r="AG53" s="8">
        <f>+$EQ53*0.3</f>
        <v>9000</v>
      </c>
      <c r="AH53" s="8">
        <v>0</v>
      </c>
      <c r="AI53" s="8">
        <v>0</v>
      </c>
      <c r="AJ53" s="8">
        <f>+$EQ53*0.3</f>
        <v>9000</v>
      </c>
      <c r="AK53" s="8">
        <v>0</v>
      </c>
      <c r="AL53" s="8">
        <v>0</v>
      </c>
      <c r="AM53" s="8">
        <v>0</v>
      </c>
      <c r="AN53" s="8">
        <f>+$EQ53*0.4</f>
        <v>12000</v>
      </c>
      <c r="AO53" s="15">
        <f t="shared" si="85"/>
        <v>30000</v>
      </c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15">
        <f t="shared" si="86"/>
        <v>0</v>
      </c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15">
        <f t="shared" si="87"/>
        <v>0</v>
      </c>
      <c r="BP53" s="8"/>
      <c r="BQ53" s="8"/>
      <c r="BR53" s="8"/>
      <c r="BS53" s="8"/>
      <c r="BT53" s="8"/>
      <c r="BU53" s="8"/>
      <c r="BV53" s="8"/>
      <c r="BW53" s="8"/>
      <c r="BX53" s="10"/>
      <c r="BY53" s="8"/>
      <c r="BZ53" s="8"/>
      <c r="CA53" s="8"/>
      <c r="CB53" s="15">
        <f t="shared" si="88"/>
        <v>0</v>
      </c>
      <c r="CC53" s="42">
        <f t="shared" si="89"/>
        <v>30000</v>
      </c>
      <c r="CD53" s="9" t="str">
        <f t="shared" si="90"/>
        <v/>
      </c>
      <c r="CE53" s="49">
        <f t="shared" si="91"/>
        <v>12</v>
      </c>
      <c r="CF53" s="50"/>
      <c r="CG53" s="49"/>
      <c r="CH53" s="37" t="str">
        <f t="shared" si="92"/>
        <v/>
      </c>
      <c r="CI53" s="35" t="str">
        <f t="shared" si="93"/>
        <v/>
      </c>
      <c r="CJ53" s="35" t="str">
        <f t="shared" si="94"/>
        <v/>
      </c>
      <c r="CK53" s="35" t="str">
        <f t="shared" si="95"/>
        <v/>
      </c>
      <c r="CL53" s="35" t="str">
        <f t="shared" si="96"/>
        <v/>
      </c>
      <c r="CM53" s="35" t="str">
        <f t="shared" si="97"/>
        <v/>
      </c>
      <c r="CN53" s="35" t="str">
        <f t="shared" si="98"/>
        <v/>
      </c>
      <c r="CO53" s="35" t="str">
        <f t="shared" si="99"/>
        <v/>
      </c>
      <c r="CP53" s="35" t="str">
        <f t="shared" si="100"/>
        <v/>
      </c>
      <c r="CQ53" s="35" t="str">
        <f t="shared" si="101"/>
        <v/>
      </c>
      <c r="CR53" s="35" t="str">
        <f t="shared" si="102"/>
        <v/>
      </c>
      <c r="CS53" s="38" t="str">
        <f t="shared" si="103"/>
        <v/>
      </c>
      <c r="CT53" s="37">
        <f t="shared" si="104"/>
        <v>0</v>
      </c>
      <c r="CU53" s="35">
        <f t="shared" si="105"/>
        <v>0</v>
      </c>
      <c r="CV53" s="35">
        <f t="shared" si="106"/>
        <v>0</v>
      </c>
      <c r="CW53" s="35">
        <f t="shared" si="107"/>
        <v>0</v>
      </c>
      <c r="CX53" s="35">
        <f t="shared" si="108"/>
        <v>9000</v>
      </c>
      <c r="CY53" s="35">
        <f t="shared" si="109"/>
        <v>0</v>
      </c>
      <c r="CZ53" s="35">
        <f t="shared" si="110"/>
        <v>0</v>
      </c>
      <c r="DA53" s="35">
        <f t="shared" si="111"/>
        <v>9000</v>
      </c>
      <c r="DB53" s="35">
        <f t="shared" si="112"/>
        <v>0</v>
      </c>
      <c r="DC53" s="35">
        <f t="shared" si="113"/>
        <v>0</v>
      </c>
      <c r="DD53" s="35">
        <f t="shared" si="114"/>
        <v>0</v>
      </c>
      <c r="DE53" s="38">
        <f t="shared" si="115"/>
        <v>12000</v>
      </c>
      <c r="DF53" s="37" t="str">
        <f t="shared" si="116"/>
        <v/>
      </c>
      <c r="DG53" s="35" t="str">
        <f t="shared" si="117"/>
        <v/>
      </c>
      <c r="DH53" s="35" t="str">
        <f t="shared" si="118"/>
        <v/>
      </c>
      <c r="DI53" s="35" t="str">
        <f t="shared" si="119"/>
        <v/>
      </c>
      <c r="DJ53" s="35" t="str">
        <f t="shared" si="120"/>
        <v/>
      </c>
      <c r="DK53" s="35" t="str">
        <f t="shared" si="121"/>
        <v/>
      </c>
      <c r="DL53" s="35" t="str">
        <f t="shared" si="122"/>
        <v/>
      </c>
      <c r="DM53" s="35" t="str">
        <f t="shared" si="123"/>
        <v/>
      </c>
      <c r="DN53" s="35" t="str">
        <f t="shared" si="124"/>
        <v/>
      </c>
      <c r="DO53" s="35" t="str">
        <f t="shared" si="125"/>
        <v/>
      </c>
      <c r="DP53" s="35" t="str">
        <f t="shared" si="126"/>
        <v/>
      </c>
      <c r="DQ53" s="38" t="str">
        <f t="shared" si="127"/>
        <v/>
      </c>
      <c r="DR53" s="37" t="str">
        <f t="shared" si="128"/>
        <v/>
      </c>
      <c r="DS53" s="35" t="str">
        <f t="shared" si="129"/>
        <v/>
      </c>
      <c r="DT53" s="35" t="str">
        <f t="shared" si="130"/>
        <v/>
      </c>
      <c r="DU53" s="35" t="str">
        <f t="shared" si="131"/>
        <v/>
      </c>
      <c r="DV53" s="35" t="str">
        <f t="shared" si="132"/>
        <v/>
      </c>
      <c r="DW53" s="35" t="str">
        <f t="shared" si="133"/>
        <v/>
      </c>
      <c r="DX53" s="35" t="str">
        <f t="shared" si="134"/>
        <v/>
      </c>
      <c r="DY53" s="35" t="str">
        <f t="shared" si="135"/>
        <v/>
      </c>
      <c r="DZ53" s="35" t="str">
        <f t="shared" si="136"/>
        <v/>
      </c>
      <c r="EA53" s="35" t="str">
        <f t="shared" si="137"/>
        <v/>
      </c>
      <c r="EB53" s="35" t="str">
        <f t="shared" si="138"/>
        <v/>
      </c>
      <c r="EC53" s="38" t="str">
        <f t="shared" si="139"/>
        <v/>
      </c>
      <c r="ED53" s="37" t="str">
        <f t="shared" si="140"/>
        <v/>
      </c>
      <c r="EE53" s="35" t="str">
        <f t="shared" si="141"/>
        <v/>
      </c>
      <c r="EF53" s="35" t="str">
        <f t="shared" si="142"/>
        <v/>
      </c>
      <c r="EG53" s="35" t="str">
        <f t="shared" si="143"/>
        <v/>
      </c>
      <c r="EH53" s="35" t="str">
        <f t="shared" si="144"/>
        <v/>
      </c>
      <c r="EI53" s="35" t="str">
        <f t="shared" si="145"/>
        <v/>
      </c>
      <c r="EJ53" s="35" t="str">
        <f t="shared" si="146"/>
        <v/>
      </c>
      <c r="EK53" s="35" t="str">
        <f t="shared" si="147"/>
        <v/>
      </c>
      <c r="EL53" s="35" t="str">
        <f t="shared" si="148"/>
        <v/>
      </c>
      <c r="EM53" s="35" t="str">
        <f t="shared" si="149"/>
        <v/>
      </c>
      <c r="EN53" s="35" t="str">
        <f t="shared" si="150"/>
        <v/>
      </c>
      <c r="EO53" s="38" t="str">
        <f t="shared" si="151"/>
        <v/>
      </c>
      <c r="EP53" s="85"/>
      <c r="EQ53" s="6">
        <v>30000</v>
      </c>
      <c r="ER53" s="6">
        <f t="shared" si="152"/>
        <v>30000</v>
      </c>
      <c r="ES53" s="40"/>
      <c r="ET53" s="28"/>
      <c r="EU53" s="6">
        <f t="shared" si="154"/>
        <v>0</v>
      </c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5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5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  <c r="IW53" s="6"/>
      <c r="IX53" s="6"/>
      <c r="IY53" s="6"/>
      <c r="IZ53" s="6"/>
      <c r="JA53" s="6"/>
      <c r="JB53" s="6"/>
      <c r="JC53" s="6"/>
      <c r="JD53" s="6"/>
      <c r="JE53" s="6"/>
      <c r="JF53" s="6"/>
      <c r="JG53" s="6"/>
      <c r="JH53" s="6"/>
      <c r="JI53" s="6"/>
      <c r="JJ53" s="6"/>
      <c r="JK53" s="6"/>
      <c r="JL53" s="6"/>
      <c r="JM53" s="6"/>
      <c r="JN53" s="6"/>
      <c r="JO53" s="6"/>
      <c r="JP53" s="6"/>
    </row>
    <row r="54" spans="1:276" s="25" customFormat="1" ht="20.25" customHeight="1" x14ac:dyDescent="0.2">
      <c r="A54" s="48" t="s">
        <v>150</v>
      </c>
      <c r="B54" s="39">
        <v>5</v>
      </c>
      <c r="C54" s="81" t="s">
        <v>59</v>
      </c>
      <c r="D54" s="89" t="s">
        <v>59</v>
      </c>
      <c r="E54" s="108" t="s">
        <v>178</v>
      </c>
      <c r="F54" s="51" t="s">
        <v>190</v>
      </c>
      <c r="G54" s="3" t="s">
        <v>216</v>
      </c>
      <c r="H54" s="9" t="s">
        <v>59</v>
      </c>
      <c r="I54" s="9" t="s">
        <v>59</v>
      </c>
      <c r="J54" s="53" t="str">
        <f t="shared" si="153"/>
        <v/>
      </c>
      <c r="K54" s="3" t="s">
        <v>180</v>
      </c>
      <c r="L54" s="81"/>
      <c r="M54" s="23"/>
      <c r="N54" s="23"/>
      <c r="O54" s="46" t="s">
        <v>2</v>
      </c>
      <c r="P54" s="8"/>
      <c r="Q54" s="8"/>
      <c r="R54" s="8"/>
      <c r="S54" s="8"/>
      <c r="T54" s="8"/>
      <c r="U54" s="8"/>
      <c r="V54" s="8"/>
      <c r="W54" s="8"/>
      <c r="X54" s="8"/>
      <c r="Y54" s="6"/>
      <c r="Z54" s="10"/>
      <c r="AA54" s="6"/>
      <c r="AB54" s="15">
        <f t="shared" si="84"/>
        <v>0</v>
      </c>
      <c r="AC54" s="8">
        <v>0</v>
      </c>
      <c r="AD54" s="8">
        <v>0</v>
      </c>
      <c r="AE54" s="8">
        <v>0</v>
      </c>
      <c r="AF54" s="8">
        <v>0</v>
      </c>
      <c r="AG54" s="8">
        <f>+$EQ54*0.3</f>
        <v>10500</v>
      </c>
      <c r="AH54" s="8">
        <v>0</v>
      </c>
      <c r="AI54" s="8">
        <v>0</v>
      </c>
      <c r="AJ54" s="8">
        <f>+$EQ54*0.3</f>
        <v>10500</v>
      </c>
      <c r="AK54" s="8">
        <v>0</v>
      </c>
      <c r="AL54" s="8">
        <v>0</v>
      </c>
      <c r="AM54" s="8">
        <v>0</v>
      </c>
      <c r="AN54" s="8">
        <f>+$EQ54*0.4</f>
        <v>14000</v>
      </c>
      <c r="AO54" s="15">
        <f t="shared" si="85"/>
        <v>35000</v>
      </c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15">
        <f t="shared" si="86"/>
        <v>0</v>
      </c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15">
        <f t="shared" si="87"/>
        <v>0</v>
      </c>
      <c r="BP54" s="8"/>
      <c r="BQ54" s="8"/>
      <c r="BR54" s="8"/>
      <c r="BS54" s="8"/>
      <c r="BT54" s="8"/>
      <c r="BU54" s="8"/>
      <c r="BV54" s="8"/>
      <c r="BW54" s="8"/>
      <c r="BX54" s="10"/>
      <c r="BY54" s="8"/>
      <c r="BZ54" s="8"/>
      <c r="CA54" s="8"/>
      <c r="CB54" s="15">
        <f t="shared" si="88"/>
        <v>0</v>
      </c>
      <c r="CC54" s="42">
        <f t="shared" si="89"/>
        <v>35000</v>
      </c>
      <c r="CD54" s="9" t="str">
        <f t="shared" si="90"/>
        <v/>
      </c>
      <c r="CE54" s="49">
        <f t="shared" si="91"/>
        <v>12</v>
      </c>
      <c r="CF54" s="50"/>
      <c r="CG54" s="49"/>
      <c r="CH54" s="37" t="str">
        <f t="shared" si="92"/>
        <v/>
      </c>
      <c r="CI54" s="35" t="str">
        <f t="shared" si="93"/>
        <v/>
      </c>
      <c r="CJ54" s="35" t="str">
        <f t="shared" si="94"/>
        <v/>
      </c>
      <c r="CK54" s="35" t="str">
        <f t="shared" si="95"/>
        <v/>
      </c>
      <c r="CL54" s="35" t="str">
        <f t="shared" si="96"/>
        <v/>
      </c>
      <c r="CM54" s="35" t="str">
        <f t="shared" si="97"/>
        <v/>
      </c>
      <c r="CN54" s="35" t="str">
        <f t="shared" si="98"/>
        <v/>
      </c>
      <c r="CO54" s="35" t="str">
        <f t="shared" si="99"/>
        <v/>
      </c>
      <c r="CP54" s="35" t="str">
        <f t="shared" si="100"/>
        <v/>
      </c>
      <c r="CQ54" s="35" t="str">
        <f t="shared" si="101"/>
        <v/>
      </c>
      <c r="CR54" s="35" t="str">
        <f t="shared" si="102"/>
        <v/>
      </c>
      <c r="CS54" s="38" t="str">
        <f t="shared" si="103"/>
        <v/>
      </c>
      <c r="CT54" s="37">
        <f t="shared" si="104"/>
        <v>0</v>
      </c>
      <c r="CU54" s="35">
        <f t="shared" si="105"/>
        <v>0</v>
      </c>
      <c r="CV54" s="35">
        <f t="shared" si="106"/>
        <v>0</v>
      </c>
      <c r="CW54" s="35">
        <f t="shared" si="107"/>
        <v>0</v>
      </c>
      <c r="CX54" s="35">
        <f t="shared" si="108"/>
        <v>10500</v>
      </c>
      <c r="CY54" s="35">
        <f t="shared" si="109"/>
        <v>0</v>
      </c>
      <c r="CZ54" s="35">
        <f t="shared" si="110"/>
        <v>0</v>
      </c>
      <c r="DA54" s="35">
        <f t="shared" si="111"/>
        <v>10500</v>
      </c>
      <c r="DB54" s="35">
        <f t="shared" si="112"/>
        <v>0</v>
      </c>
      <c r="DC54" s="35">
        <f t="shared" si="113"/>
        <v>0</v>
      </c>
      <c r="DD54" s="35">
        <f t="shared" si="114"/>
        <v>0</v>
      </c>
      <c r="DE54" s="38">
        <f t="shared" si="115"/>
        <v>14000</v>
      </c>
      <c r="DF54" s="37" t="str">
        <f t="shared" si="116"/>
        <v/>
      </c>
      <c r="DG54" s="35" t="str">
        <f t="shared" si="117"/>
        <v/>
      </c>
      <c r="DH54" s="35" t="str">
        <f t="shared" si="118"/>
        <v/>
      </c>
      <c r="DI54" s="35" t="str">
        <f t="shared" si="119"/>
        <v/>
      </c>
      <c r="DJ54" s="35" t="str">
        <f t="shared" si="120"/>
        <v/>
      </c>
      <c r="DK54" s="35" t="str">
        <f t="shared" si="121"/>
        <v/>
      </c>
      <c r="DL54" s="35" t="str">
        <f t="shared" si="122"/>
        <v/>
      </c>
      <c r="DM54" s="35" t="str">
        <f t="shared" si="123"/>
        <v/>
      </c>
      <c r="DN54" s="35" t="str">
        <f t="shared" si="124"/>
        <v/>
      </c>
      <c r="DO54" s="35" t="str">
        <f t="shared" si="125"/>
        <v/>
      </c>
      <c r="DP54" s="35" t="str">
        <f t="shared" si="126"/>
        <v/>
      </c>
      <c r="DQ54" s="38" t="str">
        <f t="shared" si="127"/>
        <v/>
      </c>
      <c r="DR54" s="37" t="str">
        <f t="shared" si="128"/>
        <v/>
      </c>
      <c r="DS54" s="35" t="str">
        <f t="shared" si="129"/>
        <v/>
      </c>
      <c r="DT54" s="35" t="str">
        <f t="shared" si="130"/>
        <v/>
      </c>
      <c r="DU54" s="35" t="str">
        <f t="shared" si="131"/>
        <v/>
      </c>
      <c r="DV54" s="35" t="str">
        <f t="shared" si="132"/>
        <v/>
      </c>
      <c r="DW54" s="35" t="str">
        <f t="shared" si="133"/>
        <v/>
      </c>
      <c r="DX54" s="35" t="str">
        <f t="shared" si="134"/>
        <v/>
      </c>
      <c r="DY54" s="35" t="str">
        <f t="shared" si="135"/>
        <v/>
      </c>
      <c r="DZ54" s="35" t="str">
        <f t="shared" si="136"/>
        <v/>
      </c>
      <c r="EA54" s="35" t="str">
        <f t="shared" si="137"/>
        <v/>
      </c>
      <c r="EB54" s="35" t="str">
        <f t="shared" si="138"/>
        <v/>
      </c>
      <c r="EC54" s="38" t="str">
        <f t="shared" si="139"/>
        <v/>
      </c>
      <c r="ED54" s="37" t="str">
        <f t="shared" si="140"/>
        <v/>
      </c>
      <c r="EE54" s="35" t="str">
        <f t="shared" si="141"/>
        <v/>
      </c>
      <c r="EF54" s="35" t="str">
        <f t="shared" si="142"/>
        <v/>
      </c>
      <c r="EG54" s="35" t="str">
        <f t="shared" si="143"/>
        <v/>
      </c>
      <c r="EH54" s="35" t="str">
        <f t="shared" si="144"/>
        <v/>
      </c>
      <c r="EI54" s="35" t="str">
        <f t="shared" si="145"/>
        <v/>
      </c>
      <c r="EJ54" s="35" t="str">
        <f t="shared" si="146"/>
        <v/>
      </c>
      <c r="EK54" s="35" t="str">
        <f t="shared" si="147"/>
        <v/>
      </c>
      <c r="EL54" s="35" t="str">
        <f t="shared" si="148"/>
        <v/>
      </c>
      <c r="EM54" s="35" t="str">
        <f t="shared" si="149"/>
        <v/>
      </c>
      <c r="EN54" s="35" t="str">
        <f t="shared" si="150"/>
        <v/>
      </c>
      <c r="EO54" s="38" t="str">
        <f t="shared" si="151"/>
        <v/>
      </c>
      <c r="EP54" s="85"/>
      <c r="EQ54" s="6">
        <v>35000</v>
      </c>
      <c r="ER54" s="6">
        <f t="shared" si="152"/>
        <v>35000</v>
      </c>
      <c r="ES54" s="40"/>
      <c r="ET54" s="28"/>
      <c r="EU54" s="6">
        <f t="shared" si="154"/>
        <v>0</v>
      </c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5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5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  <c r="IW54" s="6"/>
      <c r="IX54" s="6"/>
      <c r="IY54" s="6"/>
      <c r="IZ54" s="6"/>
      <c r="JA54" s="6"/>
      <c r="JB54" s="6"/>
      <c r="JC54" s="6"/>
      <c r="JD54" s="6"/>
      <c r="JE54" s="6"/>
      <c r="JF54" s="6"/>
      <c r="JG54" s="6"/>
      <c r="JH54" s="6"/>
      <c r="JI54" s="6"/>
      <c r="JJ54" s="6"/>
      <c r="JK54" s="6"/>
      <c r="JL54" s="6"/>
      <c r="JM54" s="6"/>
      <c r="JN54" s="6"/>
      <c r="JO54" s="6"/>
      <c r="JP54" s="6"/>
    </row>
    <row r="55" spans="1:276" s="25" customFormat="1" ht="20.25" customHeight="1" x14ac:dyDescent="0.2">
      <c r="A55" s="48" t="s">
        <v>150</v>
      </c>
      <c r="B55" s="39">
        <v>5</v>
      </c>
      <c r="C55" s="81" t="s">
        <v>59</v>
      </c>
      <c r="D55" s="89" t="s">
        <v>59</v>
      </c>
      <c r="E55" s="108" t="s">
        <v>179</v>
      </c>
      <c r="F55" s="51" t="s">
        <v>190</v>
      </c>
      <c r="G55" s="3" t="s">
        <v>216</v>
      </c>
      <c r="H55" s="9" t="s">
        <v>59</v>
      </c>
      <c r="I55" s="9" t="s">
        <v>59</v>
      </c>
      <c r="J55" s="53" t="str">
        <f t="shared" si="153"/>
        <v/>
      </c>
      <c r="K55" s="3" t="s">
        <v>180</v>
      </c>
      <c r="L55" s="81"/>
      <c r="M55" s="23"/>
      <c r="N55" s="23"/>
      <c r="O55" s="46" t="s">
        <v>2</v>
      </c>
      <c r="P55" s="8"/>
      <c r="Q55" s="8"/>
      <c r="R55" s="8"/>
      <c r="S55" s="8"/>
      <c r="T55" s="8"/>
      <c r="U55" s="8"/>
      <c r="V55" s="8"/>
      <c r="W55" s="8"/>
      <c r="X55" s="8"/>
      <c r="Y55" s="6"/>
      <c r="Z55" s="10"/>
      <c r="AA55" s="6"/>
      <c r="AB55" s="15">
        <f t="shared" si="84"/>
        <v>0</v>
      </c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15">
        <f t="shared" si="85"/>
        <v>0</v>
      </c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15">
        <f t="shared" si="86"/>
        <v>0</v>
      </c>
      <c r="BC55" s="8">
        <v>0</v>
      </c>
      <c r="BD55" s="8">
        <v>0</v>
      </c>
      <c r="BE55" s="8">
        <v>0</v>
      </c>
      <c r="BF55" s="8">
        <v>0</v>
      </c>
      <c r="BG55" s="8">
        <f>+$EQ55*0.2</f>
        <v>12600</v>
      </c>
      <c r="BH55" s="8">
        <v>0</v>
      </c>
      <c r="BI55" s="8">
        <v>0</v>
      </c>
      <c r="BJ55" s="8">
        <f>+$EQ55*0.1</f>
        <v>6300</v>
      </c>
      <c r="BK55" s="8">
        <v>0</v>
      </c>
      <c r="BL55" s="8">
        <v>0</v>
      </c>
      <c r="BM55" s="8">
        <f>+$EQ55*0.1</f>
        <v>6300</v>
      </c>
      <c r="BN55" s="8">
        <v>0</v>
      </c>
      <c r="BO55" s="15">
        <f t="shared" si="87"/>
        <v>25200</v>
      </c>
      <c r="BP55" s="8">
        <v>0</v>
      </c>
      <c r="BQ55" s="8">
        <f>+$EQ55*0.2</f>
        <v>12600</v>
      </c>
      <c r="BR55" s="8">
        <v>0</v>
      </c>
      <c r="BS55" s="8">
        <v>0</v>
      </c>
      <c r="BT55" s="8">
        <f>+$EQ55*0.2</f>
        <v>12600</v>
      </c>
      <c r="BU55" s="8">
        <v>0</v>
      </c>
      <c r="BV55" s="8">
        <v>0</v>
      </c>
      <c r="BW55" s="8">
        <f>+$EQ55*0.2</f>
        <v>12600</v>
      </c>
      <c r="BX55" s="10"/>
      <c r="BY55" s="8"/>
      <c r="BZ55" s="8"/>
      <c r="CA55" s="8"/>
      <c r="CB55" s="15">
        <f t="shared" si="88"/>
        <v>37800</v>
      </c>
      <c r="CC55" s="42">
        <f t="shared" si="89"/>
        <v>63000</v>
      </c>
      <c r="CD55" s="9" t="str">
        <f t="shared" si="90"/>
        <v/>
      </c>
      <c r="CE55" s="49">
        <f t="shared" si="91"/>
        <v>20</v>
      </c>
      <c r="CF55" s="50"/>
      <c r="CG55" s="49"/>
      <c r="CH55" s="37" t="str">
        <f t="shared" si="92"/>
        <v/>
      </c>
      <c r="CI55" s="35" t="str">
        <f t="shared" si="93"/>
        <v/>
      </c>
      <c r="CJ55" s="35" t="str">
        <f t="shared" si="94"/>
        <v/>
      </c>
      <c r="CK55" s="35" t="str">
        <f t="shared" si="95"/>
        <v/>
      </c>
      <c r="CL55" s="35" t="str">
        <f t="shared" si="96"/>
        <v/>
      </c>
      <c r="CM55" s="35" t="str">
        <f t="shared" si="97"/>
        <v/>
      </c>
      <c r="CN55" s="35" t="str">
        <f t="shared" si="98"/>
        <v/>
      </c>
      <c r="CO55" s="35" t="str">
        <f t="shared" si="99"/>
        <v/>
      </c>
      <c r="CP55" s="35" t="str">
        <f t="shared" si="100"/>
        <v/>
      </c>
      <c r="CQ55" s="35" t="str">
        <f t="shared" si="101"/>
        <v/>
      </c>
      <c r="CR55" s="35" t="str">
        <f t="shared" si="102"/>
        <v/>
      </c>
      <c r="CS55" s="38" t="str">
        <f t="shared" si="103"/>
        <v/>
      </c>
      <c r="CT55" s="37" t="str">
        <f t="shared" si="104"/>
        <v/>
      </c>
      <c r="CU55" s="35" t="str">
        <f t="shared" si="105"/>
        <v/>
      </c>
      <c r="CV55" s="35" t="str">
        <f t="shared" si="106"/>
        <v/>
      </c>
      <c r="CW55" s="35" t="str">
        <f t="shared" si="107"/>
        <v/>
      </c>
      <c r="CX55" s="35" t="str">
        <f t="shared" si="108"/>
        <v/>
      </c>
      <c r="CY55" s="35" t="str">
        <f t="shared" si="109"/>
        <v/>
      </c>
      <c r="CZ55" s="35" t="str">
        <f t="shared" si="110"/>
        <v/>
      </c>
      <c r="DA55" s="35" t="str">
        <f t="shared" si="111"/>
        <v/>
      </c>
      <c r="DB55" s="35" t="str">
        <f t="shared" si="112"/>
        <v/>
      </c>
      <c r="DC55" s="35" t="str">
        <f t="shared" si="113"/>
        <v/>
      </c>
      <c r="DD55" s="35" t="str">
        <f t="shared" si="114"/>
        <v/>
      </c>
      <c r="DE55" s="38" t="str">
        <f t="shared" si="115"/>
        <v/>
      </c>
      <c r="DF55" s="37" t="str">
        <f t="shared" si="116"/>
        <v/>
      </c>
      <c r="DG55" s="35" t="str">
        <f t="shared" si="117"/>
        <v/>
      </c>
      <c r="DH55" s="35" t="str">
        <f t="shared" si="118"/>
        <v/>
      </c>
      <c r="DI55" s="35" t="str">
        <f t="shared" si="119"/>
        <v/>
      </c>
      <c r="DJ55" s="35" t="str">
        <f t="shared" si="120"/>
        <v/>
      </c>
      <c r="DK55" s="35" t="str">
        <f t="shared" si="121"/>
        <v/>
      </c>
      <c r="DL55" s="35" t="str">
        <f t="shared" si="122"/>
        <v/>
      </c>
      <c r="DM55" s="35" t="str">
        <f t="shared" si="123"/>
        <v/>
      </c>
      <c r="DN55" s="35" t="str">
        <f t="shared" si="124"/>
        <v/>
      </c>
      <c r="DO55" s="35" t="str">
        <f t="shared" si="125"/>
        <v/>
      </c>
      <c r="DP55" s="35" t="str">
        <f t="shared" si="126"/>
        <v/>
      </c>
      <c r="DQ55" s="38" t="str">
        <f t="shared" si="127"/>
        <v/>
      </c>
      <c r="DR55" s="37">
        <f t="shared" si="128"/>
        <v>0</v>
      </c>
      <c r="DS55" s="35">
        <f t="shared" si="129"/>
        <v>0</v>
      </c>
      <c r="DT55" s="35">
        <f t="shared" si="130"/>
        <v>0</v>
      </c>
      <c r="DU55" s="35">
        <f t="shared" si="131"/>
        <v>0</v>
      </c>
      <c r="DV55" s="35">
        <f t="shared" si="132"/>
        <v>12600</v>
      </c>
      <c r="DW55" s="35">
        <f t="shared" si="133"/>
        <v>0</v>
      </c>
      <c r="DX55" s="35">
        <f t="shared" si="134"/>
        <v>0</v>
      </c>
      <c r="DY55" s="35">
        <f t="shared" si="135"/>
        <v>6300</v>
      </c>
      <c r="DZ55" s="35">
        <f t="shared" si="136"/>
        <v>0</v>
      </c>
      <c r="EA55" s="35">
        <f t="shared" si="137"/>
        <v>0</v>
      </c>
      <c r="EB55" s="35">
        <f t="shared" si="138"/>
        <v>6300</v>
      </c>
      <c r="EC55" s="38">
        <f t="shared" si="139"/>
        <v>0</v>
      </c>
      <c r="ED55" s="37">
        <f t="shared" si="140"/>
        <v>0</v>
      </c>
      <c r="EE55" s="35">
        <f t="shared" si="141"/>
        <v>12600</v>
      </c>
      <c r="EF55" s="35">
        <f t="shared" si="142"/>
        <v>0</v>
      </c>
      <c r="EG55" s="35">
        <f t="shared" si="143"/>
        <v>0</v>
      </c>
      <c r="EH55" s="35">
        <f t="shared" si="144"/>
        <v>12600</v>
      </c>
      <c r="EI55" s="35">
        <f t="shared" si="145"/>
        <v>0</v>
      </c>
      <c r="EJ55" s="35">
        <f t="shared" si="146"/>
        <v>0</v>
      </c>
      <c r="EK55" s="35">
        <f t="shared" si="147"/>
        <v>12600</v>
      </c>
      <c r="EL55" s="35" t="str">
        <f t="shared" si="148"/>
        <v/>
      </c>
      <c r="EM55" s="35" t="str">
        <f t="shared" si="149"/>
        <v/>
      </c>
      <c r="EN55" s="35" t="str">
        <f t="shared" si="150"/>
        <v/>
      </c>
      <c r="EO55" s="38" t="str">
        <f t="shared" si="151"/>
        <v/>
      </c>
      <c r="EP55" s="85"/>
      <c r="EQ55" s="6">
        <v>63000</v>
      </c>
      <c r="ER55" s="6">
        <f t="shared" si="152"/>
        <v>63000</v>
      </c>
      <c r="ES55" s="40"/>
      <c r="ET55" s="28"/>
      <c r="EU55" s="6">
        <f t="shared" si="154"/>
        <v>0</v>
      </c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5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5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  <c r="IP55" s="6"/>
      <c r="IQ55" s="6"/>
      <c r="IR55" s="6"/>
      <c r="IS55" s="6"/>
      <c r="IT55" s="6"/>
      <c r="IU55" s="6"/>
      <c r="IV55" s="6"/>
      <c r="IW55" s="6"/>
      <c r="IX55" s="6"/>
      <c r="IY55" s="6"/>
      <c r="IZ55" s="6"/>
      <c r="JA55" s="6"/>
      <c r="JB55" s="6"/>
      <c r="JC55" s="6"/>
      <c r="JD55" s="6"/>
      <c r="JE55" s="6"/>
      <c r="JF55" s="6"/>
      <c r="JG55" s="6"/>
      <c r="JH55" s="6"/>
      <c r="JI55" s="6"/>
      <c r="JJ55" s="6"/>
      <c r="JK55" s="6"/>
      <c r="JL55" s="6"/>
      <c r="JM55" s="6"/>
      <c r="JN55" s="6"/>
      <c r="JO55" s="6"/>
      <c r="JP55" s="6"/>
    </row>
    <row r="56" spans="1:276" s="25" customFormat="1" ht="20.25" customHeight="1" x14ac:dyDescent="0.2">
      <c r="A56" s="48" t="s">
        <v>150</v>
      </c>
      <c r="B56" s="39">
        <v>5</v>
      </c>
      <c r="C56" s="81" t="s">
        <v>59</v>
      </c>
      <c r="D56" s="44" t="s">
        <v>59</v>
      </c>
      <c r="E56" s="108" t="s">
        <v>174</v>
      </c>
      <c r="F56" s="51" t="s">
        <v>190</v>
      </c>
      <c r="G56" s="3" t="s">
        <v>216</v>
      </c>
      <c r="H56" s="9" t="s">
        <v>59</v>
      </c>
      <c r="I56" s="9" t="s">
        <v>59</v>
      </c>
      <c r="J56" s="53" t="str">
        <f t="shared" si="153"/>
        <v/>
      </c>
      <c r="K56" s="3" t="s">
        <v>180</v>
      </c>
      <c r="L56" s="81"/>
      <c r="M56" s="23"/>
      <c r="N56" s="23"/>
      <c r="O56" s="46" t="s">
        <v>2</v>
      </c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15">
        <f t="shared" si="84"/>
        <v>0</v>
      </c>
      <c r="AC56" s="6"/>
      <c r="AD56" s="6"/>
      <c r="AE56" s="6"/>
      <c r="AF56" s="6"/>
      <c r="AG56" s="6"/>
      <c r="AH56" s="6"/>
      <c r="AI56" s="6"/>
      <c r="AJ56" s="6"/>
      <c r="AK56" s="8"/>
      <c r="AL56" s="6"/>
      <c r="AM56" s="8"/>
      <c r="AN56" s="6"/>
      <c r="AO56" s="15">
        <f t="shared" si="85"/>
        <v>0</v>
      </c>
      <c r="AP56" s="8">
        <v>0</v>
      </c>
      <c r="AQ56" s="8">
        <v>0</v>
      </c>
      <c r="AR56" s="8">
        <v>0</v>
      </c>
      <c r="AS56" s="8">
        <v>0</v>
      </c>
      <c r="AT56" s="8">
        <f>+$EQ56*0.2</f>
        <v>94700</v>
      </c>
      <c r="AU56" s="8">
        <v>0</v>
      </c>
      <c r="AV56" s="8">
        <v>0</v>
      </c>
      <c r="AW56" s="8">
        <f>+$EQ56*0.1</f>
        <v>47350</v>
      </c>
      <c r="AX56" s="8">
        <v>0</v>
      </c>
      <c r="AY56" s="8">
        <v>0</v>
      </c>
      <c r="AZ56" s="8">
        <f>+$EQ56*0.1</f>
        <v>47350</v>
      </c>
      <c r="BA56" s="8">
        <v>0</v>
      </c>
      <c r="BB56" s="15">
        <f t="shared" si="86"/>
        <v>189400</v>
      </c>
      <c r="BC56" s="8">
        <v>0</v>
      </c>
      <c r="BD56" s="8">
        <f>+$EQ56*0.2</f>
        <v>94700</v>
      </c>
      <c r="BE56" s="8">
        <v>0</v>
      </c>
      <c r="BF56" s="8">
        <v>0</v>
      </c>
      <c r="BG56" s="8">
        <f>+$EQ56*0.2</f>
        <v>94700</v>
      </c>
      <c r="BH56" s="8">
        <v>0</v>
      </c>
      <c r="BI56" s="8">
        <v>0</v>
      </c>
      <c r="BJ56" s="8">
        <f>+$EQ56*0.2</f>
        <v>94700</v>
      </c>
      <c r="BK56" s="10"/>
      <c r="BL56" s="8"/>
      <c r="BM56" s="8"/>
      <c r="BN56" s="8"/>
      <c r="BO56" s="15">
        <f t="shared" si="87"/>
        <v>284100</v>
      </c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10"/>
      <c r="CB56" s="15">
        <f t="shared" si="88"/>
        <v>0</v>
      </c>
      <c r="CC56" s="42">
        <f t="shared" si="89"/>
        <v>473500</v>
      </c>
      <c r="CD56" s="9" t="str">
        <f t="shared" si="90"/>
        <v/>
      </c>
      <c r="CE56" s="49">
        <f t="shared" si="91"/>
        <v>20</v>
      </c>
      <c r="CF56" s="50"/>
      <c r="CG56" s="49"/>
      <c r="CH56" s="37" t="str">
        <f t="shared" si="92"/>
        <v/>
      </c>
      <c r="CI56" s="35" t="str">
        <f t="shared" si="93"/>
        <v/>
      </c>
      <c r="CJ56" s="35" t="str">
        <f t="shared" si="94"/>
        <v/>
      </c>
      <c r="CK56" s="35" t="str">
        <f t="shared" si="95"/>
        <v/>
      </c>
      <c r="CL56" s="35" t="str">
        <f t="shared" si="96"/>
        <v/>
      </c>
      <c r="CM56" s="35" t="str">
        <f t="shared" si="97"/>
        <v/>
      </c>
      <c r="CN56" s="35" t="str">
        <f t="shared" si="98"/>
        <v/>
      </c>
      <c r="CO56" s="35" t="str">
        <f t="shared" si="99"/>
        <v/>
      </c>
      <c r="CP56" s="35" t="str">
        <f t="shared" si="100"/>
        <v/>
      </c>
      <c r="CQ56" s="35" t="str">
        <f t="shared" si="101"/>
        <v/>
      </c>
      <c r="CR56" s="35" t="str">
        <f t="shared" si="102"/>
        <v/>
      </c>
      <c r="CS56" s="38" t="str">
        <f t="shared" si="103"/>
        <v/>
      </c>
      <c r="CT56" s="37" t="str">
        <f t="shared" si="104"/>
        <v/>
      </c>
      <c r="CU56" s="35" t="str">
        <f t="shared" si="105"/>
        <v/>
      </c>
      <c r="CV56" s="35" t="str">
        <f t="shared" si="106"/>
        <v/>
      </c>
      <c r="CW56" s="35" t="str">
        <f t="shared" si="107"/>
        <v/>
      </c>
      <c r="CX56" s="35" t="str">
        <f t="shared" si="108"/>
        <v/>
      </c>
      <c r="CY56" s="35" t="str">
        <f t="shared" si="109"/>
        <v/>
      </c>
      <c r="CZ56" s="35" t="str">
        <f t="shared" si="110"/>
        <v/>
      </c>
      <c r="DA56" s="35" t="str">
        <f t="shared" si="111"/>
        <v/>
      </c>
      <c r="DB56" s="35" t="str">
        <f t="shared" si="112"/>
        <v/>
      </c>
      <c r="DC56" s="35" t="str">
        <f t="shared" si="113"/>
        <v/>
      </c>
      <c r="DD56" s="35" t="str">
        <f t="shared" si="114"/>
        <v/>
      </c>
      <c r="DE56" s="38" t="str">
        <f t="shared" si="115"/>
        <v/>
      </c>
      <c r="DF56" s="37">
        <f t="shared" si="116"/>
        <v>0</v>
      </c>
      <c r="DG56" s="35">
        <f t="shared" si="117"/>
        <v>0</v>
      </c>
      <c r="DH56" s="35">
        <f t="shared" si="118"/>
        <v>0</v>
      </c>
      <c r="DI56" s="35">
        <f t="shared" si="119"/>
        <v>0</v>
      </c>
      <c r="DJ56" s="35">
        <f t="shared" si="120"/>
        <v>94700</v>
      </c>
      <c r="DK56" s="35">
        <f t="shared" si="121"/>
        <v>0</v>
      </c>
      <c r="DL56" s="35">
        <f t="shared" si="122"/>
        <v>0</v>
      </c>
      <c r="DM56" s="35">
        <f t="shared" si="123"/>
        <v>47350</v>
      </c>
      <c r="DN56" s="35">
        <f t="shared" si="124"/>
        <v>0</v>
      </c>
      <c r="DO56" s="35">
        <f t="shared" si="125"/>
        <v>0</v>
      </c>
      <c r="DP56" s="35">
        <f t="shared" si="126"/>
        <v>47350</v>
      </c>
      <c r="DQ56" s="38">
        <f t="shared" si="127"/>
        <v>0</v>
      </c>
      <c r="DR56" s="37">
        <f t="shared" si="128"/>
        <v>0</v>
      </c>
      <c r="DS56" s="35">
        <f t="shared" si="129"/>
        <v>94700</v>
      </c>
      <c r="DT56" s="35">
        <f t="shared" si="130"/>
        <v>0</v>
      </c>
      <c r="DU56" s="35">
        <f t="shared" si="131"/>
        <v>0</v>
      </c>
      <c r="DV56" s="35">
        <f t="shared" si="132"/>
        <v>94700</v>
      </c>
      <c r="DW56" s="35">
        <f t="shared" si="133"/>
        <v>0</v>
      </c>
      <c r="DX56" s="35">
        <f t="shared" si="134"/>
        <v>0</v>
      </c>
      <c r="DY56" s="35">
        <f t="shared" si="135"/>
        <v>94700</v>
      </c>
      <c r="DZ56" s="35" t="str">
        <f t="shared" si="136"/>
        <v/>
      </c>
      <c r="EA56" s="35" t="str">
        <f t="shared" si="137"/>
        <v/>
      </c>
      <c r="EB56" s="35" t="str">
        <f t="shared" si="138"/>
        <v/>
      </c>
      <c r="EC56" s="38" t="str">
        <f t="shared" si="139"/>
        <v/>
      </c>
      <c r="ED56" s="37" t="str">
        <f t="shared" si="140"/>
        <v/>
      </c>
      <c r="EE56" s="35" t="str">
        <f t="shared" si="141"/>
        <v/>
      </c>
      <c r="EF56" s="35" t="str">
        <f t="shared" si="142"/>
        <v/>
      </c>
      <c r="EG56" s="35" t="str">
        <f t="shared" si="143"/>
        <v/>
      </c>
      <c r="EH56" s="35" t="str">
        <f t="shared" si="144"/>
        <v/>
      </c>
      <c r="EI56" s="35" t="str">
        <f t="shared" si="145"/>
        <v/>
      </c>
      <c r="EJ56" s="35" t="str">
        <f t="shared" si="146"/>
        <v/>
      </c>
      <c r="EK56" s="35" t="str">
        <f t="shared" si="147"/>
        <v/>
      </c>
      <c r="EL56" s="35" t="str">
        <f t="shared" si="148"/>
        <v/>
      </c>
      <c r="EM56" s="35" t="str">
        <f t="shared" si="149"/>
        <v/>
      </c>
      <c r="EN56" s="35" t="str">
        <f t="shared" si="150"/>
        <v/>
      </c>
      <c r="EO56" s="38" t="str">
        <f t="shared" si="151"/>
        <v/>
      </c>
      <c r="EP56" s="85"/>
      <c r="EQ56" s="6">
        <v>473500</v>
      </c>
      <c r="ER56" s="6">
        <f t="shared" si="152"/>
        <v>473500</v>
      </c>
      <c r="ES56" s="40"/>
      <c r="ET56" s="28"/>
      <c r="EU56" s="6">
        <f t="shared" si="154"/>
        <v>0</v>
      </c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5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5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  <c r="IP56" s="6"/>
      <c r="IQ56" s="6"/>
      <c r="IR56" s="6"/>
      <c r="IS56" s="6"/>
      <c r="IT56" s="6"/>
      <c r="IU56" s="6"/>
      <c r="IV56" s="6"/>
      <c r="IW56" s="6"/>
      <c r="IX56" s="6"/>
      <c r="IY56" s="6"/>
      <c r="IZ56" s="6"/>
      <c r="JA56" s="6"/>
      <c r="JB56" s="6"/>
      <c r="JC56" s="6"/>
      <c r="JD56" s="6"/>
      <c r="JE56" s="6"/>
      <c r="JF56" s="6"/>
      <c r="JG56" s="6"/>
      <c r="JH56" s="6"/>
      <c r="JI56" s="6"/>
      <c r="JJ56" s="6"/>
      <c r="JK56" s="6"/>
      <c r="JL56" s="6"/>
      <c r="JM56" s="6"/>
      <c r="JN56" s="6"/>
      <c r="JO56" s="6"/>
      <c r="JP56" s="6"/>
    </row>
    <row r="57" spans="1:276" s="25" customFormat="1" ht="20.25" customHeight="1" x14ac:dyDescent="0.2">
      <c r="A57" s="48" t="s">
        <v>150</v>
      </c>
      <c r="B57" s="39">
        <v>5</v>
      </c>
      <c r="C57" s="81" t="s">
        <v>59</v>
      </c>
      <c r="D57" s="44" t="s">
        <v>59</v>
      </c>
      <c r="E57" s="108" t="s">
        <v>175</v>
      </c>
      <c r="F57" s="51" t="s">
        <v>190</v>
      </c>
      <c r="G57" s="3" t="s">
        <v>216</v>
      </c>
      <c r="H57" s="9" t="s">
        <v>59</v>
      </c>
      <c r="I57" s="9" t="s">
        <v>59</v>
      </c>
      <c r="J57" s="53" t="str">
        <f t="shared" si="153"/>
        <v/>
      </c>
      <c r="K57" s="3" t="s">
        <v>180</v>
      </c>
      <c r="L57" s="81"/>
      <c r="M57" s="23"/>
      <c r="N57" s="23"/>
      <c r="O57" s="46" t="s">
        <v>2</v>
      </c>
      <c r="P57" s="6"/>
      <c r="Q57" s="6"/>
      <c r="R57" s="6"/>
      <c r="S57" s="6"/>
      <c r="T57" s="6"/>
      <c r="U57" s="8"/>
      <c r="V57" s="8"/>
      <c r="W57" s="6"/>
      <c r="X57" s="8"/>
      <c r="Y57" s="8"/>
      <c r="Z57" s="6"/>
      <c r="AA57" s="8"/>
      <c r="AB57" s="15">
        <f t="shared" si="84"/>
        <v>0</v>
      </c>
      <c r="AC57" s="8"/>
      <c r="AD57" s="6"/>
      <c r="AE57" s="8"/>
      <c r="AF57" s="8"/>
      <c r="AG57" s="6"/>
      <c r="AH57" s="6"/>
      <c r="AI57" s="6"/>
      <c r="AJ57" s="6"/>
      <c r="AK57" s="8"/>
      <c r="AL57" s="6"/>
      <c r="AM57" s="8"/>
      <c r="AN57" s="6"/>
      <c r="AO57" s="15">
        <f t="shared" si="85"/>
        <v>0</v>
      </c>
      <c r="AP57" s="8">
        <v>0</v>
      </c>
      <c r="AQ57" s="8">
        <v>0</v>
      </c>
      <c r="AR57" s="8">
        <v>0</v>
      </c>
      <c r="AS57" s="8">
        <v>0</v>
      </c>
      <c r="AT57" s="8">
        <f>+$EQ57*0.2</f>
        <v>125000</v>
      </c>
      <c r="AU57" s="8">
        <v>0</v>
      </c>
      <c r="AV57" s="8">
        <v>0</v>
      </c>
      <c r="AW57" s="8">
        <f>+$EQ57*0.1</f>
        <v>62500</v>
      </c>
      <c r="AX57" s="8">
        <v>0</v>
      </c>
      <c r="AY57" s="8">
        <v>0</v>
      </c>
      <c r="AZ57" s="8">
        <f>+$EQ57*0.1</f>
        <v>62500</v>
      </c>
      <c r="BA57" s="8">
        <v>0</v>
      </c>
      <c r="BB57" s="15">
        <f t="shared" si="86"/>
        <v>250000</v>
      </c>
      <c r="BC57" s="8">
        <v>0</v>
      </c>
      <c r="BD57" s="8">
        <f>+$EQ57*0.2</f>
        <v>125000</v>
      </c>
      <c r="BE57" s="8">
        <v>0</v>
      </c>
      <c r="BF57" s="8">
        <v>0</v>
      </c>
      <c r="BG57" s="8">
        <f>+$EQ57*0.2</f>
        <v>125000</v>
      </c>
      <c r="BH57" s="8">
        <v>0</v>
      </c>
      <c r="BI57" s="8">
        <v>0</v>
      </c>
      <c r="BJ57" s="8">
        <f>+$EQ57*0.2</f>
        <v>125000</v>
      </c>
      <c r="BK57" s="10"/>
      <c r="BL57" s="8"/>
      <c r="BM57" s="8"/>
      <c r="BN57" s="8"/>
      <c r="BO57" s="15">
        <f t="shared" si="87"/>
        <v>375000</v>
      </c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10"/>
      <c r="CB57" s="15">
        <f t="shared" si="88"/>
        <v>0</v>
      </c>
      <c r="CC57" s="42">
        <f t="shared" si="89"/>
        <v>625000</v>
      </c>
      <c r="CD57" s="9" t="str">
        <f t="shared" si="90"/>
        <v/>
      </c>
      <c r="CE57" s="49">
        <f t="shared" si="91"/>
        <v>20</v>
      </c>
      <c r="CF57" s="50"/>
      <c r="CG57" s="49"/>
      <c r="CH57" s="37" t="str">
        <f t="shared" si="92"/>
        <v/>
      </c>
      <c r="CI57" s="35" t="str">
        <f t="shared" si="93"/>
        <v/>
      </c>
      <c r="CJ57" s="35" t="str">
        <f t="shared" si="94"/>
        <v/>
      </c>
      <c r="CK57" s="35" t="str">
        <f t="shared" si="95"/>
        <v/>
      </c>
      <c r="CL57" s="35" t="str">
        <f t="shared" si="96"/>
        <v/>
      </c>
      <c r="CM57" s="35" t="str">
        <f t="shared" si="97"/>
        <v/>
      </c>
      <c r="CN57" s="35" t="str">
        <f t="shared" si="98"/>
        <v/>
      </c>
      <c r="CO57" s="35" t="str">
        <f t="shared" si="99"/>
        <v/>
      </c>
      <c r="CP57" s="35" t="str">
        <f t="shared" si="100"/>
        <v/>
      </c>
      <c r="CQ57" s="35" t="str">
        <f t="shared" si="101"/>
        <v/>
      </c>
      <c r="CR57" s="35" t="str">
        <f t="shared" si="102"/>
        <v/>
      </c>
      <c r="CS57" s="38" t="str">
        <f t="shared" si="103"/>
        <v/>
      </c>
      <c r="CT57" s="37" t="str">
        <f t="shared" si="104"/>
        <v/>
      </c>
      <c r="CU57" s="35" t="str">
        <f t="shared" si="105"/>
        <v/>
      </c>
      <c r="CV57" s="35" t="str">
        <f t="shared" si="106"/>
        <v/>
      </c>
      <c r="CW57" s="35" t="str">
        <f t="shared" si="107"/>
        <v/>
      </c>
      <c r="CX57" s="35" t="str">
        <f t="shared" si="108"/>
        <v/>
      </c>
      <c r="CY57" s="35" t="str">
        <f t="shared" si="109"/>
        <v/>
      </c>
      <c r="CZ57" s="35" t="str">
        <f t="shared" si="110"/>
        <v/>
      </c>
      <c r="DA57" s="35" t="str">
        <f t="shared" si="111"/>
        <v/>
      </c>
      <c r="DB57" s="35" t="str">
        <f t="shared" si="112"/>
        <v/>
      </c>
      <c r="DC57" s="35" t="str">
        <f t="shared" si="113"/>
        <v/>
      </c>
      <c r="DD57" s="35" t="str">
        <f t="shared" si="114"/>
        <v/>
      </c>
      <c r="DE57" s="38" t="str">
        <f t="shared" si="115"/>
        <v/>
      </c>
      <c r="DF57" s="37">
        <f t="shared" si="116"/>
        <v>0</v>
      </c>
      <c r="DG57" s="35">
        <f t="shared" si="117"/>
        <v>0</v>
      </c>
      <c r="DH57" s="35">
        <f t="shared" si="118"/>
        <v>0</v>
      </c>
      <c r="DI57" s="35">
        <f t="shared" si="119"/>
        <v>0</v>
      </c>
      <c r="DJ57" s="35">
        <f t="shared" si="120"/>
        <v>125000</v>
      </c>
      <c r="DK57" s="35">
        <f t="shared" si="121"/>
        <v>0</v>
      </c>
      <c r="DL57" s="35">
        <f t="shared" si="122"/>
        <v>0</v>
      </c>
      <c r="DM57" s="35">
        <f t="shared" si="123"/>
        <v>62500</v>
      </c>
      <c r="DN57" s="35">
        <f t="shared" si="124"/>
        <v>0</v>
      </c>
      <c r="DO57" s="35">
        <f t="shared" si="125"/>
        <v>0</v>
      </c>
      <c r="DP57" s="35">
        <f t="shared" si="126"/>
        <v>62500</v>
      </c>
      <c r="DQ57" s="38">
        <f t="shared" si="127"/>
        <v>0</v>
      </c>
      <c r="DR57" s="37">
        <f t="shared" si="128"/>
        <v>0</v>
      </c>
      <c r="DS57" s="35">
        <f t="shared" si="129"/>
        <v>125000</v>
      </c>
      <c r="DT57" s="35">
        <f t="shared" si="130"/>
        <v>0</v>
      </c>
      <c r="DU57" s="35">
        <f t="shared" si="131"/>
        <v>0</v>
      </c>
      <c r="DV57" s="35">
        <f t="shared" si="132"/>
        <v>125000</v>
      </c>
      <c r="DW57" s="35">
        <f t="shared" si="133"/>
        <v>0</v>
      </c>
      <c r="DX57" s="35">
        <f t="shared" si="134"/>
        <v>0</v>
      </c>
      <c r="DY57" s="35">
        <f t="shared" si="135"/>
        <v>125000</v>
      </c>
      <c r="DZ57" s="35" t="str">
        <f t="shared" si="136"/>
        <v/>
      </c>
      <c r="EA57" s="35" t="str">
        <f t="shared" si="137"/>
        <v/>
      </c>
      <c r="EB57" s="35" t="str">
        <f t="shared" si="138"/>
        <v/>
      </c>
      <c r="EC57" s="38" t="str">
        <f t="shared" si="139"/>
        <v/>
      </c>
      <c r="ED57" s="37" t="str">
        <f t="shared" si="140"/>
        <v/>
      </c>
      <c r="EE57" s="35" t="str">
        <f t="shared" si="141"/>
        <v/>
      </c>
      <c r="EF57" s="35" t="str">
        <f t="shared" si="142"/>
        <v/>
      </c>
      <c r="EG57" s="35" t="str">
        <f t="shared" si="143"/>
        <v/>
      </c>
      <c r="EH57" s="35" t="str">
        <f t="shared" si="144"/>
        <v/>
      </c>
      <c r="EI57" s="35" t="str">
        <f t="shared" si="145"/>
        <v/>
      </c>
      <c r="EJ57" s="35" t="str">
        <f t="shared" si="146"/>
        <v/>
      </c>
      <c r="EK57" s="35" t="str">
        <f t="shared" si="147"/>
        <v/>
      </c>
      <c r="EL57" s="35" t="str">
        <f t="shared" si="148"/>
        <v/>
      </c>
      <c r="EM57" s="35" t="str">
        <f t="shared" si="149"/>
        <v/>
      </c>
      <c r="EN57" s="35" t="str">
        <f t="shared" si="150"/>
        <v/>
      </c>
      <c r="EO57" s="38" t="str">
        <f t="shared" si="151"/>
        <v/>
      </c>
      <c r="EP57" s="85"/>
      <c r="EQ57" s="6">
        <v>625000</v>
      </c>
      <c r="ER57" s="6">
        <f t="shared" si="152"/>
        <v>625000</v>
      </c>
      <c r="ES57" s="40"/>
      <c r="ET57" s="28"/>
      <c r="EU57" s="6">
        <f t="shared" si="154"/>
        <v>0</v>
      </c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5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5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  <c r="IW57" s="6"/>
      <c r="IX57" s="6"/>
      <c r="IY57" s="6"/>
      <c r="IZ57" s="6"/>
      <c r="JA57" s="6"/>
      <c r="JB57" s="6"/>
      <c r="JC57" s="6"/>
      <c r="JD57" s="6"/>
      <c r="JE57" s="6"/>
      <c r="JF57" s="6"/>
      <c r="JG57" s="6"/>
      <c r="JH57" s="6"/>
      <c r="JI57" s="6"/>
      <c r="JJ57" s="6"/>
      <c r="JK57" s="6"/>
      <c r="JL57" s="6"/>
      <c r="JM57" s="6"/>
      <c r="JN57" s="6"/>
      <c r="JO57" s="6"/>
      <c r="JP57" s="6"/>
    </row>
    <row r="58" spans="1:276" s="25" customFormat="1" ht="20.25" customHeight="1" x14ac:dyDescent="0.2">
      <c r="A58" s="48" t="s">
        <v>203</v>
      </c>
      <c r="B58" s="39">
        <v>5</v>
      </c>
      <c r="C58" s="81" t="s">
        <v>59</v>
      </c>
      <c r="D58" s="44" t="s">
        <v>59</v>
      </c>
      <c r="E58" s="109" t="s">
        <v>169</v>
      </c>
      <c r="F58" s="51" t="s">
        <v>190</v>
      </c>
      <c r="G58" s="3" t="s">
        <v>216</v>
      </c>
      <c r="H58" s="9" t="s">
        <v>59</v>
      </c>
      <c r="I58" s="9" t="s">
        <v>59</v>
      </c>
      <c r="J58" s="53" t="str">
        <f t="shared" si="153"/>
        <v/>
      </c>
      <c r="K58" s="3" t="s">
        <v>180</v>
      </c>
      <c r="L58" s="81"/>
      <c r="M58" s="23"/>
      <c r="N58" s="23"/>
      <c r="O58" s="46" t="s">
        <v>2</v>
      </c>
      <c r="P58" s="6"/>
      <c r="Q58" s="6"/>
      <c r="R58" s="6"/>
      <c r="S58" s="6"/>
      <c r="T58" s="6"/>
      <c r="U58" s="8"/>
      <c r="V58" s="8"/>
      <c r="W58" s="6"/>
      <c r="X58" s="8"/>
      <c r="Y58" s="8"/>
      <c r="Z58" s="6"/>
      <c r="AA58" s="8"/>
      <c r="AB58" s="15">
        <f t="shared" si="84"/>
        <v>0</v>
      </c>
      <c r="AC58" s="8">
        <v>0</v>
      </c>
      <c r="AD58" s="8">
        <v>0</v>
      </c>
      <c r="AE58" s="8">
        <v>0</v>
      </c>
      <c r="AF58" s="8">
        <v>0</v>
      </c>
      <c r="AG58" s="8">
        <f>+$EQ58*0.2</f>
        <v>153200</v>
      </c>
      <c r="AH58" s="8">
        <v>0</v>
      </c>
      <c r="AI58" s="8">
        <v>0</v>
      </c>
      <c r="AJ58" s="8">
        <f>+$EQ58*0.2</f>
        <v>153200</v>
      </c>
      <c r="AK58" s="8">
        <v>0</v>
      </c>
      <c r="AL58" s="8">
        <v>0</v>
      </c>
      <c r="AM58" s="8">
        <v>0</v>
      </c>
      <c r="AN58" s="8">
        <f>+$EQ58*0.2</f>
        <v>153200</v>
      </c>
      <c r="AO58" s="15">
        <f t="shared" si="85"/>
        <v>459600</v>
      </c>
      <c r="AP58" s="8">
        <v>0</v>
      </c>
      <c r="AQ58" s="8">
        <v>0</v>
      </c>
      <c r="AR58" s="8">
        <f>+$EQ58*0.2</f>
        <v>153200</v>
      </c>
      <c r="AS58" s="10">
        <v>0</v>
      </c>
      <c r="AT58" s="8">
        <v>0</v>
      </c>
      <c r="AU58" s="8">
        <v>0</v>
      </c>
      <c r="AV58" s="8">
        <f>+$EQ58*0.2</f>
        <v>153200</v>
      </c>
      <c r="AW58" s="6"/>
      <c r="AX58" s="6"/>
      <c r="AY58" s="6"/>
      <c r="AZ58" s="6"/>
      <c r="BA58" s="6"/>
      <c r="BB58" s="15">
        <f t="shared" si="86"/>
        <v>306400</v>
      </c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15">
        <f t="shared" si="87"/>
        <v>0</v>
      </c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15">
        <f t="shared" si="88"/>
        <v>0</v>
      </c>
      <c r="CC58" s="42">
        <f t="shared" si="89"/>
        <v>766000</v>
      </c>
      <c r="CD58" s="9" t="str">
        <f t="shared" si="90"/>
        <v/>
      </c>
      <c r="CE58" s="49">
        <f t="shared" si="91"/>
        <v>19</v>
      </c>
      <c r="CF58" s="50"/>
      <c r="CG58" s="49"/>
      <c r="CH58" s="37" t="str">
        <f t="shared" si="92"/>
        <v/>
      </c>
      <c r="CI58" s="35" t="str">
        <f t="shared" si="93"/>
        <v/>
      </c>
      <c r="CJ58" s="35" t="str">
        <f t="shared" si="94"/>
        <v/>
      </c>
      <c r="CK58" s="35" t="str">
        <f t="shared" si="95"/>
        <v/>
      </c>
      <c r="CL58" s="35" t="str">
        <f t="shared" si="96"/>
        <v/>
      </c>
      <c r="CM58" s="35" t="str">
        <f t="shared" si="97"/>
        <v/>
      </c>
      <c r="CN58" s="35" t="str">
        <f t="shared" si="98"/>
        <v/>
      </c>
      <c r="CO58" s="35" t="str">
        <f t="shared" si="99"/>
        <v/>
      </c>
      <c r="CP58" s="35" t="str">
        <f t="shared" si="100"/>
        <v/>
      </c>
      <c r="CQ58" s="35" t="str">
        <f t="shared" si="101"/>
        <v/>
      </c>
      <c r="CR58" s="35" t="str">
        <f t="shared" si="102"/>
        <v/>
      </c>
      <c r="CS58" s="38" t="str">
        <f t="shared" si="103"/>
        <v/>
      </c>
      <c r="CT58" s="37">
        <f t="shared" si="104"/>
        <v>0</v>
      </c>
      <c r="CU58" s="35">
        <f t="shared" si="105"/>
        <v>0</v>
      </c>
      <c r="CV58" s="35">
        <f t="shared" si="106"/>
        <v>0</v>
      </c>
      <c r="CW58" s="35">
        <f t="shared" si="107"/>
        <v>0</v>
      </c>
      <c r="CX58" s="35">
        <f t="shared" si="108"/>
        <v>153200</v>
      </c>
      <c r="CY58" s="35">
        <f t="shared" si="109"/>
        <v>0</v>
      </c>
      <c r="CZ58" s="35">
        <f t="shared" si="110"/>
        <v>0</v>
      </c>
      <c r="DA58" s="35">
        <f t="shared" si="111"/>
        <v>153200</v>
      </c>
      <c r="DB58" s="35">
        <f t="shared" si="112"/>
        <v>0</v>
      </c>
      <c r="DC58" s="35">
        <f t="shared" si="113"/>
        <v>0</v>
      </c>
      <c r="DD58" s="35">
        <f t="shared" si="114"/>
        <v>0</v>
      </c>
      <c r="DE58" s="38">
        <f t="shared" si="115"/>
        <v>153200</v>
      </c>
      <c r="DF58" s="37">
        <f t="shared" si="116"/>
        <v>0</v>
      </c>
      <c r="DG58" s="35">
        <f t="shared" si="117"/>
        <v>0</v>
      </c>
      <c r="DH58" s="35">
        <f t="shared" si="118"/>
        <v>153200</v>
      </c>
      <c r="DI58" s="35">
        <f t="shared" si="119"/>
        <v>0</v>
      </c>
      <c r="DJ58" s="35">
        <f t="shared" si="120"/>
        <v>0</v>
      </c>
      <c r="DK58" s="35">
        <f t="shared" si="121"/>
        <v>0</v>
      </c>
      <c r="DL58" s="35">
        <f t="shared" si="122"/>
        <v>153200</v>
      </c>
      <c r="DM58" s="35" t="str">
        <f t="shared" si="123"/>
        <v/>
      </c>
      <c r="DN58" s="35" t="str">
        <f t="shared" si="124"/>
        <v/>
      </c>
      <c r="DO58" s="35" t="str">
        <f t="shared" si="125"/>
        <v/>
      </c>
      <c r="DP58" s="35" t="str">
        <f t="shared" si="126"/>
        <v/>
      </c>
      <c r="DQ58" s="38" t="str">
        <f t="shared" si="127"/>
        <v/>
      </c>
      <c r="DR58" s="37" t="str">
        <f t="shared" si="128"/>
        <v/>
      </c>
      <c r="DS58" s="35" t="str">
        <f t="shared" si="129"/>
        <v/>
      </c>
      <c r="DT58" s="35" t="str">
        <f t="shared" si="130"/>
        <v/>
      </c>
      <c r="DU58" s="35" t="str">
        <f t="shared" si="131"/>
        <v/>
      </c>
      <c r="DV58" s="35" t="str">
        <f t="shared" si="132"/>
        <v/>
      </c>
      <c r="DW58" s="35" t="str">
        <f t="shared" si="133"/>
        <v/>
      </c>
      <c r="DX58" s="35" t="str">
        <f t="shared" si="134"/>
        <v/>
      </c>
      <c r="DY58" s="35" t="str">
        <f t="shared" si="135"/>
        <v/>
      </c>
      <c r="DZ58" s="35" t="str">
        <f t="shared" si="136"/>
        <v/>
      </c>
      <c r="EA58" s="35" t="str">
        <f t="shared" si="137"/>
        <v/>
      </c>
      <c r="EB58" s="35" t="str">
        <f t="shared" si="138"/>
        <v/>
      </c>
      <c r="EC58" s="38" t="str">
        <f t="shared" si="139"/>
        <v/>
      </c>
      <c r="ED58" s="37" t="str">
        <f t="shared" si="140"/>
        <v/>
      </c>
      <c r="EE58" s="35" t="str">
        <f t="shared" si="141"/>
        <v/>
      </c>
      <c r="EF58" s="35" t="str">
        <f t="shared" si="142"/>
        <v/>
      </c>
      <c r="EG58" s="35" t="str">
        <f t="shared" si="143"/>
        <v/>
      </c>
      <c r="EH58" s="35" t="str">
        <f t="shared" si="144"/>
        <v/>
      </c>
      <c r="EI58" s="35" t="str">
        <f t="shared" si="145"/>
        <v/>
      </c>
      <c r="EJ58" s="35" t="str">
        <f t="shared" si="146"/>
        <v/>
      </c>
      <c r="EK58" s="35" t="str">
        <f t="shared" si="147"/>
        <v/>
      </c>
      <c r="EL58" s="35" t="str">
        <f t="shared" si="148"/>
        <v/>
      </c>
      <c r="EM58" s="35" t="str">
        <f t="shared" si="149"/>
        <v/>
      </c>
      <c r="EN58" s="35" t="str">
        <f t="shared" si="150"/>
        <v/>
      </c>
      <c r="EO58" s="38" t="str">
        <f t="shared" si="151"/>
        <v/>
      </c>
      <c r="EP58" s="85"/>
      <c r="EQ58" s="6">
        <v>766000</v>
      </c>
      <c r="ER58" s="6">
        <f t="shared" si="152"/>
        <v>766000</v>
      </c>
      <c r="ES58" s="40"/>
      <c r="ET58" s="28"/>
      <c r="EU58" s="6">
        <f t="shared" si="154"/>
        <v>0</v>
      </c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5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5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6"/>
      <c r="IX58" s="6"/>
      <c r="IY58" s="6"/>
      <c r="IZ58" s="6"/>
      <c r="JA58" s="6"/>
      <c r="JB58" s="6"/>
      <c r="JC58" s="6"/>
      <c r="JD58" s="6"/>
      <c r="JE58" s="6"/>
      <c r="JF58" s="6"/>
      <c r="JG58" s="6"/>
      <c r="JH58" s="6"/>
      <c r="JI58" s="6"/>
      <c r="JJ58" s="6"/>
      <c r="JK58" s="6"/>
      <c r="JL58" s="6"/>
      <c r="JM58" s="6"/>
      <c r="JN58" s="6"/>
      <c r="JO58" s="6"/>
      <c r="JP58" s="6"/>
    </row>
    <row r="59" spans="1:276" s="25" customFormat="1" ht="20.25" customHeight="1" x14ac:dyDescent="0.2">
      <c r="A59" s="48" t="s">
        <v>204</v>
      </c>
      <c r="B59" s="39">
        <v>5</v>
      </c>
      <c r="C59" s="81" t="s">
        <v>59</v>
      </c>
      <c r="D59" s="44" t="s">
        <v>59</v>
      </c>
      <c r="E59" s="109" t="s">
        <v>170</v>
      </c>
      <c r="F59" s="51" t="s">
        <v>190</v>
      </c>
      <c r="G59" s="3" t="s">
        <v>216</v>
      </c>
      <c r="H59" s="9" t="s">
        <v>59</v>
      </c>
      <c r="I59" s="9" t="s">
        <v>59</v>
      </c>
      <c r="J59" s="53" t="str">
        <f t="shared" si="153"/>
        <v/>
      </c>
      <c r="K59" s="3" t="s">
        <v>180</v>
      </c>
      <c r="L59" s="81"/>
      <c r="M59" s="23"/>
      <c r="N59" s="23"/>
      <c r="O59" s="46" t="s">
        <v>2</v>
      </c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15">
        <f t="shared" si="84"/>
        <v>0</v>
      </c>
      <c r="AC59" s="8">
        <v>0</v>
      </c>
      <c r="AD59" s="8">
        <v>0</v>
      </c>
      <c r="AE59" s="8">
        <v>0</v>
      </c>
      <c r="AF59" s="8">
        <f>+$EQ59*0.2</f>
        <v>23100</v>
      </c>
      <c r="AG59" s="8">
        <v>0</v>
      </c>
      <c r="AH59" s="8">
        <f>+$EQ59*0.4</f>
        <v>46200</v>
      </c>
      <c r="AI59" s="8">
        <v>0</v>
      </c>
      <c r="AJ59" s="8">
        <f>+$EQ59*0.4</f>
        <v>46200</v>
      </c>
      <c r="AK59" s="6"/>
      <c r="AL59" s="6"/>
      <c r="AM59" s="6"/>
      <c r="AN59" s="6"/>
      <c r="AO59" s="15">
        <f t="shared" si="85"/>
        <v>115500</v>
      </c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15">
        <f t="shared" si="86"/>
        <v>0</v>
      </c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15">
        <f t="shared" si="87"/>
        <v>0</v>
      </c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15">
        <f t="shared" si="88"/>
        <v>0</v>
      </c>
      <c r="CC59" s="42">
        <f t="shared" si="89"/>
        <v>115500</v>
      </c>
      <c r="CD59" s="9" t="str">
        <f t="shared" si="90"/>
        <v/>
      </c>
      <c r="CE59" s="49">
        <f t="shared" si="91"/>
        <v>8</v>
      </c>
      <c r="CF59" s="50"/>
      <c r="CG59" s="49"/>
      <c r="CH59" s="37" t="str">
        <f t="shared" si="92"/>
        <v/>
      </c>
      <c r="CI59" s="35" t="str">
        <f t="shared" si="93"/>
        <v/>
      </c>
      <c r="CJ59" s="35" t="str">
        <f t="shared" si="94"/>
        <v/>
      </c>
      <c r="CK59" s="35" t="str">
        <f t="shared" si="95"/>
        <v/>
      </c>
      <c r="CL59" s="35" t="str">
        <f t="shared" si="96"/>
        <v/>
      </c>
      <c r="CM59" s="35" t="str">
        <f t="shared" si="97"/>
        <v/>
      </c>
      <c r="CN59" s="35" t="str">
        <f t="shared" si="98"/>
        <v/>
      </c>
      <c r="CO59" s="35" t="str">
        <f t="shared" si="99"/>
        <v/>
      </c>
      <c r="CP59" s="35" t="str">
        <f t="shared" si="100"/>
        <v/>
      </c>
      <c r="CQ59" s="35" t="str">
        <f t="shared" si="101"/>
        <v/>
      </c>
      <c r="CR59" s="35" t="str">
        <f t="shared" si="102"/>
        <v/>
      </c>
      <c r="CS59" s="38" t="str">
        <f t="shared" si="103"/>
        <v/>
      </c>
      <c r="CT59" s="37">
        <f t="shared" si="104"/>
        <v>0</v>
      </c>
      <c r="CU59" s="35">
        <f t="shared" si="105"/>
        <v>0</v>
      </c>
      <c r="CV59" s="35">
        <f t="shared" si="106"/>
        <v>0</v>
      </c>
      <c r="CW59" s="35">
        <f t="shared" si="107"/>
        <v>23100</v>
      </c>
      <c r="CX59" s="35">
        <f t="shared" si="108"/>
        <v>0</v>
      </c>
      <c r="CY59" s="35">
        <f t="shared" si="109"/>
        <v>46200</v>
      </c>
      <c r="CZ59" s="35">
        <f t="shared" si="110"/>
        <v>0</v>
      </c>
      <c r="DA59" s="35">
        <f t="shared" si="111"/>
        <v>46200</v>
      </c>
      <c r="DB59" s="35" t="str">
        <f t="shared" si="112"/>
        <v/>
      </c>
      <c r="DC59" s="35" t="str">
        <f t="shared" si="113"/>
        <v/>
      </c>
      <c r="DD59" s="35" t="str">
        <f t="shared" si="114"/>
        <v/>
      </c>
      <c r="DE59" s="38" t="str">
        <f t="shared" si="115"/>
        <v/>
      </c>
      <c r="DF59" s="37" t="str">
        <f t="shared" si="116"/>
        <v/>
      </c>
      <c r="DG59" s="35" t="str">
        <f t="shared" si="117"/>
        <v/>
      </c>
      <c r="DH59" s="35" t="str">
        <f t="shared" si="118"/>
        <v/>
      </c>
      <c r="DI59" s="35" t="str">
        <f t="shared" si="119"/>
        <v/>
      </c>
      <c r="DJ59" s="35" t="str">
        <f t="shared" si="120"/>
        <v/>
      </c>
      <c r="DK59" s="35" t="str">
        <f t="shared" si="121"/>
        <v/>
      </c>
      <c r="DL59" s="35" t="str">
        <f t="shared" si="122"/>
        <v/>
      </c>
      <c r="DM59" s="35" t="str">
        <f t="shared" si="123"/>
        <v/>
      </c>
      <c r="DN59" s="35" t="str">
        <f t="shared" si="124"/>
        <v/>
      </c>
      <c r="DO59" s="35" t="str">
        <f t="shared" si="125"/>
        <v/>
      </c>
      <c r="DP59" s="35" t="str">
        <f t="shared" si="126"/>
        <v/>
      </c>
      <c r="DQ59" s="38" t="str">
        <f t="shared" si="127"/>
        <v/>
      </c>
      <c r="DR59" s="37" t="str">
        <f t="shared" si="128"/>
        <v/>
      </c>
      <c r="DS59" s="35" t="str">
        <f t="shared" si="129"/>
        <v/>
      </c>
      <c r="DT59" s="35" t="str">
        <f t="shared" si="130"/>
        <v/>
      </c>
      <c r="DU59" s="35" t="str">
        <f t="shared" si="131"/>
        <v/>
      </c>
      <c r="DV59" s="35" t="str">
        <f t="shared" si="132"/>
        <v/>
      </c>
      <c r="DW59" s="35" t="str">
        <f t="shared" si="133"/>
        <v/>
      </c>
      <c r="DX59" s="35" t="str">
        <f t="shared" si="134"/>
        <v/>
      </c>
      <c r="DY59" s="35" t="str">
        <f t="shared" si="135"/>
        <v/>
      </c>
      <c r="DZ59" s="35" t="str">
        <f t="shared" si="136"/>
        <v/>
      </c>
      <c r="EA59" s="35" t="str">
        <f t="shared" si="137"/>
        <v/>
      </c>
      <c r="EB59" s="35" t="str">
        <f t="shared" si="138"/>
        <v/>
      </c>
      <c r="EC59" s="38" t="str">
        <f t="shared" si="139"/>
        <v/>
      </c>
      <c r="ED59" s="37" t="str">
        <f t="shared" si="140"/>
        <v/>
      </c>
      <c r="EE59" s="35" t="str">
        <f t="shared" si="141"/>
        <v/>
      </c>
      <c r="EF59" s="35" t="str">
        <f t="shared" si="142"/>
        <v/>
      </c>
      <c r="EG59" s="35" t="str">
        <f t="shared" si="143"/>
        <v/>
      </c>
      <c r="EH59" s="35" t="str">
        <f t="shared" si="144"/>
        <v/>
      </c>
      <c r="EI59" s="35" t="str">
        <f t="shared" si="145"/>
        <v/>
      </c>
      <c r="EJ59" s="35" t="str">
        <f t="shared" si="146"/>
        <v/>
      </c>
      <c r="EK59" s="35" t="str">
        <f t="shared" si="147"/>
        <v/>
      </c>
      <c r="EL59" s="35" t="str">
        <f t="shared" si="148"/>
        <v/>
      </c>
      <c r="EM59" s="35" t="str">
        <f t="shared" si="149"/>
        <v/>
      </c>
      <c r="EN59" s="35" t="str">
        <f t="shared" si="150"/>
        <v/>
      </c>
      <c r="EO59" s="38" t="str">
        <f t="shared" si="151"/>
        <v/>
      </c>
      <c r="EP59" s="85"/>
      <c r="EQ59" s="6">
        <v>115500</v>
      </c>
      <c r="ER59" s="6">
        <f t="shared" si="152"/>
        <v>115500</v>
      </c>
      <c r="ES59" s="40"/>
      <c r="ET59" s="28"/>
      <c r="EU59" s="6">
        <f t="shared" si="154"/>
        <v>0</v>
      </c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5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5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6"/>
      <c r="IX59" s="6"/>
      <c r="IY59" s="6"/>
      <c r="IZ59" s="6"/>
      <c r="JA59" s="6"/>
      <c r="JB59" s="6"/>
      <c r="JC59" s="6"/>
      <c r="JD59" s="6"/>
      <c r="JE59" s="6"/>
      <c r="JF59" s="6"/>
      <c r="JG59" s="6"/>
      <c r="JH59" s="6"/>
      <c r="JI59" s="6"/>
      <c r="JJ59" s="6"/>
      <c r="JK59" s="6"/>
      <c r="JL59" s="6"/>
      <c r="JM59" s="6"/>
      <c r="JN59" s="6"/>
      <c r="JO59" s="6"/>
      <c r="JP59" s="6"/>
    </row>
    <row r="60" spans="1:276" s="25" customFormat="1" ht="20.25" customHeight="1" x14ac:dyDescent="0.2">
      <c r="A60" s="48" t="s">
        <v>203</v>
      </c>
      <c r="B60" s="39">
        <v>6</v>
      </c>
      <c r="C60" s="81" t="s">
        <v>59</v>
      </c>
      <c r="D60" s="22" t="s">
        <v>59</v>
      </c>
      <c r="E60" s="109" t="s">
        <v>81</v>
      </c>
      <c r="F60" s="51" t="s">
        <v>190</v>
      </c>
      <c r="G60" s="3" t="s">
        <v>1</v>
      </c>
      <c r="H60" s="9">
        <v>41852</v>
      </c>
      <c r="I60" s="9">
        <v>41913</v>
      </c>
      <c r="J60" s="53">
        <f t="shared" si="153"/>
        <v>2014</v>
      </c>
      <c r="K60" s="7" t="s">
        <v>136</v>
      </c>
      <c r="L60" s="81"/>
      <c r="M60" s="23"/>
      <c r="N60" s="23"/>
      <c r="O60" s="46" t="s">
        <v>156</v>
      </c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15">
        <f t="shared" si="84"/>
        <v>0</v>
      </c>
      <c r="AC60" s="6"/>
      <c r="AD60" s="6"/>
      <c r="AE60" s="6"/>
      <c r="AF60" s="6"/>
      <c r="AG60" s="6"/>
      <c r="AH60" s="6"/>
      <c r="AI60" s="6"/>
      <c r="AJ60" s="6">
        <v>0</v>
      </c>
      <c r="AK60" s="6">
        <v>0</v>
      </c>
      <c r="AL60" s="6">
        <v>0</v>
      </c>
      <c r="AM60" s="6">
        <v>0</v>
      </c>
      <c r="AN60" s="8">
        <f>+$EQ60*0.25</f>
        <v>17500</v>
      </c>
      <c r="AO60" s="15">
        <f t="shared" si="85"/>
        <v>17500</v>
      </c>
      <c r="AR60" s="6"/>
      <c r="AS60" s="6"/>
      <c r="AT60" s="6"/>
      <c r="AU60" s="6"/>
      <c r="AV60" s="6"/>
      <c r="AW60" s="6"/>
      <c r="AX60" s="6"/>
      <c r="AY60" s="6"/>
      <c r="AZ60" s="6">
        <v>0</v>
      </c>
      <c r="BA60" s="8">
        <f>+$EQ60*0.25</f>
        <v>17500</v>
      </c>
      <c r="BB60" s="15">
        <f t="shared" si="86"/>
        <v>17500</v>
      </c>
      <c r="BC60" s="6"/>
      <c r="BD60" s="8"/>
      <c r="BE60" s="6"/>
      <c r="BF60" s="6"/>
      <c r="BG60" s="6"/>
      <c r="BH60" s="6"/>
      <c r="BI60" s="6"/>
      <c r="BJ60" s="6"/>
      <c r="BK60" s="6"/>
      <c r="BL60" s="6"/>
      <c r="BM60" s="6">
        <v>0</v>
      </c>
      <c r="BN60" s="8">
        <f>+$EQ60*0.25</f>
        <v>17500</v>
      </c>
      <c r="BO60" s="15">
        <f t="shared" si="87"/>
        <v>17500</v>
      </c>
      <c r="BP60" s="6"/>
      <c r="BQ60" s="8"/>
      <c r="BR60" s="6"/>
      <c r="BS60" s="6"/>
      <c r="BT60" s="6"/>
      <c r="BU60" s="6"/>
      <c r="BV60" s="6"/>
      <c r="BW60" s="6"/>
      <c r="BX60" s="6"/>
      <c r="BY60" s="6"/>
      <c r="BZ60" s="6">
        <v>0</v>
      </c>
      <c r="CA60" s="8">
        <f>+$EQ60*0.25</f>
        <v>17500</v>
      </c>
      <c r="CB60" s="15">
        <f t="shared" si="88"/>
        <v>17500</v>
      </c>
      <c r="CC60" s="42">
        <f t="shared" si="89"/>
        <v>70000</v>
      </c>
      <c r="CD60" s="9">
        <f t="shared" si="90"/>
        <v>42156</v>
      </c>
      <c r="CE60" s="49">
        <f t="shared" si="91"/>
        <v>11</v>
      </c>
      <c r="CF60" s="50">
        <v>44</v>
      </c>
      <c r="CG60" s="49">
        <v>3</v>
      </c>
      <c r="CH60" s="37" t="str">
        <f t="shared" si="92"/>
        <v/>
      </c>
      <c r="CI60" s="35" t="str">
        <f t="shared" si="93"/>
        <v/>
      </c>
      <c r="CJ60" s="35" t="str">
        <f t="shared" si="94"/>
        <v/>
      </c>
      <c r="CK60" s="35" t="str">
        <f t="shared" si="95"/>
        <v/>
      </c>
      <c r="CL60" s="35" t="str">
        <f t="shared" si="96"/>
        <v/>
      </c>
      <c r="CM60" s="35" t="str">
        <f t="shared" si="97"/>
        <v/>
      </c>
      <c r="CN60" s="35" t="str">
        <f t="shared" si="98"/>
        <v/>
      </c>
      <c r="CO60" s="35" t="str">
        <f t="shared" si="99"/>
        <v/>
      </c>
      <c r="CP60" s="35" t="str">
        <f t="shared" si="100"/>
        <v/>
      </c>
      <c r="CQ60" s="35" t="str">
        <f t="shared" si="101"/>
        <v/>
      </c>
      <c r="CR60" s="35" t="str">
        <f t="shared" si="102"/>
        <v/>
      </c>
      <c r="CS60" s="38" t="str">
        <f t="shared" si="103"/>
        <v/>
      </c>
      <c r="CT60" s="37" t="str">
        <f t="shared" si="104"/>
        <v/>
      </c>
      <c r="CU60" s="35" t="str">
        <f t="shared" si="105"/>
        <v/>
      </c>
      <c r="CV60" s="35" t="str">
        <f t="shared" si="106"/>
        <v/>
      </c>
      <c r="CW60" s="35" t="str">
        <f t="shared" si="107"/>
        <v/>
      </c>
      <c r="CX60" s="35" t="str">
        <f t="shared" si="108"/>
        <v/>
      </c>
      <c r="CY60" s="35" t="str">
        <f t="shared" si="109"/>
        <v/>
      </c>
      <c r="CZ60" s="35" t="str">
        <f t="shared" si="110"/>
        <v/>
      </c>
      <c r="DA60" s="35">
        <f t="shared" si="111"/>
        <v>0</v>
      </c>
      <c r="DB60" s="35">
        <f t="shared" si="112"/>
        <v>0</v>
      </c>
      <c r="DC60" s="35">
        <f t="shared" si="113"/>
        <v>0</v>
      </c>
      <c r="DD60" s="35">
        <f t="shared" si="114"/>
        <v>0</v>
      </c>
      <c r="DE60" s="38">
        <f t="shared" si="115"/>
        <v>17500</v>
      </c>
      <c r="DF60" s="37" t="str">
        <f t="shared" si="116"/>
        <v/>
      </c>
      <c r="DG60" s="35" t="str">
        <f t="shared" si="117"/>
        <v/>
      </c>
      <c r="DH60" s="35" t="str">
        <f t="shared" si="118"/>
        <v/>
      </c>
      <c r="DI60" s="35" t="str">
        <f t="shared" si="119"/>
        <v/>
      </c>
      <c r="DJ60" s="35" t="str">
        <f t="shared" si="120"/>
        <v/>
      </c>
      <c r="DK60" s="35" t="str">
        <f t="shared" si="121"/>
        <v/>
      </c>
      <c r="DL60" s="35" t="str">
        <f t="shared" si="122"/>
        <v/>
      </c>
      <c r="DM60" s="35" t="str">
        <f t="shared" si="123"/>
        <v/>
      </c>
      <c r="DN60" s="35" t="str">
        <f t="shared" si="124"/>
        <v/>
      </c>
      <c r="DO60" s="35" t="str">
        <f t="shared" si="125"/>
        <v/>
      </c>
      <c r="DP60" s="35">
        <f t="shared" si="126"/>
        <v>0</v>
      </c>
      <c r="DQ60" s="38">
        <f t="shared" si="127"/>
        <v>17500</v>
      </c>
      <c r="DR60" s="37" t="str">
        <f t="shared" si="128"/>
        <v/>
      </c>
      <c r="DS60" s="35" t="str">
        <f t="shared" si="129"/>
        <v/>
      </c>
      <c r="DT60" s="35" t="str">
        <f t="shared" si="130"/>
        <v/>
      </c>
      <c r="DU60" s="35" t="str">
        <f t="shared" si="131"/>
        <v/>
      </c>
      <c r="DV60" s="35" t="str">
        <f t="shared" si="132"/>
        <v/>
      </c>
      <c r="DW60" s="35" t="str">
        <f t="shared" si="133"/>
        <v/>
      </c>
      <c r="DX60" s="35" t="str">
        <f t="shared" si="134"/>
        <v/>
      </c>
      <c r="DY60" s="35" t="str">
        <f t="shared" si="135"/>
        <v/>
      </c>
      <c r="DZ60" s="35" t="str">
        <f t="shared" si="136"/>
        <v/>
      </c>
      <c r="EA60" s="35" t="str">
        <f t="shared" si="137"/>
        <v/>
      </c>
      <c r="EB60" s="35">
        <f t="shared" si="138"/>
        <v>0</v>
      </c>
      <c r="EC60" s="38">
        <f t="shared" si="139"/>
        <v>17500</v>
      </c>
      <c r="ED60" s="37" t="str">
        <f t="shared" si="140"/>
        <v/>
      </c>
      <c r="EE60" s="35" t="str">
        <f t="shared" si="141"/>
        <v/>
      </c>
      <c r="EF60" s="35" t="str">
        <f t="shared" si="142"/>
        <v/>
      </c>
      <c r="EG60" s="35" t="str">
        <f t="shared" si="143"/>
        <v/>
      </c>
      <c r="EH60" s="35" t="str">
        <f t="shared" si="144"/>
        <v/>
      </c>
      <c r="EI60" s="35" t="str">
        <f t="shared" si="145"/>
        <v/>
      </c>
      <c r="EJ60" s="35" t="str">
        <f t="shared" si="146"/>
        <v/>
      </c>
      <c r="EK60" s="35" t="str">
        <f t="shared" si="147"/>
        <v/>
      </c>
      <c r="EL60" s="35" t="str">
        <f t="shared" si="148"/>
        <v/>
      </c>
      <c r="EM60" s="35" t="str">
        <f t="shared" si="149"/>
        <v/>
      </c>
      <c r="EN60" s="35">
        <f t="shared" si="150"/>
        <v>0</v>
      </c>
      <c r="EO60" s="38">
        <f t="shared" si="151"/>
        <v>17500</v>
      </c>
      <c r="EP60" s="85"/>
      <c r="EQ60" s="6">
        <v>70000</v>
      </c>
      <c r="ER60" s="6">
        <f t="shared" si="152"/>
        <v>70000</v>
      </c>
      <c r="ES60" s="40"/>
      <c r="ET60" s="28"/>
      <c r="EU60" s="6">
        <f t="shared" si="154"/>
        <v>0</v>
      </c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5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5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  <c r="IN60" s="6"/>
      <c r="IO60" s="6"/>
      <c r="IP60" s="6"/>
      <c r="IQ60" s="6"/>
      <c r="IR60" s="6"/>
      <c r="IS60" s="6"/>
      <c r="IT60" s="6"/>
      <c r="IU60" s="6"/>
      <c r="IV60" s="6"/>
      <c r="IW60" s="6"/>
      <c r="IX60" s="6"/>
      <c r="IY60" s="6"/>
      <c r="IZ60" s="6"/>
      <c r="JA60" s="6"/>
      <c r="JB60" s="6"/>
      <c r="JC60" s="6"/>
      <c r="JD60" s="6"/>
      <c r="JE60" s="6"/>
      <c r="JF60" s="6"/>
      <c r="JG60" s="6"/>
      <c r="JH60" s="6"/>
      <c r="JI60" s="6"/>
      <c r="JJ60" s="6"/>
      <c r="JK60" s="6"/>
      <c r="JL60" s="6"/>
      <c r="JM60" s="6"/>
      <c r="JN60" s="6"/>
      <c r="JO60" s="6"/>
      <c r="JP60" s="6"/>
    </row>
    <row r="61" spans="1:276" s="25" customFormat="1" ht="20.25" customHeight="1" x14ac:dyDescent="0.2">
      <c r="A61" s="48" t="s">
        <v>204</v>
      </c>
      <c r="B61" s="39">
        <v>6</v>
      </c>
      <c r="C61" s="7" t="s">
        <v>59</v>
      </c>
      <c r="D61" s="22" t="s">
        <v>59</v>
      </c>
      <c r="E61" s="25" t="s">
        <v>239</v>
      </c>
      <c r="F61" s="51" t="s">
        <v>190</v>
      </c>
      <c r="G61" s="3" t="s">
        <v>1</v>
      </c>
      <c r="H61" s="9">
        <v>42125</v>
      </c>
      <c r="I61" s="9">
        <v>42156</v>
      </c>
      <c r="J61" s="53">
        <f t="shared" si="153"/>
        <v>2015</v>
      </c>
      <c r="K61" s="3" t="s">
        <v>136</v>
      </c>
      <c r="L61" s="81"/>
      <c r="M61" s="23"/>
      <c r="N61" s="23"/>
      <c r="O61" s="46" t="s">
        <v>156</v>
      </c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15">
        <f t="shared" si="84"/>
        <v>0</v>
      </c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8"/>
      <c r="AO61" s="15">
        <f t="shared" si="85"/>
        <v>0</v>
      </c>
      <c r="AP61" s="6"/>
      <c r="AQ61" s="6"/>
      <c r="AR61" s="6"/>
      <c r="AS61" s="6"/>
      <c r="AT61" s="6"/>
      <c r="AU61" s="6"/>
      <c r="AV61" s="6"/>
      <c r="AW61" s="6"/>
      <c r="AX61" s="6"/>
      <c r="AY61" s="6">
        <v>0</v>
      </c>
      <c r="AZ61" s="6">
        <v>0</v>
      </c>
      <c r="BA61" s="8">
        <f>+$EQ61*0.5</f>
        <v>50000</v>
      </c>
      <c r="BB61" s="15">
        <f t="shared" si="86"/>
        <v>50000</v>
      </c>
      <c r="BC61" s="6"/>
      <c r="BD61" s="6"/>
      <c r="BE61" s="6"/>
      <c r="BF61" s="6"/>
      <c r="BG61" s="6"/>
      <c r="BH61" s="6"/>
      <c r="BI61" s="6"/>
      <c r="BJ61" s="6"/>
      <c r="BK61" s="6"/>
      <c r="BL61" s="6">
        <v>0</v>
      </c>
      <c r="BM61" s="6">
        <v>0</v>
      </c>
      <c r="BN61" s="8">
        <f>+$EQ61*0.25</f>
        <v>25000</v>
      </c>
      <c r="BO61" s="15">
        <f t="shared" si="87"/>
        <v>25000</v>
      </c>
      <c r="BP61" s="6"/>
      <c r="BQ61" s="6"/>
      <c r="BR61" s="6"/>
      <c r="BS61" s="6"/>
      <c r="BT61" s="6"/>
      <c r="BU61" s="6"/>
      <c r="BV61" s="6"/>
      <c r="BW61" s="6"/>
      <c r="BX61" s="6"/>
      <c r="BY61" s="6">
        <v>0</v>
      </c>
      <c r="BZ61" s="6">
        <v>0</v>
      </c>
      <c r="CA61" s="8">
        <f>+$EQ61*0.25</f>
        <v>25000</v>
      </c>
      <c r="CB61" s="15">
        <f t="shared" si="88"/>
        <v>25000</v>
      </c>
      <c r="CC61" s="42">
        <f t="shared" si="89"/>
        <v>100000</v>
      </c>
      <c r="CD61" s="9">
        <f t="shared" si="90"/>
        <v>42370</v>
      </c>
      <c r="CE61" s="49">
        <f t="shared" si="91"/>
        <v>9</v>
      </c>
      <c r="CF61" s="50">
        <v>46</v>
      </c>
      <c r="CG61" s="49">
        <v>3</v>
      </c>
      <c r="CH61" s="37" t="str">
        <f t="shared" si="92"/>
        <v/>
      </c>
      <c r="CI61" s="35" t="str">
        <f t="shared" si="93"/>
        <v/>
      </c>
      <c r="CJ61" s="35" t="str">
        <f t="shared" si="94"/>
        <v/>
      </c>
      <c r="CK61" s="35" t="str">
        <f t="shared" si="95"/>
        <v/>
      </c>
      <c r="CL61" s="35" t="str">
        <f t="shared" si="96"/>
        <v/>
      </c>
      <c r="CM61" s="35" t="str">
        <f t="shared" si="97"/>
        <v/>
      </c>
      <c r="CN61" s="35" t="str">
        <f t="shared" si="98"/>
        <v/>
      </c>
      <c r="CO61" s="35" t="str">
        <f t="shared" si="99"/>
        <v/>
      </c>
      <c r="CP61" s="35" t="str">
        <f t="shared" si="100"/>
        <v/>
      </c>
      <c r="CQ61" s="35" t="str">
        <f t="shared" si="101"/>
        <v/>
      </c>
      <c r="CR61" s="35" t="str">
        <f t="shared" si="102"/>
        <v/>
      </c>
      <c r="CS61" s="38" t="str">
        <f t="shared" si="103"/>
        <v/>
      </c>
      <c r="CT61" s="37" t="str">
        <f t="shared" si="104"/>
        <v/>
      </c>
      <c r="CU61" s="35" t="str">
        <f t="shared" si="105"/>
        <v/>
      </c>
      <c r="CV61" s="35" t="str">
        <f t="shared" si="106"/>
        <v/>
      </c>
      <c r="CW61" s="35" t="str">
        <f t="shared" si="107"/>
        <v/>
      </c>
      <c r="CX61" s="35" t="str">
        <f t="shared" si="108"/>
        <v/>
      </c>
      <c r="CY61" s="35" t="str">
        <f t="shared" si="109"/>
        <v/>
      </c>
      <c r="CZ61" s="35" t="str">
        <f t="shared" si="110"/>
        <v/>
      </c>
      <c r="DA61" s="35" t="str">
        <f t="shared" si="111"/>
        <v/>
      </c>
      <c r="DB61" s="35" t="str">
        <f t="shared" si="112"/>
        <v/>
      </c>
      <c r="DC61" s="35" t="str">
        <f t="shared" si="113"/>
        <v/>
      </c>
      <c r="DD61" s="35" t="str">
        <f t="shared" si="114"/>
        <v/>
      </c>
      <c r="DE61" s="38" t="str">
        <f t="shared" si="115"/>
        <v/>
      </c>
      <c r="DF61" s="37" t="str">
        <f t="shared" si="116"/>
        <v/>
      </c>
      <c r="DG61" s="35" t="str">
        <f t="shared" si="117"/>
        <v/>
      </c>
      <c r="DH61" s="35" t="str">
        <f t="shared" si="118"/>
        <v/>
      </c>
      <c r="DI61" s="35" t="str">
        <f t="shared" si="119"/>
        <v/>
      </c>
      <c r="DJ61" s="35" t="str">
        <f t="shared" si="120"/>
        <v/>
      </c>
      <c r="DK61" s="35" t="str">
        <f t="shared" si="121"/>
        <v/>
      </c>
      <c r="DL61" s="35" t="str">
        <f t="shared" si="122"/>
        <v/>
      </c>
      <c r="DM61" s="35" t="str">
        <f t="shared" si="123"/>
        <v/>
      </c>
      <c r="DN61" s="35" t="str">
        <f t="shared" si="124"/>
        <v/>
      </c>
      <c r="DO61" s="35">
        <f t="shared" si="125"/>
        <v>0</v>
      </c>
      <c r="DP61" s="35">
        <f t="shared" si="126"/>
        <v>0</v>
      </c>
      <c r="DQ61" s="38">
        <f t="shared" si="127"/>
        <v>50000</v>
      </c>
      <c r="DR61" s="37" t="str">
        <f t="shared" si="128"/>
        <v/>
      </c>
      <c r="DS61" s="35" t="str">
        <f t="shared" si="129"/>
        <v/>
      </c>
      <c r="DT61" s="35" t="str">
        <f t="shared" si="130"/>
        <v/>
      </c>
      <c r="DU61" s="35" t="str">
        <f t="shared" si="131"/>
        <v/>
      </c>
      <c r="DV61" s="35" t="str">
        <f t="shared" si="132"/>
        <v/>
      </c>
      <c r="DW61" s="35" t="str">
        <f t="shared" si="133"/>
        <v/>
      </c>
      <c r="DX61" s="35" t="str">
        <f t="shared" si="134"/>
        <v/>
      </c>
      <c r="DY61" s="35" t="str">
        <f t="shared" si="135"/>
        <v/>
      </c>
      <c r="DZ61" s="35" t="str">
        <f t="shared" si="136"/>
        <v/>
      </c>
      <c r="EA61" s="35">
        <f t="shared" si="137"/>
        <v>0</v>
      </c>
      <c r="EB61" s="35">
        <f t="shared" si="138"/>
        <v>0</v>
      </c>
      <c r="EC61" s="38">
        <f t="shared" si="139"/>
        <v>25000</v>
      </c>
      <c r="ED61" s="37" t="str">
        <f t="shared" si="140"/>
        <v/>
      </c>
      <c r="EE61" s="35" t="str">
        <f t="shared" si="141"/>
        <v/>
      </c>
      <c r="EF61" s="35" t="str">
        <f t="shared" si="142"/>
        <v/>
      </c>
      <c r="EG61" s="35" t="str">
        <f t="shared" si="143"/>
        <v/>
      </c>
      <c r="EH61" s="35" t="str">
        <f t="shared" si="144"/>
        <v/>
      </c>
      <c r="EI61" s="35" t="str">
        <f t="shared" si="145"/>
        <v/>
      </c>
      <c r="EJ61" s="35" t="str">
        <f t="shared" si="146"/>
        <v/>
      </c>
      <c r="EK61" s="35" t="str">
        <f t="shared" si="147"/>
        <v/>
      </c>
      <c r="EL61" s="35" t="str">
        <f t="shared" si="148"/>
        <v/>
      </c>
      <c r="EM61" s="35">
        <f t="shared" si="149"/>
        <v>0</v>
      </c>
      <c r="EN61" s="35">
        <f t="shared" si="150"/>
        <v>0</v>
      </c>
      <c r="EO61" s="38">
        <f t="shared" si="151"/>
        <v>25000</v>
      </c>
      <c r="EP61" s="85"/>
      <c r="EQ61" s="6">
        <v>100000</v>
      </c>
      <c r="ER61" s="6">
        <f t="shared" si="152"/>
        <v>100000</v>
      </c>
      <c r="ES61" s="40"/>
      <c r="ET61" s="28"/>
      <c r="EU61" s="6">
        <f t="shared" si="154"/>
        <v>0</v>
      </c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5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5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  <c r="IW61" s="6"/>
      <c r="IX61" s="6"/>
      <c r="IY61" s="6"/>
      <c r="IZ61" s="6"/>
      <c r="JA61" s="6"/>
      <c r="JB61" s="6"/>
      <c r="JC61" s="6"/>
      <c r="JD61" s="6"/>
      <c r="JE61" s="6"/>
      <c r="JF61" s="6"/>
      <c r="JG61" s="6"/>
      <c r="JH61" s="6"/>
      <c r="JI61" s="6"/>
      <c r="JJ61" s="6"/>
      <c r="JK61" s="6"/>
      <c r="JL61" s="6"/>
      <c r="JM61" s="6"/>
      <c r="JN61" s="6"/>
      <c r="JO61" s="6"/>
      <c r="JP61" s="6"/>
    </row>
    <row r="62" spans="1:276" s="31" customFormat="1" ht="6" customHeight="1" x14ac:dyDescent="0.2">
      <c r="B62" s="29"/>
      <c r="D62" s="29"/>
      <c r="E62" s="30"/>
      <c r="F62" s="29"/>
      <c r="G62" s="29"/>
      <c r="H62" s="29"/>
      <c r="I62" s="29"/>
      <c r="J62" s="29"/>
      <c r="K62" s="29"/>
      <c r="L62" s="29"/>
      <c r="M62" s="29"/>
      <c r="N62" s="29"/>
      <c r="O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S62" s="32"/>
    </row>
    <row r="63" spans="1:276" x14ac:dyDescent="0.2"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</row>
    <row r="64" spans="1:276" x14ac:dyDescent="0.2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26"/>
      <c r="DA64" s="26"/>
      <c r="DB64" s="26"/>
      <c r="DC64" s="26"/>
      <c r="DD64" s="26"/>
      <c r="DE64" s="26"/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</row>
    <row r="67" spans="15:64" ht="12.75" customHeight="1" x14ac:dyDescent="0.2">
      <c r="AT67" s="2">
        <f>4*12</f>
        <v>48</v>
      </c>
    </row>
    <row r="68" spans="15:64" x14ac:dyDescent="0.2"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107">
        <f>1/AT67</f>
        <v>2.0833333333333332E-2</v>
      </c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</row>
    <row r="69" spans="15:64" ht="12.75" customHeight="1" x14ac:dyDescent="0.2"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106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</row>
    <row r="70" spans="15:64" ht="12.75" customHeight="1" x14ac:dyDescent="0.2">
      <c r="AR70" s="106"/>
    </row>
    <row r="72" spans="15:64" ht="12.75" customHeight="1" x14ac:dyDescent="0.2">
      <c r="AU72" s="8"/>
    </row>
    <row r="73" spans="15:64" ht="12.75" customHeight="1" x14ac:dyDescent="0.2"/>
    <row r="75" spans="15:64" ht="12.75" customHeight="1" x14ac:dyDescent="0.2"/>
    <row r="76" spans="15:64" ht="12.75" customHeight="1" x14ac:dyDescent="0.2"/>
    <row r="78" spans="15:64" ht="12.75" customHeight="1" x14ac:dyDescent="0.2"/>
    <row r="79" spans="15:64" ht="12.75" customHeight="1" x14ac:dyDescent="0.2"/>
    <row r="81" ht="26.25" customHeight="1" x14ac:dyDescent="0.2"/>
    <row r="83" ht="12.75" customHeight="1" x14ac:dyDescent="0.2"/>
    <row r="84" ht="12.75" customHeight="1" x14ac:dyDescent="0.2"/>
    <row r="86" ht="12.75" customHeight="1" x14ac:dyDescent="0.2"/>
  </sheetData>
  <autoFilter ref="A6:EQ61"/>
  <sortState ref="B6:ES60">
    <sortCondition ref="B6:B60"/>
  </sortState>
  <mergeCells count="7">
    <mergeCell ref="DR5:EC5"/>
    <mergeCell ref="ED5:EO5"/>
    <mergeCell ref="B2:CC2"/>
    <mergeCell ref="B3:CC3"/>
    <mergeCell ref="CH5:CS5"/>
    <mergeCell ref="CT5:DE5"/>
    <mergeCell ref="DF5:DQ5"/>
  </mergeCells>
  <phoneticPr fontId="32" type="noConversion"/>
  <conditionalFormatting sqref="CH38:CH40">
    <cfRule type="iconSet" priority="606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38:EO40">
    <cfRule type="iconSet" priority="59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8">
    <cfRule type="iconSet" priority="58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8:EO8">
    <cfRule type="iconSet" priority="58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9">
    <cfRule type="iconSet" priority="57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9:EO9">
    <cfRule type="iconSet" priority="57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10">
    <cfRule type="iconSet" priority="56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10:EO10">
    <cfRule type="iconSet" priority="56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11">
    <cfRule type="iconSet" priority="56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11:EO11">
    <cfRule type="iconSet" priority="55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12">
    <cfRule type="iconSet" priority="55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12:EO12">
    <cfRule type="iconSet" priority="54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13">
    <cfRule type="iconSet" priority="54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13:EO13">
    <cfRule type="iconSet" priority="54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14:CH18">
    <cfRule type="iconSet" priority="53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14:EO18">
    <cfRule type="iconSet" priority="53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19">
    <cfRule type="iconSet" priority="52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19:EO19">
    <cfRule type="iconSet" priority="52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0">
    <cfRule type="iconSet" priority="52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0:EO20">
    <cfRule type="iconSet" priority="51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1">
    <cfRule type="iconSet" priority="51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1:EO21">
    <cfRule type="iconSet" priority="50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2">
    <cfRule type="iconSet" priority="50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2:EO22">
    <cfRule type="iconSet" priority="50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3">
    <cfRule type="iconSet" priority="49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3:EO23">
    <cfRule type="iconSet" priority="49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4">
    <cfRule type="iconSet" priority="48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4:EO24">
    <cfRule type="iconSet" priority="48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5">
    <cfRule type="iconSet" priority="48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5:EO25">
    <cfRule type="iconSet" priority="47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6">
    <cfRule type="iconSet" priority="46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6:EO26">
    <cfRule type="iconSet" priority="46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7">
    <cfRule type="iconSet" priority="45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7:EO27">
    <cfRule type="iconSet" priority="45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8">
    <cfRule type="iconSet" priority="44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8:EO28">
    <cfRule type="iconSet" priority="44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29:CH31">
    <cfRule type="iconSet" priority="44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29:EO31">
    <cfRule type="iconSet" priority="43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32">
    <cfRule type="iconSet" priority="43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32:EO32">
    <cfRule type="iconSet" priority="42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33">
    <cfRule type="iconSet" priority="42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33:EO33">
    <cfRule type="iconSet" priority="42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36">
    <cfRule type="iconSet" priority="40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36:EO36">
    <cfRule type="iconSet" priority="40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37">
    <cfRule type="iconSet" priority="40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37:EO37">
    <cfRule type="iconSet" priority="39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41">
    <cfRule type="iconSet" priority="38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1:EO41">
    <cfRule type="iconSet" priority="38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42:CH44">
    <cfRule type="iconSet" priority="36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2:EO44">
    <cfRule type="iconSet" priority="36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45">
    <cfRule type="iconSet" priority="33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5:EO45">
    <cfRule type="iconSet" priority="33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47">
    <cfRule type="iconSet" priority="32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7:EO47">
    <cfRule type="iconSet" priority="31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48">
    <cfRule type="iconSet" priority="30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8:EO48">
    <cfRule type="iconSet" priority="30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2">
    <cfRule type="iconSet" priority="28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2:EO52">
    <cfRule type="iconSet" priority="28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46">
    <cfRule type="iconSet" priority="27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6:EO46">
    <cfRule type="iconSet" priority="26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1">
    <cfRule type="iconSet" priority="25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1:EO51">
    <cfRule type="iconSet" priority="25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49">
    <cfRule type="iconSet" priority="24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9:EO49">
    <cfRule type="iconSet" priority="23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3">
    <cfRule type="iconSet" priority="22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3:EO53">
    <cfRule type="iconSet" priority="22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0">
    <cfRule type="iconSet" priority="20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0:EO50">
    <cfRule type="iconSet" priority="20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5">
    <cfRule type="iconSet" priority="19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5:EO55">
    <cfRule type="iconSet" priority="18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4">
    <cfRule type="iconSet" priority="17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4:EO54">
    <cfRule type="iconSet" priority="17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7">
    <cfRule type="iconSet" priority="16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7:EO57">
    <cfRule type="iconSet" priority="15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6">
    <cfRule type="iconSet" priority="14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6:EO56">
    <cfRule type="iconSet" priority="14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8">
    <cfRule type="iconSet" priority="12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8:EO58">
    <cfRule type="iconSet" priority="12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9">
    <cfRule type="iconSet" priority="11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9:EO59">
    <cfRule type="iconSet" priority="10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60">
    <cfRule type="iconSet" priority="9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60:EO60">
    <cfRule type="iconSet" priority="9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61">
    <cfRule type="iconSet" priority="8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61:EO61">
    <cfRule type="iconSet" priority="7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38:CS40">
    <cfRule type="iconSet" priority="4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9">
    <cfRule type="iconSet" priority="4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9:EO59">
    <cfRule type="iconSet" priority="4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9:EO59">
    <cfRule type="iconSet" priority="3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9">
    <cfRule type="iconSet" priority="3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9:EO59">
    <cfRule type="iconSet" priority="3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DL59">
    <cfRule type="iconSet" priority="36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30">
    <cfRule type="iconSet" priority="3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30:EO30">
    <cfRule type="iconSet" priority="34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31">
    <cfRule type="iconSet" priority="3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31:EO31">
    <cfRule type="iconSet" priority="3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43">
    <cfRule type="iconSet" priority="2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3:EO43">
    <cfRule type="iconSet" priority="2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3:CS43">
    <cfRule type="iconSet" priority="2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61">
    <cfRule type="iconSet" priority="26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61:EO61">
    <cfRule type="iconSet" priority="2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61:CS61">
    <cfRule type="iconSet" priority="24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60">
    <cfRule type="iconSet" priority="2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60:EO60">
    <cfRule type="iconSet" priority="2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60:CS60">
    <cfRule type="iconSet" priority="2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9">
    <cfRule type="iconSet" priority="2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9:EO59">
    <cfRule type="iconSet" priority="1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9:CS59">
    <cfRule type="iconSet" priority="1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8">
    <cfRule type="iconSet" priority="1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8:EO58">
    <cfRule type="iconSet" priority="16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8:CS58">
    <cfRule type="iconSet" priority="1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7">
    <cfRule type="iconSet" priority="14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7:EO57">
    <cfRule type="iconSet" priority="1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7:CS57">
    <cfRule type="iconSet" priority="1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6">
    <cfRule type="iconSet" priority="1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6:EO56">
    <cfRule type="iconSet" priority="1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6:CS56">
    <cfRule type="iconSet" priority="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5">
    <cfRule type="iconSet" priority="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5:EO55">
    <cfRule type="iconSet" priority="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5:CS55">
    <cfRule type="iconSet" priority="6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54">
    <cfRule type="iconSet" priority="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4:EO54">
    <cfRule type="iconSet" priority="4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54:CS54">
    <cfRule type="iconSet" priority="3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34:CH35">
    <cfRule type="iconSet" priority="284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34:EO35">
    <cfRule type="iconSet" priority="284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7:CH61">
    <cfRule type="iconSet" priority="287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7:EO61">
    <cfRule type="iconSet" priority="2874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S10:ES61">
    <cfRule type="dataBar" priority="287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{DBE23083-6553-4EF2-A62D-8547EBCF8A30}</x14:id>
        </ext>
      </extLst>
    </cfRule>
  </conditionalFormatting>
  <conditionalFormatting sqref="ER7:ER61">
    <cfRule type="dataBar" priority="287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{E88EA87F-A8E2-4FB9-93D9-363C00C65DEB}</x14:id>
        </ext>
      </extLst>
    </cfRule>
  </conditionalFormatting>
  <conditionalFormatting sqref="EQ7:ES61">
    <cfRule type="dataBar" priority="288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{07E1468A-5D2D-4ED7-B30D-E63CBC7CD1DF}</x14:id>
        </ext>
      </extLst>
    </cfRule>
  </conditionalFormatting>
  <conditionalFormatting sqref="EQ7:EQ61">
    <cfRule type="dataBar" priority="288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{489567F1-FD84-41A6-B7B1-B4BBB595CD06}</x14:id>
        </ext>
      </extLst>
    </cfRule>
    <cfRule type="expression" dxfId="3" priority="2883">
      <formula>IF($CC7=$EQ7,0,1)</formula>
    </cfRule>
  </conditionalFormatting>
  <conditionalFormatting sqref="CH45">
    <cfRule type="iconSet" priority="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I45:EO45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CH7:EO61">
    <cfRule type="expression" dxfId="2" priority="2887">
      <formula>+IF($CD7=EX$4,1,0)</formula>
    </cfRule>
  </conditionalFormatting>
  <conditionalFormatting sqref="CH7:EO61">
    <cfRule type="expression" dxfId="1" priority="2888">
      <formula>+IF($H7=EX$4,1,0)</formula>
    </cfRule>
  </conditionalFormatting>
  <conditionalFormatting sqref="CH7:EO61">
    <cfRule type="expression" dxfId="0" priority="2889">
      <formula>+IF($I7=EX$4,1,0)</formula>
    </cfRule>
  </conditionalFormatting>
  <pageMargins left="0.25" right="0.25" top="0.75" bottom="0.75" header="0.3" footer="0.3"/>
  <pageSetup scale="42" orientation="landscape" r:id="rId1"/>
  <ignoredErrors>
    <ignoredError sqref="BO48 AO51 BO51 BB51 BB34 BB36 AO36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BE23083-6553-4EF2-A62D-8547EBCF8A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ES10:ES61</xm:sqref>
        </x14:conditionalFormatting>
        <x14:conditionalFormatting xmlns:xm="http://schemas.microsoft.com/office/excel/2006/main">
          <x14:cfRule type="dataBar" id="{E88EA87F-A8E2-4FB9-93D9-363C00C65DE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ER7:ER61</xm:sqref>
        </x14:conditionalFormatting>
        <x14:conditionalFormatting xmlns:xm="http://schemas.microsoft.com/office/excel/2006/main">
          <x14:cfRule type="dataBar" id="{07E1468A-5D2D-4ED7-B30D-E63CBC7CD1D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EQ7:ES61</xm:sqref>
        </x14:conditionalFormatting>
        <x14:conditionalFormatting xmlns:xm="http://schemas.microsoft.com/office/excel/2006/main">
          <x14:cfRule type="dataBar" id="{489567F1-FD84-41A6-B7B1-B4BBB595CD0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EQ7:EQ61</xm:sqref>
        </x14:conditionalFormatting>
        <x14:conditionalFormatting xmlns:xm="http://schemas.microsoft.com/office/excel/2006/main">
          <x14:cfRule type="iconSet" priority="2886" id="{AD0D3E5A-68D6-4A39-A254-ABC2F179099D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EP7:EP62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5"/>
  <sheetViews>
    <sheetView workbookViewId="0">
      <selection activeCell="A23" sqref="A23"/>
    </sheetView>
  </sheetViews>
  <sheetFormatPr defaultColWidth="9.140625" defaultRowHeight="12.75" x14ac:dyDescent="0.2"/>
  <cols>
    <col min="1" max="1" width="5.85546875" style="1" customWidth="1"/>
    <col min="2" max="2" width="4.5703125" style="1" customWidth="1"/>
    <col min="3" max="4" width="25.42578125" style="1" customWidth="1"/>
    <col min="5" max="5" width="54.85546875" customWidth="1"/>
    <col min="6" max="6" width="10.5703125" bestFit="1" customWidth="1"/>
    <col min="7" max="8" width="9.5703125" bestFit="1" customWidth="1"/>
    <col min="9" max="9" width="9.5703125" customWidth="1"/>
    <col min="10" max="11" width="9.140625" style="16"/>
    <col min="12" max="19" width="0" style="16" hidden="1" customWidth="1"/>
    <col min="25" max="38" width="9.140625" style="16"/>
  </cols>
  <sheetData>
    <row r="1" spans="1:38" x14ac:dyDescent="0.2">
      <c r="A1" s="54"/>
      <c r="B1" s="54"/>
      <c r="C1" s="54"/>
      <c r="D1" s="54"/>
      <c r="E1" s="55"/>
      <c r="F1" s="55"/>
      <c r="G1" s="55"/>
      <c r="H1" s="55"/>
      <c r="I1" s="55"/>
      <c r="J1" s="55"/>
      <c r="K1" s="55"/>
      <c r="Z1" s="16">
        <f>+Z6*0.08</f>
        <v>272</v>
      </c>
    </row>
    <row r="2" spans="1:38" ht="15" x14ac:dyDescent="0.25">
      <c r="A2" s="54"/>
      <c r="B2" s="54"/>
      <c r="C2" s="54"/>
      <c r="D2" s="54"/>
      <c r="E2" s="55"/>
      <c r="F2" s="55"/>
      <c r="G2" s="55"/>
      <c r="H2" s="56">
        <f>+SUBTOTAL(9,H4:H19)</f>
        <v>2000</v>
      </c>
      <c r="I2" s="56">
        <f>+SUBTOTAL(9,I4:I19)</f>
        <v>20000</v>
      </c>
      <c r="J2" s="56">
        <f>+SUBTOTAL(9,J4:J19)</f>
        <v>22000</v>
      </c>
      <c r="K2" s="55"/>
      <c r="Z2" s="16">
        <f t="shared" ref="Z2" si="0">+Z7*0.08</f>
        <v>304</v>
      </c>
    </row>
    <row r="3" spans="1:38" s="63" customFormat="1" ht="15" x14ac:dyDescent="0.25">
      <c r="A3" s="57"/>
      <c r="B3" s="57"/>
      <c r="C3" s="57" t="s">
        <v>4</v>
      </c>
      <c r="D3" s="57"/>
      <c r="E3" s="58" t="s">
        <v>88</v>
      </c>
      <c r="F3" s="57" t="s">
        <v>3</v>
      </c>
      <c r="G3" s="57" t="s">
        <v>89</v>
      </c>
      <c r="H3" s="59" t="s">
        <v>90</v>
      </c>
      <c r="I3" s="60" t="s">
        <v>68</v>
      </c>
      <c r="J3" s="56" t="s">
        <v>0</v>
      </c>
      <c r="K3" s="61"/>
      <c r="L3" s="62"/>
      <c r="R3" s="62"/>
      <c r="S3" s="62"/>
      <c r="Y3" s="62"/>
      <c r="Z3" s="16">
        <f>+Z8*0.04</f>
        <v>280</v>
      </c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</row>
    <row r="4" spans="1:38" s="68" customFormat="1" ht="15" x14ac:dyDescent="0.25">
      <c r="A4" s="64"/>
      <c r="B4" s="64">
        <v>1</v>
      </c>
      <c r="C4" s="65" t="s">
        <v>91</v>
      </c>
      <c r="D4" s="65"/>
      <c r="E4" s="66" t="s">
        <v>92</v>
      </c>
      <c r="F4" s="66">
        <v>700</v>
      </c>
      <c r="G4" s="66"/>
      <c r="H4" s="67"/>
      <c r="I4" s="67">
        <f>+J4-H4</f>
        <v>700</v>
      </c>
      <c r="J4" s="67">
        <v>700</v>
      </c>
      <c r="K4" s="55"/>
      <c r="L4" s="16"/>
      <c r="R4" s="16"/>
      <c r="S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</row>
    <row r="5" spans="1:38" s="68" customFormat="1" ht="15" x14ac:dyDescent="0.25">
      <c r="A5" s="64"/>
      <c r="B5" s="64">
        <v>1</v>
      </c>
      <c r="C5" s="65" t="s">
        <v>91</v>
      </c>
      <c r="D5" s="65"/>
      <c r="E5" s="66" t="s">
        <v>93</v>
      </c>
      <c r="F5" s="66">
        <v>1300</v>
      </c>
      <c r="G5" s="66"/>
      <c r="H5" s="67"/>
      <c r="I5" s="67">
        <f t="shared" ref="I5:I19" si="1">+J5-H5</f>
        <v>1300</v>
      </c>
      <c r="J5" s="67">
        <v>1300</v>
      </c>
      <c r="K5" s="55"/>
      <c r="L5" s="16"/>
      <c r="N5" s="16" t="s">
        <v>94</v>
      </c>
      <c r="O5" s="16" t="s">
        <v>95</v>
      </c>
      <c r="P5" s="16" t="s">
        <v>96</v>
      </c>
      <c r="Q5" s="16" t="s">
        <v>97</v>
      </c>
      <c r="R5" s="16"/>
      <c r="S5" s="16"/>
      <c r="T5" s="69" t="s">
        <v>113</v>
      </c>
      <c r="U5" s="69" t="s">
        <v>114</v>
      </c>
      <c r="V5" s="69" t="s">
        <v>115</v>
      </c>
      <c r="Z5" s="16" t="s">
        <v>94</v>
      </c>
      <c r="AA5" s="16" t="s">
        <v>95</v>
      </c>
      <c r="AB5" s="16" t="s">
        <v>96</v>
      </c>
      <c r="AC5" s="16" t="s">
        <v>97</v>
      </c>
      <c r="AD5" s="16"/>
      <c r="AE5" s="16"/>
      <c r="AF5" s="16"/>
      <c r="AG5" s="16"/>
      <c r="AH5" s="16"/>
      <c r="AI5" s="16"/>
      <c r="AJ5" s="16"/>
      <c r="AK5" s="16"/>
      <c r="AL5" s="16"/>
    </row>
    <row r="6" spans="1:38" s="69" customFormat="1" ht="15" x14ac:dyDescent="0.25">
      <c r="A6" s="64"/>
      <c r="B6" s="64">
        <v>1</v>
      </c>
      <c r="C6" s="65" t="s">
        <v>91</v>
      </c>
      <c r="D6" s="65"/>
      <c r="E6" s="66" t="s">
        <v>98</v>
      </c>
      <c r="F6" s="66">
        <v>3400</v>
      </c>
      <c r="G6" s="66"/>
      <c r="H6" s="67"/>
      <c r="I6" s="67">
        <f t="shared" si="1"/>
        <v>3600</v>
      </c>
      <c r="J6" s="67">
        <v>3600</v>
      </c>
      <c r="K6" s="69">
        <f>+T6+U6+V6</f>
        <v>3600</v>
      </c>
      <c r="M6" s="70">
        <f>SUM(N6:Q6)</f>
        <v>3638</v>
      </c>
      <c r="N6" s="71">
        <v>3400</v>
      </c>
      <c r="O6" s="16">
        <f>+$Z6*0.05</f>
        <v>170</v>
      </c>
      <c r="P6" s="16">
        <f>+$Z6*0.02</f>
        <v>68</v>
      </c>
      <c r="Q6" s="16"/>
      <c r="R6" s="16"/>
      <c r="S6" s="16"/>
      <c r="T6" s="69">
        <f>+J6*0.93</f>
        <v>3348</v>
      </c>
      <c r="U6" s="69">
        <f>+J6*0.05</f>
        <v>180</v>
      </c>
      <c r="V6" s="69">
        <f>+J6*0.02</f>
        <v>72</v>
      </c>
      <c r="Y6" s="70">
        <f>SUM(Z6:AC6)</f>
        <v>3638</v>
      </c>
      <c r="Z6" s="71">
        <v>3400</v>
      </c>
      <c r="AA6" s="16">
        <f>+$Z6*0.05</f>
        <v>170</v>
      </c>
      <c r="AB6" s="16">
        <f>+$Z6*0.02</f>
        <v>68</v>
      </c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38" ht="15" x14ac:dyDescent="0.25">
      <c r="A7" s="64"/>
      <c r="B7" s="64">
        <v>2</v>
      </c>
      <c r="C7" s="66" t="s">
        <v>77</v>
      </c>
      <c r="D7" s="66"/>
      <c r="E7" s="66" t="s">
        <v>99</v>
      </c>
      <c r="F7" s="66">
        <v>3800</v>
      </c>
      <c r="G7" s="66"/>
      <c r="H7" s="67"/>
      <c r="I7" s="67">
        <f t="shared" si="1"/>
        <v>4000</v>
      </c>
      <c r="J7" s="67">
        <v>4000</v>
      </c>
      <c r="K7" s="69">
        <f t="shared" ref="K7:K8" si="2">+T7+U7+V7</f>
        <v>4000</v>
      </c>
      <c r="L7" s="69"/>
      <c r="M7" s="70">
        <f t="shared" ref="M7:M8" si="3">SUM(N7:Q7)</f>
        <v>3666</v>
      </c>
      <c r="N7" s="71">
        <v>3400</v>
      </c>
      <c r="O7" s="16">
        <f t="shared" ref="O7:O8" si="4">+$Z7*0.05</f>
        <v>190</v>
      </c>
      <c r="P7" s="16">
        <f t="shared" ref="P7:P8" si="5">+$Z7*0.02</f>
        <v>76</v>
      </c>
      <c r="T7" s="69">
        <f t="shared" ref="T7:T8" si="6">+J7*0.93</f>
        <v>3720</v>
      </c>
      <c r="U7" s="69">
        <f t="shared" ref="U7:U8" si="7">+J7*0.05</f>
        <v>200</v>
      </c>
      <c r="V7" s="69">
        <f t="shared" ref="V7:V8" si="8">+J7*0.02</f>
        <v>80</v>
      </c>
      <c r="Y7" s="70">
        <f t="shared" ref="Y7:Y8" si="9">SUM(Z7:AC7)</f>
        <v>4066</v>
      </c>
      <c r="Z7" s="71">
        <v>3800</v>
      </c>
      <c r="AA7" s="16">
        <f>+$Z7*0.05</f>
        <v>190</v>
      </c>
      <c r="AB7" s="16">
        <f>+$Z7*0.02</f>
        <v>76</v>
      </c>
    </row>
    <row r="8" spans="1:38" ht="15" x14ac:dyDescent="0.25">
      <c r="A8" s="64"/>
      <c r="B8" s="64">
        <v>2</v>
      </c>
      <c r="C8" s="66" t="s">
        <v>77</v>
      </c>
      <c r="D8" s="66"/>
      <c r="E8" s="66" t="s">
        <v>100</v>
      </c>
      <c r="F8" s="66">
        <v>4200</v>
      </c>
      <c r="G8" s="66"/>
      <c r="H8" s="67">
        <f>2000-H17-H19</f>
        <v>1685</v>
      </c>
      <c r="I8" s="67">
        <f t="shared" si="1"/>
        <v>6415</v>
      </c>
      <c r="J8" s="67">
        <v>8100</v>
      </c>
      <c r="K8" s="69">
        <f t="shared" si="2"/>
        <v>8100</v>
      </c>
      <c r="L8" s="69"/>
      <c r="M8" s="70">
        <f t="shared" si="3"/>
        <v>3890</v>
      </c>
      <c r="N8" s="71">
        <v>3400</v>
      </c>
      <c r="O8" s="16">
        <f t="shared" si="4"/>
        <v>350</v>
      </c>
      <c r="P8" s="16">
        <f t="shared" si="5"/>
        <v>140</v>
      </c>
      <c r="T8" s="69">
        <f t="shared" si="6"/>
        <v>7533</v>
      </c>
      <c r="U8" s="69">
        <f t="shared" si="7"/>
        <v>405</v>
      </c>
      <c r="V8" s="69">
        <f t="shared" si="8"/>
        <v>162</v>
      </c>
      <c r="Y8" s="70">
        <f t="shared" si="9"/>
        <v>8162</v>
      </c>
      <c r="Z8" s="71">
        <v>7000</v>
      </c>
      <c r="AA8" s="16">
        <f>+$Z8*0.05</f>
        <v>350</v>
      </c>
      <c r="AB8" s="16">
        <f>+$Z8*0.01</f>
        <v>70</v>
      </c>
      <c r="AC8" s="16">
        <f t="shared" ref="AC8" si="10">(Z8+AA8+AB8)*0.1</f>
        <v>742</v>
      </c>
    </row>
    <row r="9" spans="1:38" ht="15" x14ac:dyDescent="0.25">
      <c r="A9" s="64"/>
      <c r="B9" s="64">
        <v>2</v>
      </c>
      <c r="C9" s="66" t="s">
        <v>77</v>
      </c>
      <c r="D9" s="66"/>
      <c r="E9" s="66" t="s">
        <v>101</v>
      </c>
      <c r="F9" s="66"/>
      <c r="G9" s="72"/>
      <c r="H9" s="73"/>
      <c r="I9" s="67">
        <f t="shared" si="1"/>
        <v>0</v>
      </c>
      <c r="J9" s="67"/>
      <c r="K9" s="55"/>
    </row>
    <row r="10" spans="1:38" s="63" customFormat="1" ht="15" x14ac:dyDescent="0.25">
      <c r="A10" s="64"/>
      <c r="B10" s="64">
        <v>2</v>
      </c>
      <c r="C10" s="66" t="s">
        <v>77</v>
      </c>
      <c r="D10" s="66"/>
      <c r="E10" s="66" t="s">
        <v>102</v>
      </c>
      <c r="F10" s="66"/>
      <c r="G10" s="72"/>
      <c r="H10" s="73"/>
      <c r="I10" s="67">
        <f t="shared" si="1"/>
        <v>0</v>
      </c>
      <c r="J10" s="67"/>
      <c r="K10" s="55"/>
      <c r="L10" s="62"/>
      <c r="M10" s="62"/>
      <c r="N10" s="62"/>
      <c r="O10" s="62"/>
      <c r="P10" s="62"/>
      <c r="Q10" s="62"/>
      <c r="R10" s="62"/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</row>
    <row r="11" spans="1:38" s="63" customFormat="1" ht="15" x14ac:dyDescent="0.25">
      <c r="A11" s="64"/>
      <c r="B11" s="64">
        <v>2</v>
      </c>
      <c r="C11" s="66" t="s">
        <v>77</v>
      </c>
      <c r="D11" s="66"/>
      <c r="E11" s="66" t="s">
        <v>103</v>
      </c>
      <c r="F11" s="66">
        <v>2400</v>
      </c>
      <c r="G11" s="72"/>
      <c r="H11" s="73"/>
      <c r="I11" s="67">
        <f t="shared" si="1"/>
        <v>0</v>
      </c>
      <c r="J11" s="67"/>
      <c r="K11" s="55"/>
      <c r="L11" s="62"/>
      <c r="M11" s="62"/>
      <c r="N11" s="62"/>
      <c r="O11" s="62"/>
      <c r="P11" s="62"/>
      <c r="Q11" s="62"/>
      <c r="R11" s="62"/>
      <c r="S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</row>
    <row r="12" spans="1:38" s="63" customFormat="1" ht="15" x14ac:dyDescent="0.25">
      <c r="A12" s="64"/>
      <c r="B12" s="64">
        <v>2</v>
      </c>
      <c r="C12" s="66" t="s">
        <v>77</v>
      </c>
      <c r="D12" s="74"/>
      <c r="K12" s="55"/>
      <c r="L12" s="62"/>
      <c r="M12" s="62"/>
      <c r="N12" s="62"/>
      <c r="O12" s="62"/>
      <c r="P12" s="62"/>
      <c r="Q12" s="62"/>
      <c r="R12" s="62"/>
      <c r="S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</row>
    <row r="13" spans="1:38" s="63" customFormat="1" ht="15" x14ac:dyDescent="0.25">
      <c r="A13" s="64"/>
      <c r="B13" s="64">
        <v>3</v>
      </c>
      <c r="C13" s="65" t="s">
        <v>104</v>
      </c>
      <c r="D13" s="65"/>
      <c r="E13" s="65" t="s">
        <v>105</v>
      </c>
      <c r="F13" s="66">
        <v>2000</v>
      </c>
      <c r="G13" s="72"/>
      <c r="H13" s="73"/>
      <c r="I13" s="67">
        <f t="shared" si="1"/>
        <v>2000</v>
      </c>
      <c r="J13" s="67">
        <v>2000</v>
      </c>
      <c r="K13" s="55"/>
      <c r="L13" s="62"/>
      <c r="M13" s="62"/>
      <c r="N13" s="62"/>
      <c r="O13" s="62"/>
      <c r="P13" s="62"/>
      <c r="Q13" s="62"/>
      <c r="R13" s="62"/>
      <c r="S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</row>
    <row r="14" spans="1:38" ht="15" x14ac:dyDescent="0.25">
      <c r="A14" s="75"/>
      <c r="B14" s="75">
        <v>4</v>
      </c>
      <c r="C14" s="72" t="s">
        <v>106</v>
      </c>
      <c r="D14" s="72"/>
      <c r="E14" s="72" t="s">
        <v>107</v>
      </c>
      <c r="F14" s="72">
        <v>100</v>
      </c>
      <c r="G14" s="72"/>
      <c r="H14" s="73"/>
      <c r="I14" s="67">
        <f t="shared" si="1"/>
        <v>100</v>
      </c>
      <c r="J14" s="78">
        <v>100</v>
      </c>
      <c r="K14" s="55"/>
    </row>
    <row r="15" spans="1:38" ht="15" x14ac:dyDescent="0.25">
      <c r="A15" s="75"/>
      <c r="B15" s="75">
        <v>4</v>
      </c>
      <c r="C15" s="72" t="s">
        <v>106</v>
      </c>
      <c r="D15" s="72"/>
      <c r="E15" s="72" t="s">
        <v>108</v>
      </c>
      <c r="F15" s="66">
        <v>500</v>
      </c>
      <c r="G15" s="72"/>
      <c r="H15" s="73"/>
      <c r="I15" s="67">
        <f>+J15-H15</f>
        <v>785</v>
      </c>
      <c r="J15" s="79">
        <f>SUM(J6:J11)*0.05</f>
        <v>785</v>
      </c>
      <c r="K15" s="55"/>
    </row>
    <row r="16" spans="1:38" ht="15" x14ac:dyDescent="0.25">
      <c r="A16" s="75"/>
      <c r="B16" s="75">
        <v>4</v>
      </c>
      <c r="C16" s="72" t="s">
        <v>106</v>
      </c>
      <c r="D16" s="72"/>
      <c r="E16" s="72" t="s">
        <v>109</v>
      </c>
      <c r="F16" s="72">
        <v>100</v>
      </c>
      <c r="G16" s="72"/>
      <c r="H16" s="73"/>
      <c r="I16" s="67">
        <f t="shared" si="1"/>
        <v>100</v>
      </c>
      <c r="J16" s="78">
        <v>100</v>
      </c>
      <c r="K16" s="55"/>
    </row>
    <row r="17" spans="1:22" customFormat="1" ht="15" x14ac:dyDescent="0.25">
      <c r="A17" s="75"/>
      <c r="B17" s="75">
        <v>4</v>
      </c>
      <c r="C17" s="72" t="s">
        <v>106</v>
      </c>
      <c r="D17" s="72"/>
      <c r="E17" s="72" t="s">
        <v>110</v>
      </c>
      <c r="F17" s="72"/>
      <c r="G17" s="72"/>
      <c r="H17" s="73">
        <v>65</v>
      </c>
      <c r="I17" s="67">
        <f t="shared" si="1"/>
        <v>0</v>
      </c>
      <c r="J17" s="73">
        <v>65</v>
      </c>
      <c r="K17" s="55"/>
    </row>
    <row r="18" spans="1:22" customFormat="1" ht="15" x14ac:dyDescent="0.25">
      <c r="A18" s="75"/>
      <c r="B18" s="75">
        <v>4</v>
      </c>
      <c r="C18" s="72" t="s">
        <v>106</v>
      </c>
      <c r="D18" s="72"/>
      <c r="E18" s="72" t="s">
        <v>111</v>
      </c>
      <c r="F18" s="72"/>
      <c r="G18" s="72"/>
      <c r="H18" s="73"/>
      <c r="I18" s="67">
        <f t="shared" si="1"/>
        <v>1000</v>
      </c>
      <c r="J18" s="73">
        <v>1000</v>
      </c>
      <c r="K18" s="55"/>
    </row>
    <row r="19" spans="1:22" customFormat="1" ht="15" x14ac:dyDescent="0.25">
      <c r="A19" s="75"/>
      <c r="B19" s="75">
        <v>4</v>
      </c>
      <c r="C19" s="72" t="s">
        <v>106</v>
      </c>
      <c r="D19" s="72"/>
      <c r="E19" s="72" t="s">
        <v>112</v>
      </c>
      <c r="F19" s="72">
        <v>250</v>
      </c>
      <c r="G19" s="72"/>
      <c r="H19" s="73">
        <v>250</v>
      </c>
      <c r="I19" s="67">
        <f t="shared" si="1"/>
        <v>0</v>
      </c>
      <c r="J19" s="78">
        <v>250</v>
      </c>
      <c r="K19" s="55"/>
    </row>
    <row r="20" spans="1:22" customFormat="1" x14ac:dyDescent="0.2">
      <c r="A20" s="54"/>
      <c r="B20" s="54"/>
      <c r="C20" s="54"/>
      <c r="D20" s="54"/>
      <c r="E20" s="55"/>
      <c r="F20" s="55"/>
      <c r="G20" s="55"/>
      <c r="H20" s="76"/>
      <c r="I20" s="76"/>
      <c r="J20" s="76"/>
      <c r="K20" s="55"/>
    </row>
    <row r="22" spans="1:22" customFormat="1" x14ac:dyDescent="0.2">
      <c r="A22" s="1"/>
      <c r="B22" s="1"/>
      <c r="C22" s="1"/>
      <c r="D22" s="1"/>
      <c r="K22" s="16"/>
    </row>
    <row r="23" spans="1:22" customFormat="1" x14ac:dyDescent="0.2">
      <c r="A23" s="1"/>
      <c r="B23" s="1"/>
      <c r="C23" s="1"/>
      <c r="D23" s="1"/>
      <c r="F23" s="77"/>
      <c r="J23" s="77"/>
      <c r="K23" s="16"/>
      <c r="U23">
        <v>4.2</v>
      </c>
      <c r="V23">
        <v>0.64</v>
      </c>
    </row>
    <row r="24" spans="1:22" x14ac:dyDescent="0.2">
      <c r="U24">
        <v>2.4</v>
      </c>
      <c r="V24">
        <v>0.36</v>
      </c>
    </row>
    <row r="25" spans="1:22" x14ac:dyDescent="0.2">
      <c r="U25">
        <f>+U24+U23</f>
        <v>6.6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1:EU115"/>
  <sheetViews>
    <sheetView topLeftCell="ED17" workbookViewId="0">
      <selection activeCell="ES11" sqref="ES11:ES65"/>
    </sheetView>
  </sheetViews>
  <sheetFormatPr defaultRowHeight="12.75" x14ac:dyDescent="0.2"/>
  <cols>
    <col min="149" max="149" width="14" bestFit="1" customWidth="1"/>
  </cols>
  <sheetData>
    <row r="11" spans="4:151" x14ac:dyDescent="0.2">
      <c r="D11">
        <v>0</v>
      </c>
      <c r="E11" t="s">
        <v>59</v>
      </c>
      <c r="F11">
        <v>0</v>
      </c>
      <c r="G11" t="s">
        <v>74</v>
      </c>
      <c r="H11" t="s">
        <v>190</v>
      </c>
      <c r="I11" t="s">
        <v>59</v>
      </c>
      <c r="L11">
        <v>1900</v>
      </c>
      <c r="M11" t="s">
        <v>216</v>
      </c>
      <c r="Q11" t="s">
        <v>59</v>
      </c>
      <c r="R11">
        <v>0</v>
      </c>
      <c r="S11">
        <v>0</v>
      </c>
      <c r="AD11">
        <v>0</v>
      </c>
      <c r="AQ11">
        <v>0</v>
      </c>
      <c r="BD11">
        <v>0</v>
      </c>
      <c r="BQ11">
        <v>0</v>
      </c>
      <c r="CD11">
        <v>0</v>
      </c>
      <c r="CE11">
        <v>0</v>
      </c>
      <c r="CF11">
        <v>31</v>
      </c>
      <c r="CG11">
        <v>2</v>
      </c>
      <c r="CH11">
        <v>1</v>
      </c>
      <c r="CJ11">
        <v>0</v>
      </c>
      <c r="CK11">
        <v>0</v>
      </c>
      <c r="CL11" t="s">
        <v>242</v>
      </c>
      <c r="CM11" t="s">
        <v>242</v>
      </c>
      <c r="CN11" t="s">
        <v>242</v>
      </c>
      <c r="CO11" t="s">
        <v>242</v>
      </c>
      <c r="CP11" t="s">
        <v>242</v>
      </c>
      <c r="CQ11" t="s">
        <v>242</v>
      </c>
      <c r="CR11" t="s">
        <v>242</v>
      </c>
      <c r="CS11" t="s">
        <v>242</v>
      </c>
      <c r="CT11" t="s">
        <v>242</v>
      </c>
      <c r="CU11" t="s">
        <v>242</v>
      </c>
      <c r="CV11" t="s">
        <v>242</v>
      </c>
      <c r="CW11" t="s">
        <v>242</v>
      </c>
      <c r="CX11" t="s">
        <v>242</v>
      </c>
      <c r="CY11" t="s">
        <v>242</v>
      </c>
      <c r="CZ11" t="s">
        <v>242</v>
      </c>
      <c r="DA11" t="s">
        <v>242</v>
      </c>
      <c r="DB11" t="s">
        <v>242</v>
      </c>
      <c r="DC11" t="s">
        <v>242</v>
      </c>
      <c r="DD11" t="s">
        <v>242</v>
      </c>
      <c r="DE11" t="s">
        <v>242</v>
      </c>
      <c r="DF11" t="s">
        <v>242</v>
      </c>
      <c r="DG11" t="s">
        <v>242</v>
      </c>
      <c r="DH11" t="s">
        <v>242</v>
      </c>
      <c r="DI11" t="s">
        <v>242</v>
      </c>
      <c r="DJ11" t="s">
        <v>242</v>
      </c>
      <c r="DK11" t="s">
        <v>242</v>
      </c>
      <c r="DL11" t="s">
        <v>242</v>
      </c>
      <c r="DM11" t="s">
        <v>242</v>
      </c>
      <c r="DN11" t="s">
        <v>242</v>
      </c>
      <c r="DO11" t="s">
        <v>242</v>
      </c>
      <c r="DP11" t="s">
        <v>242</v>
      </c>
      <c r="DQ11" t="s">
        <v>242</v>
      </c>
      <c r="DR11" t="s">
        <v>242</v>
      </c>
      <c r="DS11" t="s">
        <v>242</v>
      </c>
      <c r="DT11" t="s">
        <v>242</v>
      </c>
      <c r="DU11" t="s">
        <v>242</v>
      </c>
      <c r="DV11" t="s">
        <v>242</v>
      </c>
      <c r="DW11" t="s">
        <v>242</v>
      </c>
      <c r="DX11" t="s">
        <v>242</v>
      </c>
      <c r="DY11" t="s">
        <v>242</v>
      </c>
      <c r="DZ11" t="s">
        <v>242</v>
      </c>
      <c r="EA11" t="s">
        <v>242</v>
      </c>
      <c r="EB11" t="s">
        <v>242</v>
      </c>
      <c r="EC11" t="s">
        <v>242</v>
      </c>
      <c r="ED11" t="s">
        <v>242</v>
      </c>
      <c r="EE11" t="s">
        <v>242</v>
      </c>
      <c r="EF11" t="s">
        <v>242</v>
      </c>
      <c r="EG11" t="s">
        <v>242</v>
      </c>
      <c r="EH11" t="s">
        <v>242</v>
      </c>
      <c r="EI11" t="s">
        <v>242</v>
      </c>
      <c r="EJ11" t="s">
        <v>242</v>
      </c>
      <c r="EK11" t="s">
        <v>242</v>
      </c>
      <c r="EL11" t="s">
        <v>242</v>
      </c>
      <c r="EM11" t="s">
        <v>242</v>
      </c>
      <c r="EN11" t="s">
        <v>242</v>
      </c>
      <c r="EO11" t="s">
        <v>242</v>
      </c>
      <c r="EP11" t="s">
        <v>242</v>
      </c>
      <c r="EQ11" t="s">
        <v>242</v>
      </c>
      <c r="ES11">
        <v>0</v>
      </c>
      <c r="ET11">
        <v>0</v>
      </c>
    </row>
    <row r="12" spans="4:151" x14ac:dyDescent="0.2">
      <c r="D12">
        <v>0</v>
      </c>
      <c r="E12" t="s">
        <v>59</v>
      </c>
      <c r="F12">
        <v>0</v>
      </c>
      <c r="G12" t="s">
        <v>75</v>
      </c>
      <c r="H12" t="s">
        <v>190</v>
      </c>
      <c r="I12" t="s">
        <v>59</v>
      </c>
      <c r="L12">
        <v>1900</v>
      </c>
      <c r="M12" t="s">
        <v>216</v>
      </c>
      <c r="Q12" t="s">
        <v>59</v>
      </c>
      <c r="T12">
        <v>0</v>
      </c>
      <c r="U12">
        <v>0</v>
      </c>
      <c r="V12">
        <v>0</v>
      </c>
      <c r="W12">
        <v>0</v>
      </c>
      <c r="X12">
        <v>0</v>
      </c>
      <c r="AD12">
        <v>0</v>
      </c>
      <c r="AQ12">
        <v>0</v>
      </c>
      <c r="BD12">
        <v>0</v>
      </c>
      <c r="BQ12">
        <v>0</v>
      </c>
      <c r="CD12">
        <v>0</v>
      </c>
      <c r="CE12">
        <v>0</v>
      </c>
      <c r="CF12">
        <v>121</v>
      </c>
      <c r="CG12">
        <v>5</v>
      </c>
      <c r="CH12">
        <v>2</v>
      </c>
      <c r="CI12">
        <v>1</v>
      </c>
      <c r="CJ12" t="s">
        <v>242</v>
      </c>
      <c r="CK12" t="s">
        <v>242</v>
      </c>
      <c r="CL12">
        <v>0</v>
      </c>
      <c r="CM12">
        <v>0</v>
      </c>
      <c r="CN12">
        <v>0</v>
      </c>
      <c r="CO12">
        <v>0</v>
      </c>
      <c r="CP12">
        <v>0</v>
      </c>
      <c r="CQ12" t="s">
        <v>242</v>
      </c>
      <c r="CR12" t="s">
        <v>242</v>
      </c>
      <c r="CS12" t="s">
        <v>242</v>
      </c>
      <c r="CT12" t="s">
        <v>242</v>
      </c>
      <c r="CU12" t="s">
        <v>242</v>
      </c>
      <c r="CV12" t="s">
        <v>242</v>
      </c>
      <c r="CW12" t="s">
        <v>242</v>
      </c>
      <c r="CX12" t="s">
        <v>242</v>
      </c>
      <c r="CY12" t="s">
        <v>242</v>
      </c>
      <c r="CZ12" t="s">
        <v>242</v>
      </c>
      <c r="DA12" t="s">
        <v>242</v>
      </c>
      <c r="DB12" t="s">
        <v>242</v>
      </c>
      <c r="DC12" t="s">
        <v>242</v>
      </c>
      <c r="DD12" t="s">
        <v>242</v>
      </c>
      <c r="DE12" t="s">
        <v>242</v>
      </c>
      <c r="DF12" t="s">
        <v>242</v>
      </c>
      <c r="DG12" t="s">
        <v>242</v>
      </c>
      <c r="DH12" t="s">
        <v>242</v>
      </c>
      <c r="DI12" t="s">
        <v>242</v>
      </c>
      <c r="DJ12" t="s">
        <v>242</v>
      </c>
      <c r="DK12" t="s">
        <v>242</v>
      </c>
      <c r="DL12" t="s">
        <v>242</v>
      </c>
      <c r="DM12" t="s">
        <v>242</v>
      </c>
      <c r="DN12" t="s">
        <v>242</v>
      </c>
      <c r="DO12" t="s">
        <v>242</v>
      </c>
      <c r="DP12" t="s">
        <v>242</v>
      </c>
      <c r="DQ12" t="s">
        <v>242</v>
      </c>
      <c r="DR12" t="s">
        <v>242</v>
      </c>
      <c r="DS12" t="s">
        <v>242</v>
      </c>
      <c r="DT12" t="s">
        <v>242</v>
      </c>
      <c r="DU12" t="s">
        <v>242</v>
      </c>
      <c r="DV12" t="s">
        <v>242</v>
      </c>
      <c r="DW12" t="s">
        <v>242</v>
      </c>
      <c r="DX12" t="s">
        <v>242</v>
      </c>
      <c r="DY12" t="s">
        <v>242</v>
      </c>
      <c r="DZ12" t="s">
        <v>242</v>
      </c>
      <c r="EA12" t="s">
        <v>242</v>
      </c>
      <c r="EB12" t="s">
        <v>242</v>
      </c>
      <c r="EC12" t="s">
        <v>242</v>
      </c>
      <c r="ED12" t="s">
        <v>242</v>
      </c>
      <c r="EE12" t="s">
        <v>242</v>
      </c>
      <c r="EF12" t="s">
        <v>242</v>
      </c>
      <c r="EG12" t="s">
        <v>242</v>
      </c>
      <c r="EH12" t="s">
        <v>242</v>
      </c>
      <c r="EI12" t="s">
        <v>242</v>
      </c>
      <c r="EJ12" t="s">
        <v>242</v>
      </c>
      <c r="EK12" t="s">
        <v>242</v>
      </c>
      <c r="EL12" t="s">
        <v>242</v>
      </c>
      <c r="EM12" t="s">
        <v>242</v>
      </c>
      <c r="EN12" t="s">
        <v>242</v>
      </c>
      <c r="EO12" t="s">
        <v>242</v>
      </c>
      <c r="EP12" t="s">
        <v>242</v>
      </c>
      <c r="EQ12" t="s">
        <v>242</v>
      </c>
      <c r="ES12">
        <v>0</v>
      </c>
      <c r="ET12">
        <v>0</v>
      </c>
    </row>
    <row r="13" spans="4:151" x14ac:dyDescent="0.2">
      <c r="D13">
        <v>0</v>
      </c>
      <c r="E13" t="s">
        <v>59</v>
      </c>
      <c r="F13">
        <v>0</v>
      </c>
      <c r="G13" t="s">
        <v>76</v>
      </c>
      <c r="H13" t="s">
        <v>190</v>
      </c>
      <c r="I13" t="s">
        <v>59</v>
      </c>
      <c r="L13">
        <v>1900</v>
      </c>
      <c r="M13" t="s">
        <v>216</v>
      </c>
      <c r="Q13" t="s">
        <v>59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Q13">
        <v>0</v>
      </c>
      <c r="BD13">
        <v>0</v>
      </c>
      <c r="BQ13">
        <v>0</v>
      </c>
      <c r="CD13">
        <v>0</v>
      </c>
      <c r="CE13">
        <v>0</v>
      </c>
      <c r="CF13">
        <v>121</v>
      </c>
      <c r="CG13">
        <v>5</v>
      </c>
      <c r="CH13">
        <v>3</v>
      </c>
      <c r="CI13">
        <v>2</v>
      </c>
      <c r="CJ13" t="s">
        <v>242</v>
      </c>
      <c r="CK13" t="s">
        <v>242</v>
      </c>
      <c r="CL13" t="s">
        <v>242</v>
      </c>
      <c r="CM13" t="s">
        <v>242</v>
      </c>
      <c r="CN13" t="s">
        <v>242</v>
      </c>
      <c r="CO13" t="s">
        <v>242</v>
      </c>
      <c r="CP13" t="s">
        <v>242</v>
      </c>
      <c r="CQ13">
        <v>0</v>
      </c>
      <c r="CR13">
        <v>0</v>
      </c>
      <c r="CS13">
        <v>0</v>
      </c>
      <c r="CT13">
        <v>0</v>
      </c>
      <c r="CU13">
        <v>0</v>
      </c>
      <c r="CV13" t="s">
        <v>242</v>
      </c>
      <c r="CW13" t="s">
        <v>242</v>
      </c>
      <c r="CX13" t="s">
        <v>242</v>
      </c>
      <c r="CY13" t="s">
        <v>242</v>
      </c>
      <c r="CZ13" t="s">
        <v>242</v>
      </c>
      <c r="DA13" t="s">
        <v>242</v>
      </c>
      <c r="DB13" t="s">
        <v>242</v>
      </c>
      <c r="DC13" t="s">
        <v>242</v>
      </c>
      <c r="DD13" t="s">
        <v>242</v>
      </c>
      <c r="DE13" t="s">
        <v>242</v>
      </c>
      <c r="DF13" t="s">
        <v>242</v>
      </c>
      <c r="DG13" t="s">
        <v>242</v>
      </c>
      <c r="DH13" t="s">
        <v>242</v>
      </c>
      <c r="DI13" t="s">
        <v>242</v>
      </c>
      <c r="DJ13" t="s">
        <v>242</v>
      </c>
      <c r="DK13" t="s">
        <v>242</v>
      </c>
      <c r="DL13" t="s">
        <v>242</v>
      </c>
      <c r="DM13" t="s">
        <v>242</v>
      </c>
      <c r="DN13" t="s">
        <v>242</v>
      </c>
      <c r="DO13" t="s">
        <v>242</v>
      </c>
      <c r="DP13" t="s">
        <v>242</v>
      </c>
      <c r="DQ13" t="s">
        <v>242</v>
      </c>
      <c r="DR13" t="s">
        <v>242</v>
      </c>
      <c r="DS13" t="s">
        <v>242</v>
      </c>
      <c r="DT13" t="s">
        <v>242</v>
      </c>
      <c r="DU13" t="s">
        <v>242</v>
      </c>
      <c r="DV13" t="s">
        <v>242</v>
      </c>
      <c r="DW13" t="s">
        <v>242</v>
      </c>
      <c r="DX13" t="s">
        <v>242</v>
      </c>
      <c r="DY13" t="s">
        <v>242</v>
      </c>
      <c r="DZ13" t="s">
        <v>242</v>
      </c>
      <c r="EA13" t="s">
        <v>242</v>
      </c>
      <c r="EB13" t="s">
        <v>242</v>
      </c>
      <c r="EC13" t="s">
        <v>242</v>
      </c>
      <c r="ED13" t="s">
        <v>242</v>
      </c>
      <c r="EE13" t="s">
        <v>242</v>
      </c>
      <c r="EF13" t="s">
        <v>242</v>
      </c>
      <c r="EG13" t="s">
        <v>242</v>
      </c>
      <c r="EH13" t="s">
        <v>242</v>
      </c>
      <c r="EI13" t="s">
        <v>242</v>
      </c>
      <c r="EJ13" t="s">
        <v>242</v>
      </c>
      <c r="EK13" t="s">
        <v>242</v>
      </c>
      <c r="EL13" t="s">
        <v>242</v>
      </c>
      <c r="EM13" t="s">
        <v>242</v>
      </c>
      <c r="EN13" t="s">
        <v>242</v>
      </c>
      <c r="EO13" t="s">
        <v>242</v>
      </c>
      <c r="EP13" t="s">
        <v>242</v>
      </c>
      <c r="EQ13" t="s">
        <v>242</v>
      </c>
      <c r="ES13">
        <v>0</v>
      </c>
      <c r="ET13">
        <v>0</v>
      </c>
    </row>
    <row r="14" spans="4:151" x14ac:dyDescent="0.2">
      <c r="D14">
        <v>1</v>
      </c>
      <c r="E14" t="s">
        <v>208</v>
      </c>
      <c r="F14">
        <v>1</v>
      </c>
      <c r="G14" t="s">
        <v>118</v>
      </c>
      <c r="H14" t="s">
        <v>190</v>
      </c>
      <c r="I14" t="s">
        <v>1</v>
      </c>
      <c r="J14">
        <v>41640</v>
      </c>
      <c r="K14">
        <v>41730</v>
      </c>
      <c r="L14">
        <v>2014</v>
      </c>
      <c r="M14" t="s">
        <v>136</v>
      </c>
      <c r="N14" t="s">
        <v>68</v>
      </c>
      <c r="P14" t="s">
        <v>84</v>
      </c>
      <c r="Q14" t="s">
        <v>119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228000</v>
      </c>
      <c r="AJ14">
        <v>0</v>
      </c>
      <c r="AK14">
        <v>0</v>
      </c>
      <c r="AL14">
        <v>228000</v>
      </c>
      <c r="AM14">
        <v>0</v>
      </c>
      <c r="AN14">
        <v>0</v>
      </c>
      <c r="AO14">
        <v>0</v>
      </c>
      <c r="AP14">
        <v>304000</v>
      </c>
      <c r="AQ14">
        <v>760000</v>
      </c>
      <c r="BD14">
        <v>0</v>
      </c>
      <c r="BQ14">
        <v>0</v>
      </c>
      <c r="CD14">
        <v>0</v>
      </c>
      <c r="CE14">
        <v>760000</v>
      </c>
      <c r="CF14">
        <v>41974</v>
      </c>
      <c r="CG14">
        <v>12</v>
      </c>
      <c r="CH14">
        <v>4</v>
      </c>
      <c r="CI14">
        <v>3</v>
      </c>
      <c r="CJ14" t="s">
        <v>242</v>
      </c>
      <c r="CK14" t="s">
        <v>242</v>
      </c>
      <c r="CL14" t="s">
        <v>242</v>
      </c>
      <c r="CM14" t="s">
        <v>242</v>
      </c>
      <c r="CN14" t="s">
        <v>242</v>
      </c>
      <c r="CO14" t="s">
        <v>242</v>
      </c>
      <c r="CP14" t="s">
        <v>242</v>
      </c>
      <c r="CQ14" t="s">
        <v>242</v>
      </c>
      <c r="CR14" t="s">
        <v>242</v>
      </c>
      <c r="CS14" t="s">
        <v>242</v>
      </c>
      <c r="CT14" t="s">
        <v>242</v>
      </c>
      <c r="CU14" t="s">
        <v>242</v>
      </c>
      <c r="CV14">
        <v>0</v>
      </c>
      <c r="CW14">
        <v>0</v>
      </c>
      <c r="CX14">
        <v>0</v>
      </c>
      <c r="CY14">
        <v>0</v>
      </c>
      <c r="CZ14">
        <v>228000</v>
      </c>
      <c r="DA14">
        <v>0</v>
      </c>
      <c r="DB14">
        <v>0</v>
      </c>
      <c r="DC14">
        <v>228000</v>
      </c>
      <c r="DD14">
        <v>0</v>
      </c>
      <c r="DE14">
        <v>0</v>
      </c>
      <c r="DF14">
        <v>0</v>
      </c>
      <c r="DG14">
        <v>304000</v>
      </c>
      <c r="DH14" t="s">
        <v>242</v>
      </c>
      <c r="DI14" t="s">
        <v>242</v>
      </c>
      <c r="DJ14" t="s">
        <v>242</v>
      </c>
      <c r="DK14" t="s">
        <v>242</v>
      </c>
      <c r="DL14" t="s">
        <v>242</v>
      </c>
      <c r="DM14" t="s">
        <v>242</v>
      </c>
      <c r="DN14" t="s">
        <v>242</v>
      </c>
      <c r="DO14" t="s">
        <v>242</v>
      </c>
      <c r="DP14" t="s">
        <v>242</v>
      </c>
      <c r="DQ14" t="s">
        <v>242</v>
      </c>
      <c r="DR14" t="s">
        <v>242</v>
      </c>
      <c r="DS14" t="s">
        <v>242</v>
      </c>
      <c r="DT14" t="s">
        <v>242</v>
      </c>
      <c r="DU14" t="s">
        <v>242</v>
      </c>
      <c r="DV14" t="s">
        <v>242</v>
      </c>
      <c r="DW14" t="s">
        <v>242</v>
      </c>
      <c r="DX14" t="s">
        <v>242</v>
      </c>
      <c r="DY14" t="s">
        <v>242</v>
      </c>
      <c r="DZ14" t="s">
        <v>242</v>
      </c>
      <c r="EA14" t="s">
        <v>242</v>
      </c>
      <c r="EB14" t="s">
        <v>242</v>
      </c>
      <c r="EC14" t="s">
        <v>242</v>
      </c>
      <c r="ED14" t="s">
        <v>242</v>
      </c>
      <c r="EE14" t="s">
        <v>242</v>
      </c>
      <c r="EF14" t="s">
        <v>242</v>
      </c>
      <c r="EG14" t="s">
        <v>242</v>
      </c>
      <c r="EH14" t="s">
        <v>242</v>
      </c>
      <c r="EI14" t="s">
        <v>242</v>
      </c>
      <c r="EJ14" t="s">
        <v>242</v>
      </c>
      <c r="EK14" t="s">
        <v>242</v>
      </c>
      <c r="EL14" t="s">
        <v>242</v>
      </c>
      <c r="EM14" t="s">
        <v>242</v>
      </c>
      <c r="EN14" t="s">
        <v>242</v>
      </c>
      <c r="EO14" t="s">
        <v>242</v>
      </c>
      <c r="EP14" t="s">
        <v>242</v>
      </c>
      <c r="EQ14" t="s">
        <v>242</v>
      </c>
      <c r="ES14" s="113">
        <v>760000</v>
      </c>
      <c r="ET14">
        <v>560000</v>
      </c>
      <c r="EU14">
        <v>200000</v>
      </c>
    </row>
    <row r="15" spans="4:151" x14ac:dyDescent="0.2">
      <c r="D15">
        <v>1</v>
      </c>
      <c r="E15" t="s">
        <v>196</v>
      </c>
      <c r="F15">
        <v>2</v>
      </c>
      <c r="G15" t="s">
        <v>122</v>
      </c>
      <c r="H15" t="s">
        <v>190</v>
      </c>
      <c r="I15" t="s">
        <v>143</v>
      </c>
      <c r="J15">
        <v>41640</v>
      </c>
      <c r="K15">
        <v>41699</v>
      </c>
      <c r="L15">
        <v>2014</v>
      </c>
      <c r="M15" t="s">
        <v>126</v>
      </c>
      <c r="Q15" t="s">
        <v>156</v>
      </c>
      <c r="AD15">
        <v>0</v>
      </c>
      <c r="AE15">
        <v>0</v>
      </c>
      <c r="AF15">
        <v>0</v>
      </c>
      <c r="AG15">
        <v>8000</v>
      </c>
      <c r="AH15">
        <v>16000</v>
      </c>
      <c r="AI15">
        <v>16000</v>
      </c>
      <c r="AQ15">
        <v>40000</v>
      </c>
      <c r="BD15">
        <v>0</v>
      </c>
      <c r="BQ15">
        <v>0</v>
      </c>
      <c r="CD15">
        <v>0</v>
      </c>
      <c r="CE15">
        <v>40000</v>
      </c>
      <c r="CF15">
        <v>41760</v>
      </c>
      <c r="CG15">
        <v>5</v>
      </c>
      <c r="CH15">
        <v>9</v>
      </c>
      <c r="CI15">
        <v>3</v>
      </c>
      <c r="CJ15" t="s">
        <v>242</v>
      </c>
      <c r="CK15" t="s">
        <v>242</v>
      </c>
      <c r="CL15" t="s">
        <v>242</v>
      </c>
      <c r="CM15" t="s">
        <v>242</v>
      </c>
      <c r="CN15" t="s">
        <v>242</v>
      </c>
      <c r="CO15" t="s">
        <v>242</v>
      </c>
      <c r="CP15" t="s">
        <v>242</v>
      </c>
      <c r="CQ15" t="s">
        <v>242</v>
      </c>
      <c r="CR15" t="s">
        <v>242</v>
      </c>
      <c r="CS15" t="s">
        <v>242</v>
      </c>
      <c r="CT15" t="s">
        <v>242</v>
      </c>
      <c r="CU15" t="s">
        <v>242</v>
      </c>
      <c r="CV15">
        <v>0</v>
      </c>
      <c r="CW15">
        <v>0</v>
      </c>
      <c r="CX15">
        <v>8000</v>
      </c>
      <c r="CY15">
        <v>16000</v>
      </c>
      <c r="CZ15">
        <v>16000</v>
      </c>
      <c r="DA15" t="s">
        <v>242</v>
      </c>
      <c r="DB15" t="s">
        <v>242</v>
      </c>
      <c r="DC15" t="s">
        <v>242</v>
      </c>
      <c r="DD15" t="s">
        <v>242</v>
      </c>
      <c r="DE15" t="s">
        <v>242</v>
      </c>
      <c r="DF15" t="s">
        <v>242</v>
      </c>
      <c r="DG15" t="s">
        <v>242</v>
      </c>
      <c r="DH15" t="s">
        <v>242</v>
      </c>
      <c r="DI15" t="s">
        <v>242</v>
      </c>
      <c r="DJ15" t="s">
        <v>242</v>
      </c>
      <c r="DK15" t="s">
        <v>242</v>
      </c>
      <c r="DL15" t="s">
        <v>242</v>
      </c>
      <c r="DM15" t="s">
        <v>242</v>
      </c>
      <c r="DN15" t="s">
        <v>242</v>
      </c>
      <c r="DO15" t="s">
        <v>242</v>
      </c>
      <c r="DP15" t="s">
        <v>242</v>
      </c>
      <c r="DQ15" t="s">
        <v>242</v>
      </c>
      <c r="DR15" t="s">
        <v>242</v>
      </c>
      <c r="DS15" t="s">
        <v>242</v>
      </c>
      <c r="DT15" t="s">
        <v>242</v>
      </c>
      <c r="DU15" t="s">
        <v>242</v>
      </c>
      <c r="DV15" t="s">
        <v>242</v>
      </c>
      <c r="DW15" t="s">
        <v>242</v>
      </c>
      <c r="DX15" t="s">
        <v>242</v>
      </c>
      <c r="DY15" t="s">
        <v>242</v>
      </c>
      <c r="DZ15" t="s">
        <v>242</v>
      </c>
      <c r="EA15" t="s">
        <v>242</v>
      </c>
      <c r="EB15" t="s">
        <v>242</v>
      </c>
      <c r="EC15" t="s">
        <v>242</v>
      </c>
      <c r="ED15" t="s">
        <v>242</v>
      </c>
      <c r="EE15" t="s">
        <v>242</v>
      </c>
      <c r="EF15" t="s">
        <v>242</v>
      </c>
      <c r="EG15" t="s">
        <v>242</v>
      </c>
      <c r="EH15" t="s">
        <v>242</v>
      </c>
      <c r="EI15" t="s">
        <v>242</v>
      </c>
      <c r="EJ15" t="s">
        <v>242</v>
      </c>
      <c r="EK15" t="s">
        <v>242</v>
      </c>
      <c r="EL15" t="s">
        <v>242</v>
      </c>
      <c r="EM15" t="s">
        <v>242</v>
      </c>
      <c r="EN15" t="s">
        <v>242</v>
      </c>
      <c r="EO15" t="s">
        <v>242</v>
      </c>
      <c r="EP15" t="s">
        <v>242</v>
      </c>
      <c r="EQ15" t="s">
        <v>242</v>
      </c>
      <c r="ES15" s="113">
        <v>40000</v>
      </c>
      <c r="ET15">
        <v>40000</v>
      </c>
    </row>
    <row r="16" spans="4:151" x14ac:dyDescent="0.2">
      <c r="D16">
        <v>1</v>
      </c>
      <c r="E16" t="s">
        <v>196</v>
      </c>
      <c r="F16">
        <v>2</v>
      </c>
      <c r="G16" t="s">
        <v>123</v>
      </c>
      <c r="H16" t="s">
        <v>190</v>
      </c>
      <c r="I16" t="s">
        <v>143</v>
      </c>
      <c r="J16">
        <v>41760</v>
      </c>
      <c r="K16">
        <v>41821</v>
      </c>
      <c r="L16">
        <v>2014</v>
      </c>
      <c r="M16" t="s">
        <v>126</v>
      </c>
      <c r="Q16" t="s">
        <v>156</v>
      </c>
      <c r="AD16">
        <v>0</v>
      </c>
      <c r="AI16">
        <v>0</v>
      </c>
      <c r="AJ16">
        <v>0</v>
      </c>
      <c r="AK16">
        <v>0</v>
      </c>
      <c r="AL16">
        <v>4000</v>
      </c>
      <c r="AM16">
        <v>0</v>
      </c>
      <c r="AN16">
        <v>8000</v>
      </c>
      <c r="AO16">
        <v>0</v>
      </c>
      <c r="AP16">
        <v>8000</v>
      </c>
      <c r="AQ16">
        <v>20000</v>
      </c>
      <c r="BD16">
        <v>0</v>
      </c>
      <c r="BQ16">
        <v>0</v>
      </c>
      <c r="CD16">
        <v>0</v>
      </c>
      <c r="CE16">
        <v>20000</v>
      </c>
      <c r="CF16">
        <v>41974</v>
      </c>
      <c r="CG16">
        <v>8</v>
      </c>
      <c r="CH16">
        <v>10</v>
      </c>
      <c r="CI16">
        <v>9</v>
      </c>
      <c r="CJ16" t="s">
        <v>242</v>
      </c>
      <c r="CK16" t="s">
        <v>242</v>
      </c>
      <c r="CL16" t="s">
        <v>242</v>
      </c>
      <c r="CM16" t="s">
        <v>242</v>
      </c>
      <c r="CN16" t="s">
        <v>242</v>
      </c>
      <c r="CO16" t="s">
        <v>242</v>
      </c>
      <c r="CP16" t="s">
        <v>242</v>
      </c>
      <c r="CQ16" t="s">
        <v>242</v>
      </c>
      <c r="CR16" t="s">
        <v>242</v>
      </c>
      <c r="CS16" t="s">
        <v>242</v>
      </c>
      <c r="CT16" t="s">
        <v>242</v>
      </c>
      <c r="CU16" t="s">
        <v>242</v>
      </c>
      <c r="CV16" t="s">
        <v>242</v>
      </c>
      <c r="CW16" t="s">
        <v>242</v>
      </c>
      <c r="CX16" t="s">
        <v>242</v>
      </c>
      <c r="CY16" t="s">
        <v>242</v>
      </c>
      <c r="CZ16">
        <v>0</v>
      </c>
      <c r="DA16">
        <v>0</v>
      </c>
      <c r="DB16">
        <v>0</v>
      </c>
      <c r="DC16">
        <v>4000</v>
      </c>
      <c r="DD16">
        <v>0</v>
      </c>
      <c r="DE16">
        <v>8000</v>
      </c>
      <c r="DF16">
        <v>0</v>
      </c>
      <c r="DG16">
        <v>8000</v>
      </c>
      <c r="DH16" t="s">
        <v>242</v>
      </c>
      <c r="DI16" t="s">
        <v>242</v>
      </c>
      <c r="DJ16" t="s">
        <v>242</v>
      </c>
      <c r="DK16" t="s">
        <v>242</v>
      </c>
      <c r="DL16" t="s">
        <v>242</v>
      </c>
      <c r="DM16" t="s">
        <v>242</v>
      </c>
      <c r="DN16" t="s">
        <v>242</v>
      </c>
      <c r="DO16" t="s">
        <v>242</v>
      </c>
      <c r="DP16" t="s">
        <v>242</v>
      </c>
      <c r="DQ16" t="s">
        <v>242</v>
      </c>
      <c r="DR16" t="s">
        <v>242</v>
      </c>
      <c r="DS16" t="s">
        <v>242</v>
      </c>
      <c r="DT16" t="s">
        <v>242</v>
      </c>
      <c r="DU16" t="s">
        <v>242</v>
      </c>
      <c r="DV16" t="s">
        <v>242</v>
      </c>
      <c r="DW16" t="s">
        <v>242</v>
      </c>
      <c r="DX16" t="s">
        <v>242</v>
      </c>
      <c r="DY16" t="s">
        <v>242</v>
      </c>
      <c r="DZ16" t="s">
        <v>242</v>
      </c>
      <c r="EA16" t="s">
        <v>242</v>
      </c>
      <c r="EB16" t="s">
        <v>242</v>
      </c>
      <c r="EC16" t="s">
        <v>242</v>
      </c>
      <c r="ED16" t="s">
        <v>242</v>
      </c>
      <c r="EE16" t="s">
        <v>242</v>
      </c>
      <c r="EF16" t="s">
        <v>242</v>
      </c>
      <c r="EG16" t="s">
        <v>242</v>
      </c>
      <c r="EH16" t="s">
        <v>242</v>
      </c>
      <c r="EI16" t="s">
        <v>242</v>
      </c>
      <c r="EJ16" t="s">
        <v>242</v>
      </c>
      <c r="EK16" t="s">
        <v>242</v>
      </c>
      <c r="EL16" t="s">
        <v>242</v>
      </c>
      <c r="EM16" t="s">
        <v>242</v>
      </c>
      <c r="EN16" t="s">
        <v>242</v>
      </c>
      <c r="EO16" t="s">
        <v>242</v>
      </c>
      <c r="EP16" t="s">
        <v>242</v>
      </c>
      <c r="EQ16" t="s">
        <v>242</v>
      </c>
      <c r="ES16" s="113">
        <v>20000</v>
      </c>
      <c r="ET16">
        <v>20000</v>
      </c>
    </row>
    <row r="17" spans="4:151" x14ac:dyDescent="0.2">
      <c r="D17">
        <v>1</v>
      </c>
      <c r="E17" t="s">
        <v>196</v>
      </c>
      <c r="F17">
        <v>2</v>
      </c>
      <c r="G17" t="s">
        <v>124</v>
      </c>
      <c r="H17" t="s">
        <v>190</v>
      </c>
      <c r="I17" t="s">
        <v>143</v>
      </c>
      <c r="J17">
        <v>41760</v>
      </c>
      <c r="K17">
        <v>41821</v>
      </c>
      <c r="L17">
        <v>2014</v>
      </c>
      <c r="M17" t="s">
        <v>126</v>
      </c>
      <c r="Q17" t="s">
        <v>156</v>
      </c>
      <c r="AD17">
        <v>0</v>
      </c>
      <c r="AI17">
        <v>0</v>
      </c>
      <c r="AJ17">
        <v>0</v>
      </c>
      <c r="AK17">
        <v>0</v>
      </c>
      <c r="AL17">
        <v>14000</v>
      </c>
      <c r="AM17">
        <v>0</v>
      </c>
      <c r="AN17">
        <v>28000</v>
      </c>
      <c r="AO17">
        <v>0</v>
      </c>
      <c r="AP17">
        <v>28000</v>
      </c>
      <c r="AQ17">
        <v>70000</v>
      </c>
      <c r="BD17">
        <v>0</v>
      </c>
      <c r="BQ17">
        <v>0</v>
      </c>
      <c r="CD17">
        <v>0</v>
      </c>
      <c r="CE17">
        <v>70000</v>
      </c>
      <c r="CF17">
        <v>41974</v>
      </c>
      <c r="CG17">
        <v>8</v>
      </c>
      <c r="CH17">
        <v>11</v>
      </c>
      <c r="CI17">
        <v>9</v>
      </c>
      <c r="CJ17" t="s">
        <v>242</v>
      </c>
      <c r="CK17" t="s">
        <v>242</v>
      </c>
      <c r="CL17" t="s">
        <v>242</v>
      </c>
      <c r="CM17" t="s">
        <v>242</v>
      </c>
      <c r="CN17" t="s">
        <v>242</v>
      </c>
      <c r="CO17" t="s">
        <v>242</v>
      </c>
      <c r="CP17" t="s">
        <v>242</v>
      </c>
      <c r="CQ17" t="s">
        <v>242</v>
      </c>
      <c r="CR17" t="s">
        <v>242</v>
      </c>
      <c r="CS17" t="s">
        <v>242</v>
      </c>
      <c r="CT17" t="s">
        <v>242</v>
      </c>
      <c r="CU17" t="s">
        <v>242</v>
      </c>
      <c r="CV17" t="s">
        <v>242</v>
      </c>
      <c r="CW17" t="s">
        <v>242</v>
      </c>
      <c r="CX17" t="s">
        <v>242</v>
      </c>
      <c r="CY17" t="s">
        <v>242</v>
      </c>
      <c r="CZ17">
        <v>0</v>
      </c>
      <c r="DA17">
        <v>0</v>
      </c>
      <c r="DB17">
        <v>0</v>
      </c>
      <c r="DC17">
        <v>14000</v>
      </c>
      <c r="DD17">
        <v>0</v>
      </c>
      <c r="DE17">
        <v>28000</v>
      </c>
      <c r="DF17">
        <v>0</v>
      </c>
      <c r="DG17">
        <v>28000</v>
      </c>
      <c r="DH17" t="s">
        <v>242</v>
      </c>
      <c r="DI17" t="s">
        <v>242</v>
      </c>
      <c r="DJ17" t="s">
        <v>242</v>
      </c>
      <c r="DK17" t="s">
        <v>242</v>
      </c>
      <c r="DL17" t="s">
        <v>242</v>
      </c>
      <c r="DM17" t="s">
        <v>242</v>
      </c>
      <c r="DN17" t="s">
        <v>242</v>
      </c>
      <c r="DO17" t="s">
        <v>242</v>
      </c>
      <c r="DP17" t="s">
        <v>242</v>
      </c>
      <c r="DQ17" t="s">
        <v>242</v>
      </c>
      <c r="DR17" t="s">
        <v>242</v>
      </c>
      <c r="DS17" t="s">
        <v>242</v>
      </c>
      <c r="DT17" t="s">
        <v>242</v>
      </c>
      <c r="DU17" t="s">
        <v>242</v>
      </c>
      <c r="DV17" t="s">
        <v>242</v>
      </c>
      <c r="DW17" t="s">
        <v>242</v>
      </c>
      <c r="DX17" t="s">
        <v>242</v>
      </c>
      <c r="DY17" t="s">
        <v>242</v>
      </c>
      <c r="DZ17" t="s">
        <v>242</v>
      </c>
      <c r="EA17" t="s">
        <v>242</v>
      </c>
      <c r="EB17" t="s">
        <v>242</v>
      </c>
      <c r="EC17" t="s">
        <v>242</v>
      </c>
      <c r="ED17" t="s">
        <v>242</v>
      </c>
      <c r="EE17" t="s">
        <v>242</v>
      </c>
      <c r="EF17" t="s">
        <v>242</v>
      </c>
      <c r="EG17" t="s">
        <v>242</v>
      </c>
      <c r="EH17" t="s">
        <v>242</v>
      </c>
      <c r="EI17" t="s">
        <v>242</v>
      </c>
      <c r="EJ17" t="s">
        <v>242</v>
      </c>
      <c r="EK17" t="s">
        <v>242</v>
      </c>
      <c r="EL17" t="s">
        <v>242</v>
      </c>
      <c r="EM17" t="s">
        <v>242</v>
      </c>
      <c r="EN17" t="s">
        <v>242</v>
      </c>
      <c r="EO17" t="s">
        <v>242</v>
      </c>
      <c r="EP17" t="s">
        <v>242</v>
      </c>
      <c r="EQ17" t="s">
        <v>242</v>
      </c>
      <c r="ES17" s="113">
        <v>70000</v>
      </c>
      <c r="ET17">
        <v>70000</v>
      </c>
    </row>
    <row r="18" spans="4:151" x14ac:dyDescent="0.2">
      <c r="D18">
        <v>1</v>
      </c>
      <c r="E18" t="s">
        <v>209</v>
      </c>
      <c r="F18">
        <v>3</v>
      </c>
      <c r="G18" t="s">
        <v>238</v>
      </c>
      <c r="H18" t="s">
        <v>190</v>
      </c>
      <c r="I18" t="s">
        <v>144</v>
      </c>
      <c r="J18">
        <v>42064</v>
      </c>
      <c r="K18">
        <v>42186</v>
      </c>
      <c r="L18">
        <v>2015</v>
      </c>
      <c r="M18" t="s">
        <v>191</v>
      </c>
      <c r="Q18" t="s">
        <v>156</v>
      </c>
      <c r="AD18">
        <v>0</v>
      </c>
      <c r="AQ18">
        <v>0</v>
      </c>
      <c r="AT18">
        <v>0</v>
      </c>
      <c r="AU18">
        <v>100000</v>
      </c>
      <c r="BD18">
        <v>100000</v>
      </c>
      <c r="BJ18">
        <v>0</v>
      </c>
      <c r="BK18">
        <v>100000</v>
      </c>
      <c r="BQ18">
        <v>100000</v>
      </c>
      <c r="CD18">
        <v>0</v>
      </c>
      <c r="CE18">
        <v>200000</v>
      </c>
      <c r="CF18">
        <v>42156</v>
      </c>
      <c r="CG18">
        <v>4</v>
      </c>
      <c r="CH18">
        <v>17</v>
      </c>
      <c r="CI18">
        <v>4</v>
      </c>
      <c r="CJ18" t="s">
        <v>242</v>
      </c>
      <c r="CK18" t="s">
        <v>242</v>
      </c>
      <c r="CL18" t="s">
        <v>242</v>
      </c>
      <c r="CM18" t="s">
        <v>242</v>
      </c>
      <c r="CN18" t="s">
        <v>242</v>
      </c>
      <c r="CO18" t="s">
        <v>242</v>
      </c>
      <c r="CP18" t="s">
        <v>242</v>
      </c>
      <c r="CQ18" t="s">
        <v>242</v>
      </c>
      <c r="CR18" t="s">
        <v>242</v>
      </c>
      <c r="CS18" t="s">
        <v>242</v>
      </c>
      <c r="CT18" t="s">
        <v>242</v>
      </c>
      <c r="CU18" t="s">
        <v>242</v>
      </c>
      <c r="CV18" t="s">
        <v>242</v>
      </c>
      <c r="CW18" t="s">
        <v>242</v>
      </c>
      <c r="CX18" t="s">
        <v>242</v>
      </c>
      <c r="CY18" t="s">
        <v>242</v>
      </c>
      <c r="CZ18" t="s">
        <v>242</v>
      </c>
      <c r="DA18" t="s">
        <v>242</v>
      </c>
      <c r="DB18" t="s">
        <v>242</v>
      </c>
      <c r="DC18" t="s">
        <v>242</v>
      </c>
      <c r="DD18" t="s">
        <v>242</v>
      </c>
      <c r="DE18" t="s">
        <v>242</v>
      </c>
      <c r="DF18" t="s">
        <v>242</v>
      </c>
      <c r="DG18" t="s">
        <v>242</v>
      </c>
      <c r="DH18" t="s">
        <v>242</v>
      </c>
      <c r="DI18" t="s">
        <v>242</v>
      </c>
      <c r="DJ18">
        <v>0</v>
      </c>
      <c r="DK18">
        <v>100000</v>
      </c>
      <c r="DL18" t="s">
        <v>242</v>
      </c>
      <c r="DM18" t="s">
        <v>242</v>
      </c>
      <c r="DN18" t="s">
        <v>242</v>
      </c>
      <c r="DO18" t="s">
        <v>242</v>
      </c>
      <c r="DP18" t="s">
        <v>242</v>
      </c>
      <c r="DQ18" t="s">
        <v>242</v>
      </c>
      <c r="DR18" t="s">
        <v>242</v>
      </c>
      <c r="DS18" t="s">
        <v>242</v>
      </c>
      <c r="DT18" t="s">
        <v>242</v>
      </c>
      <c r="DU18" t="s">
        <v>242</v>
      </c>
      <c r="DV18" t="s">
        <v>242</v>
      </c>
      <c r="DW18" t="s">
        <v>242</v>
      </c>
      <c r="DX18" t="s">
        <v>242</v>
      </c>
      <c r="DY18">
        <v>0</v>
      </c>
      <c r="DZ18">
        <v>100000</v>
      </c>
      <c r="EA18" t="s">
        <v>242</v>
      </c>
      <c r="EB18" t="s">
        <v>242</v>
      </c>
      <c r="EC18" t="s">
        <v>242</v>
      </c>
      <c r="ED18" t="s">
        <v>242</v>
      </c>
      <c r="EE18" t="s">
        <v>242</v>
      </c>
      <c r="EF18" t="s">
        <v>242</v>
      </c>
      <c r="EG18" t="s">
        <v>242</v>
      </c>
      <c r="EH18" t="s">
        <v>242</v>
      </c>
      <c r="EI18" t="s">
        <v>242</v>
      </c>
      <c r="EJ18" t="s">
        <v>242</v>
      </c>
      <c r="EK18" t="s">
        <v>242</v>
      </c>
      <c r="EL18" t="s">
        <v>242</v>
      </c>
      <c r="EM18" t="s">
        <v>242</v>
      </c>
      <c r="EN18" t="s">
        <v>242</v>
      </c>
      <c r="EO18" t="s">
        <v>242</v>
      </c>
      <c r="EP18" t="s">
        <v>242</v>
      </c>
      <c r="EQ18" t="s">
        <v>242</v>
      </c>
      <c r="ES18" s="113">
        <v>200000</v>
      </c>
      <c r="ET18">
        <v>200000</v>
      </c>
    </row>
    <row r="19" spans="4:151" x14ac:dyDescent="0.2">
      <c r="D19">
        <v>2</v>
      </c>
      <c r="E19" t="s">
        <v>210</v>
      </c>
      <c r="F19">
        <v>4</v>
      </c>
      <c r="G19" t="s">
        <v>141</v>
      </c>
      <c r="H19" t="s">
        <v>190</v>
      </c>
      <c r="I19" t="s">
        <v>1</v>
      </c>
      <c r="J19">
        <v>41640</v>
      </c>
      <c r="K19">
        <v>41730</v>
      </c>
      <c r="L19">
        <v>2014</v>
      </c>
      <c r="M19" t="s">
        <v>136</v>
      </c>
      <c r="N19" t="s">
        <v>68</v>
      </c>
      <c r="O19" t="s">
        <v>86</v>
      </c>
      <c r="P19" t="s">
        <v>85</v>
      </c>
      <c r="Q19" t="s">
        <v>2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132000</v>
      </c>
      <c r="AJ19">
        <v>0</v>
      </c>
      <c r="AK19">
        <v>0</v>
      </c>
      <c r="AL19">
        <v>132000</v>
      </c>
      <c r="AM19">
        <v>0</v>
      </c>
      <c r="AN19">
        <v>0</v>
      </c>
      <c r="AO19">
        <v>0</v>
      </c>
      <c r="AP19">
        <v>176000</v>
      </c>
      <c r="AQ19">
        <v>440000</v>
      </c>
      <c r="BD19">
        <v>0</v>
      </c>
      <c r="BQ19">
        <v>0</v>
      </c>
      <c r="CD19">
        <v>0</v>
      </c>
      <c r="CE19">
        <v>440000</v>
      </c>
      <c r="CF19">
        <v>41974</v>
      </c>
      <c r="CG19">
        <v>12</v>
      </c>
      <c r="CH19">
        <v>5</v>
      </c>
      <c r="CI19">
        <v>3</v>
      </c>
      <c r="CJ19" t="s">
        <v>242</v>
      </c>
      <c r="CK19" t="s">
        <v>242</v>
      </c>
      <c r="CL19" t="s">
        <v>242</v>
      </c>
      <c r="CM19" t="s">
        <v>242</v>
      </c>
      <c r="CN19" t="s">
        <v>242</v>
      </c>
      <c r="CO19" t="s">
        <v>242</v>
      </c>
      <c r="CP19" t="s">
        <v>242</v>
      </c>
      <c r="CQ19" t="s">
        <v>242</v>
      </c>
      <c r="CR19" t="s">
        <v>242</v>
      </c>
      <c r="CS19" t="s">
        <v>242</v>
      </c>
      <c r="CT19" t="s">
        <v>242</v>
      </c>
      <c r="CU19" t="s">
        <v>242</v>
      </c>
      <c r="CV19">
        <v>0</v>
      </c>
      <c r="CW19">
        <v>0</v>
      </c>
      <c r="CX19">
        <v>0</v>
      </c>
      <c r="CY19">
        <v>0</v>
      </c>
      <c r="CZ19">
        <v>132000</v>
      </c>
      <c r="DA19">
        <v>0</v>
      </c>
      <c r="DB19">
        <v>0</v>
      </c>
      <c r="DC19">
        <v>132000</v>
      </c>
      <c r="DD19">
        <v>0</v>
      </c>
      <c r="DE19">
        <v>0</v>
      </c>
      <c r="DF19">
        <v>0</v>
      </c>
      <c r="DG19">
        <v>176000</v>
      </c>
      <c r="DH19" t="s">
        <v>242</v>
      </c>
      <c r="DI19" t="s">
        <v>242</v>
      </c>
      <c r="DJ19" t="s">
        <v>242</v>
      </c>
      <c r="DK19" t="s">
        <v>242</v>
      </c>
      <c r="DL19" t="s">
        <v>242</v>
      </c>
      <c r="DM19" t="s">
        <v>242</v>
      </c>
      <c r="DN19" t="s">
        <v>242</v>
      </c>
      <c r="DO19" t="s">
        <v>242</v>
      </c>
      <c r="DP19" t="s">
        <v>242</v>
      </c>
      <c r="DQ19" t="s">
        <v>242</v>
      </c>
      <c r="DR19" t="s">
        <v>242</v>
      </c>
      <c r="DS19" t="s">
        <v>242</v>
      </c>
      <c r="DT19" t="s">
        <v>242</v>
      </c>
      <c r="DU19" t="s">
        <v>242</v>
      </c>
      <c r="DV19" t="s">
        <v>242</v>
      </c>
      <c r="DW19" t="s">
        <v>242</v>
      </c>
      <c r="DX19" t="s">
        <v>242</v>
      </c>
      <c r="DY19" t="s">
        <v>242</v>
      </c>
      <c r="DZ19" t="s">
        <v>242</v>
      </c>
      <c r="EA19" t="s">
        <v>242</v>
      </c>
      <c r="EB19" t="s">
        <v>242</v>
      </c>
      <c r="EC19" t="s">
        <v>242</v>
      </c>
      <c r="ED19" t="s">
        <v>242</v>
      </c>
      <c r="EE19" t="s">
        <v>242</v>
      </c>
      <c r="EF19" t="s">
        <v>242</v>
      </c>
      <c r="EG19" t="s">
        <v>242</v>
      </c>
      <c r="EH19" t="s">
        <v>242</v>
      </c>
      <c r="EI19" t="s">
        <v>242</v>
      </c>
      <c r="EJ19" t="s">
        <v>242</v>
      </c>
      <c r="EK19" t="s">
        <v>242</v>
      </c>
      <c r="EL19" t="s">
        <v>242</v>
      </c>
      <c r="EM19" t="s">
        <v>242</v>
      </c>
      <c r="EN19" t="s">
        <v>242</v>
      </c>
      <c r="EO19" t="s">
        <v>242</v>
      </c>
      <c r="EP19" t="s">
        <v>242</v>
      </c>
      <c r="EQ19" t="s">
        <v>242</v>
      </c>
      <c r="ES19" s="113">
        <v>440000</v>
      </c>
      <c r="ET19">
        <v>440000</v>
      </c>
    </row>
    <row r="20" spans="4:151" x14ac:dyDescent="0.2">
      <c r="D20">
        <v>2</v>
      </c>
      <c r="E20" t="s">
        <v>211</v>
      </c>
      <c r="F20">
        <v>5</v>
      </c>
      <c r="G20" t="s">
        <v>146</v>
      </c>
      <c r="H20" t="s">
        <v>190</v>
      </c>
      <c r="I20" t="s">
        <v>1</v>
      </c>
      <c r="J20">
        <v>41640</v>
      </c>
      <c r="K20">
        <v>41730</v>
      </c>
      <c r="L20">
        <v>2014</v>
      </c>
      <c r="M20" t="s">
        <v>136</v>
      </c>
      <c r="N20" t="s">
        <v>68</v>
      </c>
      <c r="O20" t="s">
        <v>86</v>
      </c>
      <c r="P20" t="s">
        <v>85</v>
      </c>
      <c r="Q20" t="s">
        <v>2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180000</v>
      </c>
      <c r="AJ20">
        <v>0</v>
      </c>
      <c r="AK20">
        <v>0</v>
      </c>
      <c r="AL20">
        <v>180000</v>
      </c>
      <c r="AM20">
        <v>0</v>
      </c>
      <c r="AN20">
        <v>0</v>
      </c>
      <c r="AO20">
        <v>0</v>
      </c>
      <c r="AP20">
        <v>240000</v>
      </c>
      <c r="AQ20">
        <v>600000</v>
      </c>
      <c r="BD20">
        <v>0</v>
      </c>
      <c r="BQ20">
        <v>0</v>
      </c>
      <c r="CD20">
        <v>0</v>
      </c>
      <c r="CE20">
        <v>600000</v>
      </c>
      <c r="CF20">
        <v>41974</v>
      </c>
      <c r="CG20">
        <v>12</v>
      </c>
      <c r="CH20">
        <v>6</v>
      </c>
      <c r="CI20">
        <v>3</v>
      </c>
      <c r="CJ20" t="s">
        <v>242</v>
      </c>
      <c r="CK20" t="s">
        <v>242</v>
      </c>
      <c r="CL20" t="s">
        <v>242</v>
      </c>
      <c r="CM20" t="s">
        <v>242</v>
      </c>
      <c r="CN20" t="s">
        <v>242</v>
      </c>
      <c r="CO20" t="s">
        <v>242</v>
      </c>
      <c r="CP20" t="s">
        <v>242</v>
      </c>
      <c r="CQ20" t="s">
        <v>242</v>
      </c>
      <c r="CR20" t="s">
        <v>242</v>
      </c>
      <c r="CS20" t="s">
        <v>242</v>
      </c>
      <c r="CT20" t="s">
        <v>242</v>
      </c>
      <c r="CU20" t="s">
        <v>242</v>
      </c>
      <c r="CV20">
        <v>0</v>
      </c>
      <c r="CW20">
        <v>0</v>
      </c>
      <c r="CX20">
        <v>0</v>
      </c>
      <c r="CY20">
        <v>0</v>
      </c>
      <c r="CZ20">
        <v>180000</v>
      </c>
      <c r="DA20">
        <v>0</v>
      </c>
      <c r="DB20">
        <v>0</v>
      </c>
      <c r="DC20">
        <v>180000</v>
      </c>
      <c r="DD20">
        <v>0</v>
      </c>
      <c r="DE20">
        <v>0</v>
      </c>
      <c r="DF20">
        <v>0</v>
      </c>
      <c r="DG20">
        <v>240000</v>
      </c>
      <c r="DH20" t="s">
        <v>242</v>
      </c>
      <c r="DI20" t="s">
        <v>242</v>
      </c>
      <c r="DJ20" t="s">
        <v>242</v>
      </c>
      <c r="DK20" t="s">
        <v>242</v>
      </c>
      <c r="DL20" t="s">
        <v>242</v>
      </c>
      <c r="DM20" t="s">
        <v>242</v>
      </c>
      <c r="DN20" t="s">
        <v>242</v>
      </c>
      <c r="DO20" t="s">
        <v>242</v>
      </c>
      <c r="DP20" t="s">
        <v>242</v>
      </c>
      <c r="DQ20" t="s">
        <v>242</v>
      </c>
      <c r="DR20" t="s">
        <v>242</v>
      </c>
      <c r="DS20" t="s">
        <v>242</v>
      </c>
      <c r="DT20" t="s">
        <v>242</v>
      </c>
      <c r="DU20" t="s">
        <v>242</v>
      </c>
      <c r="DV20" t="s">
        <v>242</v>
      </c>
      <c r="DW20" t="s">
        <v>242</v>
      </c>
      <c r="DX20" t="s">
        <v>242</v>
      </c>
      <c r="DY20" t="s">
        <v>242</v>
      </c>
      <c r="DZ20" t="s">
        <v>242</v>
      </c>
      <c r="EA20" t="s">
        <v>242</v>
      </c>
      <c r="EB20" t="s">
        <v>242</v>
      </c>
      <c r="EC20" t="s">
        <v>242</v>
      </c>
      <c r="ED20" t="s">
        <v>242</v>
      </c>
      <c r="EE20" t="s">
        <v>242</v>
      </c>
      <c r="EF20" t="s">
        <v>242</v>
      </c>
      <c r="EG20" t="s">
        <v>242</v>
      </c>
      <c r="EH20" t="s">
        <v>242</v>
      </c>
      <c r="EI20" t="s">
        <v>242</v>
      </c>
      <c r="EJ20" t="s">
        <v>242</v>
      </c>
      <c r="EK20" t="s">
        <v>242</v>
      </c>
      <c r="EL20" t="s">
        <v>242</v>
      </c>
      <c r="EM20" t="s">
        <v>242</v>
      </c>
      <c r="EN20" t="s">
        <v>242</v>
      </c>
      <c r="EO20" t="s">
        <v>242</v>
      </c>
      <c r="EP20" t="s">
        <v>242</v>
      </c>
      <c r="EQ20" t="s">
        <v>242</v>
      </c>
      <c r="ES20" s="113">
        <v>600000</v>
      </c>
      <c r="ET20">
        <v>600000</v>
      </c>
    </row>
    <row r="21" spans="4:151" x14ac:dyDescent="0.2">
      <c r="D21">
        <v>2</v>
      </c>
      <c r="E21" t="s">
        <v>212</v>
      </c>
      <c r="F21">
        <v>6</v>
      </c>
      <c r="G21" t="s">
        <v>155</v>
      </c>
      <c r="H21" t="s">
        <v>190</v>
      </c>
      <c r="I21" t="s">
        <v>1</v>
      </c>
      <c r="J21">
        <v>41640</v>
      </c>
      <c r="K21">
        <v>41730</v>
      </c>
      <c r="L21">
        <v>2014</v>
      </c>
      <c r="M21" t="s">
        <v>136</v>
      </c>
      <c r="N21" t="s">
        <v>68</v>
      </c>
      <c r="O21" t="s">
        <v>184</v>
      </c>
      <c r="P21" t="s">
        <v>85</v>
      </c>
      <c r="Q21" t="s">
        <v>2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210000</v>
      </c>
      <c r="AJ21">
        <v>0</v>
      </c>
      <c r="AK21">
        <v>0</v>
      </c>
      <c r="AL21">
        <v>210000</v>
      </c>
      <c r="AM21">
        <v>0</v>
      </c>
      <c r="AN21">
        <v>0</v>
      </c>
      <c r="AO21">
        <v>0</v>
      </c>
      <c r="AP21">
        <v>280000</v>
      </c>
      <c r="AQ21">
        <v>700000</v>
      </c>
      <c r="BD21">
        <v>0</v>
      </c>
      <c r="BQ21">
        <v>0</v>
      </c>
      <c r="CD21">
        <v>0</v>
      </c>
      <c r="CE21">
        <v>700000</v>
      </c>
      <c r="CF21">
        <v>41974</v>
      </c>
      <c r="CG21">
        <v>12</v>
      </c>
      <c r="CH21">
        <v>7</v>
      </c>
      <c r="CI21">
        <v>3</v>
      </c>
      <c r="CJ21" t="s">
        <v>242</v>
      </c>
      <c r="CK21" t="s">
        <v>242</v>
      </c>
      <c r="CL21" t="s">
        <v>242</v>
      </c>
      <c r="CM21" t="s">
        <v>242</v>
      </c>
      <c r="CN21" t="s">
        <v>242</v>
      </c>
      <c r="CO21" t="s">
        <v>242</v>
      </c>
      <c r="CP21" t="s">
        <v>242</v>
      </c>
      <c r="CQ21" t="s">
        <v>242</v>
      </c>
      <c r="CR21" t="s">
        <v>242</v>
      </c>
      <c r="CS21" t="s">
        <v>242</v>
      </c>
      <c r="CT21" t="s">
        <v>242</v>
      </c>
      <c r="CU21" t="s">
        <v>242</v>
      </c>
      <c r="CV21">
        <v>0</v>
      </c>
      <c r="CW21">
        <v>0</v>
      </c>
      <c r="CX21">
        <v>0</v>
      </c>
      <c r="CY21">
        <v>0</v>
      </c>
      <c r="CZ21">
        <v>210000</v>
      </c>
      <c r="DA21">
        <v>0</v>
      </c>
      <c r="DB21">
        <v>0</v>
      </c>
      <c r="DC21">
        <v>210000</v>
      </c>
      <c r="DD21">
        <v>0</v>
      </c>
      <c r="DE21">
        <v>0</v>
      </c>
      <c r="DF21">
        <v>0</v>
      </c>
      <c r="DG21">
        <v>280000</v>
      </c>
      <c r="DH21" t="s">
        <v>242</v>
      </c>
      <c r="DI21" t="s">
        <v>242</v>
      </c>
      <c r="DJ21" t="s">
        <v>242</v>
      </c>
      <c r="DK21" t="s">
        <v>242</v>
      </c>
      <c r="DL21" t="s">
        <v>242</v>
      </c>
      <c r="DM21" t="s">
        <v>242</v>
      </c>
      <c r="DN21" t="s">
        <v>242</v>
      </c>
      <c r="DO21" t="s">
        <v>242</v>
      </c>
      <c r="DP21" t="s">
        <v>242</v>
      </c>
      <c r="DQ21" t="s">
        <v>242</v>
      </c>
      <c r="DR21" t="s">
        <v>242</v>
      </c>
      <c r="DS21" t="s">
        <v>242</v>
      </c>
      <c r="DT21" t="s">
        <v>242</v>
      </c>
      <c r="DU21" t="s">
        <v>242</v>
      </c>
      <c r="DV21" t="s">
        <v>242</v>
      </c>
      <c r="DW21" t="s">
        <v>242</v>
      </c>
      <c r="DX21" t="s">
        <v>242</v>
      </c>
      <c r="DY21" t="s">
        <v>242</v>
      </c>
      <c r="DZ21" t="s">
        <v>242</v>
      </c>
      <c r="EA21" t="s">
        <v>242</v>
      </c>
      <c r="EB21" t="s">
        <v>242</v>
      </c>
      <c r="EC21" t="s">
        <v>242</v>
      </c>
      <c r="ED21" t="s">
        <v>242</v>
      </c>
      <c r="EE21" t="s">
        <v>242</v>
      </c>
      <c r="EF21" t="s">
        <v>242</v>
      </c>
      <c r="EG21" t="s">
        <v>242</v>
      </c>
      <c r="EH21" t="s">
        <v>242</v>
      </c>
      <c r="EI21" t="s">
        <v>242</v>
      </c>
      <c r="EJ21" t="s">
        <v>242</v>
      </c>
      <c r="EK21" t="s">
        <v>242</v>
      </c>
      <c r="EL21" t="s">
        <v>242</v>
      </c>
      <c r="EM21" t="s">
        <v>242</v>
      </c>
      <c r="EN21" t="s">
        <v>242</v>
      </c>
      <c r="EO21" t="s">
        <v>242</v>
      </c>
      <c r="EP21" t="s">
        <v>242</v>
      </c>
      <c r="EQ21" t="s">
        <v>242</v>
      </c>
      <c r="ES21" s="113">
        <v>700000</v>
      </c>
      <c r="ET21">
        <v>700000</v>
      </c>
    </row>
    <row r="22" spans="4:151" x14ac:dyDescent="0.2">
      <c r="D22">
        <v>2</v>
      </c>
      <c r="E22" t="s">
        <v>213</v>
      </c>
      <c r="F22">
        <v>7</v>
      </c>
      <c r="G22" t="s">
        <v>78</v>
      </c>
      <c r="H22" t="s">
        <v>190</v>
      </c>
      <c r="I22" t="s">
        <v>1</v>
      </c>
      <c r="J22">
        <v>42370</v>
      </c>
      <c r="K22">
        <v>42461</v>
      </c>
      <c r="L22">
        <v>2016</v>
      </c>
      <c r="M22" t="s">
        <v>136</v>
      </c>
      <c r="N22" t="s">
        <v>68</v>
      </c>
      <c r="O22" t="s">
        <v>86</v>
      </c>
      <c r="P22" t="s">
        <v>85</v>
      </c>
      <c r="Q22" t="s">
        <v>2</v>
      </c>
      <c r="AD22">
        <v>0</v>
      </c>
      <c r="AQ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320000</v>
      </c>
      <c r="BJ22">
        <v>0</v>
      </c>
      <c r="BK22">
        <v>0</v>
      </c>
      <c r="BL22">
        <v>160000</v>
      </c>
      <c r="BM22">
        <v>0</v>
      </c>
      <c r="BN22">
        <v>0</v>
      </c>
      <c r="BO22">
        <v>160000</v>
      </c>
      <c r="BP22">
        <v>0</v>
      </c>
      <c r="BQ22">
        <v>640000</v>
      </c>
      <c r="BR22">
        <v>0</v>
      </c>
      <c r="BS22">
        <v>320000</v>
      </c>
      <c r="BT22">
        <v>0</v>
      </c>
      <c r="BU22">
        <v>0</v>
      </c>
      <c r="BV22">
        <v>320000</v>
      </c>
      <c r="BW22">
        <v>0</v>
      </c>
      <c r="BX22">
        <v>0</v>
      </c>
      <c r="BY22">
        <v>320000</v>
      </c>
      <c r="CD22">
        <v>960000</v>
      </c>
      <c r="CE22">
        <v>1600000</v>
      </c>
      <c r="CF22">
        <v>42948</v>
      </c>
      <c r="CG22">
        <v>20</v>
      </c>
      <c r="CH22">
        <v>8</v>
      </c>
      <c r="CI22">
        <v>3</v>
      </c>
      <c r="CJ22" t="s">
        <v>242</v>
      </c>
      <c r="CK22" t="s">
        <v>242</v>
      </c>
      <c r="CL22" t="s">
        <v>242</v>
      </c>
      <c r="CM22" t="s">
        <v>242</v>
      </c>
      <c r="CN22" t="s">
        <v>242</v>
      </c>
      <c r="CO22" t="s">
        <v>242</v>
      </c>
      <c r="CP22" t="s">
        <v>242</v>
      </c>
      <c r="CQ22" t="s">
        <v>242</v>
      </c>
      <c r="CR22" t="s">
        <v>242</v>
      </c>
      <c r="CS22" t="s">
        <v>242</v>
      </c>
      <c r="CT22" t="s">
        <v>242</v>
      </c>
      <c r="CU22" t="s">
        <v>242</v>
      </c>
      <c r="CV22" t="s">
        <v>242</v>
      </c>
      <c r="CW22" t="s">
        <v>242</v>
      </c>
      <c r="CX22" t="s">
        <v>242</v>
      </c>
      <c r="CY22" t="s">
        <v>242</v>
      </c>
      <c r="CZ22" t="s">
        <v>242</v>
      </c>
      <c r="DA22" t="s">
        <v>242</v>
      </c>
      <c r="DB22" t="s">
        <v>242</v>
      </c>
      <c r="DC22" t="s">
        <v>242</v>
      </c>
      <c r="DD22" t="s">
        <v>242</v>
      </c>
      <c r="DE22" t="s">
        <v>242</v>
      </c>
      <c r="DF22" t="s">
        <v>242</v>
      </c>
      <c r="DG22" t="s">
        <v>242</v>
      </c>
      <c r="DH22" t="s">
        <v>242</v>
      </c>
      <c r="DI22" t="s">
        <v>242</v>
      </c>
      <c r="DJ22" t="s">
        <v>242</v>
      </c>
      <c r="DK22" t="s">
        <v>242</v>
      </c>
      <c r="DL22" t="s">
        <v>242</v>
      </c>
      <c r="DM22" t="s">
        <v>242</v>
      </c>
      <c r="DN22" t="s">
        <v>242</v>
      </c>
      <c r="DO22" t="s">
        <v>242</v>
      </c>
      <c r="DP22" t="s">
        <v>242</v>
      </c>
      <c r="DQ22" t="s">
        <v>242</v>
      </c>
      <c r="DR22" t="s">
        <v>242</v>
      </c>
      <c r="DS22" t="s">
        <v>242</v>
      </c>
      <c r="DT22">
        <v>0</v>
      </c>
      <c r="DU22">
        <v>0</v>
      </c>
      <c r="DV22">
        <v>0</v>
      </c>
      <c r="DW22">
        <v>0</v>
      </c>
      <c r="DX22">
        <v>320000</v>
      </c>
      <c r="DY22">
        <v>0</v>
      </c>
      <c r="DZ22">
        <v>0</v>
      </c>
      <c r="EA22">
        <v>160000</v>
      </c>
      <c r="EB22">
        <v>0</v>
      </c>
      <c r="EC22">
        <v>0</v>
      </c>
      <c r="ED22">
        <v>160000</v>
      </c>
      <c r="EE22">
        <v>0</v>
      </c>
      <c r="EF22">
        <v>0</v>
      </c>
      <c r="EG22">
        <v>320000</v>
      </c>
      <c r="EH22">
        <v>0</v>
      </c>
      <c r="EI22">
        <v>0</v>
      </c>
      <c r="EJ22">
        <v>320000</v>
      </c>
      <c r="EK22">
        <v>0</v>
      </c>
      <c r="EL22">
        <v>0</v>
      </c>
      <c r="EM22">
        <v>320000</v>
      </c>
      <c r="EN22" t="s">
        <v>242</v>
      </c>
      <c r="EO22" t="s">
        <v>242</v>
      </c>
      <c r="EP22" t="s">
        <v>242</v>
      </c>
      <c r="EQ22" t="s">
        <v>242</v>
      </c>
      <c r="ES22" s="113">
        <v>1600000</v>
      </c>
      <c r="ET22">
        <v>1600000</v>
      </c>
    </row>
    <row r="23" spans="4:151" x14ac:dyDescent="0.2">
      <c r="D23">
        <v>2</v>
      </c>
      <c r="E23" t="s">
        <v>197</v>
      </c>
      <c r="F23">
        <v>8</v>
      </c>
      <c r="G23" t="s">
        <v>137</v>
      </c>
      <c r="H23" t="s">
        <v>190</v>
      </c>
      <c r="I23" t="s">
        <v>87</v>
      </c>
      <c r="J23">
        <v>42005</v>
      </c>
      <c r="K23">
        <v>42095</v>
      </c>
      <c r="L23">
        <v>2015</v>
      </c>
      <c r="M23" t="s">
        <v>79</v>
      </c>
      <c r="N23" t="s">
        <v>68</v>
      </c>
      <c r="O23" t="s">
        <v>86</v>
      </c>
      <c r="P23" t="s">
        <v>82</v>
      </c>
      <c r="Q23" t="s">
        <v>2</v>
      </c>
      <c r="AD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1740000</v>
      </c>
      <c r="AW23">
        <v>0</v>
      </c>
      <c r="AX23">
        <v>0</v>
      </c>
      <c r="AY23">
        <v>870000</v>
      </c>
      <c r="AZ23">
        <v>0</v>
      </c>
      <c r="BA23">
        <v>0</v>
      </c>
      <c r="BB23">
        <v>870000</v>
      </c>
      <c r="BC23">
        <v>0</v>
      </c>
      <c r="BD23">
        <v>3480000</v>
      </c>
      <c r="BE23">
        <v>0</v>
      </c>
      <c r="BF23">
        <v>1740000</v>
      </c>
      <c r="BG23">
        <v>0</v>
      </c>
      <c r="BH23">
        <v>0</v>
      </c>
      <c r="BI23">
        <v>1740000</v>
      </c>
      <c r="BJ23">
        <v>0</v>
      </c>
      <c r="BK23">
        <v>0</v>
      </c>
      <c r="BL23">
        <v>1740000</v>
      </c>
      <c r="BQ23">
        <v>5220000</v>
      </c>
      <c r="CD23">
        <v>0</v>
      </c>
      <c r="CE23">
        <v>8700000</v>
      </c>
      <c r="CF23">
        <v>42583</v>
      </c>
      <c r="CG23">
        <v>20</v>
      </c>
      <c r="CH23">
        <v>18</v>
      </c>
      <c r="CI23">
        <v>5</v>
      </c>
      <c r="CJ23" t="s">
        <v>242</v>
      </c>
      <c r="CK23" t="s">
        <v>242</v>
      </c>
      <c r="CL23" t="s">
        <v>242</v>
      </c>
      <c r="CM23" t="s">
        <v>242</v>
      </c>
      <c r="CN23" t="s">
        <v>242</v>
      </c>
      <c r="CO23" t="s">
        <v>242</v>
      </c>
      <c r="CP23" t="s">
        <v>242</v>
      </c>
      <c r="CQ23" t="s">
        <v>242</v>
      </c>
      <c r="CR23" t="s">
        <v>242</v>
      </c>
      <c r="CS23" t="s">
        <v>242</v>
      </c>
      <c r="CT23" t="s">
        <v>242</v>
      </c>
      <c r="CU23" t="s">
        <v>242</v>
      </c>
      <c r="CV23" t="s">
        <v>242</v>
      </c>
      <c r="CW23" t="s">
        <v>242</v>
      </c>
      <c r="CX23" t="s">
        <v>242</v>
      </c>
      <c r="CY23" t="s">
        <v>242</v>
      </c>
      <c r="CZ23" t="s">
        <v>242</v>
      </c>
      <c r="DA23" t="s">
        <v>242</v>
      </c>
      <c r="DB23" t="s">
        <v>242</v>
      </c>
      <c r="DC23" t="s">
        <v>242</v>
      </c>
      <c r="DD23" t="s">
        <v>242</v>
      </c>
      <c r="DE23" t="s">
        <v>242</v>
      </c>
      <c r="DF23" t="s">
        <v>242</v>
      </c>
      <c r="DG23" t="s">
        <v>242</v>
      </c>
      <c r="DH23">
        <v>0</v>
      </c>
      <c r="DI23">
        <v>0</v>
      </c>
      <c r="DJ23">
        <v>0</v>
      </c>
      <c r="DK23">
        <v>0</v>
      </c>
      <c r="DL23">
        <v>1740000</v>
      </c>
      <c r="DM23">
        <v>0</v>
      </c>
      <c r="DN23">
        <v>0</v>
      </c>
      <c r="DO23">
        <v>870000</v>
      </c>
      <c r="DP23">
        <v>0</v>
      </c>
      <c r="DQ23">
        <v>0</v>
      </c>
      <c r="DR23">
        <v>870000</v>
      </c>
      <c r="DS23">
        <v>0</v>
      </c>
      <c r="DT23">
        <v>0</v>
      </c>
      <c r="DU23">
        <v>1740000</v>
      </c>
      <c r="DV23">
        <v>0</v>
      </c>
      <c r="DW23">
        <v>0</v>
      </c>
      <c r="DX23">
        <v>1740000</v>
      </c>
      <c r="DY23">
        <v>0</v>
      </c>
      <c r="DZ23">
        <v>0</v>
      </c>
      <c r="EA23">
        <v>1740000</v>
      </c>
      <c r="EB23" t="s">
        <v>242</v>
      </c>
      <c r="EC23" t="s">
        <v>242</v>
      </c>
      <c r="ED23" t="s">
        <v>242</v>
      </c>
      <c r="EE23" t="s">
        <v>242</v>
      </c>
      <c r="EF23" t="s">
        <v>242</v>
      </c>
      <c r="EG23" t="s">
        <v>242</v>
      </c>
      <c r="EH23" t="s">
        <v>242</v>
      </c>
      <c r="EI23" t="s">
        <v>242</v>
      </c>
      <c r="EJ23" t="s">
        <v>242</v>
      </c>
      <c r="EK23" t="s">
        <v>242</v>
      </c>
      <c r="EL23" t="s">
        <v>242</v>
      </c>
      <c r="EM23" t="s">
        <v>242</v>
      </c>
      <c r="EN23" t="s">
        <v>242</v>
      </c>
      <c r="EO23" t="s">
        <v>242</v>
      </c>
      <c r="EP23" t="s">
        <v>242</v>
      </c>
      <c r="EQ23" t="s">
        <v>242</v>
      </c>
      <c r="ES23" s="113">
        <v>8700000</v>
      </c>
      <c r="ET23">
        <v>8700000</v>
      </c>
    </row>
    <row r="24" spans="4:151" x14ac:dyDescent="0.2">
      <c r="D24">
        <v>2</v>
      </c>
      <c r="E24" t="s">
        <v>197</v>
      </c>
      <c r="F24">
        <v>8</v>
      </c>
      <c r="G24" t="s">
        <v>138</v>
      </c>
      <c r="H24" t="s">
        <v>190</v>
      </c>
      <c r="I24" t="s">
        <v>1</v>
      </c>
      <c r="J24">
        <v>42005</v>
      </c>
      <c r="K24">
        <v>42095</v>
      </c>
      <c r="L24">
        <v>2015</v>
      </c>
      <c r="M24" t="s">
        <v>136</v>
      </c>
      <c r="N24" t="s">
        <v>68</v>
      </c>
      <c r="O24" t="s">
        <v>86</v>
      </c>
      <c r="P24" t="s">
        <v>82</v>
      </c>
      <c r="Q24" t="s">
        <v>2</v>
      </c>
      <c r="AD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90000</v>
      </c>
      <c r="AW24">
        <v>0</v>
      </c>
      <c r="AX24">
        <v>0</v>
      </c>
      <c r="AY24">
        <v>45000</v>
      </c>
      <c r="AZ24">
        <v>0</v>
      </c>
      <c r="BA24">
        <v>0</v>
      </c>
      <c r="BB24">
        <v>45000</v>
      </c>
      <c r="BC24">
        <v>0</v>
      </c>
      <c r="BD24">
        <v>180000</v>
      </c>
      <c r="BE24">
        <v>0</v>
      </c>
      <c r="BF24">
        <v>90000</v>
      </c>
      <c r="BG24">
        <v>0</v>
      </c>
      <c r="BH24">
        <v>0</v>
      </c>
      <c r="BI24">
        <v>90000</v>
      </c>
      <c r="BJ24">
        <v>0</v>
      </c>
      <c r="BK24">
        <v>0</v>
      </c>
      <c r="BL24">
        <v>90000</v>
      </c>
      <c r="BQ24">
        <v>270000</v>
      </c>
      <c r="CD24">
        <v>0</v>
      </c>
      <c r="CE24">
        <v>450000</v>
      </c>
      <c r="CF24">
        <v>42583</v>
      </c>
      <c r="CG24">
        <v>20</v>
      </c>
      <c r="CH24">
        <v>19</v>
      </c>
      <c r="CI24">
        <v>5</v>
      </c>
      <c r="CJ24" t="s">
        <v>242</v>
      </c>
      <c r="CK24" t="s">
        <v>242</v>
      </c>
      <c r="CL24" t="s">
        <v>242</v>
      </c>
      <c r="CM24" t="s">
        <v>242</v>
      </c>
      <c r="CN24" t="s">
        <v>242</v>
      </c>
      <c r="CO24" t="s">
        <v>242</v>
      </c>
      <c r="CP24" t="s">
        <v>242</v>
      </c>
      <c r="CQ24" t="s">
        <v>242</v>
      </c>
      <c r="CR24" t="s">
        <v>242</v>
      </c>
      <c r="CS24" t="s">
        <v>242</v>
      </c>
      <c r="CT24" t="s">
        <v>242</v>
      </c>
      <c r="CU24" t="s">
        <v>242</v>
      </c>
      <c r="CV24" t="s">
        <v>242</v>
      </c>
      <c r="CW24" t="s">
        <v>242</v>
      </c>
      <c r="CX24" t="s">
        <v>242</v>
      </c>
      <c r="CY24" t="s">
        <v>242</v>
      </c>
      <c r="CZ24" t="s">
        <v>242</v>
      </c>
      <c r="DA24" t="s">
        <v>242</v>
      </c>
      <c r="DB24" t="s">
        <v>242</v>
      </c>
      <c r="DC24" t="s">
        <v>242</v>
      </c>
      <c r="DD24" t="s">
        <v>242</v>
      </c>
      <c r="DE24" t="s">
        <v>242</v>
      </c>
      <c r="DF24" t="s">
        <v>242</v>
      </c>
      <c r="DG24" t="s">
        <v>242</v>
      </c>
      <c r="DH24">
        <v>0</v>
      </c>
      <c r="DI24">
        <v>0</v>
      </c>
      <c r="DJ24">
        <v>0</v>
      </c>
      <c r="DK24">
        <v>0</v>
      </c>
      <c r="DL24">
        <v>90000</v>
      </c>
      <c r="DM24">
        <v>0</v>
      </c>
      <c r="DN24">
        <v>0</v>
      </c>
      <c r="DO24">
        <v>45000</v>
      </c>
      <c r="DP24">
        <v>0</v>
      </c>
      <c r="DQ24">
        <v>0</v>
      </c>
      <c r="DR24">
        <v>45000</v>
      </c>
      <c r="DS24">
        <v>0</v>
      </c>
      <c r="DT24">
        <v>0</v>
      </c>
      <c r="DU24">
        <v>90000</v>
      </c>
      <c r="DV24">
        <v>0</v>
      </c>
      <c r="DW24">
        <v>0</v>
      </c>
      <c r="DX24">
        <v>90000</v>
      </c>
      <c r="DY24">
        <v>0</v>
      </c>
      <c r="DZ24">
        <v>0</v>
      </c>
      <c r="EA24">
        <v>90000</v>
      </c>
      <c r="EB24" t="s">
        <v>242</v>
      </c>
      <c r="EC24" t="s">
        <v>242</v>
      </c>
      <c r="ED24" t="s">
        <v>242</v>
      </c>
      <c r="EE24" t="s">
        <v>242</v>
      </c>
      <c r="EF24" t="s">
        <v>242</v>
      </c>
      <c r="EG24" t="s">
        <v>242</v>
      </c>
      <c r="EH24" t="s">
        <v>242</v>
      </c>
      <c r="EI24" t="s">
        <v>242</v>
      </c>
      <c r="EJ24" t="s">
        <v>242</v>
      </c>
      <c r="EK24" t="s">
        <v>242</v>
      </c>
      <c r="EL24" t="s">
        <v>242</v>
      </c>
      <c r="EM24" t="s">
        <v>242</v>
      </c>
      <c r="EN24" t="s">
        <v>242</v>
      </c>
      <c r="EO24" t="s">
        <v>242</v>
      </c>
      <c r="EP24" t="s">
        <v>242</v>
      </c>
      <c r="EQ24" t="s">
        <v>242</v>
      </c>
      <c r="ES24" s="113">
        <v>450000</v>
      </c>
      <c r="ET24">
        <v>450000</v>
      </c>
    </row>
    <row r="25" spans="4:151" x14ac:dyDescent="0.2">
      <c r="D25">
        <v>2</v>
      </c>
      <c r="E25" t="s">
        <v>199</v>
      </c>
      <c r="F25">
        <v>11</v>
      </c>
      <c r="G25" t="s">
        <v>194</v>
      </c>
      <c r="H25" t="s">
        <v>190</v>
      </c>
      <c r="I25" t="s">
        <v>1</v>
      </c>
      <c r="J25">
        <v>42005</v>
      </c>
      <c r="K25">
        <v>42095</v>
      </c>
      <c r="L25">
        <v>2015</v>
      </c>
      <c r="M25" t="s">
        <v>136</v>
      </c>
      <c r="N25" t="s">
        <v>68</v>
      </c>
      <c r="O25" t="s">
        <v>86</v>
      </c>
      <c r="P25" t="s">
        <v>82</v>
      </c>
      <c r="Q25" t="s">
        <v>2</v>
      </c>
      <c r="AD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36000</v>
      </c>
      <c r="AW25">
        <v>0</v>
      </c>
      <c r="AX25">
        <v>0</v>
      </c>
      <c r="AY25">
        <v>32000</v>
      </c>
      <c r="AZ25">
        <v>0</v>
      </c>
      <c r="BA25">
        <v>0</v>
      </c>
      <c r="BB25">
        <v>32000</v>
      </c>
      <c r="BC25">
        <v>0</v>
      </c>
      <c r="BD25">
        <v>100000</v>
      </c>
      <c r="BE25">
        <v>0</v>
      </c>
      <c r="BF25">
        <v>46000</v>
      </c>
      <c r="BG25">
        <v>0</v>
      </c>
      <c r="BH25">
        <v>0</v>
      </c>
      <c r="BI25">
        <v>32000</v>
      </c>
      <c r="BJ25">
        <v>0</v>
      </c>
      <c r="BK25">
        <v>0</v>
      </c>
      <c r="BL25">
        <v>32000</v>
      </c>
      <c r="BM25">
        <v>0</v>
      </c>
      <c r="BN25">
        <v>0</v>
      </c>
      <c r="BO25">
        <v>0</v>
      </c>
      <c r="BP25">
        <v>0</v>
      </c>
      <c r="BQ25">
        <v>110000</v>
      </c>
      <c r="BR25">
        <v>0</v>
      </c>
      <c r="BS25">
        <v>46000</v>
      </c>
      <c r="BT25">
        <v>0</v>
      </c>
      <c r="BU25">
        <v>0</v>
      </c>
      <c r="BV25">
        <v>32000</v>
      </c>
      <c r="BW25">
        <v>0</v>
      </c>
      <c r="BX25">
        <v>0</v>
      </c>
      <c r="BY25">
        <v>32000</v>
      </c>
      <c r="BZ25">
        <v>0</v>
      </c>
      <c r="CA25">
        <v>0</v>
      </c>
      <c r="CB25">
        <v>0</v>
      </c>
      <c r="CC25">
        <v>0</v>
      </c>
      <c r="CD25">
        <v>110000</v>
      </c>
      <c r="CE25">
        <v>320000</v>
      </c>
      <c r="CF25">
        <v>43070</v>
      </c>
      <c r="CG25">
        <v>36</v>
      </c>
      <c r="CH25">
        <v>20</v>
      </c>
      <c r="CI25">
        <v>5</v>
      </c>
      <c r="CJ25" t="s">
        <v>242</v>
      </c>
      <c r="CK25" t="s">
        <v>242</v>
      </c>
      <c r="CL25" t="s">
        <v>242</v>
      </c>
      <c r="CM25" t="s">
        <v>242</v>
      </c>
      <c r="CN25" t="s">
        <v>242</v>
      </c>
      <c r="CO25" t="s">
        <v>242</v>
      </c>
      <c r="CP25" t="s">
        <v>242</v>
      </c>
      <c r="CQ25" t="s">
        <v>242</v>
      </c>
      <c r="CR25" t="s">
        <v>242</v>
      </c>
      <c r="CS25" t="s">
        <v>242</v>
      </c>
      <c r="CT25" t="s">
        <v>242</v>
      </c>
      <c r="CU25" t="s">
        <v>242</v>
      </c>
      <c r="CV25" t="s">
        <v>242</v>
      </c>
      <c r="CW25" t="s">
        <v>242</v>
      </c>
      <c r="CX25" t="s">
        <v>242</v>
      </c>
      <c r="CY25" t="s">
        <v>242</v>
      </c>
      <c r="CZ25" t="s">
        <v>242</v>
      </c>
      <c r="DA25" t="s">
        <v>242</v>
      </c>
      <c r="DB25" t="s">
        <v>242</v>
      </c>
      <c r="DC25" t="s">
        <v>242</v>
      </c>
      <c r="DD25" t="s">
        <v>242</v>
      </c>
      <c r="DE25" t="s">
        <v>242</v>
      </c>
      <c r="DF25" t="s">
        <v>242</v>
      </c>
      <c r="DG25" t="s">
        <v>242</v>
      </c>
      <c r="DH25">
        <v>0</v>
      </c>
      <c r="DI25">
        <v>0</v>
      </c>
      <c r="DJ25">
        <v>0</v>
      </c>
      <c r="DK25">
        <v>0</v>
      </c>
      <c r="DL25">
        <v>36000</v>
      </c>
      <c r="DM25">
        <v>0</v>
      </c>
      <c r="DN25">
        <v>0</v>
      </c>
      <c r="DO25">
        <v>32000</v>
      </c>
      <c r="DP25">
        <v>0</v>
      </c>
      <c r="DQ25">
        <v>0</v>
      </c>
      <c r="DR25">
        <v>32000</v>
      </c>
      <c r="DS25">
        <v>0</v>
      </c>
      <c r="DT25">
        <v>0</v>
      </c>
      <c r="DU25">
        <v>46000</v>
      </c>
      <c r="DV25">
        <v>0</v>
      </c>
      <c r="DW25">
        <v>0</v>
      </c>
      <c r="DX25">
        <v>32000</v>
      </c>
      <c r="DY25">
        <v>0</v>
      </c>
      <c r="DZ25">
        <v>0</v>
      </c>
      <c r="EA25">
        <v>32000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46000</v>
      </c>
      <c r="EH25">
        <v>0</v>
      </c>
      <c r="EI25">
        <v>0</v>
      </c>
      <c r="EJ25">
        <v>32000</v>
      </c>
      <c r="EK25">
        <v>0</v>
      </c>
      <c r="EL25">
        <v>0</v>
      </c>
      <c r="EM25">
        <v>32000</v>
      </c>
      <c r="EN25">
        <v>0</v>
      </c>
      <c r="EO25">
        <v>0</v>
      </c>
      <c r="EP25">
        <v>0</v>
      </c>
      <c r="EQ25">
        <v>0</v>
      </c>
      <c r="ES25" s="113">
        <v>320000</v>
      </c>
      <c r="ET25">
        <v>320000</v>
      </c>
    </row>
    <row r="26" spans="4:151" x14ac:dyDescent="0.2">
      <c r="D26">
        <v>2</v>
      </c>
      <c r="E26" t="s">
        <v>197</v>
      </c>
      <c r="F26">
        <v>8</v>
      </c>
      <c r="G26" t="s">
        <v>173</v>
      </c>
      <c r="H26" t="s">
        <v>190</v>
      </c>
      <c r="I26" t="s">
        <v>87</v>
      </c>
      <c r="J26" t="s">
        <v>59</v>
      </c>
      <c r="K26" t="s">
        <v>59</v>
      </c>
      <c r="L26" t="s">
        <v>242</v>
      </c>
      <c r="M26" t="s">
        <v>79</v>
      </c>
      <c r="Q26" t="s">
        <v>2</v>
      </c>
      <c r="AD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8.0000000000000002E-3</v>
      </c>
      <c r="AW26">
        <v>0</v>
      </c>
      <c r="AX26">
        <v>0</v>
      </c>
      <c r="AY26">
        <v>4.0000000000000001E-3</v>
      </c>
      <c r="AZ26">
        <v>0</v>
      </c>
      <c r="BA26">
        <v>0</v>
      </c>
      <c r="BB26">
        <v>4.0000000000000001E-3</v>
      </c>
      <c r="BC26">
        <v>0</v>
      </c>
      <c r="BD26">
        <v>1.6E-2</v>
      </c>
      <c r="BE26">
        <v>0</v>
      </c>
      <c r="BF26">
        <v>8.0000000000000002E-3</v>
      </c>
      <c r="BG26">
        <v>0</v>
      </c>
      <c r="BH26">
        <v>0</v>
      </c>
      <c r="BI26">
        <v>8.0000000000000002E-3</v>
      </c>
      <c r="BJ26">
        <v>0</v>
      </c>
      <c r="BK26">
        <v>0</v>
      </c>
      <c r="BL26">
        <v>8.0000000000000002E-3</v>
      </c>
      <c r="BQ26">
        <v>2.4E-2</v>
      </c>
      <c r="CD26">
        <v>0</v>
      </c>
      <c r="CE26">
        <v>0.04</v>
      </c>
      <c r="CF26" t="s">
        <v>242</v>
      </c>
      <c r="CG26">
        <v>20</v>
      </c>
      <c r="CJ26" t="s">
        <v>242</v>
      </c>
      <c r="CK26" t="s">
        <v>242</v>
      </c>
      <c r="CL26" t="s">
        <v>242</v>
      </c>
      <c r="CM26" t="s">
        <v>242</v>
      </c>
      <c r="CN26" t="s">
        <v>242</v>
      </c>
      <c r="CO26" t="s">
        <v>242</v>
      </c>
      <c r="CP26" t="s">
        <v>242</v>
      </c>
      <c r="CQ26" t="s">
        <v>242</v>
      </c>
      <c r="CR26" t="s">
        <v>242</v>
      </c>
      <c r="CS26" t="s">
        <v>242</v>
      </c>
      <c r="CT26" t="s">
        <v>242</v>
      </c>
      <c r="CU26" t="s">
        <v>242</v>
      </c>
      <c r="CV26" t="s">
        <v>242</v>
      </c>
      <c r="CW26" t="s">
        <v>242</v>
      </c>
      <c r="CX26" t="s">
        <v>242</v>
      </c>
      <c r="CY26" t="s">
        <v>242</v>
      </c>
      <c r="CZ26" t="s">
        <v>242</v>
      </c>
      <c r="DA26" t="s">
        <v>242</v>
      </c>
      <c r="DB26" t="s">
        <v>242</v>
      </c>
      <c r="DC26" t="s">
        <v>242</v>
      </c>
      <c r="DD26" t="s">
        <v>242</v>
      </c>
      <c r="DE26" t="s">
        <v>242</v>
      </c>
      <c r="DF26" t="s">
        <v>242</v>
      </c>
      <c r="DG26" t="s">
        <v>242</v>
      </c>
      <c r="DH26">
        <v>0</v>
      </c>
      <c r="DI26">
        <v>0</v>
      </c>
      <c r="DJ26">
        <v>0</v>
      </c>
      <c r="DK26">
        <v>0</v>
      </c>
      <c r="DL26">
        <v>8.0000000000000002E-3</v>
      </c>
      <c r="DM26">
        <v>0</v>
      </c>
      <c r="DN26">
        <v>0</v>
      </c>
      <c r="DO26">
        <v>4.0000000000000001E-3</v>
      </c>
      <c r="DP26">
        <v>0</v>
      </c>
      <c r="DQ26">
        <v>0</v>
      </c>
      <c r="DR26">
        <v>4.0000000000000001E-3</v>
      </c>
      <c r="DS26">
        <v>0</v>
      </c>
      <c r="DT26">
        <v>0</v>
      </c>
      <c r="DU26">
        <v>8.0000000000000002E-3</v>
      </c>
      <c r="DV26">
        <v>0</v>
      </c>
      <c r="DW26">
        <v>0</v>
      </c>
      <c r="DX26">
        <v>8.0000000000000002E-3</v>
      </c>
      <c r="DY26">
        <v>0</v>
      </c>
      <c r="DZ26">
        <v>0</v>
      </c>
      <c r="EA26">
        <v>8.0000000000000002E-3</v>
      </c>
      <c r="EB26" t="s">
        <v>242</v>
      </c>
      <c r="EC26" t="s">
        <v>242</v>
      </c>
      <c r="ED26" t="s">
        <v>242</v>
      </c>
      <c r="EE26" t="s">
        <v>242</v>
      </c>
      <c r="EF26" t="s">
        <v>242</v>
      </c>
      <c r="EG26" t="s">
        <v>242</v>
      </c>
      <c r="EH26" t="s">
        <v>242</v>
      </c>
      <c r="EI26" t="s">
        <v>242</v>
      </c>
      <c r="EJ26" t="s">
        <v>242</v>
      </c>
      <c r="EK26" t="s">
        <v>242</v>
      </c>
      <c r="EL26" t="s">
        <v>242</v>
      </c>
      <c r="EM26" t="s">
        <v>242</v>
      </c>
      <c r="EN26" t="s">
        <v>242</v>
      </c>
      <c r="EO26" t="s">
        <v>242</v>
      </c>
      <c r="EP26" t="s">
        <v>242</v>
      </c>
      <c r="EQ26" t="s">
        <v>242</v>
      </c>
      <c r="ES26" s="113">
        <v>0.04</v>
      </c>
      <c r="ET26">
        <v>0.04</v>
      </c>
    </row>
    <row r="27" spans="4:151" x14ac:dyDescent="0.2">
      <c r="D27">
        <v>2</v>
      </c>
      <c r="E27" t="s">
        <v>214</v>
      </c>
      <c r="F27">
        <v>9</v>
      </c>
      <c r="G27" t="s">
        <v>139</v>
      </c>
      <c r="H27" t="s">
        <v>190</v>
      </c>
      <c r="I27" t="s">
        <v>87</v>
      </c>
      <c r="J27">
        <v>42005</v>
      </c>
      <c r="K27">
        <v>42095</v>
      </c>
      <c r="L27">
        <v>2015</v>
      </c>
      <c r="M27" t="s">
        <v>79</v>
      </c>
      <c r="N27" t="s">
        <v>68</v>
      </c>
      <c r="O27" t="s">
        <v>86</v>
      </c>
      <c r="P27" t="s">
        <v>82</v>
      </c>
      <c r="Q27" t="s">
        <v>2</v>
      </c>
      <c r="AD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2380000</v>
      </c>
      <c r="AW27">
        <v>0</v>
      </c>
      <c r="AX27">
        <v>0</v>
      </c>
      <c r="AY27">
        <v>1190000</v>
      </c>
      <c r="AZ27">
        <v>0</v>
      </c>
      <c r="BA27">
        <v>0</v>
      </c>
      <c r="BB27">
        <v>1785000</v>
      </c>
      <c r="BC27">
        <v>0</v>
      </c>
      <c r="BD27">
        <v>5355000</v>
      </c>
      <c r="BE27">
        <v>0</v>
      </c>
      <c r="BF27">
        <v>1785000</v>
      </c>
      <c r="BG27">
        <v>0</v>
      </c>
      <c r="BH27">
        <v>0</v>
      </c>
      <c r="BI27">
        <v>2380000</v>
      </c>
      <c r="BJ27">
        <v>0</v>
      </c>
      <c r="BK27">
        <v>0</v>
      </c>
      <c r="BL27">
        <v>2380000</v>
      </c>
      <c r="BQ27">
        <v>6545000</v>
      </c>
      <c r="CD27">
        <v>0</v>
      </c>
      <c r="CE27">
        <v>11900000</v>
      </c>
      <c r="CF27">
        <v>42583</v>
      </c>
      <c r="CG27">
        <v>20</v>
      </c>
      <c r="CH27">
        <v>21</v>
      </c>
      <c r="CI27">
        <v>6</v>
      </c>
      <c r="CJ27" t="s">
        <v>242</v>
      </c>
      <c r="CK27" t="s">
        <v>242</v>
      </c>
      <c r="CL27" t="s">
        <v>242</v>
      </c>
      <c r="CM27" t="s">
        <v>242</v>
      </c>
      <c r="CN27" t="s">
        <v>242</v>
      </c>
      <c r="CO27" t="s">
        <v>242</v>
      </c>
      <c r="CP27" t="s">
        <v>242</v>
      </c>
      <c r="CQ27" t="s">
        <v>242</v>
      </c>
      <c r="CR27" t="s">
        <v>242</v>
      </c>
      <c r="CS27" t="s">
        <v>242</v>
      </c>
      <c r="CT27" t="s">
        <v>242</v>
      </c>
      <c r="CU27" t="s">
        <v>242</v>
      </c>
      <c r="CV27" t="s">
        <v>242</v>
      </c>
      <c r="CW27" t="s">
        <v>242</v>
      </c>
      <c r="CX27" t="s">
        <v>242</v>
      </c>
      <c r="CY27" t="s">
        <v>242</v>
      </c>
      <c r="CZ27" t="s">
        <v>242</v>
      </c>
      <c r="DA27" t="s">
        <v>242</v>
      </c>
      <c r="DB27" t="s">
        <v>242</v>
      </c>
      <c r="DC27" t="s">
        <v>242</v>
      </c>
      <c r="DD27" t="s">
        <v>242</v>
      </c>
      <c r="DE27" t="s">
        <v>242</v>
      </c>
      <c r="DF27" t="s">
        <v>242</v>
      </c>
      <c r="DG27" t="s">
        <v>242</v>
      </c>
      <c r="DH27">
        <v>0</v>
      </c>
      <c r="DI27">
        <v>0</v>
      </c>
      <c r="DJ27">
        <v>0</v>
      </c>
      <c r="DK27">
        <v>0</v>
      </c>
      <c r="DL27">
        <v>2380000</v>
      </c>
      <c r="DM27">
        <v>0</v>
      </c>
      <c r="DN27">
        <v>0</v>
      </c>
      <c r="DO27">
        <v>1190000</v>
      </c>
      <c r="DP27">
        <v>0</v>
      </c>
      <c r="DQ27">
        <v>0</v>
      </c>
      <c r="DR27">
        <v>1785000</v>
      </c>
      <c r="DS27">
        <v>0</v>
      </c>
      <c r="DT27">
        <v>0</v>
      </c>
      <c r="DU27">
        <v>1785000</v>
      </c>
      <c r="DV27">
        <v>0</v>
      </c>
      <c r="DW27">
        <v>0</v>
      </c>
      <c r="DX27">
        <v>2380000</v>
      </c>
      <c r="DY27">
        <v>0</v>
      </c>
      <c r="DZ27">
        <v>0</v>
      </c>
      <c r="EA27">
        <v>2380000</v>
      </c>
      <c r="EB27" t="s">
        <v>242</v>
      </c>
      <c r="EC27" t="s">
        <v>242</v>
      </c>
      <c r="ED27" t="s">
        <v>242</v>
      </c>
      <c r="EE27" t="s">
        <v>242</v>
      </c>
      <c r="EF27" t="s">
        <v>242</v>
      </c>
      <c r="EG27" t="s">
        <v>242</v>
      </c>
      <c r="EH27" t="s">
        <v>242</v>
      </c>
      <c r="EI27" t="s">
        <v>242</v>
      </c>
      <c r="EJ27" t="s">
        <v>242</v>
      </c>
      <c r="EK27" t="s">
        <v>242</v>
      </c>
      <c r="EL27" t="s">
        <v>242</v>
      </c>
      <c r="EM27" t="s">
        <v>242</v>
      </c>
      <c r="EN27" t="s">
        <v>242</v>
      </c>
      <c r="EO27" t="s">
        <v>242</v>
      </c>
      <c r="EP27" t="s">
        <v>242</v>
      </c>
      <c r="EQ27" t="s">
        <v>242</v>
      </c>
      <c r="ES27" s="113">
        <v>11900000</v>
      </c>
      <c r="ET27">
        <v>11900000</v>
      </c>
    </row>
    <row r="28" spans="4:151" x14ac:dyDescent="0.2">
      <c r="D28">
        <v>2</v>
      </c>
      <c r="E28" t="s">
        <v>214</v>
      </c>
      <c r="F28">
        <v>9</v>
      </c>
      <c r="G28" t="s">
        <v>140</v>
      </c>
      <c r="H28" t="s">
        <v>190</v>
      </c>
      <c r="I28" t="s">
        <v>1</v>
      </c>
      <c r="J28">
        <v>42005</v>
      </c>
      <c r="K28">
        <v>42095</v>
      </c>
      <c r="L28">
        <v>2015</v>
      </c>
      <c r="M28" t="s">
        <v>136</v>
      </c>
      <c r="N28" t="s">
        <v>68</v>
      </c>
      <c r="O28" t="s">
        <v>86</v>
      </c>
      <c r="P28" t="s">
        <v>82</v>
      </c>
      <c r="Q28" t="s">
        <v>2</v>
      </c>
      <c r="AD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120000</v>
      </c>
      <c r="AW28">
        <v>0</v>
      </c>
      <c r="AX28">
        <v>0</v>
      </c>
      <c r="AY28">
        <v>60000</v>
      </c>
      <c r="AZ28">
        <v>0</v>
      </c>
      <c r="BA28">
        <v>0</v>
      </c>
      <c r="BB28">
        <v>60000</v>
      </c>
      <c r="BC28">
        <v>0</v>
      </c>
      <c r="BD28">
        <v>240000</v>
      </c>
      <c r="BE28">
        <v>0</v>
      </c>
      <c r="BF28">
        <v>120000</v>
      </c>
      <c r="BG28">
        <v>0</v>
      </c>
      <c r="BH28">
        <v>0</v>
      </c>
      <c r="BI28">
        <v>120000</v>
      </c>
      <c r="BJ28">
        <v>0</v>
      </c>
      <c r="BK28">
        <v>0</v>
      </c>
      <c r="BL28">
        <v>120000</v>
      </c>
      <c r="BQ28">
        <v>360000</v>
      </c>
      <c r="CD28">
        <v>0</v>
      </c>
      <c r="CE28">
        <v>600000</v>
      </c>
      <c r="CF28">
        <v>42583</v>
      </c>
      <c r="CG28">
        <v>20</v>
      </c>
      <c r="CH28">
        <v>22</v>
      </c>
      <c r="CI28">
        <v>6</v>
      </c>
      <c r="CJ28" t="s">
        <v>242</v>
      </c>
      <c r="CK28" t="s">
        <v>242</v>
      </c>
      <c r="CL28" t="s">
        <v>242</v>
      </c>
      <c r="CM28" t="s">
        <v>242</v>
      </c>
      <c r="CN28" t="s">
        <v>242</v>
      </c>
      <c r="CO28" t="s">
        <v>242</v>
      </c>
      <c r="CP28" t="s">
        <v>242</v>
      </c>
      <c r="CQ28" t="s">
        <v>242</v>
      </c>
      <c r="CR28" t="s">
        <v>242</v>
      </c>
      <c r="CS28" t="s">
        <v>242</v>
      </c>
      <c r="CT28" t="s">
        <v>242</v>
      </c>
      <c r="CU28" t="s">
        <v>242</v>
      </c>
      <c r="CV28" t="s">
        <v>242</v>
      </c>
      <c r="CW28" t="s">
        <v>242</v>
      </c>
      <c r="CX28" t="s">
        <v>242</v>
      </c>
      <c r="CY28" t="s">
        <v>242</v>
      </c>
      <c r="CZ28" t="s">
        <v>242</v>
      </c>
      <c r="DA28" t="s">
        <v>242</v>
      </c>
      <c r="DB28" t="s">
        <v>242</v>
      </c>
      <c r="DC28" t="s">
        <v>242</v>
      </c>
      <c r="DD28" t="s">
        <v>242</v>
      </c>
      <c r="DE28" t="s">
        <v>242</v>
      </c>
      <c r="DF28" t="s">
        <v>242</v>
      </c>
      <c r="DG28" t="s">
        <v>242</v>
      </c>
      <c r="DH28">
        <v>0</v>
      </c>
      <c r="DI28">
        <v>0</v>
      </c>
      <c r="DJ28">
        <v>0</v>
      </c>
      <c r="DK28">
        <v>0</v>
      </c>
      <c r="DL28">
        <v>120000</v>
      </c>
      <c r="DM28">
        <v>0</v>
      </c>
      <c r="DN28">
        <v>0</v>
      </c>
      <c r="DO28">
        <v>60000</v>
      </c>
      <c r="DP28">
        <v>0</v>
      </c>
      <c r="DQ28">
        <v>0</v>
      </c>
      <c r="DR28">
        <v>60000</v>
      </c>
      <c r="DS28">
        <v>0</v>
      </c>
      <c r="DT28">
        <v>0</v>
      </c>
      <c r="DU28">
        <v>120000</v>
      </c>
      <c r="DV28">
        <v>0</v>
      </c>
      <c r="DW28">
        <v>0</v>
      </c>
      <c r="DX28">
        <v>120000</v>
      </c>
      <c r="DY28">
        <v>0</v>
      </c>
      <c r="DZ28">
        <v>0</v>
      </c>
      <c r="EA28">
        <v>120000</v>
      </c>
      <c r="EB28" t="s">
        <v>242</v>
      </c>
      <c r="EC28" t="s">
        <v>242</v>
      </c>
      <c r="ED28" t="s">
        <v>242</v>
      </c>
      <c r="EE28" t="s">
        <v>242</v>
      </c>
      <c r="EF28" t="s">
        <v>242</v>
      </c>
      <c r="EG28" t="s">
        <v>242</v>
      </c>
      <c r="EH28" t="s">
        <v>242</v>
      </c>
      <c r="EI28" t="s">
        <v>242</v>
      </c>
      <c r="EJ28" t="s">
        <v>242</v>
      </c>
      <c r="EK28" t="s">
        <v>242</v>
      </c>
      <c r="EL28" t="s">
        <v>242</v>
      </c>
      <c r="EM28" t="s">
        <v>242</v>
      </c>
      <c r="EN28" t="s">
        <v>242</v>
      </c>
      <c r="EO28" t="s">
        <v>242</v>
      </c>
      <c r="EP28" t="s">
        <v>242</v>
      </c>
      <c r="EQ28" t="s">
        <v>242</v>
      </c>
      <c r="ES28" s="113">
        <v>600000</v>
      </c>
      <c r="ET28">
        <v>600000</v>
      </c>
    </row>
    <row r="29" spans="4:151" x14ac:dyDescent="0.2">
      <c r="D29">
        <v>2</v>
      </c>
      <c r="E29" t="s">
        <v>198</v>
      </c>
      <c r="F29">
        <v>10</v>
      </c>
      <c r="G29" t="s">
        <v>165</v>
      </c>
      <c r="H29" t="s">
        <v>190</v>
      </c>
      <c r="I29" t="s">
        <v>87</v>
      </c>
      <c r="J29">
        <v>41640</v>
      </c>
      <c r="K29">
        <v>41730</v>
      </c>
      <c r="L29">
        <v>2014</v>
      </c>
      <c r="M29" t="s">
        <v>79</v>
      </c>
      <c r="N29" t="s">
        <v>68</v>
      </c>
      <c r="O29" t="s">
        <v>184</v>
      </c>
      <c r="P29" t="s">
        <v>82</v>
      </c>
      <c r="Q29" t="s">
        <v>2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2400000</v>
      </c>
      <c r="AJ29">
        <v>0</v>
      </c>
      <c r="AK29">
        <v>0</v>
      </c>
      <c r="AL29">
        <v>2400000</v>
      </c>
      <c r="AM29">
        <v>0</v>
      </c>
      <c r="AN29">
        <v>0</v>
      </c>
      <c r="AO29">
        <v>0</v>
      </c>
      <c r="AP29">
        <v>2400000</v>
      </c>
      <c r="AQ29">
        <v>7200000</v>
      </c>
      <c r="AR29">
        <v>0</v>
      </c>
      <c r="AS29">
        <v>0</v>
      </c>
      <c r="AT29">
        <v>2400000</v>
      </c>
      <c r="AU29">
        <v>0</v>
      </c>
      <c r="AV29">
        <v>0</v>
      </c>
      <c r="AW29">
        <v>0</v>
      </c>
      <c r="AX29">
        <v>2400000</v>
      </c>
      <c r="BD29">
        <v>4800000</v>
      </c>
      <c r="BQ29">
        <v>0</v>
      </c>
      <c r="CD29">
        <v>0</v>
      </c>
      <c r="CE29">
        <v>12000000</v>
      </c>
      <c r="CF29">
        <v>42186</v>
      </c>
      <c r="CG29">
        <v>19</v>
      </c>
      <c r="CH29">
        <v>24</v>
      </c>
      <c r="CI29">
        <v>3</v>
      </c>
      <c r="CJ29" t="s">
        <v>242</v>
      </c>
      <c r="CK29" t="s">
        <v>242</v>
      </c>
      <c r="CL29" t="s">
        <v>242</v>
      </c>
      <c r="CM29" t="s">
        <v>242</v>
      </c>
      <c r="CN29" t="s">
        <v>242</v>
      </c>
      <c r="CO29" t="s">
        <v>242</v>
      </c>
      <c r="CP29" t="s">
        <v>242</v>
      </c>
      <c r="CQ29" t="s">
        <v>242</v>
      </c>
      <c r="CR29" t="s">
        <v>242</v>
      </c>
      <c r="CS29" t="s">
        <v>242</v>
      </c>
      <c r="CT29" t="s">
        <v>242</v>
      </c>
      <c r="CU29" t="s">
        <v>242</v>
      </c>
      <c r="CV29">
        <v>0</v>
      </c>
      <c r="CW29">
        <v>0</v>
      </c>
      <c r="CX29">
        <v>0</v>
      </c>
      <c r="CY29">
        <v>0</v>
      </c>
      <c r="CZ29">
        <v>2400000</v>
      </c>
      <c r="DA29">
        <v>0</v>
      </c>
      <c r="DB29">
        <v>0</v>
      </c>
      <c r="DC29">
        <v>2400000</v>
      </c>
      <c r="DD29">
        <v>0</v>
      </c>
      <c r="DE29">
        <v>0</v>
      </c>
      <c r="DF29">
        <v>0</v>
      </c>
      <c r="DG29">
        <v>2400000</v>
      </c>
      <c r="DH29">
        <v>0</v>
      </c>
      <c r="DI29">
        <v>0</v>
      </c>
      <c r="DJ29">
        <v>2400000</v>
      </c>
      <c r="DK29">
        <v>0</v>
      </c>
      <c r="DL29">
        <v>0</v>
      </c>
      <c r="DM29">
        <v>0</v>
      </c>
      <c r="DN29">
        <v>2400000</v>
      </c>
      <c r="DO29" t="s">
        <v>242</v>
      </c>
      <c r="DP29" t="s">
        <v>242</v>
      </c>
      <c r="DQ29" t="s">
        <v>242</v>
      </c>
      <c r="DR29" t="s">
        <v>242</v>
      </c>
      <c r="DS29" t="s">
        <v>242</v>
      </c>
      <c r="DT29" t="s">
        <v>242</v>
      </c>
      <c r="DU29" t="s">
        <v>242</v>
      </c>
      <c r="DV29" t="s">
        <v>242</v>
      </c>
      <c r="DW29" t="s">
        <v>242</v>
      </c>
      <c r="DX29" t="s">
        <v>242</v>
      </c>
      <c r="DY29" t="s">
        <v>242</v>
      </c>
      <c r="DZ29" t="s">
        <v>242</v>
      </c>
      <c r="EA29" t="s">
        <v>242</v>
      </c>
      <c r="EB29" t="s">
        <v>242</v>
      </c>
      <c r="EC29" t="s">
        <v>242</v>
      </c>
      <c r="ED29" t="s">
        <v>242</v>
      </c>
      <c r="EE29" t="s">
        <v>242</v>
      </c>
      <c r="EF29" t="s">
        <v>242</v>
      </c>
      <c r="EG29" t="s">
        <v>242</v>
      </c>
      <c r="EH29" t="s">
        <v>242</v>
      </c>
      <c r="EI29" t="s">
        <v>242</v>
      </c>
      <c r="EJ29" t="s">
        <v>242</v>
      </c>
      <c r="EK29" t="s">
        <v>242</v>
      </c>
      <c r="EL29" t="s">
        <v>242</v>
      </c>
      <c r="EM29" t="s">
        <v>242</v>
      </c>
      <c r="EN29" t="s">
        <v>242</v>
      </c>
      <c r="EO29" t="s">
        <v>242</v>
      </c>
      <c r="EP29" t="s">
        <v>242</v>
      </c>
      <c r="EQ29" t="s">
        <v>242</v>
      </c>
      <c r="ES29" s="113">
        <v>12000000</v>
      </c>
      <c r="ET29">
        <v>10200000</v>
      </c>
      <c r="EU29">
        <v>1800000</v>
      </c>
    </row>
    <row r="30" spans="4:151" x14ac:dyDescent="0.2">
      <c r="D30">
        <v>2</v>
      </c>
      <c r="E30" t="s">
        <v>198</v>
      </c>
      <c r="F30">
        <v>10</v>
      </c>
      <c r="G30" t="s">
        <v>166</v>
      </c>
      <c r="H30" t="s">
        <v>190</v>
      </c>
      <c r="I30" t="s">
        <v>1</v>
      </c>
      <c r="J30">
        <v>41640</v>
      </c>
      <c r="K30">
        <v>41730</v>
      </c>
      <c r="L30">
        <v>2014</v>
      </c>
      <c r="M30" t="s">
        <v>136</v>
      </c>
      <c r="N30" t="s">
        <v>68</v>
      </c>
      <c r="O30" t="s">
        <v>184</v>
      </c>
      <c r="P30" t="s">
        <v>82</v>
      </c>
      <c r="Q30" t="s">
        <v>2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144000</v>
      </c>
      <c r="AJ30">
        <v>0</v>
      </c>
      <c r="AK30">
        <v>0</v>
      </c>
      <c r="AL30">
        <v>144000</v>
      </c>
      <c r="AM30">
        <v>0</v>
      </c>
      <c r="AN30">
        <v>0</v>
      </c>
      <c r="AO30">
        <v>0</v>
      </c>
      <c r="AP30">
        <v>144000</v>
      </c>
      <c r="AQ30">
        <v>432000</v>
      </c>
      <c r="AR30">
        <v>0</v>
      </c>
      <c r="AS30">
        <v>0</v>
      </c>
      <c r="AT30">
        <v>144000</v>
      </c>
      <c r="AU30">
        <v>0</v>
      </c>
      <c r="AV30">
        <v>0</v>
      </c>
      <c r="AW30">
        <v>0</v>
      </c>
      <c r="AX30">
        <v>144000</v>
      </c>
      <c r="BD30">
        <v>288000</v>
      </c>
      <c r="BQ30">
        <v>0</v>
      </c>
      <c r="CD30">
        <v>0</v>
      </c>
      <c r="CE30">
        <v>720000</v>
      </c>
      <c r="CF30">
        <v>42186</v>
      </c>
      <c r="CG30">
        <v>19</v>
      </c>
      <c r="CH30">
        <v>25</v>
      </c>
      <c r="CI30">
        <v>3</v>
      </c>
      <c r="CJ30" t="s">
        <v>242</v>
      </c>
      <c r="CK30" t="s">
        <v>242</v>
      </c>
      <c r="CL30" t="s">
        <v>242</v>
      </c>
      <c r="CM30" t="s">
        <v>242</v>
      </c>
      <c r="CN30" t="s">
        <v>242</v>
      </c>
      <c r="CO30" t="s">
        <v>242</v>
      </c>
      <c r="CP30" t="s">
        <v>242</v>
      </c>
      <c r="CQ30" t="s">
        <v>242</v>
      </c>
      <c r="CR30" t="s">
        <v>242</v>
      </c>
      <c r="CS30" t="s">
        <v>242</v>
      </c>
      <c r="CT30" t="s">
        <v>242</v>
      </c>
      <c r="CU30" t="s">
        <v>242</v>
      </c>
      <c r="CV30">
        <v>0</v>
      </c>
      <c r="CW30">
        <v>0</v>
      </c>
      <c r="CX30">
        <v>0</v>
      </c>
      <c r="CY30">
        <v>0</v>
      </c>
      <c r="CZ30">
        <v>144000</v>
      </c>
      <c r="DA30">
        <v>0</v>
      </c>
      <c r="DB30">
        <v>0</v>
      </c>
      <c r="DC30">
        <v>144000</v>
      </c>
      <c r="DD30">
        <v>0</v>
      </c>
      <c r="DE30">
        <v>0</v>
      </c>
      <c r="DF30">
        <v>0</v>
      </c>
      <c r="DG30">
        <v>144000</v>
      </c>
      <c r="DH30">
        <v>0</v>
      </c>
      <c r="DI30">
        <v>0</v>
      </c>
      <c r="DJ30">
        <v>144000</v>
      </c>
      <c r="DK30">
        <v>0</v>
      </c>
      <c r="DL30">
        <v>0</v>
      </c>
      <c r="DM30">
        <v>0</v>
      </c>
      <c r="DN30">
        <v>144000</v>
      </c>
      <c r="DO30" t="s">
        <v>242</v>
      </c>
      <c r="DP30" t="s">
        <v>242</v>
      </c>
      <c r="DQ30" t="s">
        <v>242</v>
      </c>
      <c r="DR30" t="s">
        <v>242</v>
      </c>
      <c r="DS30" t="s">
        <v>242</v>
      </c>
      <c r="DT30" t="s">
        <v>242</v>
      </c>
      <c r="DU30" t="s">
        <v>242</v>
      </c>
      <c r="DV30" t="s">
        <v>242</v>
      </c>
      <c r="DW30" t="s">
        <v>242</v>
      </c>
      <c r="DX30" t="s">
        <v>242</v>
      </c>
      <c r="DY30" t="s">
        <v>242</v>
      </c>
      <c r="DZ30" t="s">
        <v>242</v>
      </c>
      <c r="EA30" t="s">
        <v>242</v>
      </c>
      <c r="EB30" t="s">
        <v>242</v>
      </c>
      <c r="EC30" t="s">
        <v>242</v>
      </c>
      <c r="ED30" t="s">
        <v>242</v>
      </c>
      <c r="EE30" t="s">
        <v>242</v>
      </c>
      <c r="EF30" t="s">
        <v>242</v>
      </c>
      <c r="EG30" t="s">
        <v>242</v>
      </c>
      <c r="EH30" t="s">
        <v>242</v>
      </c>
      <c r="EI30" t="s">
        <v>242</v>
      </c>
      <c r="EJ30" t="s">
        <v>242</v>
      </c>
      <c r="EK30" t="s">
        <v>242</v>
      </c>
      <c r="EL30" t="s">
        <v>242</v>
      </c>
      <c r="EM30" t="s">
        <v>242</v>
      </c>
      <c r="EN30" t="s">
        <v>242</v>
      </c>
      <c r="EO30" t="s">
        <v>242</v>
      </c>
      <c r="EP30" t="s">
        <v>242</v>
      </c>
      <c r="EQ30" t="s">
        <v>242</v>
      </c>
      <c r="ES30" s="113">
        <v>720000</v>
      </c>
      <c r="ET30">
        <v>720000</v>
      </c>
    </row>
    <row r="31" spans="4:151" x14ac:dyDescent="0.2">
      <c r="D31">
        <v>2</v>
      </c>
      <c r="E31" t="s">
        <v>200</v>
      </c>
      <c r="F31">
        <v>12</v>
      </c>
      <c r="G31" t="s">
        <v>195</v>
      </c>
      <c r="H31" t="s">
        <v>190</v>
      </c>
      <c r="I31" t="s">
        <v>1</v>
      </c>
      <c r="J31">
        <v>42005</v>
      </c>
      <c r="K31">
        <v>42095</v>
      </c>
      <c r="L31">
        <v>2015</v>
      </c>
      <c r="M31" t="s">
        <v>136</v>
      </c>
      <c r="N31" t="s">
        <v>68</v>
      </c>
      <c r="O31" t="s">
        <v>86</v>
      </c>
      <c r="P31" t="s">
        <v>82</v>
      </c>
      <c r="Q31" t="s">
        <v>2</v>
      </c>
      <c r="AD31">
        <v>0</v>
      </c>
      <c r="AQ31">
        <v>0</v>
      </c>
      <c r="AR31">
        <v>0</v>
      </c>
      <c r="AS31">
        <v>0</v>
      </c>
      <c r="AT31">
        <v>40000</v>
      </c>
      <c r="AU31">
        <v>0</v>
      </c>
      <c r="AV31">
        <v>0</v>
      </c>
      <c r="AW31">
        <v>0</v>
      </c>
      <c r="AX31">
        <v>20000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60000</v>
      </c>
      <c r="BE31">
        <v>0</v>
      </c>
      <c r="BF31">
        <v>0</v>
      </c>
      <c r="BG31">
        <v>0</v>
      </c>
      <c r="BH31">
        <v>20000</v>
      </c>
      <c r="BI31">
        <v>0</v>
      </c>
      <c r="BJ31">
        <v>0</v>
      </c>
      <c r="BK31">
        <v>0</v>
      </c>
      <c r="BL31">
        <v>20000</v>
      </c>
      <c r="BM31">
        <v>0</v>
      </c>
      <c r="BN31">
        <v>0</v>
      </c>
      <c r="BO31">
        <v>0</v>
      </c>
      <c r="BP31">
        <v>30000</v>
      </c>
      <c r="BQ31">
        <v>70000</v>
      </c>
      <c r="BR31">
        <v>0</v>
      </c>
      <c r="BS31">
        <v>0</v>
      </c>
      <c r="BT31">
        <v>0</v>
      </c>
      <c r="BU31">
        <v>20000</v>
      </c>
      <c r="BV31">
        <v>0</v>
      </c>
      <c r="BW31">
        <v>0</v>
      </c>
      <c r="BX31">
        <v>0</v>
      </c>
      <c r="BY31">
        <v>20000</v>
      </c>
      <c r="BZ31">
        <v>0</v>
      </c>
      <c r="CA31">
        <v>0</v>
      </c>
      <c r="CB31">
        <v>0</v>
      </c>
      <c r="CC31">
        <v>30000</v>
      </c>
      <c r="CD31">
        <v>70000</v>
      </c>
      <c r="CE31">
        <v>200000</v>
      </c>
      <c r="CF31">
        <v>43070</v>
      </c>
      <c r="CG31">
        <v>36</v>
      </c>
      <c r="CH31">
        <v>26</v>
      </c>
      <c r="CI31">
        <v>3</v>
      </c>
      <c r="CJ31" t="s">
        <v>242</v>
      </c>
      <c r="CK31" t="s">
        <v>242</v>
      </c>
      <c r="CL31" t="s">
        <v>242</v>
      </c>
      <c r="CM31" t="s">
        <v>242</v>
      </c>
      <c r="CN31" t="s">
        <v>242</v>
      </c>
      <c r="CO31" t="s">
        <v>242</v>
      </c>
      <c r="CP31" t="s">
        <v>242</v>
      </c>
      <c r="CQ31" t="s">
        <v>242</v>
      </c>
      <c r="CR31" t="s">
        <v>242</v>
      </c>
      <c r="CS31" t="s">
        <v>242</v>
      </c>
      <c r="CT31" t="s">
        <v>242</v>
      </c>
      <c r="CU31" t="s">
        <v>242</v>
      </c>
      <c r="CV31" t="s">
        <v>242</v>
      </c>
      <c r="CW31" t="s">
        <v>242</v>
      </c>
      <c r="CX31" t="s">
        <v>242</v>
      </c>
      <c r="CY31" t="s">
        <v>242</v>
      </c>
      <c r="CZ31" t="s">
        <v>242</v>
      </c>
      <c r="DA31" t="s">
        <v>242</v>
      </c>
      <c r="DB31" t="s">
        <v>242</v>
      </c>
      <c r="DC31" t="s">
        <v>242</v>
      </c>
      <c r="DD31" t="s">
        <v>242</v>
      </c>
      <c r="DE31" t="s">
        <v>242</v>
      </c>
      <c r="DF31" t="s">
        <v>242</v>
      </c>
      <c r="DG31" t="s">
        <v>242</v>
      </c>
      <c r="DH31">
        <v>0</v>
      </c>
      <c r="DI31">
        <v>0</v>
      </c>
      <c r="DJ31">
        <v>40000</v>
      </c>
      <c r="DK31">
        <v>0</v>
      </c>
      <c r="DL31">
        <v>0</v>
      </c>
      <c r="DM31">
        <v>0</v>
      </c>
      <c r="DN31">
        <v>20000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20000</v>
      </c>
      <c r="DX31">
        <v>0</v>
      </c>
      <c r="DY31">
        <v>0</v>
      </c>
      <c r="DZ31">
        <v>0</v>
      </c>
      <c r="EA31">
        <v>20000</v>
      </c>
      <c r="EB31">
        <v>0</v>
      </c>
      <c r="EC31">
        <v>0</v>
      </c>
      <c r="ED31">
        <v>0</v>
      </c>
      <c r="EE31">
        <v>30000</v>
      </c>
      <c r="EF31">
        <v>0</v>
      </c>
      <c r="EG31">
        <v>0</v>
      </c>
      <c r="EH31">
        <v>0</v>
      </c>
      <c r="EI31">
        <v>20000</v>
      </c>
      <c r="EJ31">
        <v>0</v>
      </c>
      <c r="EK31">
        <v>0</v>
      </c>
      <c r="EL31">
        <v>0</v>
      </c>
      <c r="EM31">
        <v>20000</v>
      </c>
      <c r="EN31">
        <v>0</v>
      </c>
      <c r="EO31">
        <v>0</v>
      </c>
      <c r="EP31">
        <v>0</v>
      </c>
      <c r="EQ31">
        <v>30000</v>
      </c>
      <c r="ES31" s="113">
        <v>200000</v>
      </c>
      <c r="ET31">
        <v>200000</v>
      </c>
    </row>
    <row r="32" spans="4:151" x14ac:dyDescent="0.2">
      <c r="D32">
        <v>2</v>
      </c>
      <c r="E32" t="s">
        <v>198</v>
      </c>
      <c r="F32">
        <v>10</v>
      </c>
      <c r="G32" t="s">
        <v>171</v>
      </c>
      <c r="H32" t="s">
        <v>190</v>
      </c>
      <c r="I32" t="s">
        <v>87</v>
      </c>
      <c r="J32">
        <v>41640</v>
      </c>
      <c r="K32">
        <v>41730</v>
      </c>
      <c r="L32">
        <v>2014</v>
      </c>
      <c r="M32" t="s">
        <v>79</v>
      </c>
      <c r="Q32" t="s">
        <v>2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480000</v>
      </c>
      <c r="AJ32">
        <v>0</v>
      </c>
      <c r="AK32">
        <v>0</v>
      </c>
      <c r="AL32">
        <v>480000</v>
      </c>
      <c r="AM32">
        <v>0</v>
      </c>
      <c r="AN32">
        <v>0</v>
      </c>
      <c r="AO32">
        <v>0</v>
      </c>
      <c r="AP32">
        <v>480000</v>
      </c>
      <c r="AQ32">
        <v>1440000</v>
      </c>
      <c r="AR32">
        <v>0</v>
      </c>
      <c r="AS32">
        <v>0</v>
      </c>
      <c r="AT32">
        <v>480000</v>
      </c>
      <c r="AU32">
        <v>0</v>
      </c>
      <c r="AV32">
        <v>0</v>
      </c>
      <c r="AW32">
        <v>0</v>
      </c>
      <c r="AX32">
        <v>480000</v>
      </c>
      <c r="BD32">
        <v>960000</v>
      </c>
      <c r="BQ32">
        <v>0</v>
      </c>
      <c r="CD32">
        <v>0</v>
      </c>
      <c r="CE32">
        <v>2400000</v>
      </c>
      <c r="CF32">
        <v>42186</v>
      </c>
      <c r="CG32">
        <v>19</v>
      </c>
      <c r="CJ32" t="s">
        <v>242</v>
      </c>
      <c r="CK32" t="s">
        <v>242</v>
      </c>
      <c r="CL32" t="s">
        <v>242</v>
      </c>
      <c r="CM32" t="s">
        <v>242</v>
      </c>
      <c r="CN32" t="s">
        <v>242</v>
      </c>
      <c r="CO32" t="s">
        <v>242</v>
      </c>
      <c r="CP32" t="s">
        <v>242</v>
      </c>
      <c r="CQ32" t="s">
        <v>242</v>
      </c>
      <c r="CR32" t="s">
        <v>242</v>
      </c>
      <c r="CS32" t="s">
        <v>242</v>
      </c>
      <c r="CT32" t="s">
        <v>242</v>
      </c>
      <c r="CU32" t="s">
        <v>242</v>
      </c>
      <c r="CV32">
        <v>0</v>
      </c>
      <c r="CW32">
        <v>0</v>
      </c>
      <c r="CX32">
        <v>0</v>
      </c>
      <c r="CY32">
        <v>0</v>
      </c>
      <c r="CZ32">
        <v>480000</v>
      </c>
      <c r="DA32">
        <v>0</v>
      </c>
      <c r="DB32">
        <v>0</v>
      </c>
      <c r="DC32">
        <v>480000</v>
      </c>
      <c r="DD32">
        <v>0</v>
      </c>
      <c r="DE32">
        <v>0</v>
      </c>
      <c r="DF32">
        <v>0</v>
      </c>
      <c r="DG32">
        <v>480000</v>
      </c>
      <c r="DH32">
        <v>0</v>
      </c>
      <c r="DI32">
        <v>0</v>
      </c>
      <c r="DJ32">
        <v>480000</v>
      </c>
      <c r="DK32">
        <v>0</v>
      </c>
      <c r="DL32">
        <v>0</v>
      </c>
      <c r="DM32">
        <v>0</v>
      </c>
      <c r="DN32">
        <v>480000</v>
      </c>
      <c r="DO32" t="s">
        <v>242</v>
      </c>
      <c r="DP32" t="s">
        <v>242</v>
      </c>
      <c r="DQ32" t="s">
        <v>242</v>
      </c>
      <c r="DR32" t="s">
        <v>242</v>
      </c>
      <c r="DS32" t="s">
        <v>242</v>
      </c>
      <c r="DT32" t="s">
        <v>242</v>
      </c>
      <c r="DU32" t="s">
        <v>242</v>
      </c>
      <c r="DV32" t="s">
        <v>242</v>
      </c>
      <c r="DW32" t="s">
        <v>242</v>
      </c>
      <c r="DX32" t="s">
        <v>242</v>
      </c>
      <c r="DY32" t="s">
        <v>242</v>
      </c>
      <c r="DZ32" t="s">
        <v>242</v>
      </c>
      <c r="EA32" t="s">
        <v>242</v>
      </c>
      <c r="EB32" t="s">
        <v>242</v>
      </c>
      <c r="EC32" t="s">
        <v>242</v>
      </c>
      <c r="ED32" t="s">
        <v>242</v>
      </c>
      <c r="EE32" t="s">
        <v>242</v>
      </c>
      <c r="EF32" t="s">
        <v>242</v>
      </c>
      <c r="EG32" t="s">
        <v>242</v>
      </c>
      <c r="EH32" t="s">
        <v>242</v>
      </c>
      <c r="EI32" t="s">
        <v>242</v>
      </c>
      <c r="EJ32" t="s">
        <v>242</v>
      </c>
      <c r="EK32" t="s">
        <v>242</v>
      </c>
      <c r="EL32" t="s">
        <v>242</v>
      </c>
      <c r="EM32" t="s">
        <v>242</v>
      </c>
      <c r="EN32" t="s">
        <v>242</v>
      </c>
      <c r="EO32" t="s">
        <v>242</v>
      </c>
      <c r="EP32" t="s">
        <v>242</v>
      </c>
      <c r="EQ32" t="s">
        <v>242</v>
      </c>
      <c r="ES32" s="113">
        <v>2400000</v>
      </c>
      <c r="ET32">
        <v>2400000</v>
      </c>
    </row>
    <row r="33" spans="4:150" x14ac:dyDescent="0.2">
      <c r="D33">
        <v>2</v>
      </c>
      <c r="E33" t="s">
        <v>198</v>
      </c>
      <c r="F33">
        <v>10</v>
      </c>
      <c r="G33" t="s">
        <v>167</v>
      </c>
      <c r="H33" t="s">
        <v>190</v>
      </c>
      <c r="I33" t="s">
        <v>144</v>
      </c>
      <c r="J33">
        <v>41640</v>
      </c>
      <c r="K33">
        <v>41699</v>
      </c>
      <c r="L33">
        <v>2014</v>
      </c>
      <c r="M33" t="s">
        <v>79</v>
      </c>
      <c r="N33" t="s">
        <v>68</v>
      </c>
      <c r="O33" t="s">
        <v>86</v>
      </c>
      <c r="P33" t="s">
        <v>82</v>
      </c>
      <c r="Q33" t="s">
        <v>2</v>
      </c>
      <c r="AD33">
        <v>0</v>
      </c>
      <c r="AE33">
        <v>0</v>
      </c>
      <c r="AF33">
        <v>0</v>
      </c>
      <c r="AG33">
        <v>0</v>
      </c>
      <c r="AH33">
        <v>364000</v>
      </c>
      <c r="AI33">
        <v>0</v>
      </c>
      <c r="AJ33">
        <v>728000</v>
      </c>
      <c r="AK33">
        <v>0</v>
      </c>
      <c r="AL33">
        <v>728000</v>
      </c>
      <c r="AQ33">
        <v>1820000</v>
      </c>
      <c r="BD33">
        <v>0</v>
      </c>
      <c r="BQ33">
        <v>0</v>
      </c>
      <c r="CD33">
        <v>0</v>
      </c>
      <c r="CE33">
        <v>1820000</v>
      </c>
      <c r="CF33">
        <v>41852</v>
      </c>
      <c r="CG33">
        <v>8</v>
      </c>
      <c r="CH33">
        <v>27</v>
      </c>
      <c r="CI33">
        <v>3</v>
      </c>
      <c r="CJ33" t="s">
        <v>242</v>
      </c>
      <c r="CK33" t="s">
        <v>242</v>
      </c>
      <c r="CL33" t="s">
        <v>242</v>
      </c>
      <c r="CM33" t="s">
        <v>242</v>
      </c>
      <c r="CN33" t="s">
        <v>242</v>
      </c>
      <c r="CO33" t="s">
        <v>242</v>
      </c>
      <c r="CP33" t="s">
        <v>242</v>
      </c>
      <c r="CQ33" t="s">
        <v>242</v>
      </c>
      <c r="CR33" t="s">
        <v>242</v>
      </c>
      <c r="CS33" t="s">
        <v>242</v>
      </c>
      <c r="CT33" t="s">
        <v>242</v>
      </c>
      <c r="CU33" t="s">
        <v>242</v>
      </c>
      <c r="CV33">
        <v>0</v>
      </c>
      <c r="CW33">
        <v>0</v>
      </c>
      <c r="CX33">
        <v>0</v>
      </c>
      <c r="CY33">
        <v>364000</v>
      </c>
      <c r="CZ33">
        <v>0</v>
      </c>
      <c r="DA33">
        <v>728000</v>
      </c>
      <c r="DB33">
        <v>0</v>
      </c>
      <c r="DC33">
        <v>728000</v>
      </c>
      <c r="DD33" t="s">
        <v>242</v>
      </c>
      <c r="DE33" t="s">
        <v>242</v>
      </c>
      <c r="DF33" t="s">
        <v>242</v>
      </c>
      <c r="DG33" t="s">
        <v>242</v>
      </c>
      <c r="DH33" t="s">
        <v>242</v>
      </c>
      <c r="DI33" t="s">
        <v>242</v>
      </c>
      <c r="DJ33" t="s">
        <v>242</v>
      </c>
      <c r="DK33" t="s">
        <v>242</v>
      </c>
      <c r="DL33" t="s">
        <v>242</v>
      </c>
      <c r="DM33" t="s">
        <v>242</v>
      </c>
      <c r="DN33" t="s">
        <v>242</v>
      </c>
      <c r="DO33" t="s">
        <v>242</v>
      </c>
      <c r="DP33" t="s">
        <v>242</v>
      </c>
      <c r="DQ33" t="s">
        <v>242</v>
      </c>
      <c r="DR33" t="s">
        <v>242</v>
      </c>
      <c r="DS33" t="s">
        <v>242</v>
      </c>
      <c r="DT33" t="s">
        <v>242</v>
      </c>
      <c r="DU33" t="s">
        <v>242</v>
      </c>
      <c r="DV33" t="s">
        <v>242</v>
      </c>
      <c r="DW33" t="s">
        <v>242</v>
      </c>
      <c r="DX33" t="s">
        <v>242</v>
      </c>
      <c r="DY33" t="s">
        <v>242</v>
      </c>
      <c r="DZ33" t="s">
        <v>242</v>
      </c>
      <c r="EA33" t="s">
        <v>242</v>
      </c>
      <c r="EB33" t="s">
        <v>242</v>
      </c>
      <c r="EC33" t="s">
        <v>242</v>
      </c>
      <c r="ED33" t="s">
        <v>242</v>
      </c>
      <c r="EE33" t="s">
        <v>242</v>
      </c>
      <c r="EF33" t="s">
        <v>242</v>
      </c>
      <c r="EG33" t="s">
        <v>242</v>
      </c>
      <c r="EH33" t="s">
        <v>242</v>
      </c>
      <c r="EI33" t="s">
        <v>242</v>
      </c>
      <c r="EJ33" t="s">
        <v>242</v>
      </c>
      <c r="EK33" t="s">
        <v>242</v>
      </c>
      <c r="EL33" t="s">
        <v>242</v>
      </c>
      <c r="EM33" t="s">
        <v>242</v>
      </c>
      <c r="EN33" t="s">
        <v>242</v>
      </c>
      <c r="EO33" t="s">
        <v>242</v>
      </c>
      <c r="EP33" t="s">
        <v>242</v>
      </c>
      <c r="EQ33" t="s">
        <v>242</v>
      </c>
      <c r="ES33" s="113">
        <v>1820000</v>
      </c>
      <c r="ET33">
        <v>1820000</v>
      </c>
    </row>
    <row r="34" spans="4:150" x14ac:dyDescent="0.2">
      <c r="D34">
        <v>2</v>
      </c>
      <c r="E34" t="s">
        <v>198</v>
      </c>
      <c r="F34">
        <v>10</v>
      </c>
      <c r="G34" t="s">
        <v>168</v>
      </c>
      <c r="H34" t="s">
        <v>190</v>
      </c>
      <c r="I34" t="s">
        <v>1</v>
      </c>
      <c r="J34">
        <v>41640</v>
      </c>
      <c r="K34">
        <v>41699</v>
      </c>
      <c r="L34">
        <v>2014</v>
      </c>
      <c r="M34" t="s">
        <v>136</v>
      </c>
      <c r="N34" t="s">
        <v>68</v>
      </c>
      <c r="O34" t="s">
        <v>86</v>
      </c>
      <c r="P34" t="s">
        <v>82</v>
      </c>
      <c r="Q34" t="s">
        <v>2</v>
      </c>
      <c r="AD34">
        <v>0</v>
      </c>
      <c r="AE34">
        <v>0</v>
      </c>
      <c r="AF34">
        <v>0</v>
      </c>
      <c r="AG34">
        <v>0</v>
      </c>
      <c r="AH34">
        <v>22000</v>
      </c>
      <c r="AI34">
        <v>0</v>
      </c>
      <c r="AJ34">
        <v>44000</v>
      </c>
      <c r="AK34">
        <v>0</v>
      </c>
      <c r="AL34">
        <v>44000</v>
      </c>
      <c r="AQ34">
        <v>110000</v>
      </c>
      <c r="BD34">
        <v>0</v>
      </c>
      <c r="BQ34">
        <v>0</v>
      </c>
      <c r="CD34">
        <v>0</v>
      </c>
      <c r="CE34">
        <v>110000</v>
      </c>
      <c r="CF34">
        <v>41852</v>
      </c>
      <c r="CG34">
        <v>8</v>
      </c>
      <c r="CH34">
        <v>28</v>
      </c>
      <c r="CI34">
        <v>3</v>
      </c>
      <c r="CJ34" t="s">
        <v>242</v>
      </c>
      <c r="CK34" t="s">
        <v>242</v>
      </c>
      <c r="CL34" t="s">
        <v>242</v>
      </c>
      <c r="CM34" t="s">
        <v>242</v>
      </c>
      <c r="CN34" t="s">
        <v>242</v>
      </c>
      <c r="CO34" t="s">
        <v>242</v>
      </c>
      <c r="CP34" t="s">
        <v>242</v>
      </c>
      <c r="CQ34" t="s">
        <v>242</v>
      </c>
      <c r="CR34" t="s">
        <v>242</v>
      </c>
      <c r="CS34" t="s">
        <v>242</v>
      </c>
      <c r="CT34" t="s">
        <v>242</v>
      </c>
      <c r="CU34" t="s">
        <v>242</v>
      </c>
      <c r="CV34">
        <v>0</v>
      </c>
      <c r="CW34">
        <v>0</v>
      </c>
      <c r="CX34">
        <v>0</v>
      </c>
      <c r="CY34">
        <v>22000</v>
      </c>
      <c r="CZ34">
        <v>0</v>
      </c>
      <c r="DA34">
        <v>44000</v>
      </c>
      <c r="DB34">
        <v>0</v>
      </c>
      <c r="DC34">
        <v>44000</v>
      </c>
      <c r="DD34" t="s">
        <v>242</v>
      </c>
      <c r="DE34" t="s">
        <v>242</v>
      </c>
      <c r="DF34" t="s">
        <v>242</v>
      </c>
      <c r="DG34" t="s">
        <v>242</v>
      </c>
      <c r="DH34" t="s">
        <v>242</v>
      </c>
      <c r="DI34" t="s">
        <v>242</v>
      </c>
      <c r="DJ34" t="s">
        <v>242</v>
      </c>
      <c r="DK34" t="s">
        <v>242</v>
      </c>
      <c r="DL34" t="s">
        <v>242</v>
      </c>
      <c r="DM34" t="s">
        <v>242</v>
      </c>
      <c r="DN34" t="s">
        <v>242</v>
      </c>
      <c r="DO34" t="s">
        <v>242</v>
      </c>
      <c r="DP34" t="s">
        <v>242</v>
      </c>
      <c r="DQ34" t="s">
        <v>242</v>
      </c>
      <c r="DR34" t="s">
        <v>242</v>
      </c>
      <c r="DS34" t="s">
        <v>242</v>
      </c>
      <c r="DT34" t="s">
        <v>242</v>
      </c>
      <c r="DU34" t="s">
        <v>242</v>
      </c>
      <c r="DV34" t="s">
        <v>242</v>
      </c>
      <c r="DW34" t="s">
        <v>242</v>
      </c>
      <c r="DX34" t="s">
        <v>242</v>
      </c>
      <c r="DY34" t="s">
        <v>242</v>
      </c>
      <c r="DZ34" t="s">
        <v>242</v>
      </c>
      <c r="EA34" t="s">
        <v>242</v>
      </c>
      <c r="EB34" t="s">
        <v>242</v>
      </c>
      <c r="EC34" t="s">
        <v>242</v>
      </c>
      <c r="ED34" t="s">
        <v>242</v>
      </c>
      <c r="EE34" t="s">
        <v>242</v>
      </c>
      <c r="EF34" t="s">
        <v>242</v>
      </c>
      <c r="EG34" t="s">
        <v>242</v>
      </c>
      <c r="EH34" t="s">
        <v>242</v>
      </c>
      <c r="EI34" t="s">
        <v>242</v>
      </c>
      <c r="EJ34" t="s">
        <v>242</v>
      </c>
      <c r="EK34" t="s">
        <v>242</v>
      </c>
      <c r="EL34" t="s">
        <v>242</v>
      </c>
      <c r="EM34" t="s">
        <v>242</v>
      </c>
      <c r="EN34" t="s">
        <v>242</v>
      </c>
      <c r="EO34" t="s">
        <v>242</v>
      </c>
      <c r="EP34" t="s">
        <v>242</v>
      </c>
      <c r="EQ34" t="s">
        <v>242</v>
      </c>
      <c r="ES34" s="113">
        <v>110000</v>
      </c>
      <c r="ET34">
        <v>110000</v>
      </c>
    </row>
    <row r="35" spans="4:150" x14ac:dyDescent="0.2">
      <c r="D35">
        <v>2</v>
      </c>
      <c r="E35" t="s">
        <v>198</v>
      </c>
      <c r="F35">
        <v>10</v>
      </c>
      <c r="G35" t="s">
        <v>172</v>
      </c>
      <c r="H35" t="s">
        <v>190</v>
      </c>
      <c r="I35" t="s">
        <v>144</v>
      </c>
      <c r="J35">
        <v>41640</v>
      </c>
      <c r="K35">
        <v>41699</v>
      </c>
      <c r="L35">
        <v>2014</v>
      </c>
      <c r="M35" t="s">
        <v>79</v>
      </c>
      <c r="Q35" t="s">
        <v>2</v>
      </c>
      <c r="AD35">
        <v>0</v>
      </c>
      <c r="AE35">
        <v>0</v>
      </c>
      <c r="AF35">
        <v>0</v>
      </c>
      <c r="AG35">
        <v>0</v>
      </c>
      <c r="AH35">
        <v>76000</v>
      </c>
      <c r="AI35">
        <v>0</v>
      </c>
      <c r="AJ35">
        <v>152000</v>
      </c>
      <c r="AK35">
        <v>0</v>
      </c>
      <c r="AL35">
        <v>152000</v>
      </c>
      <c r="AQ35">
        <v>380000</v>
      </c>
      <c r="BD35">
        <v>0</v>
      </c>
      <c r="BQ35">
        <v>0</v>
      </c>
      <c r="CD35">
        <v>0</v>
      </c>
      <c r="CE35">
        <v>380000</v>
      </c>
      <c r="CF35">
        <v>41852</v>
      </c>
      <c r="CG35">
        <v>8</v>
      </c>
      <c r="CJ35" t="s">
        <v>242</v>
      </c>
      <c r="CK35" t="s">
        <v>242</v>
      </c>
      <c r="CL35" t="s">
        <v>242</v>
      </c>
      <c r="CM35" t="s">
        <v>242</v>
      </c>
      <c r="CN35" t="s">
        <v>242</v>
      </c>
      <c r="CO35" t="s">
        <v>242</v>
      </c>
      <c r="CP35" t="s">
        <v>242</v>
      </c>
      <c r="CQ35" t="s">
        <v>242</v>
      </c>
      <c r="CR35" t="s">
        <v>242</v>
      </c>
      <c r="CS35" t="s">
        <v>242</v>
      </c>
      <c r="CT35" t="s">
        <v>242</v>
      </c>
      <c r="CU35" t="s">
        <v>242</v>
      </c>
      <c r="CV35">
        <v>0</v>
      </c>
      <c r="CW35">
        <v>0</v>
      </c>
      <c r="CX35">
        <v>0</v>
      </c>
      <c r="CY35">
        <v>76000</v>
      </c>
      <c r="CZ35">
        <v>0</v>
      </c>
      <c r="DA35">
        <v>152000</v>
      </c>
      <c r="DB35">
        <v>0</v>
      </c>
      <c r="DC35">
        <v>152000</v>
      </c>
      <c r="DD35" t="s">
        <v>242</v>
      </c>
      <c r="DE35" t="s">
        <v>242</v>
      </c>
      <c r="DF35" t="s">
        <v>242</v>
      </c>
      <c r="DG35" t="s">
        <v>242</v>
      </c>
      <c r="DH35" t="s">
        <v>242</v>
      </c>
      <c r="DI35" t="s">
        <v>242</v>
      </c>
      <c r="DJ35" t="s">
        <v>242</v>
      </c>
      <c r="DK35" t="s">
        <v>242</v>
      </c>
      <c r="DL35" t="s">
        <v>242</v>
      </c>
      <c r="DM35" t="s">
        <v>242</v>
      </c>
      <c r="DN35" t="s">
        <v>242</v>
      </c>
      <c r="DO35" t="s">
        <v>242</v>
      </c>
      <c r="DP35" t="s">
        <v>242</v>
      </c>
      <c r="DQ35" t="s">
        <v>242</v>
      </c>
      <c r="DR35" t="s">
        <v>242</v>
      </c>
      <c r="DS35" t="s">
        <v>242</v>
      </c>
      <c r="DT35" t="s">
        <v>242</v>
      </c>
      <c r="DU35" t="s">
        <v>242</v>
      </c>
      <c r="DV35" t="s">
        <v>242</v>
      </c>
      <c r="DW35" t="s">
        <v>242</v>
      </c>
      <c r="DX35" t="s">
        <v>242</v>
      </c>
      <c r="DY35" t="s">
        <v>242</v>
      </c>
      <c r="DZ35" t="s">
        <v>242</v>
      </c>
      <c r="EA35" t="s">
        <v>242</v>
      </c>
      <c r="EB35" t="s">
        <v>242</v>
      </c>
      <c r="EC35" t="s">
        <v>242</v>
      </c>
      <c r="ED35" t="s">
        <v>242</v>
      </c>
      <c r="EE35" t="s">
        <v>242</v>
      </c>
      <c r="EF35" t="s">
        <v>242</v>
      </c>
      <c r="EG35" t="s">
        <v>242</v>
      </c>
      <c r="EH35" t="s">
        <v>242</v>
      </c>
      <c r="EI35" t="s">
        <v>242</v>
      </c>
      <c r="EJ35" t="s">
        <v>242</v>
      </c>
      <c r="EK35" t="s">
        <v>242</v>
      </c>
      <c r="EL35" t="s">
        <v>242</v>
      </c>
      <c r="EM35" t="s">
        <v>242</v>
      </c>
      <c r="EN35" t="s">
        <v>242</v>
      </c>
      <c r="EO35" t="s">
        <v>242</v>
      </c>
      <c r="EP35" t="s">
        <v>242</v>
      </c>
      <c r="EQ35" t="s">
        <v>242</v>
      </c>
      <c r="ES35" s="113">
        <v>380000</v>
      </c>
      <c r="ET35">
        <v>380000</v>
      </c>
    </row>
    <row r="36" spans="4:150" x14ac:dyDescent="0.2">
      <c r="D36">
        <v>3</v>
      </c>
      <c r="E36" t="s">
        <v>201</v>
      </c>
      <c r="F36">
        <v>13</v>
      </c>
      <c r="G36" t="s">
        <v>125</v>
      </c>
      <c r="H36" t="s">
        <v>190</v>
      </c>
      <c r="I36" t="s">
        <v>1</v>
      </c>
      <c r="J36">
        <v>41760</v>
      </c>
      <c r="K36">
        <v>41821</v>
      </c>
      <c r="L36">
        <v>2014</v>
      </c>
      <c r="M36" t="s">
        <v>127</v>
      </c>
      <c r="Q36" t="s">
        <v>156</v>
      </c>
      <c r="AD36">
        <v>0</v>
      </c>
      <c r="AI36">
        <v>0</v>
      </c>
      <c r="AJ36">
        <v>0</v>
      </c>
      <c r="AK36">
        <v>0</v>
      </c>
      <c r="AL36">
        <v>30000</v>
      </c>
      <c r="AM36">
        <v>0</v>
      </c>
      <c r="AN36">
        <v>60000</v>
      </c>
      <c r="AO36">
        <v>0</v>
      </c>
      <c r="AP36">
        <v>0</v>
      </c>
      <c r="AQ36">
        <v>90000</v>
      </c>
      <c r="AR36">
        <v>60000</v>
      </c>
      <c r="BD36">
        <v>60000</v>
      </c>
      <c r="BQ36">
        <v>0</v>
      </c>
      <c r="CD36">
        <v>0</v>
      </c>
      <c r="CE36">
        <v>150000</v>
      </c>
      <c r="CF36">
        <v>42005</v>
      </c>
      <c r="CG36">
        <v>9</v>
      </c>
      <c r="CH36">
        <v>12</v>
      </c>
      <c r="CI36">
        <v>9</v>
      </c>
      <c r="CJ36" t="s">
        <v>242</v>
      </c>
      <c r="CK36" t="s">
        <v>242</v>
      </c>
      <c r="CL36" t="s">
        <v>242</v>
      </c>
      <c r="CM36" t="s">
        <v>242</v>
      </c>
      <c r="CN36" t="s">
        <v>242</v>
      </c>
      <c r="CO36" t="s">
        <v>242</v>
      </c>
      <c r="CP36" t="s">
        <v>242</v>
      </c>
      <c r="CQ36" t="s">
        <v>242</v>
      </c>
      <c r="CR36" t="s">
        <v>242</v>
      </c>
      <c r="CS36" t="s">
        <v>242</v>
      </c>
      <c r="CT36" t="s">
        <v>242</v>
      </c>
      <c r="CU36" t="s">
        <v>242</v>
      </c>
      <c r="CV36" t="s">
        <v>242</v>
      </c>
      <c r="CW36" t="s">
        <v>242</v>
      </c>
      <c r="CX36" t="s">
        <v>242</v>
      </c>
      <c r="CY36" t="s">
        <v>242</v>
      </c>
      <c r="CZ36">
        <v>0</v>
      </c>
      <c r="DA36">
        <v>0</v>
      </c>
      <c r="DB36">
        <v>0</v>
      </c>
      <c r="DC36">
        <v>30000</v>
      </c>
      <c r="DD36">
        <v>0</v>
      </c>
      <c r="DE36">
        <v>60000</v>
      </c>
      <c r="DF36">
        <v>0</v>
      </c>
      <c r="DG36">
        <v>0</v>
      </c>
      <c r="DH36">
        <v>60000</v>
      </c>
      <c r="DI36" t="s">
        <v>242</v>
      </c>
      <c r="DJ36" t="s">
        <v>242</v>
      </c>
      <c r="DK36" t="s">
        <v>242</v>
      </c>
      <c r="DL36" t="s">
        <v>242</v>
      </c>
      <c r="DM36" t="s">
        <v>242</v>
      </c>
      <c r="DN36" t="s">
        <v>242</v>
      </c>
      <c r="DO36" t="s">
        <v>242</v>
      </c>
      <c r="DP36" t="s">
        <v>242</v>
      </c>
      <c r="DQ36" t="s">
        <v>242</v>
      </c>
      <c r="DR36" t="s">
        <v>242</v>
      </c>
      <c r="DS36" t="s">
        <v>242</v>
      </c>
      <c r="DT36" t="s">
        <v>242</v>
      </c>
      <c r="DU36" t="s">
        <v>242</v>
      </c>
      <c r="DV36" t="s">
        <v>242</v>
      </c>
      <c r="DW36" t="s">
        <v>242</v>
      </c>
      <c r="DX36" t="s">
        <v>242</v>
      </c>
      <c r="DY36" t="s">
        <v>242</v>
      </c>
      <c r="DZ36" t="s">
        <v>242</v>
      </c>
      <c r="EA36" t="s">
        <v>242</v>
      </c>
      <c r="EB36" t="s">
        <v>242</v>
      </c>
      <c r="EC36" t="s">
        <v>242</v>
      </c>
      <c r="ED36" t="s">
        <v>242</v>
      </c>
      <c r="EE36" t="s">
        <v>242</v>
      </c>
      <c r="EF36" t="s">
        <v>242</v>
      </c>
      <c r="EG36" t="s">
        <v>242</v>
      </c>
      <c r="EH36" t="s">
        <v>242</v>
      </c>
      <c r="EI36" t="s">
        <v>242</v>
      </c>
      <c r="EJ36" t="s">
        <v>242</v>
      </c>
      <c r="EK36" t="s">
        <v>242</v>
      </c>
      <c r="EL36" t="s">
        <v>242</v>
      </c>
      <c r="EM36" t="s">
        <v>242</v>
      </c>
      <c r="EN36" t="s">
        <v>242</v>
      </c>
      <c r="EO36" t="s">
        <v>242</v>
      </c>
      <c r="EP36" t="s">
        <v>242</v>
      </c>
      <c r="EQ36" t="s">
        <v>242</v>
      </c>
      <c r="ES36" s="113">
        <v>150000</v>
      </c>
      <c r="ET36">
        <v>150000</v>
      </c>
    </row>
    <row r="37" spans="4:150" x14ac:dyDescent="0.2">
      <c r="D37">
        <v>3</v>
      </c>
      <c r="E37" t="s">
        <v>201</v>
      </c>
      <c r="F37">
        <v>13</v>
      </c>
      <c r="G37" t="s">
        <v>151</v>
      </c>
      <c r="H37" t="s">
        <v>190</v>
      </c>
      <c r="I37" t="s">
        <v>143</v>
      </c>
      <c r="J37">
        <v>42095</v>
      </c>
      <c r="K37">
        <v>42156</v>
      </c>
      <c r="L37">
        <v>2015</v>
      </c>
      <c r="M37" t="s">
        <v>126</v>
      </c>
      <c r="Q37" t="s">
        <v>156</v>
      </c>
      <c r="AD37">
        <v>0</v>
      </c>
      <c r="AQ37">
        <v>0</v>
      </c>
      <c r="AU37">
        <v>0</v>
      </c>
      <c r="AV37">
        <v>0</v>
      </c>
      <c r="AW37">
        <v>0</v>
      </c>
      <c r="AX37">
        <v>2000</v>
      </c>
      <c r="AY37">
        <v>0</v>
      </c>
      <c r="AZ37">
        <v>4000</v>
      </c>
      <c r="BA37">
        <v>0</v>
      </c>
      <c r="BB37">
        <v>4000</v>
      </c>
      <c r="BD37">
        <v>10000</v>
      </c>
      <c r="BQ37">
        <v>0</v>
      </c>
      <c r="CD37">
        <v>0</v>
      </c>
      <c r="CE37">
        <v>10000</v>
      </c>
      <c r="CF37">
        <v>42309</v>
      </c>
      <c r="CG37">
        <v>8</v>
      </c>
      <c r="CH37">
        <v>13</v>
      </c>
      <c r="CI37">
        <v>9</v>
      </c>
      <c r="CJ37" t="s">
        <v>242</v>
      </c>
      <c r="CK37" t="s">
        <v>242</v>
      </c>
      <c r="CL37" t="s">
        <v>242</v>
      </c>
      <c r="CM37" t="s">
        <v>242</v>
      </c>
      <c r="CN37" t="s">
        <v>242</v>
      </c>
      <c r="CO37" t="s">
        <v>242</v>
      </c>
      <c r="CP37" t="s">
        <v>242</v>
      </c>
      <c r="CQ37" t="s">
        <v>242</v>
      </c>
      <c r="CR37" t="s">
        <v>242</v>
      </c>
      <c r="CS37" t="s">
        <v>242</v>
      </c>
      <c r="CT37" t="s">
        <v>242</v>
      </c>
      <c r="CU37" t="s">
        <v>242</v>
      </c>
      <c r="CV37" t="s">
        <v>242</v>
      </c>
      <c r="CW37" t="s">
        <v>242</v>
      </c>
      <c r="CX37" t="s">
        <v>242</v>
      </c>
      <c r="CY37" t="s">
        <v>242</v>
      </c>
      <c r="CZ37" t="s">
        <v>242</v>
      </c>
      <c r="DA37" t="s">
        <v>242</v>
      </c>
      <c r="DB37" t="s">
        <v>242</v>
      </c>
      <c r="DC37" t="s">
        <v>242</v>
      </c>
      <c r="DD37" t="s">
        <v>242</v>
      </c>
      <c r="DE37" t="s">
        <v>242</v>
      </c>
      <c r="DF37" t="s">
        <v>242</v>
      </c>
      <c r="DG37" t="s">
        <v>242</v>
      </c>
      <c r="DH37" t="s">
        <v>242</v>
      </c>
      <c r="DI37" t="s">
        <v>242</v>
      </c>
      <c r="DJ37" t="s">
        <v>242</v>
      </c>
      <c r="DK37">
        <v>0</v>
      </c>
      <c r="DL37">
        <v>0</v>
      </c>
      <c r="DM37">
        <v>0</v>
      </c>
      <c r="DN37">
        <v>2000</v>
      </c>
      <c r="DO37">
        <v>0</v>
      </c>
      <c r="DP37">
        <v>4000</v>
      </c>
      <c r="DQ37">
        <v>0</v>
      </c>
      <c r="DR37">
        <v>4000</v>
      </c>
      <c r="DS37" t="s">
        <v>242</v>
      </c>
      <c r="DT37" t="s">
        <v>242</v>
      </c>
      <c r="DU37" t="s">
        <v>242</v>
      </c>
      <c r="DV37" t="s">
        <v>242</v>
      </c>
      <c r="DW37" t="s">
        <v>242</v>
      </c>
      <c r="DX37" t="s">
        <v>242</v>
      </c>
      <c r="DY37" t="s">
        <v>242</v>
      </c>
      <c r="DZ37" t="s">
        <v>242</v>
      </c>
      <c r="EA37" t="s">
        <v>242</v>
      </c>
      <c r="EB37" t="s">
        <v>242</v>
      </c>
      <c r="EC37" t="s">
        <v>242</v>
      </c>
      <c r="ED37" t="s">
        <v>242</v>
      </c>
      <c r="EE37" t="s">
        <v>242</v>
      </c>
      <c r="EF37" t="s">
        <v>242</v>
      </c>
      <c r="EG37" t="s">
        <v>242</v>
      </c>
      <c r="EH37" t="s">
        <v>242</v>
      </c>
      <c r="EI37" t="s">
        <v>242</v>
      </c>
      <c r="EJ37" t="s">
        <v>242</v>
      </c>
      <c r="EK37" t="s">
        <v>242</v>
      </c>
      <c r="EL37" t="s">
        <v>242</v>
      </c>
      <c r="EM37" t="s">
        <v>242</v>
      </c>
      <c r="EN37" t="s">
        <v>242</v>
      </c>
      <c r="EO37" t="s">
        <v>242</v>
      </c>
      <c r="EP37" t="s">
        <v>242</v>
      </c>
      <c r="EQ37" t="s">
        <v>242</v>
      </c>
      <c r="ES37" s="113">
        <v>10000</v>
      </c>
      <c r="ET37">
        <v>10000</v>
      </c>
    </row>
    <row r="38" spans="4:150" x14ac:dyDescent="0.2">
      <c r="D38">
        <v>3</v>
      </c>
      <c r="E38" t="s">
        <v>201</v>
      </c>
      <c r="F38">
        <v>13</v>
      </c>
      <c r="G38" t="s">
        <v>152</v>
      </c>
      <c r="H38" t="s">
        <v>185</v>
      </c>
      <c r="I38" t="s">
        <v>143</v>
      </c>
      <c r="J38">
        <v>42217</v>
      </c>
      <c r="K38">
        <v>42278</v>
      </c>
      <c r="L38">
        <v>2015</v>
      </c>
      <c r="M38" t="s">
        <v>126</v>
      </c>
      <c r="Q38" t="s">
        <v>156</v>
      </c>
      <c r="AD38">
        <v>0</v>
      </c>
      <c r="AQ38">
        <v>0</v>
      </c>
      <c r="AY38">
        <v>0</v>
      </c>
      <c r="AZ38">
        <v>0</v>
      </c>
      <c r="BA38" t="s">
        <v>59</v>
      </c>
      <c r="BB38">
        <v>8000</v>
      </c>
      <c r="BC38">
        <v>8000</v>
      </c>
      <c r="BD38">
        <v>16000</v>
      </c>
      <c r="BE38">
        <v>8000</v>
      </c>
      <c r="BF38">
        <v>8000</v>
      </c>
      <c r="BG38">
        <v>8000</v>
      </c>
      <c r="BQ38">
        <v>24000</v>
      </c>
      <c r="CD38">
        <v>0</v>
      </c>
      <c r="CE38">
        <v>40000</v>
      </c>
      <c r="CF38">
        <v>42401</v>
      </c>
      <c r="CG38">
        <v>7</v>
      </c>
      <c r="CH38">
        <v>14</v>
      </c>
      <c r="CI38">
        <v>15</v>
      </c>
      <c r="CJ38" t="s">
        <v>242</v>
      </c>
      <c r="CK38" t="s">
        <v>242</v>
      </c>
      <c r="CL38" t="s">
        <v>242</v>
      </c>
      <c r="CM38" t="s">
        <v>242</v>
      </c>
      <c r="CN38" t="s">
        <v>242</v>
      </c>
      <c r="CO38" t="s">
        <v>242</v>
      </c>
      <c r="CP38" t="s">
        <v>242</v>
      </c>
      <c r="CQ38" t="s">
        <v>242</v>
      </c>
      <c r="CR38" t="s">
        <v>242</v>
      </c>
      <c r="CS38" t="s">
        <v>242</v>
      </c>
      <c r="CT38" t="s">
        <v>242</v>
      </c>
      <c r="CU38" t="s">
        <v>242</v>
      </c>
      <c r="CV38" t="s">
        <v>242</v>
      </c>
      <c r="CW38" t="s">
        <v>242</v>
      </c>
      <c r="CX38" t="s">
        <v>242</v>
      </c>
      <c r="CY38" t="s">
        <v>242</v>
      </c>
      <c r="CZ38" t="s">
        <v>242</v>
      </c>
      <c r="DA38" t="s">
        <v>242</v>
      </c>
      <c r="DB38" t="s">
        <v>242</v>
      </c>
      <c r="DC38" t="s">
        <v>242</v>
      </c>
      <c r="DD38" t="s">
        <v>242</v>
      </c>
      <c r="DE38" t="s">
        <v>242</v>
      </c>
      <c r="DF38" t="s">
        <v>242</v>
      </c>
      <c r="DG38" t="s">
        <v>242</v>
      </c>
      <c r="DH38" t="s">
        <v>242</v>
      </c>
      <c r="DI38" t="s">
        <v>242</v>
      </c>
      <c r="DJ38" t="s">
        <v>242</v>
      </c>
      <c r="DK38" t="s">
        <v>242</v>
      </c>
      <c r="DL38" t="s">
        <v>242</v>
      </c>
      <c r="DM38" t="s">
        <v>242</v>
      </c>
      <c r="DN38" t="s">
        <v>242</v>
      </c>
      <c r="DO38">
        <v>0</v>
      </c>
      <c r="DP38">
        <v>0</v>
      </c>
      <c r="DQ38" t="s">
        <v>59</v>
      </c>
      <c r="DR38">
        <v>8000</v>
      </c>
      <c r="DS38">
        <v>8000</v>
      </c>
      <c r="DT38">
        <v>8000</v>
      </c>
      <c r="DU38">
        <v>8000</v>
      </c>
      <c r="DV38">
        <v>8000</v>
      </c>
      <c r="DW38" t="s">
        <v>242</v>
      </c>
      <c r="DX38" t="s">
        <v>242</v>
      </c>
      <c r="DY38" t="s">
        <v>242</v>
      </c>
      <c r="DZ38" t="s">
        <v>242</v>
      </c>
      <c r="EA38" t="s">
        <v>242</v>
      </c>
      <c r="EB38" t="s">
        <v>242</v>
      </c>
      <c r="EC38" t="s">
        <v>242</v>
      </c>
      <c r="ED38" t="s">
        <v>242</v>
      </c>
      <c r="EE38" t="s">
        <v>242</v>
      </c>
      <c r="EF38" t="s">
        <v>242</v>
      </c>
      <c r="EG38" t="s">
        <v>242</v>
      </c>
      <c r="EH38" t="s">
        <v>242</v>
      </c>
      <c r="EI38" t="s">
        <v>242</v>
      </c>
      <c r="EJ38" t="s">
        <v>242</v>
      </c>
      <c r="EK38" t="s">
        <v>242</v>
      </c>
      <c r="EL38" t="s">
        <v>242</v>
      </c>
      <c r="EM38" t="s">
        <v>242</v>
      </c>
      <c r="EN38" t="s">
        <v>242</v>
      </c>
      <c r="EO38" t="s">
        <v>242</v>
      </c>
      <c r="EP38" t="s">
        <v>242</v>
      </c>
      <c r="EQ38" t="s">
        <v>242</v>
      </c>
      <c r="ES38" s="113">
        <v>40000</v>
      </c>
      <c r="ET38">
        <v>40000</v>
      </c>
    </row>
    <row r="39" spans="4:150" x14ac:dyDescent="0.2">
      <c r="D39">
        <v>3</v>
      </c>
      <c r="E39" t="s">
        <v>201</v>
      </c>
      <c r="F39">
        <v>13</v>
      </c>
      <c r="G39" t="s">
        <v>153</v>
      </c>
      <c r="H39" t="s">
        <v>190</v>
      </c>
      <c r="I39" t="s">
        <v>144</v>
      </c>
      <c r="J39">
        <v>42125</v>
      </c>
      <c r="K39">
        <v>42186</v>
      </c>
      <c r="L39">
        <v>2015</v>
      </c>
      <c r="M39" t="s">
        <v>128</v>
      </c>
      <c r="Q39" t="s">
        <v>156</v>
      </c>
      <c r="AD39">
        <v>0</v>
      </c>
      <c r="AQ39">
        <v>0</v>
      </c>
      <c r="AV39">
        <v>0</v>
      </c>
      <c r="AW39">
        <v>0</v>
      </c>
      <c r="AX39">
        <v>0</v>
      </c>
      <c r="AY39">
        <v>150000</v>
      </c>
      <c r="BD39">
        <v>150000</v>
      </c>
      <c r="BQ39">
        <v>0</v>
      </c>
      <c r="CD39">
        <v>0</v>
      </c>
      <c r="CE39">
        <v>150000</v>
      </c>
      <c r="CF39">
        <v>42217</v>
      </c>
      <c r="CG39">
        <v>4</v>
      </c>
      <c r="CH39">
        <v>15</v>
      </c>
      <c r="CI39">
        <v>13</v>
      </c>
      <c r="CJ39" t="s">
        <v>242</v>
      </c>
      <c r="CK39" t="s">
        <v>242</v>
      </c>
      <c r="CL39" t="s">
        <v>242</v>
      </c>
      <c r="CM39" t="s">
        <v>242</v>
      </c>
      <c r="CN39" t="s">
        <v>242</v>
      </c>
      <c r="CO39" t="s">
        <v>242</v>
      </c>
      <c r="CP39" t="s">
        <v>242</v>
      </c>
      <c r="CQ39" t="s">
        <v>242</v>
      </c>
      <c r="CR39" t="s">
        <v>242</v>
      </c>
      <c r="CS39" t="s">
        <v>242</v>
      </c>
      <c r="CT39" t="s">
        <v>242</v>
      </c>
      <c r="CU39" t="s">
        <v>242</v>
      </c>
      <c r="CV39" t="s">
        <v>242</v>
      </c>
      <c r="CW39" t="s">
        <v>242</v>
      </c>
      <c r="CX39" t="s">
        <v>242</v>
      </c>
      <c r="CY39" t="s">
        <v>242</v>
      </c>
      <c r="CZ39" t="s">
        <v>242</v>
      </c>
      <c r="DA39" t="s">
        <v>242</v>
      </c>
      <c r="DB39" t="s">
        <v>242</v>
      </c>
      <c r="DC39" t="s">
        <v>242</v>
      </c>
      <c r="DD39" t="s">
        <v>242</v>
      </c>
      <c r="DE39" t="s">
        <v>242</v>
      </c>
      <c r="DF39" t="s">
        <v>242</v>
      </c>
      <c r="DG39" t="s">
        <v>242</v>
      </c>
      <c r="DH39" t="s">
        <v>242</v>
      </c>
      <c r="DI39" t="s">
        <v>242</v>
      </c>
      <c r="DJ39" t="s">
        <v>242</v>
      </c>
      <c r="DK39" t="s">
        <v>242</v>
      </c>
      <c r="DL39">
        <v>0</v>
      </c>
      <c r="DM39">
        <v>0</v>
      </c>
      <c r="DN39">
        <v>0</v>
      </c>
      <c r="DO39">
        <v>150000</v>
      </c>
      <c r="DP39" t="s">
        <v>242</v>
      </c>
      <c r="DQ39" t="s">
        <v>242</v>
      </c>
      <c r="DR39" t="s">
        <v>242</v>
      </c>
      <c r="DS39" t="s">
        <v>242</v>
      </c>
      <c r="DT39" t="s">
        <v>242</v>
      </c>
      <c r="DU39" t="s">
        <v>242</v>
      </c>
      <c r="DV39" t="s">
        <v>242</v>
      </c>
      <c r="DW39" t="s">
        <v>242</v>
      </c>
      <c r="DX39" t="s">
        <v>242</v>
      </c>
      <c r="DY39" t="s">
        <v>242</v>
      </c>
      <c r="DZ39" t="s">
        <v>242</v>
      </c>
      <c r="EA39" t="s">
        <v>242</v>
      </c>
      <c r="EB39" t="s">
        <v>242</v>
      </c>
      <c r="EC39" t="s">
        <v>242</v>
      </c>
      <c r="ED39" t="s">
        <v>242</v>
      </c>
      <c r="EE39" t="s">
        <v>242</v>
      </c>
      <c r="EF39" t="s">
        <v>242</v>
      </c>
      <c r="EG39" t="s">
        <v>242</v>
      </c>
      <c r="EH39" t="s">
        <v>242</v>
      </c>
      <c r="EI39" t="s">
        <v>242</v>
      </c>
      <c r="EJ39" t="s">
        <v>242</v>
      </c>
      <c r="EK39" t="s">
        <v>242</v>
      </c>
      <c r="EL39" t="s">
        <v>242</v>
      </c>
      <c r="EM39" t="s">
        <v>242</v>
      </c>
      <c r="EN39" t="s">
        <v>242</v>
      </c>
      <c r="EO39" t="s">
        <v>242</v>
      </c>
      <c r="EP39" t="s">
        <v>242</v>
      </c>
      <c r="EQ39" t="s">
        <v>242</v>
      </c>
      <c r="ES39" s="113">
        <v>150000</v>
      </c>
      <c r="ET39">
        <v>150000</v>
      </c>
    </row>
    <row r="40" spans="4:150" x14ac:dyDescent="0.2">
      <c r="D40">
        <v>3</v>
      </c>
      <c r="E40" t="s">
        <v>206</v>
      </c>
      <c r="F40">
        <v>17</v>
      </c>
      <c r="G40" t="s">
        <v>186</v>
      </c>
      <c r="H40" t="s">
        <v>185</v>
      </c>
      <c r="I40" t="s">
        <v>143</v>
      </c>
      <c r="J40">
        <v>41275</v>
      </c>
      <c r="K40">
        <v>41275</v>
      </c>
      <c r="L40">
        <v>2013</v>
      </c>
      <c r="M40" t="s">
        <v>126</v>
      </c>
      <c r="Q40" t="s">
        <v>156</v>
      </c>
      <c r="R40">
        <v>4166.666666666667</v>
      </c>
      <c r="S40">
        <v>4166.666666666667</v>
      </c>
      <c r="T40">
        <v>4166.666666666667</v>
      </c>
      <c r="U40">
        <v>4166.666666666667</v>
      </c>
      <c r="V40">
        <v>4166.666666666667</v>
      </c>
      <c r="W40">
        <v>4166.666666666667</v>
      </c>
      <c r="X40">
        <v>4166.666666666667</v>
      </c>
      <c r="Y40">
        <v>4166.666666666667</v>
      </c>
      <c r="Z40">
        <v>4166.666666666667</v>
      </c>
      <c r="AA40">
        <v>4166.666666666667</v>
      </c>
      <c r="AB40">
        <v>4166.666666666667</v>
      </c>
      <c r="AC40">
        <v>4166.666666666667</v>
      </c>
      <c r="AD40">
        <v>49999.999999999993</v>
      </c>
      <c r="AE40">
        <v>8333.3333333333339</v>
      </c>
      <c r="AF40">
        <v>8333.3333333333339</v>
      </c>
      <c r="AG40">
        <v>8333.3333333333339</v>
      </c>
      <c r="AH40">
        <v>8333.3333333333339</v>
      </c>
      <c r="AI40">
        <v>8333.3333333333339</v>
      </c>
      <c r="AJ40">
        <v>8333.3333333333339</v>
      </c>
      <c r="AK40">
        <v>8333.3333333333339</v>
      </c>
      <c r="AL40">
        <v>8333.3333333333339</v>
      </c>
      <c r="AM40">
        <v>8333.3333333333339</v>
      </c>
      <c r="AN40">
        <v>8333.3333333333339</v>
      </c>
      <c r="AO40">
        <v>8333.3333333333339</v>
      </c>
      <c r="AP40">
        <v>8333.3333333333339</v>
      </c>
      <c r="AQ40">
        <v>99999.999999999985</v>
      </c>
      <c r="AR40">
        <v>8333.3333333333339</v>
      </c>
      <c r="AS40">
        <v>8333.3333333333339</v>
      </c>
      <c r="AT40">
        <v>8333.3333333333339</v>
      </c>
      <c r="AU40">
        <v>8333.3333333333339</v>
      </c>
      <c r="AV40">
        <v>8333.3333333333339</v>
      </c>
      <c r="AW40">
        <v>8333.3333333333339</v>
      </c>
      <c r="AX40">
        <v>8333.3333333333339</v>
      </c>
      <c r="AY40">
        <v>8333.3333333333339</v>
      </c>
      <c r="AZ40">
        <v>8333.3333333333339</v>
      </c>
      <c r="BA40">
        <v>8333.3333333333339</v>
      </c>
      <c r="BB40">
        <v>8333.3333333333339</v>
      </c>
      <c r="BC40">
        <v>8333.3333333333339</v>
      </c>
      <c r="BD40">
        <v>99999.999999999985</v>
      </c>
      <c r="BE40">
        <v>8333.3333333333339</v>
      </c>
      <c r="BF40">
        <v>8333.3333333333339</v>
      </c>
      <c r="BG40">
        <v>8333.3333333333339</v>
      </c>
      <c r="BH40">
        <v>8333.3333333333339</v>
      </c>
      <c r="BI40">
        <v>8333.3333333333339</v>
      </c>
      <c r="BJ40">
        <v>8333.3333333333339</v>
      </c>
      <c r="BK40">
        <v>8333.3333333333339</v>
      </c>
      <c r="BL40">
        <v>8333.3333333333339</v>
      </c>
      <c r="BM40">
        <v>8333.3333333333339</v>
      </c>
      <c r="BN40">
        <v>8333.3333333333339</v>
      </c>
      <c r="BO40">
        <v>8333.3333333333339</v>
      </c>
      <c r="BP40">
        <v>8333.3333333333339</v>
      </c>
      <c r="BQ40">
        <v>99999.999999999985</v>
      </c>
      <c r="BR40">
        <v>4166.666666666667</v>
      </c>
      <c r="BS40">
        <v>4166.666666666667</v>
      </c>
      <c r="BT40">
        <v>4166.666666666667</v>
      </c>
      <c r="BU40">
        <v>4166.666666666667</v>
      </c>
      <c r="BV40">
        <v>4166.666666666667</v>
      </c>
      <c r="BW40">
        <v>4166.666666666667</v>
      </c>
      <c r="BX40">
        <v>4166.666666666667</v>
      </c>
      <c r="BY40">
        <v>4166.666666666667</v>
      </c>
      <c r="BZ40">
        <v>4166.666666666667</v>
      </c>
      <c r="CA40">
        <v>4166.666666666667</v>
      </c>
      <c r="CB40">
        <v>4166.666666666667</v>
      </c>
      <c r="CC40">
        <v>4166.666666666667</v>
      </c>
      <c r="CD40">
        <v>49999.999999999993</v>
      </c>
      <c r="CE40">
        <v>400000</v>
      </c>
      <c r="CF40">
        <v>43070</v>
      </c>
      <c r="CG40">
        <v>60</v>
      </c>
      <c r="CH40">
        <v>30</v>
      </c>
      <c r="CI40">
        <v>3</v>
      </c>
      <c r="CJ40">
        <v>4166.666666666667</v>
      </c>
      <c r="CK40">
        <v>4166.666666666667</v>
      </c>
      <c r="CL40">
        <v>4166.666666666667</v>
      </c>
      <c r="CM40">
        <v>4166.666666666667</v>
      </c>
      <c r="CN40">
        <v>4166.666666666667</v>
      </c>
      <c r="CO40">
        <v>4166.666666666667</v>
      </c>
      <c r="CP40">
        <v>4166.666666666667</v>
      </c>
      <c r="CQ40">
        <v>4166.666666666667</v>
      </c>
      <c r="CR40">
        <v>4166.666666666667</v>
      </c>
      <c r="CS40">
        <v>4166.666666666667</v>
      </c>
      <c r="CT40">
        <v>4166.666666666667</v>
      </c>
      <c r="CU40">
        <v>4166.666666666667</v>
      </c>
      <c r="CV40">
        <v>8333.3333333333339</v>
      </c>
      <c r="CW40">
        <v>8333.3333333333339</v>
      </c>
      <c r="CX40">
        <v>8333.3333333333339</v>
      </c>
      <c r="CY40">
        <v>8333.3333333333339</v>
      </c>
      <c r="CZ40">
        <v>8333.3333333333339</v>
      </c>
      <c r="DA40">
        <v>8333.3333333333339</v>
      </c>
      <c r="DB40">
        <v>8333.3333333333339</v>
      </c>
      <c r="DC40">
        <v>8333.3333333333339</v>
      </c>
      <c r="DD40">
        <v>8333.3333333333339</v>
      </c>
      <c r="DE40">
        <v>8333.3333333333339</v>
      </c>
      <c r="DF40">
        <v>8333.3333333333339</v>
      </c>
      <c r="DG40">
        <v>8333.3333333333339</v>
      </c>
      <c r="DH40">
        <v>8333.3333333333339</v>
      </c>
      <c r="DI40">
        <v>8333.3333333333339</v>
      </c>
      <c r="DJ40">
        <v>8333.3333333333339</v>
      </c>
      <c r="DK40">
        <v>8333.3333333333339</v>
      </c>
      <c r="DL40">
        <v>8333.3333333333339</v>
      </c>
      <c r="DM40">
        <v>8333.3333333333339</v>
      </c>
      <c r="DN40">
        <v>8333.3333333333339</v>
      </c>
      <c r="DO40">
        <v>8333.3333333333339</v>
      </c>
      <c r="DP40">
        <v>8333.3333333333339</v>
      </c>
      <c r="DQ40">
        <v>8333.3333333333339</v>
      </c>
      <c r="DR40">
        <v>8333.3333333333339</v>
      </c>
      <c r="DS40">
        <v>8333.3333333333339</v>
      </c>
      <c r="DT40">
        <v>8333.3333333333339</v>
      </c>
      <c r="DU40">
        <v>8333.3333333333339</v>
      </c>
      <c r="DV40">
        <v>8333.3333333333339</v>
      </c>
      <c r="DW40">
        <v>8333.3333333333339</v>
      </c>
      <c r="DX40">
        <v>8333.3333333333339</v>
      </c>
      <c r="DY40">
        <v>8333.3333333333339</v>
      </c>
      <c r="DZ40">
        <v>8333.3333333333339</v>
      </c>
      <c r="EA40">
        <v>8333.3333333333339</v>
      </c>
      <c r="EB40">
        <v>8333.3333333333339</v>
      </c>
      <c r="EC40">
        <v>8333.3333333333339</v>
      </c>
      <c r="ED40">
        <v>8333.3333333333339</v>
      </c>
      <c r="EE40">
        <v>8333.3333333333339</v>
      </c>
      <c r="EF40">
        <v>4166.666666666667</v>
      </c>
      <c r="EG40">
        <v>4166.666666666667</v>
      </c>
      <c r="EH40">
        <v>4166.666666666667</v>
      </c>
      <c r="EI40">
        <v>4166.666666666667</v>
      </c>
      <c r="EJ40">
        <v>4166.666666666667</v>
      </c>
      <c r="EK40">
        <v>4166.666666666667</v>
      </c>
      <c r="EL40">
        <v>4166.666666666667</v>
      </c>
      <c r="EM40">
        <v>4166.666666666667</v>
      </c>
      <c r="EN40">
        <v>4166.666666666667</v>
      </c>
      <c r="EO40">
        <v>4166.666666666667</v>
      </c>
      <c r="EP40">
        <v>4166.666666666667</v>
      </c>
      <c r="EQ40">
        <v>4166.666666666667</v>
      </c>
      <c r="ES40" s="113">
        <v>400000</v>
      </c>
      <c r="ET40">
        <v>400000</v>
      </c>
    </row>
    <row r="41" spans="4:150" x14ac:dyDescent="0.2">
      <c r="D41">
        <v>3</v>
      </c>
      <c r="E41" t="s">
        <v>201</v>
      </c>
      <c r="F41">
        <v>13</v>
      </c>
      <c r="G41" t="s">
        <v>129</v>
      </c>
      <c r="H41" t="s">
        <v>190</v>
      </c>
      <c r="I41" t="s">
        <v>144</v>
      </c>
      <c r="J41">
        <v>41640</v>
      </c>
      <c r="K41">
        <v>41699</v>
      </c>
      <c r="L41">
        <v>2014</v>
      </c>
      <c r="M41" t="s">
        <v>128</v>
      </c>
      <c r="Q41" t="s">
        <v>156</v>
      </c>
      <c r="AD41">
        <v>0</v>
      </c>
      <c r="AE41">
        <v>0</v>
      </c>
      <c r="AF41">
        <v>0</v>
      </c>
      <c r="AG41">
        <v>0</v>
      </c>
      <c r="AH41">
        <v>14000</v>
      </c>
      <c r="AI41">
        <v>0</v>
      </c>
      <c r="AJ41">
        <v>0</v>
      </c>
      <c r="AK41">
        <v>28000</v>
      </c>
      <c r="AL41">
        <v>0</v>
      </c>
      <c r="AM41">
        <v>28000</v>
      </c>
      <c r="AQ41">
        <v>70000</v>
      </c>
      <c r="BD41">
        <v>0</v>
      </c>
      <c r="BQ41">
        <v>0</v>
      </c>
      <c r="CD41">
        <v>0</v>
      </c>
      <c r="CE41">
        <v>70000</v>
      </c>
      <c r="CF41">
        <v>41883</v>
      </c>
      <c r="CG41">
        <v>9</v>
      </c>
      <c r="CH41">
        <v>31</v>
      </c>
      <c r="CI41">
        <v>3</v>
      </c>
      <c r="CJ41" t="s">
        <v>242</v>
      </c>
      <c r="CK41" t="s">
        <v>242</v>
      </c>
      <c r="CL41" t="s">
        <v>242</v>
      </c>
      <c r="CM41" t="s">
        <v>242</v>
      </c>
      <c r="CN41" t="s">
        <v>242</v>
      </c>
      <c r="CO41" t="s">
        <v>242</v>
      </c>
      <c r="CP41" t="s">
        <v>242</v>
      </c>
      <c r="CQ41" t="s">
        <v>242</v>
      </c>
      <c r="CR41" t="s">
        <v>242</v>
      </c>
      <c r="CS41" t="s">
        <v>242</v>
      </c>
      <c r="CT41" t="s">
        <v>242</v>
      </c>
      <c r="CU41" t="s">
        <v>242</v>
      </c>
      <c r="CV41">
        <v>0</v>
      </c>
      <c r="CW41">
        <v>0</v>
      </c>
      <c r="CX41">
        <v>0</v>
      </c>
      <c r="CY41">
        <v>14000</v>
      </c>
      <c r="CZ41">
        <v>0</v>
      </c>
      <c r="DA41">
        <v>0</v>
      </c>
      <c r="DB41">
        <v>28000</v>
      </c>
      <c r="DC41">
        <v>0</v>
      </c>
      <c r="DD41">
        <v>28000</v>
      </c>
      <c r="DE41" t="s">
        <v>242</v>
      </c>
      <c r="DF41" t="s">
        <v>242</v>
      </c>
      <c r="DG41" t="s">
        <v>242</v>
      </c>
      <c r="DH41" t="s">
        <v>242</v>
      </c>
      <c r="DI41" t="s">
        <v>242</v>
      </c>
      <c r="DJ41" t="s">
        <v>242</v>
      </c>
      <c r="DK41" t="s">
        <v>242</v>
      </c>
      <c r="DL41" t="s">
        <v>242</v>
      </c>
      <c r="DM41" t="s">
        <v>242</v>
      </c>
      <c r="DN41" t="s">
        <v>242</v>
      </c>
      <c r="DO41" t="s">
        <v>242</v>
      </c>
      <c r="DP41" t="s">
        <v>242</v>
      </c>
      <c r="DQ41" t="s">
        <v>242</v>
      </c>
      <c r="DR41" t="s">
        <v>242</v>
      </c>
      <c r="DS41" t="s">
        <v>242</v>
      </c>
      <c r="DT41" t="s">
        <v>242</v>
      </c>
      <c r="DU41" t="s">
        <v>242</v>
      </c>
      <c r="DV41" t="s">
        <v>242</v>
      </c>
      <c r="DW41" t="s">
        <v>242</v>
      </c>
      <c r="DX41" t="s">
        <v>242</v>
      </c>
      <c r="DY41" t="s">
        <v>242</v>
      </c>
      <c r="DZ41" t="s">
        <v>242</v>
      </c>
      <c r="EA41" t="s">
        <v>242</v>
      </c>
      <c r="EB41" t="s">
        <v>242</v>
      </c>
      <c r="EC41" t="s">
        <v>242</v>
      </c>
      <c r="ED41" t="s">
        <v>242</v>
      </c>
      <c r="EE41" t="s">
        <v>242</v>
      </c>
      <c r="EF41" t="s">
        <v>242</v>
      </c>
      <c r="EG41" t="s">
        <v>242</v>
      </c>
      <c r="EH41" t="s">
        <v>242</v>
      </c>
      <c r="EI41" t="s">
        <v>242</v>
      </c>
      <c r="EJ41" t="s">
        <v>242</v>
      </c>
      <c r="EK41" t="s">
        <v>242</v>
      </c>
      <c r="EL41" t="s">
        <v>242</v>
      </c>
      <c r="EM41" t="s">
        <v>242</v>
      </c>
      <c r="EN41" t="s">
        <v>242</v>
      </c>
      <c r="EO41" t="s">
        <v>242</v>
      </c>
      <c r="EP41" t="s">
        <v>242</v>
      </c>
      <c r="EQ41" t="s">
        <v>242</v>
      </c>
      <c r="ES41" s="113">
        <v>70000</v>
      </c>
      <c r="ET41">
        <v>70000</v>
      </c>
    </row>
    <row r="42" spans="4:150" x14ac:dyDescent="0.2">
      <c r="D42">
        <v>3</v>
      </c>
      <c r="E42" t="s">
        <v>201</v>
      </c>
      <c r="F42">
        <v>13</v>
      </c>
      <c r="G42" t="s">
        <v>145</v>
      </c>
      <c r="H42" t="s">
        <v>190</v>
      </c>
      <c r="I42" t="s">
        <v>1</v>
      </c>
      <c r="J42">
        <v>41640</v>
      </c>
      <c r="K42">
        <v>41699</v>
      </c>
      <c r="L42">
        <v>2014</v>
      </c>
      <c r="M42" t="s">
        <v>136</v>
      </c>
      <c r="Q42" t="s">
        <v>156</v>
      </c>
      <c r="AD42">
        <v>0</v>
      </c>
      <c r="AE42">
        <v>0</v>
      </c>
      <c r="AF42">
        <v>0</v>
      </c>
      <c r="AG42">
        <v>16000</v>
      </c>
      <c r="AH42">
        <v>0</v>
      </c>
      <c r="AI42">
        <v>32000</v>
      </c>
      <c r="AJ42">
        <v>0</v>
      </c>
      <c r="AK42">
        <v>32000</v>
      </c>
      <c r="AQ42">
        <v>80000</v>
      </c>
      <c r="BD42">
        <v>0</v>
      </c>
      <c r="BQ42">
        <v>0</v>
      </c>
      <c r="CD42">
        <v>0</v>
      </c>
      <c r="CE42">
        <v>80000</v>
      </c>
      <c r="CF42">
        <v>41821</v>
      </c>
      <c r="CG42">
        <v>7</v>
      </c>
      <c r="CH42">
        <v>32</v>
      </c>
      <c r="CI42">
        <v>3</v>
      </c>
      <c r="CJ42" t="s">
        <v>242</v>
      </c>
      <c r="CK42" t="s">
        <v>242</v>
      </c>
      <c r="CL42" t="s">
        <v>242</v>
      </c>
      <c r="CM42" t="s">
        <v>242</v>
      </c>
      <c r="CN42" t="s">
        <v>242</v>
      </c>
      <c r="CO42" t="s">
        <v>242</v>
      </c>
      <c r="CP42" t="s">
        <v>242</v>
      </c>
      <c r="CQ42" t="s">
        <v>242</v>
      </c>
      <c r="CR42" t="s">
        <v>242</v>
      </c>
      <c r="CS42" t="s">
        <v>242</v>
      </c>
      <c r="CT42" t="s">
        <v>242</v>
      </c>
      <c r="CU42" t="s">
        <v>242</v>
      </c>
      <c r="CV42">
        <v>0</v>
      </c>
      <c r="CW42">
        <v>0</v>
      </c>
      <c r="CX42">
        <v>16000</v>
      </c>
      <c r="CY42">
        <v>0</v>
      </c>
      <c r="CZ42">
        <v>32000</v>
      </c>
      <c r="DA42">
        <v>0</v>
      </c>
      <c r="DB42">
        <v>32000</v>
      </c>
      <c r="DC42" t="s">
        <v>242</v>
      </c>
      <c r="DD42" t="s">
        <v>242</v>
      </c>
      <c r="DE42" t="s">
        <v>242</v>
      </c>
      <c r="DF42" t="s">
        <v>242</v>
      </c>
      <c r="DG42" t="s">
        <v>242</v>
      </c>
      <c r="DH42" t="s">
        <v>242</v>
      </c>
      <c r="DI42" t="s">
        <v>242</v>
      </c>
      <c r="DJ42" t="s">
        <v>242</v>
      </c>
      <c r="DK42" t="s">
        <v>242</v>
      </c>
      <c r="DL42" t="s">
        <v>242</v>
      </c>
      <c r="DM42" t="s">
        <v>242</v>
      </c>
      <c r="DN42" t="s">
        <v>242</v>
      </c>
      <c r="DO42" t="s">
        <v>242</v>
      </c>
      <c r="DP42" t="s">
        <v>242</v>
      </c>
      <c r="DQ42" t="s">
        <v>242</v>
      </c>
      <c r="DR42" t="s">
        <v>242</v>
      </c>
      <c r="DS42" t="s">
        <v>242</v>
      </c>
      <c r="DT42" t="s">
        <v>242</v>
      </c>
      <c r="DU42" t="s">
        <v>242</v>
      </c>
      <c r="DV42" t="s">
        <v>242</v>
      </c>
      <c r="DW42" t="s">
        <v>242</v>
      </c>
      <c r="DX42" t="s">
        <v>242</v>
      </c>
      <c r="DY42" t="s">
        <v>242</v>
      </c>
      <c r="DZ42" t="s">
        <v>242</v>
      </c>
      <c r="EA42" t="s">
        <v>242</v>
      </c>
      <c r="EB42" t="s">
        <v>242</v>
      </c>
      <c r="EC42" t="s">
        <v>242</v>
      </c>
      <c r="ED42" t="s">
        <v>242</v>
      </c>
      <c r="EE42" t="s">
        <v>242</v>
      </c>
      <c r="EF42" t="s">
        <v>242</v>
      </c>
      <c r="EG42" t="s">
        <v>242</v>
      </c>
      <c r="EH42" t="s">
        <v>242</v>
      </c>
      <c r="EI42" t="s">
        <v>242</v>
      </c>
      <c r="EJ42" t="s">
        <v>242</v>
      </c>
      <c r="EK42" t="s">
        <v>242</v>
      </c>
      <c r="EL42" t="s">
        <v>242</v>
      </c>
      <c r="EM42" t="s">
        <v>242</v>
      </c>
      <c r="EN42" t="s">
        <v>242</v>
      </c>
      <c r="EO42" t="s">
        <v>242</v>
      </c>
      <c r="EP42" t="s">
        <v>242</v>
      </c>
      <c r="EQ42" t="s">
        <v>242</v>
      </c>
      <c r="ES42" s="113">
        <v>80000</v>
      </c>
      <c r="ET42">
        <v>80000</v>
      </c>
    </row>
    <row r="43" spans="4:150" x14ac:dyDescent="0.2">
      <c r="D43">
        <v>3</v>
      </c>
      <c r="E43" t="s">
        <v>202</v>
      </c>
      <c r="F43">
        <v>14</v>
      </c>
      <c r="G43" t="s">
        <v>187</v>
      </c>
      <c r="H43" t="s">
        <v>185</v>
      </c>
      <c r="I43" t="s">
        <v>1</v>
      </c>
      <c r="J43">
        <v>41852</v>
      </c>
      <c r="K43">
        <v>41913</v>
      </c>
      <c r="L43">
        <v>2014</v>
      </c>
      <c r="M43" t="s">
        <v>126</v>
      </c>
      <c r="Q43" t="s">
        <v>156</v>
      </c>
      <c r="AD43">
        <v>0</v>
      </c>
      <c r="AL43">
        <v>0</v>
      </c>
      <c r="AM43">
        <v>30000</v>
      </c>
      <c r="AQ43">
        <v>30000</v>
      </c>
      <c r="BD43">
        <v>0</v>
      </c>
      <c r="BQ43">
        <v>0</v>
      </c>
      <c r="CD43">
        <v>0</v>
      </c>
      <c r="CE43">
        <v>30000</v>
      </c>
      <c r="CF43">
        <v>41883</v>
      </c>
      <c r="CG43">
        <v>2</v>
      </c>
      <c r="CH43">
        <v>33</v>
      </c>
      <c r="CI43">
        <v>32</v>
      </c>
      <c r="CJ43" t="s">
        <v>242</v>
      </c>
      <c r="CK43" t="s">
        <v>242</v>
      </c>
      <c r="CL43" t="s">
        <v>242</v>
      </c>
      <c r="CM43" t="s">
        <v>242</v>
      </c>
      <c r="CN43" t="s">
        <v>242</v>
      </c>
      <c r="CO43" t="s">
        <v>242</v>
      </c>
      <c r="CP43" t="s">
        <v>242</v>
      </c>
      <c r="CQ43" t="s">
        <v>242</v>
      </c>
      <c r="CR43" t="s">
        <v>242</v>
      </c>
      <c r="CS43" t="s">
        <v>242</v>
      </c>
      <c r="CT43" t="s">
        <v>242</v>
      </c>
      <c r="CU43" t="s">
        <v>242</v>
      </c>
      <c r="CV43" t="s">
        <v>242</v>
      </c>
      <c r="CW43" t="s">
        <v>242</v>
      </c>
      <c r="CX43" t="s">
        <v>242</v>
      </c>
      <c r="CY43" t="s">
        <v>242</v>
      </c>
      <c r="CZ43" t="s">
        <v>242</v>
      </c>
      <c r="DA43" t="s">
        <v>242</v>
      </c>
      <c r="DB43" t="s">
        <v>242</v>
      </c>
      <c r="DC43">
        <v>0</v>
      </c>
      <c r="DD43">
        <v>30000</v>
      </c>
      <c r="DE43" t="s">
        <v>242</v>
      </c>
      <c r="DF43" t="s">
        <v>242</v>
      </c>
      <c r="DG43" t="s">
        <v>242</v>
      </c>
      <c r="DH43" t="s">
        <v>242</v>
      </c>
      <c r="DI43" t="s">
        <v>242</v>
      </c>
      <c r="DJ43" t="s">
        <v>242</v>
      </c>
      <c r="DK43" t="s">
        <v>242</v>
      </c>
      <c r="DL43" t="s">
        <v>242</v>
      </c>
      <c r="DM43" t="s">
        <v>242</v>
      </c>
      <c r="DN43" t="s">
        <v>242</v>
      </c>
      <c r="DO43" t="s">
        <v>242</v>
      </c>
      <c r="DP43" t="s">
        <v>242</v>
      </c>
      <c r="DQ43" t="s">
        <v>242</v>
      </c>
      <c r="DR43" t="s">
        <v>242</v>
      </c>
      <c r="DS43" t="s">
        <v>242</v>
      </c>
      <c r="DT43" t="s">
        <v>242</v>
      </c>
      <c r="DU43" t="s">
        <v>242</v>
      </c>
      <c r="DV43" t="s">
        <v>242</v>
      </c>
      <c r="DW43" t="s">
        <v>242</v>
      </c>
      <c r="DX43" t="s">
        <v>242</v>
      </c>
      <c r="DY43" t="s">
        <v>242</v>
      </c>
      <c r="DZ43" t="s">
        <v>242</v>
      </c>
      <c r="EA43" t="s">
        <v>242</v>
      </c>
      <c r="EB43" t="s">
        <v>242</v>
      </c>
      <c r="EC43" t="s">
        <v>242</v>
      </c>
      <c r="ED43" t="s">
        <v>242</v>
      </c>
      <c r="EE43" t="s">
        <v>242</v>
      </c>
      <c r="EF43" t="s">
        <v>242</v>
      </c>
      <c r="EG43" t="s">
        <v>242</v>
      </c>
      <c r="EH43" t="s">
        <v>242</v>
      </c>
      <c r="EI43" t="s">
        <v>242</v>
      </c>
      <c r="EJ43" t="s">
        <v>242</v>
      </c>
      <c r="EK43" t="s">
        <v>242</v>
      </c>
      <c r="EL43" t="s">
        <v>242</v>
      </c>
      <c r="EM43" t="s">
        <v>242</v>
      </c>
      <c r="EN43" t="s">
        <v>242</v>
      </c>
      <c r="EO43" t="s">
        <v>242</v>
      </c>
      <c r="EP43" t="s">
        <v>242</v>
      </c>
      <c r="EQ43" t="s">
        <v>242</v>
      </c>
      <c r="ES43" s="113">
        <v>30000</v>
      </c>
      <c r="ET43">
        <v>30000</v>
      </c>
    </row>
    <row r="44" spans="4:150" x14ac:dyDescent="0.2">
      <c r="D44">
        <v>3</v>
      </c>
      <c r="E44" t="s">
        <v>201</v>
      </c>
      <c r="F44">
        <v>13</v>
      </c>
      <c r="G44" t="s">
        <v>130</v>
      </c>
      <c r="H44" t="s">
        <v>190</v>
      </c>
      <c r="I44" t="s">
        <v>1</v>
      </c>
      <c r="J44">
        <v>41852</v>
      </c>
      <c r="K44">
        <v>41883</v>
      </c>
      <c r="L44">
        <v>2014</v>
      </c>
      <c r="M44" t="s">
        <v>136</v>
      </c>
      <c r="Q44" t="s">
        <v>156</v>
      </c>
      <c r="AD44">
        <v>0</v>
      </c>
      <c r="AL44">
        <v>0</v>
      </c>
      <c r="AM44">
        <v>0</v>
      </c>
      <c r="AN44">
        <v>36000</v>
      </c>
      <c r="AO44">
        <v>0</v>
      </c>
      <c r="AP44">
        <v>84000</v>
      </c>
      <c r="AQ44">
        <v>120000</v>
      </c>
      <c r="BD44">
        <v>0</v>
      </c>
      <c r="BQ44">
        <v>0</v>
      </c>
      <c r="CD44">
        <v>0</v>
      </c>
      <c r="CE44">
        <v>120000</v>
      </c>
      <c r="CF44">
        <v>41974</v>
      </c>
      <c r="CG44">
        <v>5</v>
      </c>
      <c r="CH44">
        <v>34</v>
      </c>
      <c r="CI44">
        <v>32</v>
      </c>
      <c r="CJ44" t="s">
        <v>242</v>
      </c>
      <c r="CK44" t="s">
        <v>242</v>
      </c>
      <c r="CL44" t="s">
        <v>242</v>
      </c>
      <c r="CM44" t="s">
        <v>242</v>
      </c>
      <c r="CN44" t="s">
        <v>242</v>
      </c>
      <c r="CO44" t="s">
        <v>242</v>
      </c>
      <c r="CP44" t="s">
        <v>242</v>
      </c>
      <c r="CQ44" t="s">
        <v>242</v>
      </c>
      <c r="CR44" t="s">
        <v>242</v>
      </c>
      <c r="CS44" t="s">
        <v>242</v>
      </c>
      <c r="CT44" t="s">
        <v>242</v>
      </c>
      <c r="CU44" t="s">
        <v>242</v>
      </c>
      <c r="CV44" t="s">
        <v>242</v>
      </c>
      <c r="CW44" t="s">
        <v>242</v>
      </c>
      <c r="CX44" t="s">
        <v>242</v>
      </c>
      <c r="CY44" t="s">
        <v>242</v>
      </c>
      <c r="CZ44" t="s">
        <v>242</v>
      </c>
      <c r="DA44" t="s">
        <v>242</v>
      </c>
      <c r="DB44" t="s">
        <v>242</v>
      </c>
      <c r="DC44">
        <v>0</v>
      </c>
      <c r="DD44">
        <v>0</v>
      </c>
      <c r="DE44">
        <v>36000</v>
      </c>
      <c r="DF44">
        <v>0</v>
      </c>
      <c r="DG44">
        <v>84000</v>
      </c>
      <c r="DH44" t="s">
        <v>242</v>
      </c>
      <c r="DI44" t="s">
        <v>242</v>
      </c>
      <c r="DJ44" t="s">
        <v>242</v>
      </c>
      <c r="DK44" t="s">
        <v>242</v>
      </c>
      <c r="DL44" t="s">
        <v>242</v>
      </c>
      <c r="DM44" t="s">
        <v>242</v>
      </c>
      <c r="DN44" t="s">
        <v>242</v>
      </c>
      <c r="DO44" t="s">
        <v>242</v>
      </c>
      <c r="DP44" t="s">
        <v>242</v>
      </c>
      <c r="DQ44" t="s">
        <v>242</v>
      </c>
      <c r="DR44" t="s">
        <v>242</v>
      </c>
      <c r="DS44" t="s">
        <v>242</v>
      </c>
      <c r="DT44" t="s">
        <v>242</v>
      </c>
      <c r="DU44" t="s">
        <v>242</v>
      </c>
      <c r="DV44" t="s">
        <v>242</v>
      </c>
      <c r="DW44" t="s">
        <v>242</v>
      </c>
      <c r="DX44" t="s">
        <v>242</v>
      </c>
      <c r="DY44" t="s">
        <v>242</v>
      </c>
      <c r="DZ44" t="s">
        <v>242</v>
      </c>
      <c r="EA44" t="s">
        <v>242</v>
      </c>
      <c r="EB44" t="s">
        <v>242</v>
      </c>
      <c r="EC44" t="s">
        <v>242</v>
      </c>
      <c r="ED44" t="s">
        <v>242</v>
      </c>
      <c r="EE44" t="s">
        <v>242</v>
      </c>
      <c r="EF44" t="s">
        <v>242</v>
      </c>
      <c r="EG44" t="s">
        <v>242</v>
      </c>
      <c r="EH44" t="s">
        <v>242</v>
      </c>
      <c r="EI44" t="s">
        <v>242</v>
      </c>
      <c r="EJ44" t="s">
        <v>242</v>
      </c>
      <c r="EK44" t="s">
        <v>242</v>
      </c>
      <c r="EL44" t="s">
        <v>242</v>
      </c>
      <c r="EM44" t="s">
        <v>242</v>
      </c>
      <c r="EN44" t="s">
        <v>242</v>
      </c>
      <c r="EO44" t="s">
        <v>242</v>
      </c>
      <c r="EP44" t="s">
        <v>242</v>
      </c>
      <c r="EQ44" t="s">
        <v>242</v>
      </c>
      <c r="ES44" s="113">
        <v>120000</v>
      </c>
      <c r="ET44">
        <v>120000</v>
      </c>
    </row>
    <row r="45" spans="4:150" x14ac:dyDescent="0.2">
      <c r="D45">
        <v>3</v>
      </c>
      <c r="E45" t="s">
        <v>202</v>
      </c>
      <c r="F45">
        <v>14</v>
      </c>
      <c r="G45" t="s">
        <v>132</v>
      </c>
      <c r="H45" t="s">
        <v>185</v>
      </c>
      <c r="I45" t="s">
        <v>90</v>
      </c>
      <c r="J45">
        <v>42005</v>
      </c>
      <c r="K45">
        <v>42064</v>
      </c>
      <c r="L45">
        <v>2015</v>
      </c>
      <c r="M45" t="s">
        <v>79</v>
      </c>
      <c r="Q45" t="s">
        <v>156</v>
      </c>
      <c r="AD45">
        <v>0</v>
      </c>
      <c r="AQ45">
        <v>0</v>
      </c>
      <c r="AR45">
        <v>0</v>
      </c>
      <c r="AS45">
        <v>0</v>
      </c>
      <c r="AT45">
        <v>0</v>
      </c>
      <c r="AU45">
        <v>80000</v>
      </c>
      <c r="AV45">
        <v>0</v>
      </c>
      <c r="AW45">
        <v>0</v>
      </c>
      <c r="AX45">
        <v>120000</v>
      </c>
      <c r="BD45">
        <v>200000</v>
      </c>
      <c r="BQ45">
        <v>0</v>
      </c>
      <c r="CD45">
        <v>0</v>
      </c>
      <c r="CE45">
        <v>200000</v>
      </c>
      <c r="CF45">
        <v>42186</v>
      </c>
      <c r="CG45">
        <v>7</v>
      </c>
      <c r="CH45">
        <v>35</v>
      </c>
      <c r="CI45">
        <v>34</v>
      </c>
      <c r="CJ45" t="s">
        <v>242</v>
      </c>
      <c r="CK45" t="s">
        <v>242</v>
      </c>
      <c r="CL45" t="s">
        <v>242</v>
      </c>
      <c r="CM45" t="s">
        <v>242</v>
      </c>
      <c r="CN45" t="s">
        <v>242</v>
      </c>
      <c r="CO45" t="s">
        <v>242</v>
      </c>
      <c r="CP45" t="s">
        <v>242</v>
      </c>
      <c r="CQ45" t="s">
        <v>242</v>
      </c>
      <c r="CR45" t="s">
        <v>242</v>
      </c>
      <c r="CS45" t="s">
        <v>242</v>
      </c>
      <c r="CT45" t="s">
        <v>242</v>
      </c>
      <c r="CU45" t="s">
        <v>242</v>
      </c>
      <c r="CV45" t="s">
        <v>242</v>
      </c>
      <c r="CW45" t="s">
        <v>242</v>
      </c>
      <c r="CX45" t="s">
        <v>242</v>
      </c>
      <c r="CY45" t="s">
        <v>242</v>
      </c>
      <c r="CZ45" t="s">
        <v>242</v>
      </c>
      <c r="DA45" t="s">
        <v>242</v>
      </c>
      <c r="DB45" t="s">
        <v>242</v>
      </c>
      <c r="DC45" t="s">
        <v>242</v>
      </c>
      <c r="DD45" t="s">
        <v>242</v>
      </c>
      <c r="DE45" t="s">
        <v>242</v>
      </c>
      <c r="DF45" t="s">
        <v>242</v>
      </c>
      <c r="DG45" t="s">
        <v>242</v>
      </c>
      <c r="DH45">
        <v>0</v>
      </c>
      <c r="DI45">
        <v>0</v>
      </c>
      <c r="DJ45">
        <v>0</v>
      </c>
      <c r="DK45">
        <v>80000</v>
      </c>
      <c r="DL45">
        <v>0</v>
      </c>
      <c r="DM45">
        <v>0</v>
      </c>
      <c r="DN45">
        <v>120000</v>
      </c>
      <c r="DO45" t="s">
        <v>242</v>
      </c>
      <c r="DP45" t="s">
        <v>242</v>
      </c>
      <c r="DQ45" t="s">
        <v>242</v>
      </c>
      <c r="DR45" t="s">
        <v>242</v>
      </c>
      <c r="DS45" t="s">
        <v>242</v>
      </c>
      <c r="DT45" t="s">
        <v>242</v>
      </c>
      <c r="DU45" t="s">
        <v>242</v>
      </c>
      <c r="DV45" t="s">
        <v>242</v>
      </c>
      <c r="DW45" t="s">
        <v>242</v>
      </c>
      <c r="DX45" t="s">
        <v>242</v>
      </c>
      <c r="DY45" t="s">
        <v>242</v>
      </c>
      <c r="DZ45" t="s">
        <v>242</v>
      </c>
      <c r="EA45" t="s">
        <v>242</v>
      </c>
      <c r="EB45" t="s">
        <v>242</v>
      </c>
      <c r="EC45" t="s">
        <v>242</v>
      </c>
      <c r="ED45" t="s">
        <v>242</v>
      </c>
      <c r="EE45" t="s">
        <v>242</v>
      </c>
      <c r="EF45" t="s">
        <v>242</v>
      </c>
      <c r="EG45" t="s">
        <v>242</v>
      </c>
      <c r="EH45" t="s">
        <v>242</v>
      </c>
      <c r="EI45" t="s">
        <v>242</v>
      </c>
      <c r="EJ45" t="s">
        <v>242</v>
      </c>
      <c r="EK45" t="s">
        <v>242</v>
      </c>
      <c r="EL45" t="s">
        <v>242</v>
      </c>
      <c r="EM45" t="s">
        <v>242</v>
      </c>
      <c r="EN45" t="s">
        <v>242</v>
      </c>
      <c r="EO45" t="s">
        <v>242</v>
      </c>
      <c r="EP45" t="s">
        <v>242</v>
      </c>
      <c r="EQ45" t="s">
        <v>242</v>
      </c>
      <c r="ES45" s="113">
        <v>200000</v>
      </c>
      <c r="ET45">
        <v>200000</v>
      </c>
    </row>
    <row r="46" spans="4:150" x14ac:dyDescent="0.2">
      <c r="D46">
        <v>3</v>
      </c>
      <c r="E46" t="s">
        <v>202</v>
      </c>
      <c r="F46">
        <v>14</v>
      </c>
      <c r="G46" t="s">
        <v>188</v>
      </c>
      <c r="H46" t="s">
        <v>185</v>
      </c>
      <c r="I46" t="s">
        <v>90</v>
      </c>
      <c r="J46">
        <v>42217</v>
      </c>
      <c r="K46">
        <v>42278</v>
      </c>
      <c r="L46">
        <v>2015</v>
      </c>
      <c r="M46" t="s">
        <v>128</v>
      </c>
      <c r="Q46" t="s">
        <v>156</v>
      </c>
      <c r="AD46">
        <v>0</v>
      </c>
      <c r="AQ46">
        <v>0</v>
      </c>
      <c r="AY46">
        <v>0</v>
      </c>
      <c r="AZ46">
        <v>0</v>
      </c>
      <c r="BA46">
        <v>30000</v>
      </c>
      <c r="BD46">
        <v>30000</v>
      </c>
      <c r="BQ46">
        <v>0</v>
      </c>
      <c r="CD46">
        <v>0</v>
      </c>
      <c r="CE46">
        <v>30000</v>
      </c>
      <c r="CF46">
        <v>42278</v>
      </c>
      <c r="CG46">
        <v>3</v>
      </c>
      <c r="CH46">
        <v>36</v>
      </c>
      <c r="CI46">
        <v>35</v>
      </c>
      <c r="CJ46" t="s">
        <v>242</v>
      </c>
      <c r="CK46" t="s">
        <v>242</v>
      </c>
      <c r="CL46" t="s">
        <v>242</v>
      </c>
      <c r="CM46" t="s">
        <v>242</v>
      </c>
      <c r="CN46" t="s">
        <v>242</v>
      </c>
      <c r="CO46" t="s">
        <v>242</v>
      </c>
      <c r="CP46" t="s">
        <v>242</v>
      </c>
      <c r="CQ46" t="s">
        <v>242</v>
      </c>
      <c r="CR46" t="s">
        <v>242</v>
      </c>
      <c r="CS46" t="s">
        <v>242</v>
      </c>
      <c r="CT46" t="s">
        <v>242</v>
      </c>
      <c r="CU46" t="s">
        <v>242</v>
      </c>
      <c r="CV46" t="s">
        <v>242</v>
      </c>
      <c r="CW46" t="s">
        <v>242</v>
      </c>
      <c r="CX46" t="s">
        <v>242</v>
      </c>
      <c r="CY46" t="s">
        <v>242</v>
      </c>
      <c r="CZ46" t="s">
        <v>242</v>
      </c>
      <c r="DA46" t="s">
        <v>242</v>
      </c>
      <c r="DB46" t="s">
        <v>242</v>
      </c>
      <c r="DC46" t="s">
        <v>242</v>
      </c>
      <c r="DD46" t="s">
        <v>242</v>
      </c>
      <c r="DE46" t="s">
        <v>242</v>
      </c>
      <c r="DF46" t="s">
        <v>242</v>
      </c>
      <c r="DG46" t="s">
        <v>242</v>
      </c>
      <c r="DH46" t="s">
        <v>242</v>
      </c>
      <c r="DI46" t="s">
        <v>242</v>
      </c>
      <c r="DJ46" t="s">
        <v>242</v>
      </c>
      <c r="DK46" t="s">
        <v>242</v>
      </c>
      <c r="DL46" t="s">
        <v>242</v>
      </c>
      <c r="DM46" t="s">
        <v>242</v>
      </c>
      <c r="DN46" t="s">
        <v>242</v>
      </c>
      <c r="DO46">
        <v>0</v>
      </c>
      <c r="DP46">
        <v>0</v>
      </c>
      <c r="DQ46">
        <v>30000</v>
      </c>
      <c r="DR46" t="s">
        <v>242</v>
      </c>
      <c r="DS46" t="s">
        <v>242</v>
      </c>
      <c r="DT46" t="s">
        <v>242</v>
      </c>
      <c r="DU46" t="s">
        <v>242</v>
      </c>
      <c r="DV46" t="s">
        <v>242</v>
      </c>
      <c r="DW46" t="s">
        <v>242</v>
      </c>
      <c r="DX46" t="s">
        <v>242</v>
      </c>
      <c r="DY46" t="s">
        <v>242</v>
      </c>
      <c r="DZ46" t="s">
        <v>242</v>
      </c>
      <c r="EA46" t="s">
        <v>242</v>
      </c>
      <c r="EB46" t="s">
        <v>242</v>
      </c>
      <c r="EC46" t="s">
        <v>242</v>
      </c>
      <c r="ED46" t="s">
        <v>242</v>
      </c>
      <c r="EE46" t="s">
        <v>242</v>
      </c>
      <c r="EF46" t="s">
        <v>242</v>
      </c>
      <c r="EG46" t="s">
        <v>242</v>
      </c>
      <c r="EH46" t="s">
        <v>242</v>
      </c>
      <c r="EI46" t="s">
        <v>242</v>
      </c>
      <c r="EJ46" t="s">
        <v>242</v>
      </c>
      <c r="EK46" t="s">
        <v>242</v>
      </c>
      <c r="EL46" t="s">
        <v>242</v>
      </c>
      <c r="EM46" t="s">
        <v>242</v>
      </c>
      <c r="EN46" t="s">
        <v>242</v>
      </c>
      <c r="EO46" t="s">
        <v>242</v>
      </c>
      <c r="EP46" t="s">
        <v>242</v>
      </c>
      <c r="EQ46" t="s">
        <v>242</v>
      </c>
      <c r="ES46" s="113">
        <v>30000</v>
      </c>
      <c r="ET46">
        <v>30000</v>
      </c>
    </row>
    <row r="47" spans="4:150" x14ac:dyDescent="0.2">
      <c r="D47">
        <v>3</v>
      </c>
      <c r="E47" t="s">
        <v>215</v>
      </c>
      <c r="F47">
        <v>15</v>
      </c>
      <c r="G47" t="s">
        <v>189</v>
      </c>
      <c r="H47" t="s">
        <v>185</v>
      </c>
      <c r="I47" t="s">
        <v>143</v>
      </c>
      <c r="J47">
        <v>42156</v>
      </c>
      <c r="K47">
        <v>42248</v>
      </c>
      <c r="L47">
        <v>2015</v>
      </c>
      <c r="M47" t="s">
        <v>126</v>
      </c>
      <c r="Q47" t="s">
        <v>156</v>
      </c>
      <c r="AD47">
        <v>0</v>
      </c>
      <c r="AQ47">
        <v>0</v>
      </c>
      <c r="AW47">
        <v>0</v>
      </c>
      <c r="AX47">
        <v>0</v>
      </c>
      <c r="AY47">
        <v>10000</v>
      </c>
      <c r="AZ47">
        <v>15000</v>
      </c>
      <c r="BA47">
        <v>25000</v>
      </c>
      <c r="BD47">
        <v>50000</v>
      </c>
      <c r="BQ47">
        <v>0</v>
      </c>
      <c r="CD47">
        <v>0</v>
      </c>
      <c r="CE47">
        <v>50000</v>
      </c>
      <c r="CF47">
        <v>42278</v>
      </c>
      <c r="CG47">
        <v>5</v>
      </c>
      <c r="CH47">
        <v>37</v>
      </c>
      <c r="CI47" t="s">
        <v>154</v>
      </c>
      <c r="CJ47" t="s">
        <v>242</v>
      </c>
      <c r="CK47" t="s">
        <v>242</v>
      </c>
      <c r="CL47" t="s">
        <v>242</v>
      </c>
      <c r="CM47" t="s">
        <v>242</v>
      </c>
      <c r="CN47" t="s">
        <v>242</v>
      </c>
      <c r="CO47" t="s">
        <v>242</v>
      </c>
      <c r="CP47" t="s">
        <v>242</v>
      </c>
      <c r="CQ47" t="s">
        <v>242</v>
      </c>
      <c r="CR47" t="s">
        <v>242</v>
      </c>
      <c r="CS47" t="s">
        <v>242</v>
      </c>
      <c r="CT47" t="s">
        <v>242</v>
      </c>
      <c r="CU47" t="s">
        <v>242</v>
      </c>
      <c r="CV47" t="s">
        <v>242</v>
      </c>
      <c r="CW47" t="s">
        <v>242</v>
      </c>
      <c r="CX47" t="s">
        <v>242</v>
      </c>
      <c r="CY47" t="s">
        <v>242</v>
      </c>
      <c r="CZ47" t="s">
        <v>242</v>
      </c>
      <c r="DA47" t="s">
        <v>242</v>
      </c>
      <c r="DB47" t="s">
        <v>242</v>
      </c>
      <c r="DC47" t="s">
        <v>242</v>
      </c>
      <c r="DD47" t="s">
        <v>242</v>
      </c>
      <c r="DE47" t="s">
        <v>242</v>
      </c>
      <c r="DF47" t="s">
        <v>242</v>
      </c>
      <c r="DG47" t="s">
        <v>242</v>
      </c>
      <c r="DH47" t="s">
        <v>242</v>
      </c>
      <c r="DI47" t="s">
        <v>242</v>
      </c>
      <c r="DJ47" t="s">
        <v>242</v>
      </c>
      <c r="DK47" t="s">
        <v>242</v>
      </c>
      <c r="DL47" t="s">
        <v>242</v>
      </c>
      <c r="DM47">
        <v>0</v>
      </c>
      <c r="DN47">
        <v>0</v>
      </c>
      <c r="DO47">
        <v>10000</v>
      </c>
      <c r="DP47">
        <v>15000</v>
      </c>
      <c r="DQ47">
        <v>25000</v>
      </c>
      <c r="DR47" t="s">
        <v>242</v>
      </c>
      <c r="DS47" t="s">
        <v>242</v>
      </c>
      <c r="DT47" t="s">
        <v>242</v>
      </c>
      <c r="DU47" t="s">
        <v>242</v>
      </c>
      <c r="DV47" t="s">
        <v>242</v>
      </c>
      <c r="DW47" t="s">
        <v>242</v>
      </c>
      <c r="DX47" t="s">
        <v>242</v>
      </c>
      <c r="DY47" t="s">
        <v>242</v>
      </c>
      <c r="DZ47" t="s">
        <v>242</v>
      </c>
      <c r="EA47" t="s">
        <v>242</v>
      </c>
      <c r="EB47" t="s">
        <v>242</v>
      </c>
      <c r="EC47" t="s">
        <v>242</v>
      </c>
      <c r="ED47" t="s">
        <v>242</v>
      </c>
      <c r="EE47" t="s">
        <v>242</v>
      </c>
      <c r="EF47" t="s">
        <v>242</v>
      </c>
      <c r="EG47" t="s">
        <v>242</v>
      </c>
      <c r="EH47" t="s">
        <v>242</v>
      </c>
      <c r="EI47" t="s">
        <v>242</v>
      </c>
      <c r="EJ47" t="s">
        <v>242</v>
      </c>
      <c r="EK47" t="s">
        <v>242</v>
      </c>
      <c r="EL47" t="s">
        <v>242</v>
      </c>
      <c r="EM47" t="s">
        <v>242</v>
      </c>
      <c r="EN47" t="s">
        <v>242</v>
      </c>
      <c r="EO47" t="s">
        <v>242</v>
      </c>
      <c r="EP47" t="s">
        <v>242</v>
      </c>
      <c r="EQ47" t="s">
        <v>242</v>
      </c>
      <c r="ES47" s="113">
        <v>50000</v>
      </c>
      <c r="ET47">
        <v>50000</v>
      </c>
    </row>
    <row r="48" spans="4:150" x14ac:dyDescent="0.2">
      <c r="D48">
        <v>3</v>
      </c>
      <c r="E48" t="s">
        <v>201</v>
      </c>
      <c r="F48">
        <v>13</v>
      </c>
      <c r="G48" t="s">
        <v>131</v>
      </c>
      <c r="H48" t="s">
        <v>190</v>
      </c>
      <c r="I48" t="s">
        <v>144</v>
      </c>
      <c r="J48">
        <v>42186</v>
      </c>
      <c r="K48">
        <v>42248</v>
      </c>
      <c r="L48">
        <v>2015</v>
      </c>
      <c r="M48" t="s">
        <v>128</v>
      </c>
      <c r="Q48" t="s">
        <v>156</v>
      </c>
      <c r="AD48">
        <v>0</v>
      </c>
      <c r="AQ48">
        <v>0</v>
      </c>
      <c r="AX48">
        <v>0</v>
      </c>
      <c r="AY48">
        <v>0</v>
      </c>
      <c r="AZ48">
        <v>0</v>
      </c>
      <c r="BA48">
        <v>320000</v>
      </c>
      <c r="BD48">
        <v>320000</v>
      </c>
      <c r="BQ48">
        <v>0</v>
      </c>
      <c r="CD48">
        <v>0</v>
      </c>
      <c r="CE48">
        <v>320000</v>
      </c>
      <c r="CF48">
        <v>42278</v>
      </c>
      <c r="CG48">
        <v>4</v>
      </c>
      <c r="CH48">
        <v>38</v>
      </c>
      <c r="CI48" t="s">
        <v>154</v>
      </c>
      <c r="CJ48" t="s">
        <v>242</v>
      </c>
      <c r="CK48" t="s">
        <v>242</v>
      </c>
      <c r="CL48" t="s">
        <v>242</v>
      </c>
      <c r="CM48" t="s">
        <v>242</v>
      </c>
      <c r="CN48" t="s">
        <v>242</v>
      </c>
      <c r="CO48" t="s">
        <v>242</v>
      </c>
      <c r="CP48" t="s">
        <v>242</v>
      </c>
      <c r="CQ48" t="s">
        <v>242</v>
      </c>
      <c r="CR48" t="s">
        <v>242</v>
      </c>
      <c r="CS48" t="s">
        <v>242</v>
      </c>
      <c r="CT48" t="s">
        <v>242</v>
      </c>
      <c r="CU48" t="s">
        <v>242</v>
      </c>
      <c r="CV48" t="s">
        <v>242</v>
      </c>
      <c r="CW48" t="s">
        <v>242</v>
      </c>
      <c r="CX48" t="s">
        <v>242</v>
      </c>
      <c r="CY48" t="s">
        <v>242</v>
      </c>
      <c r="CZ48" t="s">
        <v>242</v>
      </c>
      <c r="DA48" t="s">
        <v>242</v>
      </c>
      <c r="DB48" t="s">
        <v>242</v>
      </c>
      <c r="DC48" t="s">
        <v>242</v>
      </c>
      <c r="DD48" t="s">
        <v>242</v>
      </c>
      <c r="DE48" t="s">
        <v>242</v>
      </c>
      <c r="DF48" t="s">
        <v>242</v>
      </c>
      <c r="DG48" t="s">
        <v>242</v>
      </c>
      <c r="DH48" t="s">
        <v>242</v>
      </c>
      <c r="DI48" t="s">
        <v>242</v>
      </c>
      <c r="DJ48" t="s">
        <v>242</v>
      </c>
      <c r="DK48" t="s">
        <v>242</v>
      </c>
      <c r="DL48" t="s">
        <v>242</v>
      </c>
      <c r="DM48" t="s">
        <v>242</v>
      </c>
      <c r="DN48">
        <v>0</v>
      </c>
      <c r="DO48">
        <v>0</v>
      </c>
      <c r="DP48">
        <v>0</v>
      </c>
      <c r="DQ48">
        <v>320000</v>
      </c>
      <c r="DR48" t="s">
        <v>242</v>
      </c>
      <c r="DS48" t="s">
        <v>242</v>
      </c>
      <c r="DT48" t="s">
        <v>242</v>
      </c>
      <c r="DU48" t="s">
        <v>242</v>
      </c>
      <c r="DV48" t="s">
        <v>242</v>
      </c>
      <c r="DW48" t="s">
        <v>242</v>
      </c>
      <c r="DX48" t="s">
        <v>242</v>
      </c>
      <c r="DY48" t="s">
        <v>242</v>
      </c>
      <c r="DZ48" t="s">
        <v>242</v>
      </c>
      <c r="EA48" t="s">
        <v>242</v>
      </c>
      <c r="EB48" t="s">
        <v>242</v>
      </c>
      <c r="EC48" t="s">
        <v>242</v>
      </c>
      <c r="ED48" t="s">
        <v>242</v>
      </c>
      <c r="EE48" t="s">
        <v>242</v>
      </c>
      <c r="EF48" t="s">
        <v>242</v>
      </c>
      <c r="EG48" t="s">
        <v>242</v>
      </c>
      <c r="EH48" t="s">
        <v>242</v>
      </c>
      <c r="EI48" t="s">
        <v>242</v>
      </c>
      <c r="EJ48" t="s">
        <v>242</v>
      </c>
      <c r="EK48" t="s">
        <v>242</v>
      </c>
      <c r="EL48" t="s">
        <v>242</v>
      </c>
      <c r="EM48" t="s">
        <v>242</v>
      </c>
      <c r="EN48" t="s">
        <v>242</v>
      </c>
      <c r="EO48" t="s">
        <v>242</v>
      </c>
      <c r="EP48" t="s">
        <v>242</v>
      </c>
      <c r="EQ48" t="s">
        <v>242</v>
      </c>
      <c r="ES48" s="113">
        <v>320000</v>
      </c>
      <c r="ET48">
        <v>320000</v>
      </c>
    </row>
    <row r="49" spans="4:150" x14ac:dyDescent="0.2">
      <c r="D49">
        <v>3</v>
      </c>
      <c r="E49" t="s">
        <v>207</v>
      </c>
      <c r="F49">
        <v>16</v>
      </c>
      <c r="G49" t="s">
        <v>134</v>
      </c>
      <c r="H49" t="s">
        <v>190</v>
      </c>
      <c r="I49" t="s">
        <v>144</v>
      </c>
      <c r="J49">
        <v>42217</v>
      </c>
      <c r="K49">
        <v>42217</v>
      </c>
      <c r="L49">
        <v>2015</v>
      </c>
      <c r="M49" t="s">
        <v>191</v>
      </c>
      <c r="Q49" t="s">
        <v>156</v>
      </c>
      <c r="AD49">
        <v>0</v>
      </c>
      <c r="AQ49">
        <v>0</v>
      </c>
      <c r="AY49">
        <v>0</v>
      </c>
      <c r="AZ49">
        <v>0</v>
      </c>
      <c r="BA49">
        <v>49999.999994999998</v>
      </c>
      <c r="BD49">
        <v>49999.999994999998</v>
      </c>
      <c r="BL49">
        <v>0</v>
      </c>
      <c r="BM49">
        <v>0</v>
      </c>
      <c r="BN49">
        <v>49999.999994999998</v>
      </c>
      <c r="BQ49">
        <v>49999.999994999998</v>
      </c>
      <c r="BY49">
        <v>0</v>
      </c>
      <c r="BZ49">
        <v>0</v>
      </c>
      <c r="CA49">
        <v>49999.999994999998</v>
      </c>
      <c r="CD49">
        <v>49999.999994999998</v>
      </c>
      <c r="CE49">
        <v>150000</v>
      </c>
      <c r="CF49">
        <v>42461</v>
      </c>
      <c r="CG49">
        <v>9</v>
      </c>
      <c r="CH49">
        <v>39</v>
      </c>
      <c r="CI49" t="s">
        <v>154</v>
      </c>
      <c r="CJ49" t="s">
        <v>242</v>
      </c>
      <c r="CK49" t="s">
        <v>242</v>
      </c>
      <c r="CL49" t="s">
        <v>242</v>
      </c>
      <c r="CM49" t="s">
        <v>242</v>
      </c>
      <c r="CN49" t="s">
        <v>242</v>
      </c>
      <c r="CO49" t="s">
        <v>242</v>
      </c>
      <c r="CP49" t="s">
        <v>242</v>
      </c>
      <c r="CQ49" t="s">
        <v>242</v>
      </c>
      <c r="CR49" t="s">
        <v>242</v>
      </c>
      <c r="CS49" t="s">
        <v>242</v>
      </c>
      <c r="CT49" t="s">
        <v>242</v>
      </c>
      <c r="CU49" t="s">
        <v>242</v>
      </c>
      <c r="CV49" t="s">
        <v>242</v>
      </c>
      <c r="CW49" t="s">
        <v>242</v>
      </c>
      <c r="CX49" t="s">
        <v>242</v>
      </c>
      <c r="CY49" t="s">
        <v>242</v>
      </c>
      <c r="CZ49" t="s">
        <v>242</v>
      </c>
      <c r="DA49" t="s">
        <v>242</v>
      </c>
      <c r="DB49" t="s">
        <v>242</v>
      </c>
      <c r="DC49" t="s">
        <v>242</v>
      </c>
      <c r="DD49" t="s">
        <v>242</v>
      </c>
      <c r="DE49" t="s">
        <v>242</v>
      </c>
      <c r="DF49" t="s">
        <v>242</v>
      </c>
      <c r="DG49" t="s">
        <v>242</v>
      </c>
      <c r="DH49" t="s">
        <v>242</v>
      </c>
      <c r="DI49" t="s">
        <v>242</v>
      </c>
      <c r="DJ49" t="s">
        <v>242</v>
      </c>
      <c r="DK49" t="s">
        <v>242</v>
      </c>
      <c r="DL49" t="s">
        <v>242</v>
      </c>
      <c r="DM49" t="s">
        <v>242</v>
      </c>
      <c r="DN49" t="s">
        <v>242</v>
      </c>
      <c r="DO49">
        <v>0</v>
      </c>
      <c r="DP49">
        <v>0</v>
      </c>
      <c r="DQ49">
        <v>49999.999994999998</v>
      </c>
      <c r="DR49" t="s">
        <v>242</v>
      </c>
      <c r="DS49" t="s">
        <v>242</v>
      </c>
      <c r="DT49" t="s">
        <v>242</v>
      </c>
      <c r="DU49" t="s">
        <v>242</v>
      </c>
      <c r="DV49" t="s">
        <v>242</v>
      </c>
      <c r="DW49" t="s">
        <v>242</v>
      </c>
      <c r="DX49" t="s">
        <v>242</v>
      </c>
      <c r="DY49" t="s">
        <v>242</v>
      </c>
      <c r="DZ49" t="s">
        <v>242</v>
      </c>
      <c r="EA49">
        <v>0</v>
      </c>
      <c r="EB49">
        <v>0</v>
      </c>
      <c r="EC49">
        <v>49999.999994999998</v>
      </c>
      <c r="ED49" t="s">
        <v>242</v>
      </c>
      <c r="EE49" t="s">
        <v>242</v>
      </c>
      <c r="EF49" t="s">
        <v>242</v>
      </c>
      <c r="EG49" t="s">
        <v>242</v>
      </c>
      <c r="EH49" t="s">
        <v>242</v>
      </c>
      <c r="EI49" t="s">
        <v>242</v>
      </c>
      <c r="EJ49" t="s">
        <v>242</v>
      </c>
      <c r="EK49" t="s">
        <v>242</v>
      </c>
      <c r="EL49" t="s">
        <v>242</v>
      </c>
      <c r="EM49">
        <v>0</v>
      </c>
      <c r="EN49">
        <v>0</v>
      </c>
      <c r="EO49">
        <v>49999.999994999998</v>
      </c>
      <c r="EP49" t="s">
        <v>242</v>
      </c>
      <c r="EQ49" t="s">
        <v>242</v>
      </c>
      <c r="ES49" s="113">
        <v>150000</v>
      </c>
      <c r="ET49">
        <v>150000</v>
      </c>
    </row>
    <row r="50" spans="4:150" x14ac:dyDescent="0.2">
      <c r="D50">
        <v>3</v>
      </c>
      <c r="E50" t="s">
        <v>215</v>
      </c>
      <c r="F50">
        <v>15</v>
      </c>
      <c r="G50" t="s">
        <v>133</v>
      </c>
      <c r="H50" t="s">
        <v>185</v>
      </c>
      <c r="I50" t="s">
        <v>143</v>
      </c>
      <c r="J50">
        <v>42491</v>
      </c>
      <c r="K50">
        <v>42491</v>
      </c>
      <c r="L50">
        <v>2016</v>
      </c>
      <c r="M50" t="s">
        <v>126</v>
      </c>
      <c r="Q50" t="s">
        <v>156</v>
      </c>
      <c r="AD50">
        <v>0</v>
      </c>
      <c r="AQ50">
        <v>0</v>
      </c>
      <c r="BD50">
        <v>0</v>
      </c>
      <c r="BI50">
        <v>0</v>
      </c>
      <c r="BJ50">
        <v>0</v>
      </c>
      <c r="BK50">
        <v>25000</v>
      </c>
      <c r="BL50">
        <v>25000</v>
      </c>
      <c r="BQ50">
        <v>50000</v>
      </c>
      <c r="CD50">
        <v>0</v>
      </c>
      <c r="CE50">
        <v>50000</v>
      </c>
      <c r="CF50">
        <v>42583</v>
      </c>
      <c r="CG50">
        <v>4</v>
      </c>
      <c r="CH50">
        <v>40</v>
      </c>
      <c r="CI50" t="s">
        <v>162</v>
      </c>
      <c r="CJ50" t="s">
        <v>242</v>
      </c>
      <c r="CK50" t="s">
        <v>242</v>
      </c>
      <c r="CL50" t="s">
        <v>242</v>
      </c>
      <c r="CM50" t="s">
        <v>242</v>
      </c>
      <c r="CN50" t="s">
        <v>242</v>
      </c>
      <c r="CO50" t="s">
        <v>242</v>
      </c>
      <c r="CP50" t="s">
        <v>242</v>
      </c>
      <c r="CQ50" t="s">
        <v>242</v>
      </c>
      <c r="CR50" t="s">
        <v>242</v>
      </c>
      <c r="CS50" t="s">
        <v>242</v>
      </c>
      <c r="CT50" t="s">
        <v>242</v>
      </c>
      <c r="CU50" t="s">
        <v>242</v>
      </c>
      <c r="CV50" t="s">
        <v>242</v>
      </c>
      <c r="CW50" t="s">
        <v>242</v>
      </c>
      <c r="CX50" t="s">
        <v>242</v>
      </c>
      <c r="CY50" t="s">
        <v>242</v>
      </c>
      <c r="CZ50" t="s">
        <v>242</v>
      </c>
      <c r="DA50" t="s">
        <v>242</v>
      </c>
      <c r="DB50" t="s">
        <v>242</v>
      </c>
      <c r="DC50" t="s">
        <v>242</v>
      </c>
      <c r="DD50" t="s">
        <v>242</v>
      </c>
      <c r="DE50" t="s">
        <v>242</v>
      </c>
      <c r="DF50" t="s">
        <v>242</v>
      </c>
      <c r="DG50" t="s">
        <v>242</v>
      </c>
      <c r="DH50" t="s">
        <v>242</v>
      </c>
      <c r="DI50" t="s">
        <v>242</v>
      </c>
      <c r="DJ50" t="s">
        <v>242</v>
      </c>
      <c r="DK50" t="s">
        <v>242</v>
      </c>
      <c r="DL50" t="s">
        <v>242</v>
      </c>
      <c r="DM50" t="s">
        <v>242</v>
      </c>
      <c r="DN50" t="s">
        <v>242</v>
      </c>
      <c r="DO50" t="s">
        <v>242</v>
      </c>
      <c r="DP50" t="s">
        <v>242</v>
      </c>
      <c r="DQ50" t="s">
        <v>242</v>
      </c>
      <c r="DR50" t="s">
        <v>242</v>
      </c>
      <c r="DS50" t="s">
        <v>242</v>
      </c>
      <c r="DT50" t="s">
        <v>242</v>
      </c>
      <c r="DU50" t="s">
        <v>242</v>
      </c>
      <c r="DV50" t="s">
        <v>242</v>
      </c>
      <c r="DW50" t="s">
        <v>242</v>
      </c>
      <c r="DX50">
        <v>0</v>
      </c>
      <c r="DY50">
        <v>0</v>
      </c>
      <c r="DZ50">
        <v>25000</v>
      </c>
      <c r="EA50">
        <v>25000</v>
      </c>
      <c r="EB50" t="s">
        <v>242</v>
      </c>
      <c r="EC50" t="s">
        <v>242</v>
      </c>
      <c r="ED50" t="s">
        <v>242</v>
      </c>
      <c r="EE50" t="s">
        <v>242</v>
      </c>
      <c r="EF50" t="s">
        <v>242</v>
      </c>
      <c r="EG50" t="s">
        <v>242</v>
      </c>
      <c r="EH50" t="s">
        <v>242</v>
      </c>
      <c r="EI50" t="s">
        <v>242</v>
      </c>
      <c r="EJ50" t="s">
        <v>242</v>
      </c>
      <c r="EK50" t="s">
        <v>242</v>
      </c>
      <c r="EL50" t="s">
        <v>242</v>
      </c>
      <c r="EM50" t="s">
        <v>242</v>
      </c>
      <c r="EN50" t="s">
        <v>242</v>
      </c>
      <c r="EO50" t="s">
        <v>242</v>
      </c>
      <c r="EP50" t="s">
        <v>242</v>
      </c>
      <c r="EQ50" t="s">
        <v>242</v>
      </c>
      <c r="ES50" s="113">
        <v>50000</v>
      </c>
      <c r="ET50">
        <v>50000</v>
      </c>
    </row>
    <row r="51" spans="4:150" x14ac:dyDescent="0.2">
      <c r="D51">
        <v>3</v>
      </c>
      <c r="E51" t="s">
        <v>202</v>
      </c>
      <c r="F51">
        <v>14</v>
      </c>
      <c r="G51" t="s">
        <v>142</v>
      </c>
      <c r="H51" t="s">
        <v>185</v>
      </c>
      <c r="I51" t="s">
        <v>90</v>
      </c>
      <c r="J51">
        <v>42491</v>
      </c>
      <c r="K51">
        <v>42522</v>
      </c>
      <c r="L51">
        <v>2016</v>
      </c>
      <c r="M51" t="s">
        <v>128</v>
      </c>
      <c r="Q51" t="s">
        <v>156</v>
      </c>
      <c r="AD51">
        <v>0</v>
      </c>
      <c r="AQ51">
        <v>0</v>
      </c>
      <c r="BD51">
        <v>0</v>
      </c>
      <c r="BI51">
        <v>0</v>
      </c>
      <c r="BJ51">
        <v>0</v>
      </c>
      <c r="BK51">
        <v>0</v>
      </c>
      <c r="BL51">
        <v>40000</v>
      </c>
      <c r="BQ51">
        <v>40000</v>
      </c>
      <c r="CD51">
        <v>0</v>
      </c>
      <c r="CE51">
        <v>40000</v>
      </c>
      <c r="CF51">
        <v>42583</v>
      </c>
      <c r="CG51">
        <v>4</v>
      </c>
      <c r="CH51">
        <v>41</v>
      </c>
      <c r="CI51" t="s">
        <v>162</v>
      </c>
      <c r="CJ51" t="s">
        <v>242</v>
      </c>
      <c r="CK51" t="s">
        <v>242</v>
      </c>
      <c r="CL51" t="s">
        <v>242</v>
      </c>
      <c r="CM51" t="s">
        <v>242</v>
      </c>
      <c r="CN51" t="s">
        <v>242</v>
      </c>
      <c r="CO51" t="s">
        <v>242</v>
      </c>
      <c r="CP51" t="s">
        <v>242</v>
      </c>
      <c r="CQ51" t="s">
        <v>242</v>
      </c>
      <c r="CR51" t="s">
        <v>242</v>
      </c>
      <c r="CS51" t="s">
        <v>242</v>
      </c>
      <c r="CT51" t="s">
        <v>242</v>
      </c>
      <c r="CU51" t="s">
        <v>242</v>
      </c>
      <c r="CV51" t="s">
        <v>242</v>
      </c>
      <c r="CW51" t="s">
        <v>242</v>
      </c>
      <c r="CX51" t="s">
        <v>242</v>
      </c>
      <c r="CY51" t="s">
        <v>242</v>
      </c>
      <c r="CZ51" t="s">
        <v>242</v>
      </c>
      <c r="DA51" t="s">
        <v>242</v>
      </c>
      <c r="DB51" t="s">
        <v>242</v>
      </c>
      <c r="DC51" t="s">
        <v>242</v>
      </c>
      <c r="DD51" t="s">
        <v>242</v>
      </c>
      <c r="DE51" t="s">
        <v>242</v>
      </c>
      <c r="DF51" t="s">
        <v>242</v>
      </c>
      <c r="DG51" t="s">
        <v>242</v>
      </c>
      <c r="DH51" t="s">
        <v>242</v>
      </c>
      <c r="DI51" t="s">
        <v>242</v>
      </c>
      <c r="DJ51" t="s">
        <v>242</v>
      </c>
      <c r="DK51" t="s">
        <v>242</v>
      </c>
      <c r="DL51" t="s">
        <v>242</v>
      </c>
      <c r="DM51" t="s">
        <v>242</v>
      </c>
      <c r="DN51" t="s">
        <v>242</v>
      </c>
      <c r="DO51" t="s">
        <v>242</v>
      </c>
      <c r="DP51" t="s">
        <v>242</v>
      </c>
      <c r="DQ51" t="s">
        <v>242</v>
      </c>
      <c r="DR51" t="s">
        <v>242</v>
      </c>
      <c r="DS51" t="s">
        <v>242</v>
      </c>
      <c r="DT51" t="s">
        <v>242</v>
      </c>
      <c r="DU51" t="s">
        <v>242</v>
      </c>
      <c r="DV51" t="s">
        <v>242</v>
      </c>
      <c r="DW51" t="s">
        <v>242</v>
      </c>
      <c r="DX51">
        <v>0</v>
      </c>
      <c r="DY51">
        <v>0</v>
      </c>
      <c r="DZ51">
        <v>0</v>
      </c>
      <c r="EA51">
        <v>40000</v>
      </c>
      <c r="EB51" t="s">
        <v>242</v>
      </c>
      <c r="EC51" t="s">
        <v>242</v>
      </c>
      <c r="ED51" t="s">
        <v>242</v>
      </c>
      <c r="EE51" t="s">
        <v>242</v>
      </c>
      <c r="EF51" t="s">
        <v>242</v>
      </c>
      <c r="EG51" t="s">
        <v>242</v>
      </c>
      <c r="EH51" t="s">
        <v>242</v>
      </c>
      <c r="EI51" t="s">
        <v>242</v>
      </c>
      <c r="EJ51" t="s">
        <v>242</v>
      </c>
      <c r="EK51" t="s">
        <v>242</v>
      </c>
      <c r="EL51" t="s">
        <v>242</v>
      </c>
      <c r="EM51" t="s">
        <v>242</v>
      </c>
      <c r="EN51" t="s">
        <v>242</v>
      </c>
      <c r="EO51" t="s">
        <v>242</v>
      </c>
      <c r="EP51" t="s">
        <v>242</v>
      </c>
      <c r="EQ51" t="s">
        <v>242</v>
      </c>
      <c r="ES51" s="113">
        <v>40000</v>
      </c>
      <c r="ET51">
        <v>40000</v>
      </c>
    </row>
    <row r="52" spans="4:150" x14ac:dyDescent="0.2">
      <c r="D52">
        <v>3</v>
      </c>
      <c r="E52" t="s">
        <v>202</v>
      </c>
      <c r="F52">
        <v>14</v>
      </c>
      <c r="G52" t="s">
        <v>135</v>
      </c>
      <c r="H52" t="s">
        <v>185</v>
      </c>
      <c r="I52" t="s">
        <v>143</v>
      </c>
      <c r="J52">
        <v>42614</v>
      </c>
      <c r="K52">
        <v>42704</v>
      </c>
      <c r="L52">
        <v>2016</v>
      </c>
      <c r="M52" t="s">
        <v>126</v>
      </c>
      <c r="Q52" t="s">
        <v>156</v>
      </c>
      <c r="AD52">
        <v>0</v>
      </c>
      <c r="AQ52">
        <v>0</v>
      </c>
      <c r="BD52">
        <v>0</v>
      </c>
      <c r="BM52">
        <v>22500</v>
      </c>
      <c r="BN52">
        <v>22500</v>
      </c>
      <c r="BO52">
        <v>22500</v>
      </c>
      <c r="BP52">
        <v>22500</v>
      </c>
      <c r="BQ52">
        <v>90000</v>
      </c>
      <c r="BR52">
        <v>22500</v>
      </c>
      <c r="BS52">
        <v>22500</v>
      </c>
      <c r="BT52">
        <v>22500</v>
      </c>
      <c r="BU52">
        <v>22500</v>
      </c>
      <c r="BV52">
        <v>22500</v>
      </c>
      <c r="BW52">
        <v>22500</v>
      </c>
      <c r="BX52">
        <v>22500</v>
      </c>
      <c r="BY52">
        <v>22500</v>
      </c>
      <c r="BZ52">
        <v>22500</v>
      </c>
      <c r="CA52">
        <v>22500</v>
      </c>
      <c r="CB52">
        <v>22500</v>
      </c>
      <c r="CC52">
        <v>22500</v>
      </c>
      <c r="CD52">
        <v>270000</v>
      </c>
      <c r="CE52">
        <v>360000</v>
      </c>
      <c r="CF52">
        <v>43070</v>
      </c>
      <c r="CG52">
        <v>16</v>
      </c>
      <c r="CH52">
        <v>42</v>
      </c>
      <c r="CI52" t="s">
        <v>163</v>
      </c>
      <c r="CJ52" t="s">
        <v>242</v>
      </c>
      <c r="CK52" t="s">
        <v>242</v>
      </c>
      <c r="CL52" t="s">
        <v>242</v>
      </c>
      <c r="CM52" t="s">
        <v>242</v>
      </c>
      <c r="CN52" t="s">
        <v>242</v>
      </c>
      <c r="CO52" t="s">
        <v>242</v>
      </c>
      <c r="CP52" t="s">
        <v>242</v>
      </c>
      <c r="CQ52" t="s">
        <v>242</v>
      </c>
      <c r="CR52" t="s">
        <v>242</v>
      </c>
      <c r="CS52" t="s">
        <v>242</v>
      </c>
      <c r="CT52" t="s">
        <v>242</v>
      </c>
      <c r="CU52" t="s">
        <v>242</v>
      </c>
      <c r="CV52" t="s">
        <v>242</v>
      </c>
      <c r="CW52" t="s">
        <v>242</v>
      </c>
      <c r="CX52" t="s">
        <v>242</v>
      </c>
      <c r="CY52" t="s">
        <v>242</v>
      </c>
      <c r="CZ52" t="s">
        <v>242</v>
      </c>
      <c r="DA52" t="s">
        <v>242</v>
      </c>
      <c r="DB52" t="s">
        <v>242</v>
      </c>
      <c r="DC52" t="s">
        <v>242</v>
      </c>
      <c r="DD52" t="s">
        <v>242</v>
      </c>
      <c r="DE52" t="s">
        <v>242</v>
      </c>
      <c r="DF52" t="s">
        <v>242</v>
      </c>
      <c r="DG52" t="s">
        <v>242</v>
      </c>
      <c r="DH52" t="s">
        <v>242</v>
      </c>
      <c r="DI52" t="s">
        <v>242</v>
      </c>
      <c r="DJ52" t="s">
        <v>242</v>
      </c>
      <c r="DK52" t="s">
        <v>242</v>
      </c>
      <c r="DL52" t="s">
        <v>242</v>
      </c>
      <c r="DM52" t="s">
        <v>242</v>
      </c>
      <c r="DN52" t="s">
        <v>242</v>
      </c>
      <c r="DO52" t="s">
        <v>242</v>
      </c>
      <c r="DP52" t="s">
        <v>242</v>
      </c>
      <c r="DQ52" t="s">
        <v>242</v>
      </c>
      <c r="DR52" t="s">
        <v>242</v>
      </c>
      <c r="DS52" t="s">
        <v>242</v>
      </c>
      <c r="DT52" t="s">
        <v>242</v>
      </c>
      <c r="DU52" t="s">
        <v>242</v>
      </c>
      <c r="DV52" t="s">
        <v>242</v>
      </c>
      <c r="DW52" t="s">
        <v>242</v>
      </c>
      <c r="DX52" t="s">
        <v>242</v>
      </c>
      <c r="DY52" t="s">
        <v>242</v>
      </c>
      <c r="DZ52" t="s">
        <v>242</v>
      </c>
      <c r="EA52" t="s">
        <v>242</v>
      </c>
      <c r="EB52">
        <v>22500</v>
      </c>
      <c r="EC52">
        <v>22500</v>
      </c>
      <c r="ED52">
        <v>22500</v>
      </c>
      <c r="EE52">
        <v>22500</v>
      </c>
      <c r="EF52">
        <v>22500</v>
      </c>
      <c r="EG52">
        <v>22500</v>
      </c>
      <c r="EH52">
        <v>22500</v>
      </c>
      <c r="EI52">
        <v>22500</v>
      </c>
      <c r="EJ52">
        <v>22500</v>
      </c>
      <c r="EK52">
        <v>22500</v>
      </c>
      <c r="EL52">
        <v>22500</v>
      </c>
      <c r="EM52">
        <v>22500</v>
      </c>
      <c r="EN52">
        <v>22500</v>
      </c>
      <c r="EO52">
        <v>22500</v>
      </c>
      <c r="EP52">
        <v>22500</v>
      </c>
      <c r="EQ52">
        <v>22500</v>
      </c>
      <c r="ES52" s="113">
        <v>360000</v>
      </c>
      <c r="ET52">
        <v>360000</v>
      </c>
    </row>
    <row r="53" spans="4:150" x14ac:dyDescent="0.2">
      <c r="D53">
        <v>4</v>
      </c>
      <c r="E53" t="s">
        <v>59</v>
      </c>
      <c r="F53" t="s">
        <v>59</v>
      </c>
      <c r="G53" t="s">
        <v>237</v>
      </c>
      <c r="H53" t="s">
        <v>190</v>
      </c>
      <c r="I53" t="s">
        <v>1</v>
      </c>
      <c r="J53">
        <v>41640</v>
      </c>
      <c r="K53">
        <v>41730</v>
      </c>
      <c r="L53">
        <v>2014</v>
      </c>
      <c r="M53" t="s">
        <v>136</v>
      </c>
      <c r="Q53" t="s">
        <v>156</v>
      </c>
      <c r="AA53">
        <v>0</v>
      </c>
      <c r="AB53">
        <v>0</v>
      </c>
      <c r="AC53">
        <v>0</v>
      </c>
      <c r="AD53">
        <v>0</v>
      </c>
      <c r="AE53">
        <v>7000</v>
      </c>
      <c r="AF53">
        <v>7000</v>
      </c>
      <c r="AG53">
        <v>7000</v>
      </c>
      <c r="AH53">
        <v>7000</v>
      </c>
      <c r="AI53">
        <v>7000</v>
      </c>
      <c r="AJ53">
        <v>7000</v>
      </c>
      <c r="AK53">
        <v>7000</v>
      </c>
      <c r="AL53">
        <v>7000</v>
      </c>
      <c r="AM53">
        <v>7000</v>
      </c>
      <c r="AN53">
        <v>7000</v>
      </c>
      <c r="AQ53">
        <v>70000</v>
      </c>
      <c r="BD53">
        <v>0</v>
      </c>
      <c r="BQ53">
        <v>0</v>
      </c>
      <c r="CD53">
        <v>0</v>
      </c>
      <c r="CE53">
        <v>70000</v>
      </c>
      <c r="CF53">
        <v>42005</v>
      </c>
      <c r="CG53">
        <v>13</v>
      </c>
      <c r="CJ53" t="s">
        <v>242</v>
      </c>
      <c r="CK53" t="s">
        <v>242</v>
      </c>
      <c r="CL53" t="s">
        <v>242</v>
      </c>
      <c r="CM53" t="s">
        <v>242</v>
      </c>
      <c r="CN53" t="s">
        <v>242</v>
      </c>
      <c r="CO53" t="s">
        <v>242</v>
      </c>
      <c r="CP53" t="s">
        <v>242</v>
      </c>
      <c r="CQ53" t="s">
        <v>242</v>
      </c>
      <c r="CR53" t="s">
        <v>242</v>
      </c>
      <c r="CS53">
        <v>0</v>
      </c>
      <c r="CT53">
        <v>0</v>
      </c>
      <c r="CU53">
        <v>0</v>
      </c>
      <c r="CV53">
        <v>7000</v>
      </c>
      <c r="CW53">
        <v>7000</v>
      </c>
      <c r="CX53">
        <v>7000</v>
      </c>
      <c r="CY53">
        <v>7000</v>
      </c>
      <c r="CZ53">
        <v>7000</v>
      </c>
      <c r="DA53">
        <v>7000</v>
      </c>
      <c r="DB53">
        <v>7000</v>
      </c>
      <c r="DC53">
        <v>7000</v>
      </c>
      <c r="DD53">
        <v>7000</v>
      </c>
      <c r="DE53">
        <v>7000</v>
      </c>
      <c r="DF53" t="s">
        <v>242</v>
      </c>
      <c r="DG53" t="s">
        <v>242</v>
      </c>
      <c r="DH53" t="s">
        <v>242</v>
      </c>
      <c r="DI53" t="s">
        <v>242</v>
      </c>
      <c r="DJ53" t="s">
        <v>242</v>
      </c>
      <c r="DK53" t="s">
        <v>242</v>
      </c>
      <c r="DL53" t="s">
        <v>242</v>
      </c>
      <c r="DM53" t="s">
        <v>242</v>
      </c>
      <c r="DN53" t="s">
        <v>242</v>
      </c>
      <c r="DO53" t="s">
        <v>242</v>
      </c>
      <c r="DP53" t="s">
        <v>242</v>
      </c>
      <c r="DQ53" t="s">
        <v>242</v>
      </c>
      <c r="DR53" t="s">
        <v>242</v>
      </c>
      <c r="DS53" t="s">
        <v>242</v>
      </c>
      <c r="DT53" t="s">
        <v>242</v>
      </c>
      <c r="DU53" t="s">
        <v>242</v>
      </c>
      <c r="DV53" t="s">
        <v>242</v>
      </c>
      <c r="DW53" t="s">
        <v>242</v>
      </c>
      <c r="DX53" t="s">
        <v>242</v>
      </c>
      <c r="DY53" t="s">
        <v>242</v>
      </c>
      <c r="DZ53" t="s">
        <v>242</v>
      </c>
      <c r="EA53" t="s">
        <v>242</v>
      </c>
      <c r="EB53" t="s">
        <v>242</v>
      </c>
      <c r="EC53" t="s">
        <v>242</v>
      </c>
      <c r="ED53" t="s">
        <v>242</v>
      </c>
      <c r="EE53" t="s">
        <v>242</v>
      </c>
      <c r="EF53" t="s">
        <v>242</v>
      </c>
      <c r="EG53" t="s">
        <v>242</v>
      </c>
      <c r="EH53" t="s">
        <v>242</v>
      </c>
      <c r="EI53" t="s">
        <v>242</v>
      </c>
      <c r="EJ53" t="s">
        <v>242</v>
      </c>
      <c r="EK53" t="s">
        <v>242</v>
      </c>
      <c r="EL53" t="s">
        <v>242</v>
      </c>
      <c r="EM53" t="s">
        <v>242</v>
      </c>
      <c r="EN53" t="s">
        <v>242</v>
      </c>
      <c r="EO53" t="s">
        <v>242</v>
      </c>
      <c r="EP53" t="s">
        <v>242</v>
      </c>
      <c r="EQ53" t="s">
        <v>242</v>
      </c>
      <c r="ES53" s="113">
        <v>70000</v>
      </c>
      <c r="ET53">
        <v>70000</v>
      </c>
    </row>
    <row r="54" spans="4:150" x14ac:dyDescent="0.2">
      <c r="D54">
        <v>4</v>
      </c>
      <c r="E54" t="s">
        <v>59</v>
      </c>
      <c r="F54" t="s">
        <v>59</v>
      </c>
      <c r="G54" t="s">
        <v>192</v>
      </c>
      <c r="H54" t="s">
        <v>190</v>
      </c>
      <c r="I54" t="s">
        <v>144</v>
      </c>
      <c r="J54">
        <v>42856</v>
      </c>
      <c r="K54">
        <v>42917</v>
      </c>
      <c r="L54">
        <v>2017</v>
      </c>
      <c r="M54" t="s">
        <v>191</v>
      </c>
      <c r="Q54" t="s">
        <v>156</v>
      </c>
      <c r="AD54">
        <v>0</v>
      </c>
      <c r="AQ54">
        <v>0</v>
      </c>
      <c r="BD54">
        <v>0</v>
      </c>
      <c r="BQ54">
        <v>0</v>
      </c>
      <c r="CB54">
        <v>0</v>
      </c>
      <c r="CC54">
        <v>100000</v>
      </c>
      <c r="CD54">
        <v>100000</v>
      </c>
      <c r="CE54">
        <v>100000</v>
      </c>
      <c r="CF54">
        <v>42887</v>
      </c>
      <c r="CG54">
        <v>2</v>
      </c>
      <c r="CH54">
        <v>43</v>
      </c>
      <c r="CI54">
        <v>3</v>
      </c>
      <c r="CJ54" t="s">
        <v>242</v>
      </c>
      <c r="CK54" t="s">
        <v>242</v>
      </c>
      <c r="CL54" t="s">
        <v>242</v>
      </c>
      <c r="CM54" t="s">
        <v>242</v>
      </c>
      <c r="CN54" t="s">
        <v>242</v>
      </c>
      <c r="CO54" t="s">
        <v>242</v>
      </c>
      <c r="CP54" t="s">
        <v>242</v>
      </c>
      <c r="CQ54" t="s">
        <v>242</v>
      </c>
      <c r="CR54" t="s">
        <v>242</v>
      </c>
      <c r="CS54" t="s">
        <v>242</v>
      </c>
      <c r="CT54" t="s">
        <v>242</v>
      </c>
      <c r="CU54" t="s">
        <v>242</v>
      </c>
      <c r="CV54" t="s">
        <v>242</v>
      </c>
      <c r="CW54" t="s">
        <v>242</v>
      </c>
      <c r="CX54" t="s">
        <v>242</v>
      </c>
      <c r="CY54" t="s">
        <v>242</v>
      </c>
      <c r="CZ54" t="s">
        <v>242</v>
      </c>
      <c r="DA54" t="s">
        <v>242</v>
      </c>
      <c r="DB54" t="s">
        <v>242</v>
      </c>
      <c r="DC54" t="s">
        <v>242</v>
      </c>
      <c r="DD54" t="s">
        <v>242</v>
      </c>
      <c r="DE54" t="s">
        <v>242</v>
      </c>
      <c r="DF54" t="s">
        <v>242</v>
      </c>
      <c r="DG54" t="s">
        <v>242</v>
      </c>
      <c r="DH54" t="s">
        <v>242</v>
      </c>
      <c r="DI54" t="s">
        <v>242</v>
      </c>
      <c r="DJ54" t="s">
        <v>242</v>
      </c>
      <c r="DK54" t="s">
        <v>242</v>
      </c>
      <c r="DL54" t="s">
        <v>242</v>
      </c>
      <c r="DM54" t="s">
        <v>242</v>
      </c>
      <c r="DN54" t="s">
        <v>242</v>
      </c>
      <c r="DO54" t="s">
        <v>242</v>
      </c>
      <c r="DP54" t="s">
        <v>242</v>
      </c>
      <c r="DQ54" t="s">
        <v>242</v>
      </c>
      <c r="DR54" t="s">
        <v>242</v>
      </c>
      <c r="DS54" t="s">
        <v>242</v>
      </c>
      <c r="DT54" t="s">
        <v>242</v>
      </c>
      <c r="DU54" t="s">
        <v>242</v>
      </c>
      <c r="DV54" t="s">
        <v>242</v>
      </c>
      <c r="DW54" t="s">
        <v>242</v>
      </c>
      <c r="DX54" t="s">
        <v>242</v>
      </c>
      <c r="DY54" t="s">
        <v>242</v>
      </c>
      <c r="DZ54" t="s">
        <v>242</v>
      </c>
      <c r="EA54" t="s">
        <v>242</v>
      </c>
      <c r="EB54" t="s">
        <v>242</v>
      </c>
      <c r="EC54" t="s">
        <v>242</v>
      </c>
      <c r="ED54" t="s">
        <v>242</v>
      </c>
      <c r="EE54" t="s">
        <v>242</v>
      </c>
      <c r="EF54" t="s">
        <v>242</v>
      </c>
      <c r="EG54" t="s">
        <v>242</v>
      </c>
      <c r="EH54" t="s">
        <v>242</v>
      </c>
      <c r="EI54" t="s">
        <v>242</v>
      </c>
      <c r="EJ54" t="s">
        <v>242</v>
      </c>
      <c r="EK54" t="s">
        <v>242</v>
      </c>
      <c r="EL54" t="s">
        <v>242</v>
      </c>
      <c r="EM54" t="s">
        <v>242</v>
      </c>
      <c r="EN54" t="s">
        <v>242</v>
      </c>
      <c r="EO54" t="s">
        <v>242</v>
      </c>
      <c r="EP54">
        <v>0</v>
      </c>
      <c r="EQ54">
        <v>100000</v>
      </c>
      <c r="ES54" s="113">
        <v>100000</v>
      </c>
      <c r="ET54">
        <v>100000</v>
      </c>
    </row>
    <row r="55" spans="4:150" x14ac:dyDescent="0.2">
      <c r="D55">
        <v>4</v>
      </c>
      <c r="E55" t="s">
        <v>59</v>
      </c>
      <c r="F55" t="s">
        <v>59</v>
      </c>
      <c r="G55" t="s">
        <v>80</v>
      </c>
      <c r="H55" t="s">
        <v>190</v>
      </c>
      <c r="I55" t="s">
        <v>193</v>
      </c>
      <c r="J55">
        <v>41548</v>
      </c>
      <c r="K55">
        <v>41609</v>
      </c>
      <c r="L55">
        <v>2013</v>
      </c>
      <c r="M55" t="s">
        <v>126</v>
      </c>
      <c r="Q55" t="s">
        <v>156</v>
      </c>
      <c r="AD55">
        <v>0</v>
      </c>
      <c r="AE55">
        <v>5208.3333332500006</v>
      </c>
      <c r="AF55">
        <v>5208.3333332500006</v>
      </c>
      <c r="AG55">
        <v>5208.3333332500006</v>
      </c>
      <c r="AH55">
        <v>5208.3333332500006</v>
      </c>
      <c r="AI55">
        <v>5208.3333332500006</v>
      </c>
      <c r="AJ55">
        <v>5208.3333332500006</v>
      </c>
      <c r="AK55">
        <v>5208.3333332500006</v>
      </c>
      <c r="AL55">
        <v>5208.3333332500006</v>
      </c>
      <c r="AM55">
        <v>5208.3333332500006</v>
      </c>
      <c r="AN55">
        <v>5208.3333332500006</v>
      </c>
      <c r="AO55">
        <v>5208.3333332500006</v>
      </c>
      <c r="AP55">
        <v>5208.3333332500006</v>
      </c>
      <c r="AQ55">
        <v>62499.999999000021</v>
      </c>
      <c r="AR55">
        <v>5208.3333332500006</v>
      </c>
      <c r="AS55">
        <v>5208.3333332500006</v>
      </c>
      <c r="AT55">
        <v>5208.3333332500006</v>
      </c>
      <c r="AU55">
        <v>5208.3333332500006</v>
      </c>
      <c r="AV55">
        <v>5208.3333332500006</v>
      </c>
      <c r="AW55">
        <v>5208.3333332500006</v>
      </c>
      <c r="AX55">
        <v>5208.3333332500006</v>
      </c>
      <c r="AY55">
        <v>5208.3333332500006</v>
      </c>
      <c r="AZ55">
        <v>5208.3333332500006</v>
      </c>
      <c r="BA55">
        <v>5208.3333332500006</v>
      </c>
      <c r="BB55">
        <v>5208.3333332500006</v>
      </c>
      <c r="BC55">
        <v>5208.3333332500006</v>
      </c>
      <c r="BD55">
        <v>62499.999999000021</v>
      </c>
      <c r="BE55">
        <v>5208.3333332500006</v>
      </c>
      <c r="BF55">
        <v>5208.3333332500006</v>
      </c>
      <c r="BG55">
        <v>5208.3333332500006</v>
      </c>
      <c r="BH55">
        <v>5208.3333332500006</v>
      </c>
      <c r="BI55">
        <v>5208.3333332500006</v>
      </c>
      <c r="BJ55">
        <v>5208.3333332500006</v>
      </c>
      <c r="BK55">
        <v>5208.3333332500006</v>
      </c>
      <c r="BL55">
        <v>5208.3333332500006</v>
      </c>
      <c r="BM55">
        <v>5208.3333332500006</v>
      </c>
      <c r="BN55">
        <v>5208.3333332500006</v>
      </c>
      <c r="BO55">
        <v>5208.3333332500006</v>
      </c>
      <c r="BP55">
        <v>5208.3333332500006</v>
      </c>
      <c r="BQ55">
        <v>62499.999999000021</v>
      </c>
      <c r="BR55">
        <v>5208.3333332500006</v>
      </c>
      <c r="BS55">
        <v>5208.3333332500006</v>
      </c>
      <c r="BT55">
        <v>5208.3333332500006</v>
      </c>
      <c r="BU55">
        <v>5208.3333332500006</v>
      </c>
      <c r="BV55">
        <v>5208.3333332500006</v>
      </c>
      <c r="BW55">
        <v>5208.3333332500006</v>
      </c>
      <c r="BX55">
        <v>5208.3333332500006</v>
      </c>
      <c r="BY55">
        <v>5208.3333332500006</v>
      </c>
      <c r="BZ55">
        <v>5208.3333332500006</v>
      </c>
      <c r="CA55">
        <v>5208.3333332500006</v>
      </c>
      <c r="CB55">
        <v>5208.3333332500006</v>
      </c>
      <c r="CC55">
        <v>5208.3333332500006</v>
      </c>
      <c r="CD55">
        <v>62499.999999000021</v>
      </c>
      <c r="CE55">
        <v>250000</v>
      </c>
      <c r="CF55">
        <v>42979</v>
      </c>
      <c r="CG55">
        <v>48</v>
      </c>
      <c r="CH55">
        <v>45</v>
      </c>
      <c r="CI55">
        <v>3</v>
      </c>
      <c r="CJ55" t="s">
        <v>242</v>
      </c>
      <c r="CK55" t="s">
        <v>242</v>
      </c>
      <c r="CL55" t="s">
        <v>242</v>
      </c>
      <c r="CM55" t="s">
        <v>242</v>
      </c>
      <c r="CN55" t="s">
        <v>242</v>
      </c>
      <c r="CO55" t="s">
        <v>242</v>
      </c>
      <c r="CP55" t="s">
        <v>242</v>
      </c>
      <c r="CQ55" t="s">
        <v>242</v>
      </c>
      <c r="CR55" t="s">
        <v>242</v>
      </c>
      <c r="CS55" t="s">
        <v>242</v>
      </c>
      <c r="CT55" t="s">
        <v>242</v>
      </c>
      <c r="CU55" t="s">
        <v>242</v>
      </c>
      <c r="CV55">
        <v>5208.3333332500006</v>
      </c>
      <c r="CW55">
        <v>5208.3333332500006</v>
      </c>
      <c r="CX55">
        <v>5208.3333332500006</v>
      </c>
      <c r="CY55">
        <v>5208.3333332500006</v>
      </c>
      <c r="CZ55">
        <v>5208.3333332500006</v>
      </c>
      <c r="DA55">
        <v>5208.3333332500006</v>
      </c>
      <c r="DB55">
        <v>5208.3333332500006</v>
      </c>
      <c r="DC55">
        <v>5208.3333332500006</v>
      </c>
      <c r="DD55">
        <v>5208.3333332500006</v>
      </c>
      <c r="DE55">
        <v>5208.3333332500006</v>
      </c>
      <c r="DF55">
        <v>5208.3333332500006</v>
      </c>
      <c r="DG55">
        <v>5208.3333332500006</v>
      </c>
      <c r="DH55">
        <v>5208.3333332500006</v>
      </c>
      <c r="DI55">
        <v>5208.3333332500006</v>
      </c>
      <c r="DJ55">
        <v>5208.3333332500006</v>
      </c>
      <c r="DK55">
        <v>5208.3333332500006</v>
      </c>
      <c r="DL55">
        <v>5208.3333332500006</v>
      </c>
      <c r="DM55">
        <v>5208.3333332500006</v>
      </c>
      <c r="DN55">
        <v>5208.3333332500006</v>
      </c>
      <c r="DO55">
        <v>5208.3333332500006</v>
      </c>
      <c r="DP55">
        <v>5208.3333332500006</v>
      </c>
      <c r="DQ55">
        <v>5208.3333332500006</v>
      </c>
      <c r="DR55">
        <v>5208.3333332500006</v>
      </c>
      <c r="DS55">
        <v>5208.3333332500006</v>
      </c>
      <c r="DT55">
        <v>5208.3333332500006</v>
      </c>
      <c r="DU55">
        <v>5208.3333332500006</v>
      </c>
      <c r="DV55">
        <v>5208.3333332500006</v>
      </c>
      <c r="DW55">
        <v>5208.3333332500006</v>
      </c>
      <c r="DX55">
        <v>5208.3333332500006</v>
      </c>
      <c r="DY55">
        <v>5208.3333332500006</v>
      </c>
      <c r="DZ55">
        <v>5208.3333332500006</v>
      </c>
      <c r="EA55">
        <v>5208.3333332500006</v>
      </c>
      <c r="EB55">
        <v>5208.3333332500006</v>
      </c>
      <c r="EC55">
        <v>5208.3333332500006</v>
      </c>
      <c r="ED55">
        <v>5208.3333332500006</v>
      </c>
      <c r="EE55">
        <v>5208.3333332500006</v>
      </c>
      <c r="EF55">
        <v>5208.3333332500006</v>
      </c>
      <c r="EG55">
        <v>5208.3333332500006</v>
      </c>
      <c r="EH55">
        <v>5208.3333332500006</v>
      </c>
      <c r="EI55">
        <v>5208.3333332500006</v>
      </c>
      <c r="EJ55">
        <v>5208.3333332500006</v>
      </c>
      <c r="EK55">
        <v>5208.3333332500006</v>
      </c>
      <c r="EL55">
        <v>5208.3333332500006</v>
      </c>
      <c r="EM55">
        <v>5208.3333332500006</v>
      </c>
      <c r="EN55">
        <v>5208.3333332500006</v>
      </c>
      <c r="EO55">
        <v>5208.3333332500006</v>
      </c>
      <c r="EP55">
        <v>5208.3333332500006</v>
      </c>
      <c r="EQ55">
        <v>5208.3333332500006</v>
      </c>
      <c r="ES55" s="113">
        <v>250000</v>
      </c>
      <c r="ET55">
        <v>250000</v>
      </c>
    </row>
    <row r="56" spans="4:150" x14ac:dyDescent="0.2">
      <c r="D56">
        <v>5</v>
      </c>
      <c r="E56" t="s">
        <v>59</v>
      </c>
      <c r="F56" t="s">
        <v>59</v>
      </c>
      <c r="G56" t="s">
        <v>176</v>
      </c>
      <c r="H56" t="s">
        <v>190</v>
      </c>
      <c r="I56" t="s">
        <v>216</v>
      </c>
      <c r="J56" t="s">
        <v>59</v>
      </c>
      <c r="K56" t="s">
        <v>59</v>
      </c>
      <c r="L56" t="s">
        <v>242</v>
      </c>
      <c r="M56" t="s">
        <v>180</v>
      </c>
      <c r="Q56" t="s">
        <v>2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6600</v>
      </c>
      <c r="AJ56">
        <v>0</v>
      </c>
      <c r="AK56">
        <v>0</v>
      </c>
      <c r="AL56">
        <v>6600</v>
      </c>
      <c r="AM56">
        <v>0</v>
      </c>
      <c r="AN56">
        <v>0</v>
      </c>
      <c r="AO56">
        <v>0</v>
      </c>
      <c r="AP56">
        <v>8800</v>
      </c>
      <c r="AQ56">
        <v>22000</v>
      </c>
      <c r="BD56">
        <v>0</v>
      </c>
      <c r="BQ56">
        <v>0</v>
      </c>
      <c r="CD56">
        <v>0</v>
      </c>
      <c r="CE56">
        <v>22000</v>
      </c>
      <c r="CF56" t="s">
        <v>242</v>
      </c>
      <c r="CG56">
        <v>12</v>
      </c>
      <c r="CJ56" t="s">
        <v>242</v>
      </c>
      <c r="CK56" t="s">
        <v>242</v>
      </c>
      <c r="CL56" t="s">
        <v>242</v>
      </c>
      <c r="CM56" t="s">
        <v>242</v>
      </c>
      <c r="CN56" t="s">
        <v>242</v>
      </c>
      <c r="CO56" t="s">
        <v>242</v>
      </c>
      <c r="CP56" t="s">
        <v>242</v>
      </c>
      <c r="CQ56" t="s">
        <v>242</v>
      </c>
      <c r="CR56" t="s">
        <v>242</v>
      </c>
      <c r="CS56" t="s">
        <v>242</v>
      </c>
      <c r="CT56" t="s">
        <v>242</v>
      </c>
      <c r="CU56" t="s">
        <v>242</v>
      </c>
      <c r="CV56">
        <v>0</v>
      </c>
      <c r="CW56">
        <v>0</v>
      </c>
      <c r="CX56">
        <v>0</v>
      </c>
      <c r="CY56">
        <v>0</v>
      </c>
      <c r="CZ56">
        <v>6600</v>
      </c>
      <c r="DA56">
        <v>0</v>
      </c>
      <c r="DB56">
        <v>0</v>
      </c>
      <c r="DC56">
        <v>6600</v>
      </c>
      <c r="DD56">
        <v>0</v>
      </c>
      <c r="DE56">
        <v>0</v>
      </c>
      <c r="DF56">
        <v>0</v>
      </c>
      <c r="DG56">
        <v>8800</v>
      </c>
      <c r="DH56" t="s">
        <v>242</v>
      </c>
      <c r="DI56" t="s">
        <v>242</v>
      </c>
      <c r="DJ56" t="s">
        <v>242</v>
      </c>
      <c r="DK56" t="s">
        <v>242</v>
      </c>
      <c r="DL56" t="s">
        <v>242</v>
      </c>
      <c r="DM56" t="s">
        <v>242</v>
      </c>
      <c r="DN56" t="s">
        <v>242</v>
      </c>
      <c r="DO56" t="s">
        <v>242</v>
      </c>
      <c r="DP56" t="s">
        <v>242</v>
      </c>
      <c r="DQ56" t="s">
        <v>242</v>
      </c>
      <c r="DR56" t="s">
        <v>242</v>
      </c>
      <c r="DS56" t="s">
        <v>242</v>
      </c>
      <c r="DT56" t="s">
        <v>242</v>
      </c>
      <c r="DU56" t="s">
        <v>242</v>
      </c>
      <c r="DV56" t="s">
        <v>242</v>
      </c>
      <c r="DW56" t="s">
        <v>242</v>
      </c>
      <c r="DX56" t="s">
        <v>242</v>
      </c>
      <c r="DY56" t="s">
        <v>242</v>
      </c>
      <c r="DZ56" t="s">
        <v>242</v>
      </c>
      <c r="EA56" t="s">
        <v>242</v>
      </c>
      <c r="EB56" t="s">
        <v>242</v>
      </c>
      <c r="EC56" t="s">
        <v>242</v>
      </c>
      <c r="ED56" t="s">
        <v>242</v>
      </c>
      <c r="EE56" t="s">
        <v>242</v>
      </c>
      <c r="EF56" t="s">
        <v>242</v>
      </c>
      <c r="EG56" t="s">
        <v>242</v>
      </c>
      <c r="EH56" t="s">
        <v>242</v>
      </c>
      <c r="EI56" t="s">
        <v>242</v>
      </c>
      <c r="EJ56" t="s">
        <v>242</v>
      </c>
      <c r="EK56" t="s">
        <v>242</v>
      </c>
      <c r="EL56" t="s">
        <v>242</v>
      </c>
      <c r="EM56" t="s">
        <v>242</v>
      </c>
      <c r="EN56" t="s">
        <v>242</v>
      </c>
      <c r="EO56" t="s">
        <v>242</v>
      </c>
      <c r="EP56" t="s">
        <v>242</v>
      </c>
      <c r="EQ56" t="s">
        <v>242</v>
      </c>
      <c r="ES56" s="113">
        <v>22000</v>
      </c>
      <c r="ET56">
        <v>22000</v>
      </c>
    </row>
    <row r="57" spans="4:150" x14ac:dyDescent="0.2">
      <c r="D57">
        <v>5</v>
      </c>
      <c r="E57" t="s">
        <v>59</v>
      </c>
      <c r="F57" t="s">
        <v>59</v>
      </c>
      <c r="G57" t="s">
        <v>177</v>
      </c>
      <c r="H57" t="s">
        <v>190</v>
      </c>
      <c r="I57" t="s">
        <v>216</v>
      </c>
      <c r="J57" t="s">
        <v>59</v>
      </c>
      <c r="K57" t="s">
        <v>59</v>
      </c>
      <c r="L57" t="s">
        <v>242</v>
      </c>
      <c r="M57" t="s">
        <v>180</v>
      </c>
      <c r="Q57" t="s">
        <v>2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9000</v>
      </c>
      <c r="AJ57">
        <v>0</v>
      </c>
      <c r="AK57">
        <v>0</v>
      </c>
      <c r="AL57">
        <v>9000</v>
      </c>
      <c r="AM57">
        <v>0</v>
      </c>
      <c r="AN57">
        <v>0</v>
      </c>
      <c r="AO57">
        <v>0</v>
      </c>
      <c r="AP57">
        <v>12000</v>
      </c>
      <c r="AQ57">
        <v>30000</v>
      </c>
      <c r="BD57">
        <v>0</v>
      </c>
      <c r="BQ57">
        <v>0</v>
      </c>
      <c r="CD57">
        <v>0</v>
      </c>
      <c r="CE57">
        <v>30000</v>
      </c>
      <c r="CF57" t="s">
        <v>242</v>
      </c>
      <c r="CG57">
        <v>12</v>
      </c>
      <c r="CJ57" t="s">
        <v>242</v>
      </c>
      <c r="CK57" t="s">
        <v>242</v>
      </c>
      <c r="CL57" t="s">
        <v>242</v>
      </c>
      <c r="CM57" t="s">
        <v>242</v>
      </c>
      <c r="CN57" t="s">
        <v>242</v>
      </c>
      <c r="CO57" t="s">
        <v>242</v>
      </c>
      <c r="CP57" t="s">
        <v>242</v>
      </c>
      <c r="CQ57" t="s">
        <v>242</v>
      </c>
      <c r="CR57" t="s">
        <v>242</v>
      </c>
      <c r="CS57" t="s">
        <v>242</v>
      </c>
      <c r="CT57" t="s">
        <v>242</v>
      </c>
      <c r="CU57" t="s">
        <v>242</v>
      </c>
      <c r="CV57">
        <v>0</v>
      </c>
      <c r="CW57">
        <v>0</v>
      </c>
      <c r="CX57">
        <v>0</v>
      </c>
      <c r="CY57">
        <v>0</v>
      </c>
      <c r="CZ57">
        <v>9000</v>
      </c>
      <c r="DA57">
        <v>0</v>
      </c>
      <c r="DB57">
        <v>0</v>
      </c>
      <c r="DC57">
        <v>9000</v>
      </c>
      <c r="DD57">
        <v>0</v>
      </c>
      <c r="DE57">
        <v>0</v>
      </c>
      <c r="DF57">
        <v>0</v>
      </c>
      <c r="DG57">
        <v>12000</v>
      </c>
      <c r="DH57" t="s">
        <v>242</v>
      </c>
      <c r="DI57" t="s">
        <v>242</v>
      </c>
      <c r="DJ57" t="s">
        <v>242</v>
      </c>
      <c r="DK57" t="s">
        <v>242</v>
      </c>
      <c r="DL57" t="s">
        <v>242</v>
      </c>
      <c r="DM57" t="s">
        <v>242</v>
      </c>
      <c r="DN57" t="s">
        <v>242</v>
      </c>
      <c r="DO57" t="s">
        <v>242</v>
      </c>
      <c r="DP57" t="s">
        <v>242</v>
      </c>
      <c r="DQ57" t="s">
        <v>242</v>
      </c>
      <c r="DR57" t="s">
        <v>242</v>
      </c>
      <c r="DS57" t="s">
        <v>242</v>
      </c>
      <c r="DT57" t="s">
        <v>242</v>
      </c>
      <c r="DU57" t="s">
        <v>242</v>
      </c>
      <c r="DV57" t="s">
        <v>242</v>
      </c>
      <c r="DW57" t="s">
        <v>242</v>
      </c>
      <c r="DX57" t="s">
        <v>242</v>
      </c>
      <c r="DY57" t="s">
        <v>242</v>
      </c>
      <c r="DZ57" t="s">
        <v>242</v>
      </c>
      <c r="EA57" t="s">
        <v>242</v>
      </c>
      <c r="EB57" t="s">
        <v>242</v>
      </c>
      <c r="EC57" t="s">
        <v>242</v>
      </c>
      <c r="ED57" t="s">
        <v>242</v>
      </c>
      <c r="EE57" t="s">
        <v>242</v>
      </c>
      <c r="EF57" t="s">
        <v>242</v>
      </c>
      <c r="EG57" t="s">
        <v>242</v>
      </c>
      <c r="EH57" t="s">
        <v>242</v>
      </c>
      <c r="EI57" t="s">
        <v>242</v>
      </c>
      <c r="EJ57" t="s">
        <v>242</v>
      </c>
      <c r="EK57" t="s">
        <v>242</v>
      </c>
      <c r="EL57" t="s">
        <v>242</v>
      </c>
      <c r="EM57" t="s">
        <v>242</v>
      </c>
      <c r="EN57" t="s">
        <v>242</v>
      </c>
      <c r="EO57" t="s">
        <v>242</v>
      </c>
      <c r="EP57" t="s">
        <v>242</v>
      </c>
      <c r="EQ57" t="s">
        <v>242</v>
      </c>
      <c r="ES57" s="113">
        <v>30000</v>
      </c>
      <c r="ET57">
        <v>30000</v>
      </c>
    </row>
    <row r="58" spans="4:150" x14ac:dyDescent="0.2">
      <c r="D58">
        <v>5</v>
      </c>
      <c r="E58" t="s">
        <v>59</v>
      </c>
      <c r="F58" t="s">
        <v>59</v>
      </c>
      <c r="G58" t="s">
        <v>178</v>
      </c>
      <c r="H58" t="s">
        <v>190</v>
      </c>
      <c r="I58" t="s">
        <v>216</v>
      </c>
      <c r="J58" t="s">
        <v>59</v>
      </c>
      <c r="K58" t="s">
        <v>59</v>
      </c>
      <c r="L58" t="s">
        <v>242</v>
      </c>
      <c r="M58" t="s">
        <v>180</v>
      </c>
      <c r="Q58" t="s">
        <v>2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10500</v>
      </c>
      <c r="AJ58">
        <v>0</v>
      </c>
      <c r="AK58">
        <v>0</v>
      </c>
      <c r="AL58">
        <v>10500</v>
      </c>
      <c r="AM58">
        <v>0</v>
      </c>
      <c r="AN58">
        <v>0</v>
      </c>
      <c r="AO58">
        <v>0</v>
      </c>
      <c r="AP58">
        <v>14000</v>
      </c>
      <c r="AQ58">
        <v>35000</v>
      </c>
      <c r="BD58">
        <v>0</v>
      </c>
      <c r="BQ58">
        <v>0</v>
      </c>
      <c r="CD58">
        <v>0</v>
      </c>
      <c r="CE58">
        <v>35000</v>
      </c>
      <c r="CF58" t="s">
        <v>242</v>
      </c>
      <c r="CG58">
        <v>12</v>
      </c>
      <c r="CJ58" t="s">
        <v>242</v>
      </c>
      <c r="CK58" t="s">
        <v>242</v>
      </c>
      <c r="CL58" t="s">
        <v>242</v>
      </c>
      <c r="CM58" t="s">
        <v>242</v>
      </c>
      <c r="CN58" t="s">
        <v>242</v>
      </c>
      <c r="CO58" t="s">
        <v>242</v>
      </c>
      <c r="CP58" t="s">
        <v>242</v>
      </c>
      <c r="CQ58" t="s">
        <v>242</v>
      </c>
      <c r="CR58" t="s">
        <v>242</v>
      </c>
      <c r="CS58" t="s">
        <v>242</v>
      </c>
      <c r="CT58" t="s">
        <v>242</v>
      </c>
      <c r="CU58" t="s">
        <v>242</v>
      </c>
      <c r="CV58">
        <v>0</v>
      </c>
      <c r="CW58">
        <v>0</v>
      </c>
      <c r="CX58">
        <v>0</v>
      </c>
      <c r="CY58">
        <v>0</v>
      </c>
      <c r="CZ58">
        <v>10500</v>
      </c>
      <c r="DA58">
        <v>0</v>
      </c>
      <c r="DB58">
        <v>0</v>
      </c>
      <c r="DC58">
        <v>10500</v>
      </c>
      <c r="DD58">
        <v>0</v>
      </c>
      <c r="DE58">
        <v>0</v>
      </c>
      <c r="DF58">
        <v>0</v>
      </c>
      <c r="DG58">
        <v>14000</v>
      </c>
      <c r="DH58" t="s">
        <v>242</v>
      </c>
      <c r="DI58" t="s">
        <v>242</v>
      </c>
      <c r="DJ58" t="s">
        <v>242</v>
      </c>
      <c r="DK58" t="s">
        <v>242</v>
      </c>
      <c r="DL58" t="s">
        <v>242</v>
      </c>
      <c r="DM58" t="s">
        <v>242</v>
      </c>
      <c r="DN58" t="s">
        <v>242</v>
      </c>
      <c r="DO58" t="s">
        <v>242</v>
      </c>
      <c r="DP58" t="s">
        <v>242</v>
      </c>
      <c r="DQ58" t="s">
        <v>242</v>
      </c>
      <c r="DR58" t="s">
        <v>242</v>
      </c>
      <c r="DS58" t="s">
        <v>242</v>
      </c>
      <c r="DT58" t="s">
        <v>242</v>
      </c>
      <c r="DU58" t="s">
        <v>242</v>
      </c>
      <c r="DV58" t="s">
        <v>242</v>
      </c>
      <c r="DW58" t="s">
        <v>242</v>
      </c>
      <c r="DX58" t="s">
        <v>242</v>
      </c>
      <c r="DY58" t="s">
        <v>242</v>
      </c>
      <c r="DZ58" t="s">
        <v>242</v>
      </c>
      <c r="EA58" t="s">
        <v>242</v>
      </c>
      <c r="EB58" t="s">
        <v>242</v>
      </c>
      <c r="EC58" t="s">
        <v>242</v>
      </c>
      <c r="ED58" t="s">
        <v>242</v>
      </c>
      <c r="EE58" t="s">
        <v>242</v>
      </c>
      <c r="EF58" t="s">
        <v>242</v>
      </c>
      <c r="EG58" t="s">
        <v>242</v>
      </c>
      <c r="EH58" t="s">
        <v>242</v>
      </c>
      <c r="EI58" t="s">
        <v>242</v>
      </c>
      <c r="EJ58" t="s">
        <v>242</v>
      </c>
      <c r="EK58" t="s">
        <v>242</v>
      </c>
      <c r="EL58" t="s">
        <v>242</v>
      </c>
      <c r="EM58" t="s">
        <v>242</v>
      </c>
      <c r="EN58" t="s">
        <v>242</v>
      </c>
      <c r="EO58" t="s">
        <v>242</v>
      </c>
      <c r="EP58" t="s">
        <v>242</v>
      </c>
      <c r="EQ58" t="s">
        <v>242</v>
      </c>
      <c r="ES58" s="113">
        <v>35000</v>
      </c>
      <c r="ET58">
        <v>35000</v>
      </c>
    </row>
    <row r="59" spans="4:150" x14ac:dyDescent="0.2">
      <c r="D59">
        <v>5</v>
      </c>
      <c r="E59" t="s">
        <v>59</v>
      </c>
      <c r="F59" t="s">
        <v>59</v>
      </c>
      <c r="G59" t="s">
        <v>179</v>
      </c>
      <c r="H59" t="s">
        <v>190</v>
      </c>
      <c r="I59" t="s">
        <v>216</v>
      </c>
      <c r="J59" t="s">
        <v>59</v>
      </c>
      <c r="K59" t="s">
        <v>59</v>
      </c>
      <c r="L59" t="s">
        <v>242</v>
      </c>
      <c r="M59" t="s">
        <v>180</v>
      </c>
      <c r="Q59" t="s">
        <v>2</v>
      </c>
      <c r="AD59">
        <v>0</v>
      </c>
      <c r="AQ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12600</v>
      </c>
      <c r="BJ59">
        <v>0</v>
      </c>
      <c r="BK59">
        <v>0</v>
      </c>
      <c r="BL59">
        <v>6300</v>
      </c>
      <c r="BM59">
        <v>0</v>
      </c>
      <c r="BN59">
        <v>0</v>
      </c>
      <c r="BO59">
        <v>6300</v>
      </c>
      <c r="BP59">
        <v>0</v>
      </c>
      <c r="BQ59">
        <v>25200</v>
      </c>
      <c r="BR59">
        <v>0</v>
      </c>
      <c r="BS59">
        <v>12600</v>
      </c>
      <c r="BT59">
        <v>0</v>
      </c>
      <c r="BU59">
        <v>0</v>
      </c>
      <c r="BV59">
        <v>12600</v>
      </c>
      <c r="BW59">
        <v>0</v>
      </c>
      <c r="BX59">
        <v>0</v>
      </c>
      <c r="BY59">
        <v>12600</v>
      </c>
      <c r="CD59">
        <v>37800</v>
      </c>
      <c r="CE59">
        <v>63000</v>
      </c>
      <c r="CF59" t="s">
        <v>242</v>
      </c>
      <c r="CG59">
        <v>20</v>
      </c>
      <c r="CJ59" t="s">
        <v>242</v>
      </c>
      <c r="CK59" t="s">
        <v>242</v>
      </c>
      <c r="CL59" t="s">
        <v>242</v>
      </c>
      <c r="CM59" t="s">
        <v>242</v>
      </c>
      <c r="CN59" t="s">
        <v>242</v>
      </c>
      <c r="CO59" t="s">
        <v>242</v>
      </c>
      <c r="CP59" t="s">
        <v>242</v>
      </c>
      <c r="CQ59" t="s">
        <v>242</v>
      </c>
      <c r="CR59" t="s">
        <v>242</v>
      </c>
      <c r="CS59" t="s">
        <v>242</v>
      </c>
      <c r="CT59" t="s">
        <v>242</v>
      </c>
      <c r="CU59" t="s">
        <v>242</v>
      </c>
      <c r="CV59" t="s">
        <v>242</v>
      </c>
      <c r="CW59" t="s">
        <v>242</v>
      </c>
      <c r="CX59" t="s">
        <v>242</v>
      </c>
      <c r="CY59" t="s">
        <v>242</v>
      </c>
      <c r="CZ59" t="s">
        <v>242</v>
      </c>
      <c r="DA59" t="s">
        <v>242</v>
      </c>
      <c r="DB59" t="s">
        <v>242</v>
      </c>
      <c r="DC59" t="s">
        <v>242</v>
      </c>
      <c r="DD59" t="s">
        <v>242</v>
      </c>
      <c r="DE59" t="s">
        <v>242</v>
      </c>
      <c r="DF59" t="s">
        <v>242</v>
      </c>
      <c r="DG59" t="s">
        <v>242</v>
      </c>
      <c r="DH59" t="s">
        <v>242</v>
      </c>
      <c r="DI59" t="s">
        <v>242</v>
      </c>
      <c r="DJ59" t="s">
        <v>242</v>
      </c>
      <c r="DK59" t="s">
        <v>242</v>
      </c>
      <c r="DL59" t="s">
        <v>242</v>
      </c>
      <c r="DM59" t="s">
        <v>242</v>
      </c>
      <c r="DN59" t="s">
        <v>242</v>
      </c>
      <c r="DO59" t="s">
        <v>242</v>
      </c>
      <c r="DP59" t="s">
        <v>242</v>
      </c>
      <c r="DQ59" t="s">
        <v>242</v>
      </c>
      <c r="DR59" t="s">
        <v>242</v>
      </c>
      <c r="DS59" t="s">
        <v>242</v>
      </c>
      <c r="DT59">
        <v>0</v>
      </c>
      <c r="DU59">
        <v>0</v>
      </c>
      <c r="DV59">
        <v>0</v>
      </c>
      <c r="DW59">
        <v>0</v>
      </c>
      <c r="DX59">
        <v>12600</v>
      </c>
      <c r="DY59">
        <v>0</v>
      </c>
      <c r="DZ59">
        <v>0</v>
      </c>
      <c r="EA59">
        <v>6300</v>
      </c>
      <c r="EB59">
        <v>0</v>
      </c>
      <c r="EC59">
        <v>0</v>
      </c>
      <c r="ED59">
        <v>6300</v>
      </c>
      <c r="EE59">
        <v>0</v>
      </c>
      <c r="EF59">
        <v>0</v>
      </c>
      <c r="EG59">
        <v>12600</v>
      </c>
      <c r="EH59">
        <v>0</v>
      </c>
      <c r="EI59">
        <v>0</v>
      </c>
      <c r="EJ59">
        <v>12600</v>
      </c>
      <c r="EK59">
        <v>0</v>
      </c>
      <c r="EL59">
        <v>0</v>
      </c>
      <c r="EM59">
        <v>12600</v>
      </c>
      <c r="EN59" t="s">
        <v>242</v>
      </c>
      <c r="EO59" t="s">
        <v>242</v>
      </c>
      <c r="EP59" t="s">
        <v>242</v>
      </c>
      <c r="EQ59" t="s">
        <v>242</v>
      </c>
      <c r="ES59" s="113">
        <v>63000</v>
      </c>
      <c r="ET59">
        <v>63000</v>
      </c>
    </row>
    <row r="60" spans="4:150" x14ac:dyDescent="0.2">
      <c r="D60">
        <v>5</v>
      </c>
      <c r="E60" t="s">
        <v>59</v>
      </c>
      <c r="F60" t="s">
        <v>59</v>
      </c>
      <c r="G60" t="s">
        <v>174</v>
      </c>
      <c r="H60" t="s">
        <v>190</v>
      </c>
      <c r="I60" t="s">
        <v>216</v>
      </c>
      <c r="J60" t="s">
        <v>59</v>
      </c>
      <c r="K60" t="s">
        <v>59</v>
      </c>
      <c r="L60" t="s">
        <v>242</v>
      </c>
      <c r="M60" t="s">
        <v>180</v>
      </c>
      <c r="Q60" t="s">
        <v>2</v>
      </c>
      <c r="AD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94700</v>
      </c>
      <c r="AW60">
        <v>0</v>
      </c>
      <c r="AX60">
        <v>0</v>
      </c>
      <c r="AY60">
        <v>47350</v>
      </c>
      <c r="AZ60">
        <v>0</v>
      </c>
      <c r="BA60">
        <v>0</v>
      </c>
      <c r="BB60">
        <v>47350</v>
      </c>
      <c r="BC60">
        <v>0</v>
      </c>
      <c r="BD60">
        <v>189400</v>
      </c>
      <c r="BE60">
        <v>0</v>
      </c>
      <c r="BF60">
        <v>94700</v>
      </c>
      <c r="BG60">
        <v>0</v>
      </c>
      <c r="BH60">
        <v>0</v>
      </c>
      <c r="BI60">
        <v>94700</v>
      </c>
      <c r="BJ60">
        <v>0</v>
      </c>
      <c r="BK60">
        <v>0</v>
      </c>
      <c r="BL60">
        <v>94700</v>
      </c>
      <c r="BQ60">
        <v>284100</v>
      </c>
      <c r="CD60">
        <v>0</v>
      </c>
      <c r="CE60">
        <v>473500</v>
      </c>
      <c r="CF60" t="s">
        <v>242</v>
      </c>
      <c r="CG60">
        <v>20</v>
      </c>
      <c r="CJ60" t="s">
        <v>242</v>
      </c>
      <c r="CK60" t="s">
        <v>242</v>
      </c>
      <c r="CL60" t="s">
        <v>242</v>
      </c>
      <c r="CM60" t="s">
        <v>242</v>
      </c>
      <c r="CN60" t="s">
        <v>242</v>
      </c>
      <c r="CO60" t="s">
        <v>242</v>
      </c>
      <c r="CP60" t="s">
        <v>242</v>
      </c>
      <c r="CQ60" t="s">
        <v>242</v>
      </c>
      <c r="CR60" t="s">
        <v>242</v>
      </c>
      <c r="CS60" t="s">
        <v>242</v>
      </c>
      <c r="CT60" t="s">
        <v>242</v>
      </c>
      <c r="CU60" t="s">
        <v>242</v>
      </c>
      <c r="CV60" t="s">
        <v>242</v>
      </c>
      <c r="CW60" t="s">
        <v>242</v>
      </c>
      <c r="CX60" t="s">
        <v>242</v>
      </c>
      <c r="CY60" t="s">
        <v>242</v>
      </c>
      <c r="CZ60" t="s">
        <v>242</v>
      </c>
      <c r="DA60" t="s">
        <v>242</v>
      </c>
      <c r="DB60" t="s">
        <v>242</v>
      </c>
      <c r="DC60" t="s">
        <v>242</v>
      </c>
      <c r="DD60" t="s">
        <v>242</v>
      </c>
      <c r="DE60" t="s">
        <v>242</v>
      </c>
      <c r="DF60" t="s">
        <v>242</v>
      </c>
      <c r="DG60" t="s">
        <v>242</v>
      </c>
      <c r="DH60">
        <v>0</v>
      </c>
      <c r="DI60">
        <v>0</v>
      </c>
      <c r="DJ60">
        <v>0</v>
      </c>
      <c r="DK60">
        <v>0</v>
      </c>
      <c r="DL60">
        <v>94700</v>
      </c>
      <c r="DM60">
        <v>0</v>
      </c>
      <c r="DN60">
        <v>0</v>
      </c>
      <c r="DO60">
        <v>47350</v>
      </c>
      <c r="DP60">
        <v>0</v>
      </c>
      <c r="DQ60">
        <v>0</v>
      </c>
      <c r="DR60">
        <v>47350</v>
      </c>
      <c r="DS60">
        <v>0</v>
      </c>
      <c r="DT60">
        <v>0</v>
      </c>
      <c r="DU60">
        <v>94700</v>
      </c>
      <c r="DV60">
        <v>0</v>
      </c>
      <c r="DW60">
        <v>0</v>
      </c>
      <c r="DX60">
        <v>94700</v>
      </c>
      <c r="DY60">
        <v>0</v>
      </c>
      <c r="DZ60">
        <v>0</v>
      </c>
      <c r="EA60">
        <v>94700</v>
      </c>
      <c r="EB60" t="s">
        <v>242</v>
      </c>
      <c r="EC60" t="s">
        <v>242</v>
      </c>
      <c r="ED60" t="s">
        <v>242</v>
      </c>
      <c r="EE60" t="s">
        <v>242</v>
      </c>
      <c r="EF60" t="s">
        <v>242</v>
      </c>
      <c r="EG60" t="s">
        <v>242</v>
      </c>
      <c r="EH60" t="s">
        <v>242</v>
      </c>
      <c r="EI60" t="s">
        <v>242</v>
      </c>
      <c r="EJ60" t="s">
        <v>242</v>
      </c>
      <c r="EK60" t="s">
        <v>242</v>
      </c>
      <c r="EL60" t="s">
        <v>242</v>
      </c>
      <c r="EM60" t="s">
        <v>242</v>
      </c>
      <c r="EN60" t="s">
        <v>242</v>
      </c>
      <c r="EO60" t="s">
        <v>242</v>
      </c>
      <c r="EP60" t="s">
        <v>242</v>
      </c>
      <c r="EQ60" t="s">
        <v>242</v>
      </c>
      <c r="ES60" s="113">
        <v>473500</v>
      </c>
      <c r="ET60">
        <v>473500</v>
      </c>
    </row>
    <row r="61" spans="4:150" x14ac:dyDescent="0.2">
      <c r="D61">
        <v>5</v>
      </c>
      <c r="E61" t="s">
        <v>59</v>
      </c>
      <c r="F61" t="s">
        <v>59</v>
      </c>
      <c r="G61" t="s">
        <v>175</v>
      </c>
      <c r="H61" t="s">
        <v>190</v>
      </c>
      <c r="I61" t="s">
        <v>216</v>
      </c>
      <c r="J61" t="s">
        <v>59</v>
      </c>
      <c r="K61" t="s">
        <v>59</v>
      </c>
      <c r="L61" t="s">
        <v>242</v>
      </c>
      <c r="M61" t="s">
        <v>180</v>
      </c>
      <c r="Q61" t="s">
        <v>2</v>
      </c>
      <c r="AD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125000</v>
      </c>
      <c r="AW61">
        <v>0</v>
      </c>
      <c r="AX61">
        <v>0</v>
      </c>
      <c r="AY61">
        <v>62500</v>
      </c>
      <c r="AZ61">
        <v>0</v>
      </c>
      <c r="BA61">
        <v>0</v>
      </c>
      <c r="BB61">
        <v>62500</v>
      </c>
      <c r="BC61">
        <v>0</v>
      </c>
      <c r="BD61">
        <v>250000</v>
      </c>
      <c r="BE61">
        <v>0</v>
      </c>
      <c r="BF61">
        <v>125000</v>
      </c>
      <c r="BG61">
        <v>0</v>
      </c>
      <c r="BH61">
        <v>0</v>
      </c>
      <c r="BI61">
        <v>125000</v>
      </c>
      <c r="BJ61">
        <v>0</v>
      </c>
      <c r="BK61">
        <v>0</v>
      </c>
      <c r="BL61">
        <v>125000</v>
      </c>
      <c r="BQ61">
        <v>375000</v>
      </c>
      <c r="CD61">
        <v>0</v>
      </c>
      <c r="CE61">
        <v>625000</v>
      </c>
      <c r="CF61" t="s">
        <v>242</v>
      </c>
      <c r="CG61">
        <v>20</v>
      </c>
      <c r="CJ61" t="s">
        <v>242</v>
      </c>
      <c r="CK61" t="s">
        <v>242</v>
      </c>
      <c r="CL61" t="s">
        <v>242</v>
      </c>
      <c r="CM61" t="s">
        <v>242</v>
      </c>
      <c r="CN61" t="s">
        <v>242</v>
      </c>
      <c r="CO61" t="s">
        <v>242</v>
      </c>
      <c r="CP61" t="s">
        <v>242</v>
      </c>
      <c r="CQ61" t="s">
        <v>242</v>
      </c>
      <c r="CR61" t="s">
        <v>242</v>
      </c>
      <c r="CS61" t="s">
        <v>242</v>
      </c>
      <c r="CT61" t="s">
        <v>242</v>
      </c>
      <c r="CU61" t="s">
        <v>242</v>
      </c>
      <c r="CV61" t="s">
        <v>242</v>
      </c>
      <c r="CW61" t="s">
        <v>242</v>
      </c>
      <c r="CX61" t="s">
        <v>242</v>
      </c>
      <c r="CY61" t="s">
        <v>242</v>
      </c>
      <c r="CZ61" t="s">
        <v>242</v>
      </c>
      <c r="DA61" t="s">
        <v>242</v>
      </c>
      <c r="DB61" t="s">
        <v>242</v>
      </c>
      <c r="DC61" t="s">
        <v>242</v>
      </c>
      <c r="DD61" t="s">
        <v>242</v>
      </c>
      <c r="DE61" t="s">
        <v>242</v>
      </c>
      <c r="DF61" t="s">
        <v>242</v>
      </c>
      <c r="DG61" t="s">
        <v>242</v>
      </c>
      <c r="DH61">
        <v>0</v>
      </c>
      <c r="DI61">
        <v>0</v>
      </c>
      <c r="DJ61">
        <v>0</v>
      </c>
      <c r="DK61">
        <v>0</v>
      </c>
      <c r="DL61">
        <v>125000</v>
      </c>
      <c r="DM61">
        <v>0</v>
      </c>
      <c r="DN61">
        <v>0</v>
      </c>
      <c r="DO61">
        <v>62500</v>
      </c>
      <c r="DP61">
        <v>0</v>
      </c>
      <c r="DQ61">
        <v>0</v>
      </c>
      <c r="DR61">
        <v>62500</v>
      </c>
      <c r="DS61">
        <v>0</v>
      </c>
      <c r="DT61">
        <v>0</v>
      </c>
      <c r="DU61">
        <v>125000</v>
      </c>
      <c r="DV61">
        <v>0</v>
      </c>
      <c r="DW61">
        <v>0</v>
      </c>
      <c r="DX61">
        <v>125000</v>
      </c>
      <c r="DY61">
        <v>0</v>
      </c>
      <c r="DZ61">
        <v>0</v>
      </c>
      <c r="EA61">
        <v>125000</v>
      </c>
      <c r="EB61" t="s">
        <v>242</v>
      </c>
      <c r="EC61" t="s">
        <v>242</v>
      </c>
      <c r="ED61" t="s">
        <v>242</v>
      </c>
      <c r="EE61" t="s">
        <v>242</v>
      </c>
      <c r="EF61" t="s">
        <v>242</v>
      </c>
      <c r="EG61" t="s">
        <v>242</v>
      </c>
      <c r="EH61" t="s">
        <v>242</v>
      </c>
      <c r="EI61" t="s">
        <v>242</v>
      </c>
      <c r="EJ61" t="s">
        <v>242</v>
      </c>
      <c r="EK61" t="s">
        <v>242</v>
      </c>
      <c r="EL61" t="s">
        <v>242</v>
      </c>
      <c r="EM61" t="s">
        <v>242</v>
      </c>
      <c r="EN61" t="s">
        <v>242</v>
      </c>
      <c r="EO61" t="s">
        <v>242</v>
      </c>
      <c r="EP61" t="s">
        <v>242</v>
      </c>
      <c r="EQ61" t="s">
        <v>242</v>
      </c>
      <c r="ES61" s="113">
        <v>625000</v>
      </c>
      <c r="ET61">
        <v>625000</v>
      </c>
    </row>
    <row r="62" spans="4:150" x14ac:dyDescent="0.2">
      <c r="D62">
        <v>5</v>
      </c>
      <c r="E62" t="s">
        <v>59</v>
      </c>
      <c r="F62" t="s">
        <v>59</v>
      </c>
      <c r="G62" t="s">
        <v>169</v>
      </c>
      <c r="H62" t="s">
        <v>190</v>
      </c>
      <c r="I62" t="s">
        <v>216</v>
      </c>
      <c r="J62" t="s">
        <v>59</v>
      </c>
      <c r="K62" t="s">
        <v>59</v>
      </c>
      <c r="L62" t="s">
        <v>242</v>
      </c>
      <c r="M62" t="s">
        <v>180</v>
      </c>
      <c r="Q62" t="s">
        <v>2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153200</v>
      </c>
      <c r="AJ62">
        <v>0</v>
      </c>
      <c r="AK62">
        <v>0</v>
      </c>
      <c r="AL62">
        <v>153200</v>
      </c>
      <c r="AM62">
        <v>0</v>
      </c>
      <c r="AN62">
        <v>0</v>
      </c>
      <c r="AO62">
        <v>0</v>
      </c>
      <c r="AP62">
        <v>153200</v>
      </c>
      <c r="AQ62">
        <v>459600</v>
      </c>
      <c r="AR62">
        <v>0</v>
      </c>
      <c r="AS62">
        <v>0</v>
      </c>
      <c r="AT62">
        <v>153200</v>
      </c>
      <c r="AU62">
        <v>0</v>
      </c>
      <c r="AV62">
        <v>0</v>
      </c>
      <c r="AW62">
        <v>0</v>
      </c>
      <c r="AX62">
        <v>153200</v>
      </c>
      <c r="BD62">
        <v>306400</v>
      </c>
      <c r="BQ62">
        <v>0</v>
      </c>
      <c r="CD62">
        <v>0</v>
      </c>
      <c r="CE62">
        <v>766000</v>
      </c>
      <c r="CF62" t="s">
        <v>242</v>
      </c>
      <c r="CG62">
        <v>19</v>
      </c>
      <c r="CJ62" t="s">
        <v>242</v>
      </c>
      <c r="CK62" t="s">
        <v>242</v>
      </c>
      <c r="CL62" t="s">
        <v>242</v>
      </c>
      <c r="CM62" t="s">
        <v>242</v>
      </c>
      <c r="CN62" t="s">
        <v>242</v>
      </c>
      <c r="CO62" t="s">
        <v>242</v>
      </c>
      <c r="CP62" t="s">
        <v>242</v>
      </c>
      <c r="CQ62" t="s">
        <v>242</v>
      </c>
      <c r="CR62" t="s">
        <v>242</v>
      </c>
      <c r="CS62" t="s">
        <v>242</v>
      </c>
      <c r="CT62" t="s">
        <v>242</v>
      </c>
      <c r="CU62" t="s">
        <v>242</v>
      </c>
      <c r="CV62">
        <v>0</v>
      </c>
      <c r="CW62">
        <v>0</v>
      </c>
      <c r="CX62">
        <v>0</v>
      </c>
      <c r="CY62">
        <v>0</v>
      </c>
      <c r="CZ62">
        <v>153200</v>
      </c>
      <c r="DA62">
        <v>0</v>
      </c>
      <c r="DB62">
        <v>0</v>
      </c>
      <c r="DC62">
        <v>153200</v>
      </c>
      <c r="DD62">
        <v>0</v>
      </c>
      <c r="DE62">
        <v>0</v>
      </c>
      <c r="DF62">
        <v>0</v>
      </c>
      <c r="DG62">
        <v>153200</v>
      </c>
      <c r="DH62">
        <v>0</v>
      </c>
      <c r="DI62">
        <v>0</v>
      </c>
      <c r="DJ62">
        <v>153200</v>
      </c>
      <c r="DK62">
        <v>0</v>
      </c>
      <c r="DL62">
        <v>0</v>
      </c>
      <c r="DM62">
        <v>0</v>
      </c>
      <c r="DN62">
        <v>153200</v>
      </c>
      <c r="DO62" t="s">
        <v>242</v>
      </c>
      <c r="DP62" t="s">
        <v>242</v>
      </c>
      <c r="DQ62" t="s">
        <v>242</v>
      </c>
      <c r="DR62" t="s">
        <v>242</v>
      </c>
      <c r="DS62" t="s">
        <v>242</v>
      </c>
      <c r="DT62" t="s">
        <v>242</v>
      </c>
      <c r="DU62" t="s">
        <v>242</v>
      </c>
      <c r="DV62" t="s">
        <v>242</v>
      </c>
      <c r="DW62" t="s">
        <v>242</v>
      </c>
      <c r="DX62" t="s">
        <v>242</v>
      </c>
      <c r="DY62" t="s">
        <v>242</v>
      </c>
      <c r="DZ62" t="s">
        <v>242</v>
      </c>
      <c r="EA62" t="s">
        <v>242</v>
      </c>
      <c r="EB62" t="s">
        <v>242</v>
      </c>
      <c r="EC62" t="s">
        <v>242</v>
      </c>
      <c r="ED62" t="s">
        <v>242</v>
      </c>
      <c r="EE62" t="s">
        <v>242</v>
      </c>
      <c r="EF62" t="s">
        <v>242</v>
      </c>
      <c r="EG62" t="s">
        <v>242</v>
      </c>
      <c r="EH62" t="s">
        <v>242</v>
      </c>
      <c r="EI62" t="s">
        <v>242</v>
      </c>
      <c r="EJ62" t="s">
        <v>242</v>
      </c>
      <c r="EK62" t="s">
        <v>242</v>
      </c>
      <c r="EL62" t="s">
        <v>242</v>
      </c>
      <c r="EM62" t="s">
        <v>242</v>
      </c>
      <c r="EN62" t="s">
        <v>242</v>
      </c>
      <c r="EO62" t="s">
        <v>242</v>
      </c>
      <c r="EP62" t="s">
        <v>242</v>
      </c>
      <c r="EQ62" t="s">
        <v>242</v>
      </c>
      <c r="ES62" s="113">
        <v>766000</v>
      </c>
      <c r="ET62">
        <v>766000</v>
      </c>
    </row>
    <row r="63" spans="4:150" x14ac:dyDescent="0.2">
      <c r="D63">
        <v>5</v>
      </c>
      <c r="E63" t="s">
        <v>59</v>
      </c>
      <c r="F63" t="s">
        <v>59</v>
      </c>
      <c r="G63" t="s">
        <v>170</v>
      </c>
      <c r="H63" t="s">
        <v>190</v>
      </c>
      <c r="I63" t="s">
        <v>216</v>
      </c>
      <c r="J63" t="s">
        <v>59</v>
      </c>
      <c r="K63" t="s">
        <v>59</v>
      </c>
      <c r="L63" t="s">
        <v>242</v>
      </c>
      <c r="M63" t="s">
        <v>180</v>
      </c>
      <c r="Q63" t="s">
        <v>2</v>
      </c>
      <c r="AD63">
        <v>0</v>
      </c>
      <c r="AE63">
        <v>0</v>
      </c>
      <c r="AF63">
        <v>0</v>
      </c>
      <c r="AG63">
        <v>0</v>
      </c>
      <c r="AH63">
        <v>23100</v>
      </c>
      <c r="AI63">
        <v>0</v>
      </c>
      <c r="AJ63">
        <v>46200</v>
      </c>
      <c r="AK63">
        <v>0</v>
      </c>
      <c r="AL63">
        <v>46200</v>
      </c>
      <c r="AQ63">
        <v>115500</v>
      </c>
      <c r="BD63">
        <v>0</v>
      </c>
      <c r="BQ63">
        <v>0</v>
      </c>
      <c r="CD63">
        <v>0</v>
      </c>
      <c r="CE63">
        <v>115500</v>
      </c>
      <c r="CF63" t="s">
        <v>242</v>
      </c>
      <c r="CG63">
        <v>8</v>
      </c>
      <c r="CJ63" t="s">
        <v>242</v>
      </c>
      <c r="CK63" t="s">
        <v>242</v>
      </c>
      <c r="CL63" t="s">
        <v>242</v>
      </c>
      <c r="CM63" t="s">
        <v>242</v>
      </c>
      <c r="CN63" t="s">
        <v>242</v>
      </c>
      <c r="CO63" t="s">
        <v>242</v>
      </c>
      <c r="CP63" t="s">
        <v>242</v>
      </c>
      <c r="CQ63" t="s">
        <v>242</v>
      </c>
      <c r="CR63" t="s">
        <v>242</v>
      </c>
      <c r="CS63" t="s">
        <v>242</v>
      </c>
      <c r="CT63" t="s">
        <v>242</v>
      </c>
      <c r="CU63" t="s">
        <v>242</v>
      </c>
      <c r="CV63">
        <v>0</v>
      </c>
      <c r="CW63">
        <v>0</v>
      </c>
      <c r="CX63">
        <v>0</v>
      </c>
      <c r="CY63">
        <v>23100</v>
      </c>
      <c r="CZ63">
        <v>0</v>
      </c>
      <c r="DA63">
        <v>46200</v>
      </c>
      <c r="DB63">
        <v>0</v>
      </c>
      <c r="DC63">
        <v>46200</v>
      </c>
      <c r="DD63" t="s">
        <v>242</v>
      </c>
      <c r="DE63" t="s">
        <v>242</v>
      </c>
      <c r="DF63" t="s">
        <v>242</v>
      </c>
      <c r="DG63" t="s">
        <v>242</v>
      </c>
      <c r="DH63" t="s">
        <v>242</v>
      </c>
      <c r="DI63" t="s">
        <v>242</v>
      </c>
      <c r="DJ63" t="s">
        <v>242</v>
      </c>
      <c r="DK63" t="s">
        <v>242</v>
      </c>
      <c r="DL63" t="s">
        <v>242</v>
      </c>
      <c r="DM63" t="s">
        <v>242</v>
      </c>
      <c r="DN63" t="s">
        <v>242</v>
      </c>
      <c r="DO63" t="s">
        <v>242</v>
      </c>
      <c r="DP63" t="s">
        <v>242</v>
      </c>
      <c r="DQ63" t="s">
        <v>242</v>
      </c>
      <c r="DR63" t="s">
        <v>242</v>
      </c>
      <c r="DS63" t="s">
        <v>242</v>
      </c>
      <c r="DT63" t="s">
        <v>242</v>
      </c>
      <c r="DU63" t="s">
        <v>242</v>
      </c>
      <c r="DV63" t="s">
        <v>242</v>
      </c>
      <c r="DW63" t="s">
        <v>242</v>
      </c>
      <c r="DX63" t="s">
        <v>242</v>
      </c>
      <c r="DY63" t="s">
        <v>242</v>
      </c>
      <c r="DZ63" t="s">
        <v>242</v>
      </c>
      <c r="EA63" t="s">
        <v>242</v>
      </c>
      <c r="EB63" t="s">
        <v>242</v>
      </c>
      <c r="EC63" t="s">
        <v>242</v>
      </c>
      <c r="ED63" t="s">
        <v>242</v>
      </c>
      <c r="EE63" t="s">
        <v>242</v>
      </c>
      <c r="EF63" t="s">
        <v>242</v>
      </c>
      <c r="EG63" t="s">
        <v>242</v>
      </c>
      <c r="EH63" t="s">
        <v>242</v>
      </c>
      <c r="EI63" t="s">
        <v>242</v>
      </c>
      <c r="EJ63" t="s">
        <v>242</v>
      </c>
      <c r="EK63" t="s">
        <v>242</v>
      </c>
      <c r="EL63" t="s">
        <v>242</v>
      </c>
      <c r="EM63" t="s">
        <v>242</v>
      </c>
      <c r="EN63" t="s">
        <v>242</v>
      </c>
      <c r="EO63" t="s">
        <v>242</v>
      </c>
      <c r="EP63" t="s">
        <v>242</v>
      </c>
      <c r="EQ63" t="s">
        <v>242</v>
      </c>
      <c r="ES63" s="113">
        <v>115500</v>
      </c>
      <c r="ET63">
        <v>115500</v>
      </c>
    </row>
    <row r="64" spans="4:150" x14ac:dyDescent="0.2">
      <c r="D64">
        <v>6</v>
      </c>
      <c r="E64" t="s">
        <v>59</v>
      </c>
      <c r="F64" t="s">
        <v>59</v>
      </c>
      <c r="G64" t="s">
        <v>81</v>
      </c>
      <c r="H64" t="s">
        <v>190</v>
      </c>
      <c r="I64" t="s">
        <v>1</v>
      </c>
      <c r="J64">
        <v>41852</v>
      </c>
      <c r="K64">
        <v>41913</v>
      </c>
      <c r="L64">
        <v>2014</v>
      </c>
      <c r="M64" t="s">
        <v>136</v>
      </c>
      <c r="Q64" t="s">
        <v>156</v>
      </c>
      <c r="AD64">
        <v>0</v>
      </c>
      <c r="AL64">
        <v>0</v>
      </c>
      <c r="AM64">
        <v>0</v>
      </c>
      <c r="AN64">
        <v>0</v>
      </c>
      <c r="AO64">
        <v>0</v>
      </c>
      <c r="AP64">
        <v>17500</v>
      </c>
      <c r="AQ64">
        <v>17500</v>
      </c>
      <c r="BB64">
        <v>0</v>
      </c>
      <c r="BC64">
        <v>17500</v>
      </c>
      <c r="BD64">
        <v>17500</v>
      </c>
      <c r="BO64">
        <v>0</v>
      </c>
      <c r="BP64">
        <v>17500</v>
      </c>
      <c r="BQ64">
        <v>17500</v>
      </c>
      <c r="CB64">
        <v>0</v>
      </c>
      <c r="CC64">
        <v>17500</v>
      </c>
      <c r="CD64">
        <v>17500</v>
      </c>
      <c r="CE64">
        <v>70000</v>
      </c>
      <c r="CF64">
        <v>42156</v>
      </c>
      <c r="CG64">
        <v>11</v>
      </c>
      <c r="CH64">
        <v>44</v>
      </c>
      <c r="CI64">
        <v>3</v>
      </c>
      <c r="CJ64" t="s">
        <v>242</v>
      </c>
      <c r="CK64" t="s">
        <v>242</v>
      </c>
      <c r="CL64" t="s">
        <v>242</v>
      </c>
      <c r="CM64" t="s">
        <v>242</v>
      </c>
      <c r="CN64" t="s">
        <v>242</v>
      </c>
      <c r="CO64" t="s">
        <v>242</v>
      </c>
      <c r="CP64" t="s">
        <v>242</v>
      </c>
      <c r="CQ64" t="s">
        <v>242</v>
      </c>
      <c r="CR64" t="s">
        <v>242</v>
      </c>
      <c r="CS64" t="s">
        <v>242</v>
      </c>
      <c r="CT64" t="s">
        <v>242</v>
      </c>
      <c r="CU64" t="s">
        <v>242</v>
      </c>
      <c r="CV64" t="s">
        <v>242</v>
      </c>
      <c r="CW64" t="s">
        <v>242</v>
      </c>
      <c r="CX64" t="s">
        <v>242</v>
      </c>
      <c r="CY64" t="s">
        <v>242</v>
      </c>
      <c r="CZ64" t="s">
        <v>242</v>
      </c>
      <c r="DA64" t="s">
        <v>242</v>
      </c>
      <c r="DB64" t="s">
        <v>242</v>
      </c>
      <c r="DC64">
        <v>0</v>
      </c>
      <c r="DD64">
        <v>0</v>
      </c>
      <c r="DE64">
        <v>0</v>
      </c>
      <c r="DF64">
        <v>0</v>
      </c>
      <c r="DG64">
        <v>17500</v>
      </c>
      <c r="DH64" t="s">
        <v>242</v>
      </c>
      <c r="DI64" t="s">
        <v>242</v>
      </c>
      <c r="DJ64" t="s">
        <v>242</v>
      </c>
      <c r="DK64" t="s">
        <v>242</v>
      </c>
      <c r="DL64" t="s">
        <v>242</v>
      </c>
      <c r="DM64" t="s">
        <v>242</v>
      </c>
      <c r="DN64" t="s">
        <v>242</v>
      </c>
      <c r="DO64" t="s">
        <v>242</v>
      </c>
      <c r="DP64" t="s">
        <v>242</v>
      </c>
      <c r="DQ64" t="s">
        <v>242</v>
      </c>
      <c r="DR64">
        <v>0</v>
      </c>
      <c r="DS64">
        <v>17500</v>
      </c>
      <c r="DT64" t="s">
        <v>242</v>
      </c>
      <c r="DU64" t="s">
        <v>242</v>
      </c>
      <c r="DV64" t="s">
        <v>242</v>
      </c>
      <c r="DW64" t="s">
        <v>242</v>
      </c>
      <c r="DX64" t="s">
        <v>242</v>
      </c>
      <c r="DY64" t="s">
        <v>242</v>
      </c>
      <c r="DZ64" t="s">
        <v>242</v>
      </c>
      <c r="EA64" t="s">
        <v>242</v>
      </c>
      <c r="EB64" t="s">
        <v>242</v>
      </c>
      <c r="EC64" t="s">
        <v>242</v>
      </c>
      <c r="ED64">
        <v>0</v>
      </c>
      <c r="EE64">
        <v>17500</v>
      </c>
      <c r="EF64" t="s">
        <v>242</v>
      </c>
      <c r="EG64" t="s">
        <v>242</v>
      </c>
      <c r="EH64" t="s">
        <v>242</v>
      </c>
      <c r="EI64" t="s">
        <v>242</v>
      </c>
      <c r="EJ64" t="s">
        <v>242</v>
      </c>
      <c r="EK64" t="s">
        <v>242</v>
      </c>
      <c r="EL64" t="s">
        <v>242</v>
      </c>
      <c r="EM64" t="s">
        <v>242</v>
      </c>
      <c r="EN64" t="s">
        <v>242</v>
      </c>
      <c r="EO64" t="s">
        <v>242</v>
      </c>
      <c r="EP64">
        <v>0</v>
      </c>
      <c r="EQ64">
        <v>17500</v>
      </c>
      <c r="ES64" s="113">
        <v>70000</v>
      </c>
      <c r="ET64">
        <v>70000</v>
      </c>
    </row>
    <row r="65" spans="4:150" x14ac:dyDescent="0.2">
      <c r="D65">
        <v>6</v>
      </c>
      <c r="E65" t="s">
        <v>59</v>
      </c>
      <c r="F65" t="s">
        <v>59</v>
      </c>
      <c r="G65" t="s">
        <v>243</v>
      </c>
      <c r="H65" t="s">
        <v>190</v>
      </c>
      <c r="I65" t="s">
        <v>1</v>
      </c>
      <c r="J65">
        <v>42125</v>
      </c>
      <c r="K65">
        <v>42156</v>
      </c>
      <c r="L65">
        <v>2015</v>
      </c>
      <c r="M65" t="s">
        <v>136</v>
      </c>
      <c r="Q65" t="s">
        <v>156</v>
      </c>
      <c r="AD65">
        <v>0</v>
      </c>
      <c r="AQ65">
        <v>0</v>
      </c>
      <c r="BA65">
        <v>0</v>
      </c>
      <c r="BB65">
        <v>0</v>
      </c>
      <c r="BC65">
        <v>50000</v>
      </c>
      <c r="BD65">
        <v>50000</v>
      </c>
      <c r="BN65">
        <v>0</v>
      </c>
      <c r="BO65">
        <v>0</v>
      </c>
      <c r="BP65">
        <v>25000</v>
      </c>
      <c r="BQ65">
        <v>25000</v>
      </c>
      <c r="CA65">
        <v>0</v>
      </c>
      <c r="CB65">
        <v>0</v>
      </c>
      <c r="CC65">
        <v>25000</v>
      </c>
      <c r="CD65">
        <v>25000</v>
      </c>
      <c r="CE65">
        <v>100000</v>
      </c>
      <c r="CF65">
        <v>42370</v>
      </c>
      <c r="CG65">
        <v>9</v>
      </c>
      <c r="CH65">
        <v>46</v>
      </c>
      <c r="CI65">
        <v>3</v>
      </c>
      <c r="CJ65" t="s">
        <v>242</v>
      </c>
      <c r="CK65" t="s">
        <v>242</v>
      </c>
      <c r="CL65" t="s">
        <v>242</v>
      </c>
      <c r="CM65" t="s">
        <v>242</v>
      </c>
      <c r="CN65" t="s">
        <v>242</v>
      </c>
      <c r="CO65" t="s">
        <v>242</v>
      </c>
      <c r="CP65" t="s">
        <v>242</v>
      </c>
      <c r="CQ65" t="s">
        <v>242</v>
      </c>
      <c r="CR65" t="s">
        <v>242</v>
      </c>
      <c r="CS65" t="s">
        <v>242</v>
      </c>
      <c r="CT65" t="s">
        <v>242</v>
      </c>
      <c r="CU65" t="s">
        <v>242</v>
      </c>
      <c r="CV65" t="s">
        <v>242</v>
      </c>
      <c r="CW65" t="s">
        <v>242</v>
      </c>
      <c r="CX65" t="s">
        <v>242</v>
      </c>
      <c r="CY65" t="s">
        <v>242</v>
      </c>
      <c r="CZ65" t="s">
        <v>242</v>
      </c>
      <c r="DA65" t="s">
        <v>242</v>
      </c>
      <c r="DB65" t="s">
        <v>242</v>
      </c>
      <c r="DC65" t="s">
        <v>242</v>
      </c>
      <c r="DD65" t="s">
        <v>242</v>
      </c>
      <c r="DE65" t="s">
        <v>242</v>
      </c>
      <c r="DF65" t="s">
        <v>242</v>
      </c>
      <c r="DG65" t="s">
        <v>242</v>
      </c>
      <c r="DH65" t="s">
        <v>242</v>
      </c>
      <c r="DI65" t="s">
        <v>242</v>
      </c>
      <c r="DJ65" t="s">
        <v>242</v>
      </c>
      <c r="DK65" t="s">
        <v>242</v>
      </c>
      <c r="DL65" t="s">
        <v>242</v>
      </c>
      <c r="DM65" t="s">
        <v>242</v>
      </c>
      <c r="DN65" t="s">
        <v>242</v>
      </c>
      <c r="DO65" t="s">
        <v>242</v>
      </c>
      <c r="DP65" t="s">
        <v>242</v>
      </c>
      <c r="DQ65">
        <v>0</v>
      </c>
      <c r="DR65">
        <v>0</v>
      </c>
      <c r="DS65">
        <v>50000</v>
      </c>
      <c r="DT65" t="s">
        <v>242</v>
      </c>
      <c r="DU65" t="s">
        <v>242</v>
      </c>
      <c r="DV65" t="s">
        <v>242</v>
      </c>
      <c r="DW65" t="s">
        <v>242</v>
      </c>
      <c r="DX65" t="s">
        <v>242</v>
      </c>
      <c r="DY65" t="s">
        <v>242</v>
      </c>
      <c r="DZ65" t="s">
        <v>242</v>
      </c>
      <c r="EA65" t="s">
        <v>242</v>
      </c>
      <c r="EB65" t="s">
        <v>242</v>
      </c>
      <c r="EC65">
        <v>0</v>
      </c>
      <c r="ED65">
        <v>0</v>
      </c>
      <c r="EE65">
        <v>25000</v>
      </c>
      <c r="EF65" t="s">
        <v>242</v>
      </c>
      <c r="EG65" t="s">
        <v>242</v>
      </c>
      <c r="EH65" t="s">
        <v>242</v>
      </c>
      <c r="EI65" t="s">
        <v>242</v>
      </c>
      <c r="EJ65" t="s">
        <v>242</v>
      </c>
      <c r="EK65" t="s">
        <v>242</v>
      </c>
      <c r="EL65" t="s">
        <v>242</v>
      </c>
      <c r="EM65" t="s">
        <v>242</v>
      </c>
      <c r="EN65" t="s">
        <v>242</v>
      </c>
      <c r="EO65">
        <v>0</v>
      </c>
      <c r="EP65">
        <v>0</v>
      </c>
      <c r="EQ65">
        <v>25000</v>
      </c>
      <c r="ES65" s="113">
        <v>100000</v>
      </c>
      <c r="ET65">
        <v>100000</v>
      </c>
    </row>
    <row r="66" spans="4:150" x14ac:dyDescent="0.2">
      <c r="ES66" s="113"/>
    </row>
    <row r="67" spans="4:150" x14ac:dyDescent="0.2">
      <c r="ES67" s="113"/>
    </row>
    <row r="68" spans="4:150" x14ac:dyDescent="0.2">
      <c r="ES68" s="113"/>
    </row>
    <row r="69" spans="4:150" x14ac:dyDescent="0.2">
      <c r="ES69" s="113"/>
    </row>
    <row r="70" spans="4:150" x14ac:dyDescent="0.2">
      <c r="ES70" s="113"/>
    </row>
    <row r="71" spans="4:150" x14ac:dyDescent="0.2">
      <c r="ES71" s="113"/>
    </row>
    <row r="72" spans="4:150" x14ac:dyDescent="0.2">
      <c r="ES72" s="113"/>
    </row>
    <row r="73" spans="4:150" x14ac:dyDescent="0.2">
      <c r="ES73" s="113"/>
    </row>
    <row r="74" spans="4:150" x14ac:dyDescent="0.2">
      <c r="ES74" s="113"/>
    </row>
    <row r="75" spans="4:150" x14ac:dyDescent="0.2">
      <c r="ES75" s="113"/>
    </row>
    <row r="76" spans="4:150" x14ac:dyDescent="0.2">
      <c r="ES76" s="113"/>
    </row>
    <row r="77" spans="4:150" x14ac:dyDescent="0.2">
      <c r="ES77" s="113"/>
    </row>
    <row r="78" spans="4:150" x14ac:dyDescent="0.2">
      <c r="ES78" s="113"/>
    </row>
    <row r="79" spans="4:150" x14ac:dyDescent="0.2">
      <c r="ES79" s="113"/>
    </row>
    <row r="80" spans="4:150" x14ac:dyDescent="0.2">
      <c r="ES80" s="113"/>
    </row>
    <row r="81" spans="149:149" x14ac:dyDescent="0.2">
      <c r="ES81" s="113"/>
    </row>
    <row r="82" spans="149:149" x14ac:dyDescent="0.2">
      <c r="ES82" s="113"/>
    </row>
    <row r="83" spans="149:149" x14ac:dyDescent="0.2">
      <c r="ES83" s="113"/>
    </row>
    <row r="84" spans="149:149" x14ac:dyDescent="0.2">
      <c r="ES84" s="113"/>
    </row>
    <row r="85" spans="149:149" x14ac:dyDescent="0.2">
      <c r="ES85" s="113"/>
    </row>
    <row r="86" spans="149:149" x14ac:dyDescent="0.2">
      <c r="ES86" s="113"/>
    </row>
    <row r="87" spans="149:149" x14ac:dyDescent="0.2">
      <c r="ES87" s="113"/>
    </row>
    <row r="88" spans="149:149" x14ac:dyDescent="0.2">
      <c r="ES88" s="113"/>
    </row>
    <row r="89" spans="149:149" x14ac:dyDescent="0.2">
      <c r="ES89" s="113"/>
    </row>
    <row r="90" spans="149:149" x14ac:dyDescent="0.2">
      <c r="ES90" s="113"/>
    </row>
    <row r="91" spans="149:149" x14ac:dyDescent="0.2">
      <c r="ES91" s="113"/>
    </row>
    <row r="92" spans="149:149" x14ac:dyDescent="0.2">
      <c r="ES92" s="113"/>
    </row>
    <row r="93" spans="149:149" x14ac:dyDescent="0.2">
      <c r="ES93" s="113"/>
    </row>
    <row r="94" spans="149:149" x14ac:dyDescent="0.2">
      <c r="ES94" s="113"/>
    </row>
    <row r="95" spans="149:149" x14ac:dyDescent="0.2">
      <c r="ES95" s="113"/>
    </row>
    <row r="96" spans="149:149" x14ac:dyDescent="0.2">
      <c r="ES96" s="113"/>
    </row>
    <row r="97" spans="149:149" x14ac:dyDescent="0.2">
      <c r="ES97" s="113"/>
    </row>
    <row r="98" spans="149:149" x14ac:dyDescent="0.2">
      <c r="ES98" s="113"/>
    </row>
    <row r="99" spans="149:149" x14ac:dyDescent="0.2">
      <c r="ES99" s="113"/>
    </row>
    <row r="100" spans="149:149" x14ac:dyDescent="0.2">
      <c r="ES100" s="113"/>
    </row>
    <row r="101" spans="149:149" x14ac:dyDescent="0.2">
      <c r="ES101" s="113"/>
    </row>
    <row r="102" spans="149:149" x14ac:dyDescent="0.2">
      <c r="ES102" s="113"/>
    </row>
    <row r="103" spans="149:149" x14ac:dyDescent="0.2">
      <c r="ES103" s="113"/>
    </row>
    <row r="104" spans="149:149" x14ac:dyDescent="0.2">
      <c r="ES104" s="113"/>
    </row>
    <row r="105" spans="149:149" x14ac:dyDescent="0.2">
      <c r="ES105" s="113"/>
    </row>
    <row r="106" spans="149:149" x14ac:dyDescent="0.2">
      <c r="ES106" s="113"/>
    </row>
    <row r="107" spans="149:149" x14ac:dyDescent="0.2">
      <c r="ES107" s="113"/>
    </row>
    <row r="108" spans="149:149" x14ac:dyDescent="0.2">
      <c r="ES108" s="113"/>
    </row>
    <row r="109" spans="149:149" x14ac:dyDescent="0.2">
      <c r="ES109" s="113"/>
    </row>
    <row r="110" spans="149:149" x14ac:dyDescent="0.2">
      <c r="ES110" s="113"/>
    </row>
    <row r="111" spans="149:149" x14ac:dyDescent="0.2">
      <c r="ES111" s="113"/>
    </row>
    <row r="112" spans="149:149" x14ac:dyDescent="0.2">
      <c r="ES112" s="113"/>
    </row>
    <row r="113" spans="149:149" x14ac:dyDescent="0.2">
      <c r="ES113" s="113"/>
    </row>
    <row r="114" spans="149:149" x14ac:dyDescent="0.2">
      <c r="ES114" s="113"/>
    </row>
    <row r="115" spans="149:149" x14ac:dyDescent="0.2">
      <c r="ES115" s="113"/>
    </row>
  </sheetData>
  <sortState ref="D11:EU67">
    <sortCondition ref="D11:D67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6BE939005DD274BBCC905A2579CA950" ma:contentTypeVersion="0" ma:contentTypeDescription="A content type to manage public (operations) IDB documents" ma:contentTypeScope="" ma:versionID="32ff1b752c893496da5f127e76615a9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8b222a5f0b75ad5f19cc3b3d192848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c4ff23e-f1e5-4a3c-b68a-ce854a860959}" ma:internalName="TaxCatchAll" ma:showField="CatchAllData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c4ff23e-f1e5-4a3c-b68a-ce854a860959}" ma:internalName="TaxCatchAllLabel" ma:readOnly="true" ma:showField="CatchAllDataLabel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IFD/FMM</Division_x0020_or_x0020_Unit>
    <Other_x0020_Author xmlns="9c571b2f-e523-4ab2-ba2e-09e151a03ef4" xsi:nil="true"/>
    <Region xmlns="9c571b2f-e523-4ab2-ba2e-09e151a03ef4" xsi:nil="true"/>
    <IDBDocs_x0020_Number xmlns="9c571b2f-e523-4ab2-ba2e-09e151a03ef4">37046118</IDBDocs_x0020_Number>
    <Document_x0020_Author xmlns="9c571b2f-e523-4ab2-ba2e-09e151a03ef4">Lopez Ghio, Ramiro Andres</Document_x0020_Author>
    <Publication_x0020_Type xmlns="9c571b2f-e523-4ab2-ba2e-09e151a03ef4" xsi:nil="true"/>
    <Operation_x0020_Type xmlns="9c571b2f-e523-4ab2-ba2e-09e151a03ef4" xsi:nil="true"/>
    <TaxCatchAll xmlns="9c571b2f-e523-4ab2-ba2e-09e151a03ef4">
      <Value>14</Value>
      <Value>12</Value>
    </TaxCatchAll>
    <Fiscal_x0020_Year_x0020_IDB xmlns="9c571b2f-e523-4ab2-ba2e-09e151a03ef4">2012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BO-L1079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Proposal&lt;/USER_STAGE&gt;&lt;PD_OBJ_TYPE&gt;0&lt;/PD_OBJ_TYPE&gt;&lt;MAKERECORD&gt;N&lt;/MAKERECORD&gt;&lt;PD_FILEPT_NO&gt;PO-BO-L1079-Plan&lt;/PD_FILEPT_NO&gt;&lt;/Data&gt;</Migration_x0020_Info>
    <Approval_x0020_Number xmlns="9c571b2f-e523-4ab2-ba2e-09e151a03ef4">2908/BL-BO</Approval_x0020_Number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DU-BUD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22EC233B-3747-4C6C-AD51-602FD05C5DAD}"/>
</file>

<file path=customXml/itemProps2.xml><?xml version="1.0" encoding="utf-8"?>
<ds:datastoreItem xmlns:ds="http://schemas.openxmlformats.org/officeDocument/2006/customXml" ds:itemID="{404EEB58-273C-4087-AECF-603380D8550B}"/>
</file>

<file path=customXml/itemProps3.xml><?xml version="1.0" encoding="utf-8"?>
<ds:datastoreItem xmlns:ds="http://schemas.openxmlformats.org/officeDocument/2006/customXml" ds:itemID="{A5CC290B-ABA5-4175-836D-D832FF2A92CB}"/>
</file>

<file path=customXml/itemProps4.xml><?xml version="1.0" encoding="utf-8"?>
<ds:datastoreItem xmlns:ds="http://schemas.openxmlformats.org/officeDocument/2006/customXml" ds:itemID="{866B76E7-7557-4553-BE58-B25740B9CD96}"/>
</file>

<file path=customXml/itemProps5.xml><?xml version="1.0" encoding="utf-8"?>
<ds:datastoreItem xmlns:ds="http://schemas.openxmlformats.org/officeDocument/2006/customXml" ds:itemID="{C5614064-299E-4B2B-B71D-F821BE1FF4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Sheet2</vt:lpstr>
      <vt:lpstr>Matriz de Planificación</vt:lpstr>
      <vt:lpstr>Cifras</vt:lpstr>
      <vt:lpstr>Sheet1</vt:lpstr>
      <vt:lpstr>'Matriz de Planificación'!Print_Area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Enlace Electronico  Requerido 1_ Plan Operativo Anual (POA) (BO-L1079)</dc:title>
  <dc:creator>Grace</dc:creator>
  <cp:lastModifiedBy>IADB</cp:lastModifiedBy>
  <cp:lastPrinted>2012-08-08T16:18:00Z</cp:lastPrinted>
  <dcterms:created xsi:type="dcterms:W3CDTF">2010-06-30T09:38:36Z</dcterms:created>
  <dcterms:modified xsi:type="dcterms:W3CDTF">2012-10-09T21:52:20Z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0x01010046CF21643EE8D14686A648AA6DAD089200F6BE939005DD274BBCC905A2579CA950</vt:lpwstr>
  </property>
  <property fmtid="{D5CDD505-2E9C-101B-9397-08002B2CF9AE}" pid="5" name="TaxKeywordTaxHTField">
    <vt:lpwstr/>
  </property>
  <property fmtid="{D5CDD505-2E9C-101B-9397-08002B2CF9AE}" pid="6" name="Series Operations IDB">
    <vt:lpwstr>14;#Project Profile (PP)|ac5f0c28-f2f6-431c-8d05-62f851b6a822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14;#Project Profile (PP)|ac5f0c28-f2f6-431c-8d05-62f851b6a822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12;#Project Preparation, Planning and Design|29ca0c72-1fc4-435f-a09c-28585cb5eac9</vt:lpwstr>
  </property>
</Properties>
</file>