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8195" windowHeight="11760"/>
  </bookViews>
  <sheets>
    <sheet name="PLAN.ADQ." sheetId="1" r:id="rId1"/>
  </sheets>
  <externalReferences>
    <externalReference r:id="rId2"/>
    <externalReference r:id="rId3"/>
  </externalReferences>
  <calcPr calcId="145621"/>
</workbook>
</file>

<file path=xl/calcChain.xml><?xml version="1.0" encoding="utf-8"?>
<calcChain xmlns="http://schemas.openxmlformats.org/spreadsheetml/2006/main">
  <c r="G24" i="1" l="1"/>
  <c r="H72" i="1"/>
  <c r="G72" i="1"/>
  <c r="F72" i="1"/>
  <c r="E72" i="1"/>
  <c r="I24" i="1"/>
  <c r="H24" i="1"/>
  <c r="F24" i="1"/>
  <c r="E24" i="1"/>
  <c r="I76" i="1" l="1"/>
  <c r="H76" i="1"/>
  <c r="G76" i="1"/>
  <c r="F76" i="1"/>
  <c r="E76" i="1"/>
  <c r="I75" i="1"/>
  <c r="H75" i="1"/>
  <c r="G75" i="1"/>
  <c r="F75" i="1"/>
  <c r="D75" i="1" s="1"/>
  <c r="E75" i="1"/>
  <c r="I74" i="1"/>
  <c r="H74" i="1"/>
  <c r="G74" i="1"/>
  <c r="F74" i="1"/>
  <c r="E74" i="1"/>
  <c r="I73" i="1"/>
  <c r="H73" i="1"/>
  <c r="G73" i="1"/>
  <c r="F73" i="1"/>
  <c r="E73" i="1"/>
  <c r="D73" i="1" s="1"/>
  <c r="I72" i="1"/>
  <c r="D72" i="1" s="1"/>
  <c r="I60" i="1"/>
  <c r="H60" i="1"/>
  <c r="G60" i="1"/>
  <c r="F60" i="1"/>
  <c r="E60" i="1"/>
  <c r="I59" i="1"/>
  <c r="H59" i="1"/>
  <c r="G59" i="1"/>
  <c r="F59" i="1"/>
  <c r="E59" i="1"/>
  <c r="I58" i="1"/>
  <c r="H58" i="1"/>
  <c r="G58" i="1"/>
  <c r="F58" i="1"/>
  <c r="E58" i="1"/>
  <c r="D58" i="1" s="1"/>
  <c r="I57" i="1"/>
  <c r="H57" i="1"/>
  <c r="G57" i="1"/>
  <c r="F57" i="1"/>
  <c r="E57" i="1"/>
  <c r="I56" i="1"/>
  <c r="H56" i="1"/>
  <c r="G56" i="1"/>
  <c r="F56" i="1"/>
  <c r="E56" i="1"/>
  <c r="I55" i="1"/>
  <c r="H55" i="1"/>
  <c r="G55" i="1"/>
  <c r="F55" i="1"/>
  <c r="E55" i="1"/>
  <c r="I54" i="1"/>
  <c r="H54" i="1"/>
  <c r="G54" i="1"/>
  <c r="F54" i="1"/>
  <c r="E54" i="1"/>
  <c r="D54" i="1" s="1"/>
  <c r="I53" i="1"/>
  <c r="H53" i="1"/>
  <c r="G53" i="1"/>
  <c r="F53" i="1"/>
  <c r="E53" i="1"/>
  <c r="I52" i="1"/>
  <c r="H52" i="1"/>
  <c r="G52" i="1"/>
  <c r="F52" i="1"/>
  <c r="E52" i="1"/>
  <c r="I51" i="1"/>
  <c r="H51" i="1"/>
  <c r="G51" i="1"/>
  <c r="F51" i="1"/>
  <c r="E51" i="1"/>
  <c r="I50" i="1"/>
  <c r="H50" i="1"/>
  <c r="G50" i="1"/>
  <c r="F50" i="1"/>
  <c r="E50" i="1"/>
  <c r="D50" i="1" s="1"/>
  <c r="I49" i="1"/>
  <c r="H49" i="1"/>
  <c r="G49" i="1"/>
  <c r="F49" i="1"/>
  <c r="E49" i="1"/>
  <c r="I48" i="1"/>
  <c r="H48" i="1"/>
  <c r="G48" i="1"/>
  <c r="F48" i="1"/>
  <c r="E48" i="1"/>
  <c r="I47" i="1"/>
  <c r="H47" i="1"/>
  <c r="G47" i="1"/>
  <c r="F47" i="1"/>
  <c r="E47" i="1"/>
  <c r="I46" i="1"/>
  <c r="H46" i="1"/>
  <c r="G46" i="1"/>
  <c r="F46" i="1"/>
  <c r="E46" i="1"/>
  <c r="D46" i="1" s="1"/>
  <c r="I45" i="1"/>
  <c r="H45" i="1"/>
  <c r="G45" i="1"/>
  <c r="F45" i="1"/>
  <c r="E45" i="1"/>
  <c r="I44" i="1"/>
  <c r="H44" i="1"/>
  <c r="G44" i="1"/>
  <c r="F44" i="1"/>
  <c r="E44" i="1"/>
  <c r="I43" i="1"/>
  <c r="H43" i="1"/>
  <c r="G43" i="1"/>
  <c r="F43" i="1"/>
  <c r="E43" i="1"/>
  <c r="I42" i="1"/>
  <c r="H42" i="1"/>
  <c r="G42" i="1"/>
  <c r="F42" i="1"/>
  <c r="E42" i="1"/>
  <c r="D42" i="1" s="1"/>
  <c r="I41" i="1"/>
  <c r="H41" i="1"/>
  <c r="G41" i="1"/>
  <c r="F41" i="1"/>
  <c r="E41" i="1"/>
  <c r="I40" i="1"/>
  <c r="H40" i="1"/>
  <c r="G40" i="1"/>
  <c r="F40" i="1"/>
  <c r="E40" i="1"/>
  <c r="I39" i="1"/>
  <c r="H39" i="1"/>
  <c r="G39" i="1"/>
  <c r="F39" i="1"/>
  <c r="E39" i="1"/>
  <c r="I38" i="1"/>
  <c r="H38" i="1"/>
  <c r="G38" i="1"/>
  <c r="F38" i="1"/>
  <c r="E38" i="1"/>
  <c r="D38" i="1" s="1"/>
  <c r="I37" i="1"/>
  <c r="H37" i="1"/>
  <c r="G37" i="1"/>
  <c r="F37" i="1"/>
  <c r="E37" i="1"/>
  <c r="I36" i="1"/>
  <c r="H36" i="1"/>
  <c r="G36" i="1"/>
  <c r="F36" i="1"/>
  <c r="E36" i="1"/>
  <c r="I35" i="1"/>
  <c r="H35" i="1"/>
  <c r="G35" i="1"/>
  <c r="F35" i="1"/>
  <c r="E35" i="1"/>
  <c r="I34" i="1"/>
  <c r="H34" i="1"/>
  <c r="G34" i="1"/>
  <c r="F34" i="1"/>
  <c r="E34" i="1"/>
  <c r="D34" i="1" s="1"/>
  <c r="I33" i="1"/>
  <c r="H33" i="1"/>
  <c r="G33" i="1"/>
  <c r="F33" i="1"/>
  <c r="E33" i="1"/>
  <c r="I32" i="1"/>
  <c r="H32" i="1"/>
  <c r="G32" i="1"/>
  <c r="G29" i="1" s="1"/>
  <c r="F32" i="1"/>
  <c r="E32" i="1"/>
  <c r="I31" i="1"/>
  <c r="H31" i="1"/>
  <c r="H29" i="1" s="1"/>
  <c r="G31" i="1"/>
  <c r="F31" i="1"/>
  <c r="E31" i="1"/>
  <c r="I30" i="1"/>
  <c r="I29" i="1" s="1"/>
  <c r="H30" i="1"/>
  <c r="G30" i="1"/>
  <c r="F30" i="1"/>
  <c r="E30" i="1"/>
  <c r="D30" i="1" s="1"/>
  <c r="I27" i="1"/>
  <c r="I26" i="1" s="1"/>
  <c r="H27" i="1"/>
  <c r="H26" i="1" s="1"/>
  <c r="G27" i="1"/>
  <c r="F27" i="1"/>
  <c r="F26" i="1" s="1"/>
  <c r="E27" i="1"/>
  <c r="E26" i="1" s="1"/>
  <c r="D24" i="1"/>
  <c r="I23" i="1"/>
  <c r="H23" i="1"/>
  <c r="G23" i="1"/>
  <c r="F23" i="1"/>
  <c r="E23" i="1"/>
  <c r="I22" i="1"/>
  <c r="H22" i="1"/>
  <c r="G22" i="1"/>
  <c r="F22" i="1"/>
  <c r="E22" i="1"/>
  <c r="I21" i="1"/>
  <c r="H21" i="1"/>
  <c r="G21" i="1"/>
  <c r="F21" i="1"/>
  <c r="E21" i="1"/>
  <c r="I20" i="1"/>
  <c r="H20" i="1"/>
  <c r="G20" i="1"/>
  <c r="F20" i="1"/>
  <c r="E20" i="1"/>
  <c r="I19" i="1"/>
  <c r="H19" i="1"/>
  <c r="G19" i="1"/>
  <c r="F19" i="1"/>
  <c r="E19" i="1"/>
  <c r="I16" i="1"/>
  <c r="H16" i="1"/>
  <c r="G16" i="1"/>
  <c r="F16" i="1"/>
  <c r="E16" i="1"/>
  <c r="I15" i="1"/>
  <c r="H15" i="1"/>
  <c r="G15" i="1"/>
  <c r="F15" i="1"/>
  <c r="E15" i="1"/>
  <c r="I14" i="1"/>
  <c r="H14" i="1"/>
  <c r="G14" i="1"/>
  <c r="F14" i="1"/>
  <c r="E14" i="1"/>
  <c r="I13" i="1"/>
  <c r="H13" i="1"/>
  <c r="G13" i="1"/>
  <c r="F13" i="1"/>
  <c r="E13" i="1"/>
  <c r="E12" i="1" l="1"/>
  <c r="D27" i="1"/>
  <c r="D26" i="1" s="1"/>
  <c r="H18" i="1"/>
  <c r="F29" i="1"/>
  <c r="G18" i="1"/>
  <c r="D20" i="1"/>
  <c r="D52" i="1"/>
  <c r="F12" i="1"/>
  <c r="F62" i="1" s="1"/>
  <c r="F79" i="1" s="1"/>
  <c r="D14" i="1"/>
  <c r="I12" i="1"/>
  <c r="H12" i="1"/>
  <c r="H62" i="1" s="1"/>
  <c r="H79" i="1" s="1"/>
  <c r="D16" i="1"/>
  <c r="F18" i="1"/>
  <c r="D22" i="1"/>
  <c r="D32" i="1"/>
  <c r="D36" i="1"/>
  <c r="D40" i="1"/>
  <c r="D44" i="1"/>
  <c r="D48" i="1"/>
  <c r="D15" i="1"/>
  <c r="D21" i="1"/>
  <c r="E29" i="1"/>
  <c r="D31" i="1"/>
  <c r="D35" i="1"/>
  <c r="D39" i="1"/>
  <c r="D43" i="1"/>
  <c r="D47" i="1"/>
  <c r="D51" i="1"/>
  <c r="D55" i="1"/>
  <c r="D59" i="1"/>
  <c r="D74" i="1"/>
  <c r="G12" i="1"/>
  <c r="D19" i="1"/>
  <c r="I18" i="1"/>
  <c r="I62" i="1" s="1"/>
  <c r="I79" i="1" s="1"/>
  <c r="D23" i="1"/>
  <c r="D33" i="1"/>
  <c r="D37" i="1"/>
  <c r="D41" i="1"/>
  <c r="D45" i="1"/>
  <c r="D49" i="1"/>
  <c r="D53" i="1"/>
  <c r="D57" i="1"/>
  <c r="D56" i="1"/>
  <c r="D60" i="1"/>
  <c r="D76" i="1"/>
  <c r="D13" i="1"/>
  <c r="E18" i="1"/>
  <c r="G26" i="1"/>
  <c r="G62" i="1" s="1"/>
  <c r="G79" i="1" s="1"/>
  <c r="D12" i="1" l="1"/>
  <c r="D18" i="1"/>
  <c r="D29" i="1"/>
  <c r="E62" i="1"/>
  <c r="E79" i="1" s="1"/>
  <c r="D79" i="1" s="1"/>
  <c r="D62" i="1"/>
  <c r="D63" i="1" s="1"/>
</calcChain>
</file>

<file path=xl/sharedStrings.xml><?xml version="1.0" encoding="utf-8"?>
<sst xmlns="http://schemas.openxmlformats.org/spreadsheetml/2006/main" count="416" uniqueCount="163">
  <si>
    <t>BANCO INTERAMERICANO DE DESARROLLO</t>
  </si>
  <si>
    <t>REPUBLICA DOMINICANA:  "PROGRAMA DE COMPETITIVIDAD Y DESARROLLO PRODUCTIVO DE LA PROVINCIA DE SAN JUAN"</t>
  </si>
  <si>
    <t>(DR-L1068)</t>
  </si>
  <si>
    <t>PLAN DE ADQUISICIONES DEL PROGRAMA</t>
  </si>
  <si>
    <t>PLAN DE ADQUISICIONES DEL PROGRAMA - TOTAL Y 18 MESES</t>
  </si>
  <si>
    <t>No. REFERENCIA</t>
  </si>
  <si>
    <t>DESCRIPCION DEL CONTRATO</t>
  </si>
  <si>
    <t>COSTO ESTIMADO</t>
  </si>
  <si>
    <t>DISTRIBUCION ANUAL SEGUN PROGRAMACION</t>
  </si>
  <si>
    <t>METODO DE ADQUISICION</t>
  </si>
  <si>
    <t xml:space="preserve">REVISION </t>
  </si>
  <si>
    <t>FUENTE FINANCIAMIENTO Y PORCENTAJE</t>
  </si>
  <si>
    <t>PRECALIFICACION                                    SI / NO</t>
  </si>
  <si>
    <t>FECHAS ESTIMADAS</t>
  </si>
  <si>
    <t>STATUS</t>
  </si>
  <si>
    <t>COMENTARIOS</t>
  </si>
  <si>
    <t>(en US$)</t>
  </si>
  <si>
    <t>AÑO 1</t>
  </si>
  <si>
    <t>AÑO 2</t>
  </si>
  <si>
    <t>AÑO 3</t>
  </si>
  <si>
    <t>AÑO 4</t>
  </si>
  <si>
    <t>AÑO 5</t>
  </si>
  <si>
    <t>(EX-ANTE O EX-POST)</t>
  </si>
  <si>
    <t>% BID</t>
  </si>
  <si>
    <t>% LOCAL / OTRO</t>
  </si>
  <si>
    <t>PUBLICACION DE ANUNCIO ESPECIFICO DE ADQUISCION</t>
  </si>
  <si>
    <t>TERMINACION DE CONTRATO</t>
  </si>
  <si>
    <t>1. BIENES</t>
  </si>
  <si>
    <t>*</t>
  </si>
  <si>
    <t>2.2.2.2.3-1-1</t>
  </si>
  <si>
    <r>
      <t>EQUIPOS</t>
    </r>
    <r>
      <rPr>
        <b/>
        <sz val="8"/>
        <rFont val="Calibri"/>
        <family val="2"/>
      </rPr>
      <t>:  Compra e instalación de equipos de medición de caudales.</t>
    </r>
  </si>
  <si>
    <t>LPN</t>
  </si>
  <si>
    <t>EX-POST</t>
  </si>
  <si>
    <t>NO</t>
  </si>
  <si>
    <t>Trimestre 3 - Año 1</t>
  </si>
  <si>
    <t>Trimestre 4 - Año 1</t>
  </si>
  <si>
    <t>Pendiente</t>
  </si>
  <si>
    <t>II.B.1-1-1</t>
  </si>
  <si>
    <r>
      <t>EQUIPOS DE INFORMATICA Y SOFTWARE</t>
    </r>
    <r>
      <rPr>
        <b/>
        <sz val="8"/>
        <color indexed="8"/>
        <rFont val="Calibri"/>
        <family val="2"/>
      </rPr>
      <t>:  Compra de equipos de computación, software, impresoras y otros equipos de oficina  para la OEP en Santo Domingo y San Juan de la Maguana.</t>
    </r>
  </si>
  <si>
    <t>EX-ANTE</t>
  </si>
  <si>
    <t>Trimestre 1 - Año 1</t>
  </si>
  <si>
    <t>II.B.2-1-1</t>
  </si>
  <si>
    <r>
      <t>MOBILIARIO</t>
    </r>
    <r>
      <rPr>
        <b/>
        <sz val="8"/>
        <color indexed="8"/>
        <rFont val="Calibri"/>
        <family val="2"/>
      </rPr>
      <t>:  Compra de mobiliario modular incluyendo escritorios, credenzas, mesas, sillas y otros para las oficinas de la OEP en Santo Domingo y San Juan de la Maguana.</t>
    </r>
  </si>
  <si>
    <t>CP</t>
  </si>
  <si>
    <t>II.B.3-1-1</t>
  </si>
  <si>
    <r>
      <t>VEHICULOS</t>
    </r>
    <r>
      <rPr>
        <b/>
        <sz val="8"/>
        <color indexed="8"/>
        <rFont val="Calibri"/>
        <family val="2"/>
      </rPr>
      <t>:  Compra de tres vehículos para las actividades de coordinación general, coordinación de componentes y supervisión técnica del Programa.</t>
    </r>
  </si>
  <si>
    <t>2. OBRAS</t>
  </si>
  <si>
    <t>2.1.1.2.1,2-2-1</t>
  </si>
  <si>
    <r>
      <t>OBRAS:</t>
    </r>
    <r>
      <rPr>
        <b/>
        <sz val="8"/>
        <rFont val="Calibri"/>
        <family val="2"/>
      </rPr>
      <t xml:space="preserve">   Construcción de la primera fase de obras integradas de caminos vecinales y productivos, incluyendo  mantenimiento preventivo.</t>
    </r>
  </si>
  <si>
    <t>Trimestre 2 - Año 2</t>
  </si>
  <si>
    <t>Trimestre 4 - Año 3</t>
  </si>
  <si>
    <t>2.1.1.2.1, 2-2-2</t>
  </si>
  <si>
    <r>
      <t>OBRAS</t>
    </r>
    <r>
      <rPr>
        <b/>
        <sz val="8"/>
        <rFont val="Calibri"/>
        <family val="2"/>
      </rPr>
      <t>:   Construcción de la segunda fase de obras integradas de caminos vecinales y productivos, incluyendo  mantenimiento preventivo.</t>
    </r>
  </si>
  <si>
    <t>Trimestre 2 - Año 4</t>
  </si>
  <si>
    <t>Trimestre 4 - Año 5</t>
  </si>
  <si>
    <t>2.2.2.2.1-4-1</t>
  </si>
  <si>
    <r>
      <t>OBRAS</t>
    </r>
    <r>
      <rPr>
        <b/>
        <sz val="8"/>
        <rFont val="Calibri"/>
        <family val="2"/>
      </rPr>
      <t>:  Construcción de las obras de la red primaria y secundaria de riego.</t>
    </r>
  </si>
  <si>
    <t>Trimestre 3 - Año 2</t>
  </si>
  <si>
    <t>Trimestre 2 - Año 3</t>
  </si>
  <si>
    <t>2.2.2.2.2-4-1</t>
  </si>
  <si>
    <r>
      <t>OBRAS</t>
    </r>
    <r>
      <rPr>
        <b/>
        <sz val="8"/>
        <rFont val="Calibri"/>
        <family val="2"/>
      </rPr>
      <t>:  Construcción de los tramos de canales de riego.</t>
    </r>
  </si>
  <si>
    <t>Trimestre 4 - Año 2</t>
  </si>
  <si>
    <t>Trimestre 1 - Año 5</t>
  </si>
  <si>
    <t>2.2.2.2.4-4-1</t>
  </si>
  <si>
    <r>
      <t>OBRAS</t>
    </r>
    <r>
      <rPr>
        <b/>
        <sz val="8"/>
        <rFont val="Calibri"/>
        <family val="2"/>
      </rPr>
      <t>:  Construcción de obras de riego complementarias incluyendo actividades de preinversión.</t>
    </r>
  </si>
  <si>
    <t>Trimestre 2 - Año 5</t>
  </si>
  <si>
    <t>S/N</t>
  </si>
  <si>
    <r>
      <t>OBRAS</t>
    </r>
    <r>
      <rPr>
        <b/>
        <sz val="8"/>
        <rFont val="Calibri"/>
        <family val="2"/>
      </rPr>
      <t>:  Construcción de otras obras varias habilitantes para el mejoramiento productivo de la Provincia de San Juan.</t>
    </r>
  </si>
  <si>
    <t>LPN o CP</t>
  </si>
  <si>
    <t>Trimestre 1 - Año 3</t>
  </si>
  <si>
    <t>3. SERVICIOS DIFERENTES A CONSULTORIA</t>
  </si>
  <si>
    <t>2.2.1.3.1, 2, 3, 4, 5, 6-3-1</t>
  </si>
  <si>
    <r>
      <t>OTROS SERVICIOS Y ACTIVIDADES</t>
    </r>
    <r>
      <rPr>
        <b/>
        <sz val="8"/>
        <rFont val="Calibri"/>
        <family val="2"/>
      </rPr>
      <t>:  Organización y participación de/en talleres nacionales e internacionales, cursos, conferencias, mesas de concertación, visitas de campo y otras en materia de gestión técnica y administrativa del riego y como mecanismos de consolidación de la coordinación, relaciones  y apoyo interinstitucional.</t>
    </r>
  </si>
  <si>
    <t>4. SERVICIOS DE CONSULTORIA</t>
  </si>
  <si>
    <t>2.1.1.1.1-4-1</t>
  </si>
  <si>
    <r>
      <t>FIRMA CONSULTORA</t>
    </r>
    <r>
      <rPr>
        <b/>
        <sz val="8"/>
        <rFont val="Calibri"/>
        <family val="2"/>
      </rPr>
      <t>:  Consultoría nacional técnica especializada para llevar a cabo el diseño de la primera fase de las obras integradas de caminos vecinales y productivos.</t>
    </r>
  </si>
  <si>
    <t>SBCC</t>
  </si>
  <si>
    <t>2.1.1.1.1-4-2</t>
  </si>
  <si>
    <r>
      <t>FIRMA CONSULTORA</t>
    </r>
    <r>
      <rPr>
        <b/>
        <sz val="8"/>
        <rFont val="Calibri"/>
        <family val="2"/>
      </rPr>
      <t>:  Consultoría nacional técnica especializada para llevar a cabo el diseño de la segunda fase de las obras integradas de caminos vecinales y productivos.</t>
    </r>
  </si>
  <si>
    <t>2.2.1.1.1-4-1</t>
  </si>
  <si>
    <r>
      <t>FIRMA CONSULTORA</t>
    </r>
    <r>
      <rPr>
        <b/>
        <sz val="8"/>
        <rFont val="Calibri"/>
        <family val="2"/>
      </rPr>
      <t>:  Consultoría nacional de diagnóstico y apoyo a la administración del riego.</t>
    </r>
  </si>
  <si>
    <t>SBC</t>
  </si>
  <si>
    <t>Trimestre 2 - Año 1</t>
  </si>
  <si>
    <t>2.2.1.1.2-4-1</t>
  </si>
  <si>
    <r>
      <t>FIRMA CONSULTORA</t>
    </r>
    <r>
      <rPr>
        <b/>
        <sz val="8"/>
        <rFont val="Calibri"/>
        <family val="2"/>
      </rPr>
      <t>:  Consultoría nacional de diagnóstico y apoyo a la gestión técnica y capacidad gerencial del riego.</t>
    </r>
  </si>
  <si>
    <t>2.2.1.1.3-4-1</t>
  </si>
  <si>
    <r>
      <t>CONSULTOR INDIVIDUAL</t>
    </r>
    <r>
      <rPr>
        <b/>
        <sz val="8"/>
        <rFont val="Calibri"/>
        <family val="2"/>
      </rPr>
      <t>:  Consultoría internacional para llevar a cabo un diagnóstico sobre las políticas y marco legal nacional para el riego.</t>
    </r>
  </si>
  <si>
    <t>CCII</t>
  </si>
  <si>
    <t>2.2.1.1.4-4-1</t>
  </si>
  <si>
    <r>
      <t>CONSULTOR INDIVIDUAL</t>
    </r>
    <r>
      <rPr>
        <b/>
        <sz val="8"/>
        <rFont val="Calibri"/>
        <family val="2"/>
      </rPr>
      <t>:  Consultoría internacional para llevar a cabo un diagnóstico y recomendaciones sobre la estructura tarifaria del riego en el país.</t>
    </r>
  </si>
  <si>
    <t>Trimestre 1 - Año 2</t>
  </si>
  <si>
    <t>Trimestre 3- Año 2</t>
  </si>
  <si>
    <t>2.2.1.1.5-4-1</t>
  </si>
  <si>
    <r>
      <t>CONSULTORES INDIVIDUALES</t>
    </r>
    <r>
      <rPr>
        <b/>
        <sz val="8"/>
        <rFont val="Calibri"/>
        <family val="2"/>
      </rPr>
      <t>:  Consultorías nacionales varias para llevar a cabo estudios técnicos y servicios de apoyo.</t>
    </r>
  </si>
  <si>
    <t>CCIN</t>
  </si>
  <si>
    <t>Trimestre 3- Año 5</t>
  </si>
  <si>
    <t>2.2.1.1.6-4-1</t>
  </si>
  <si>
    <r>
      <t>CONSULTOR INDIVIDUAL</t>
    </r>
    <r>
      <rPr>
        <b/>
        <sz val="8"/>
        <rFont val="Calibri"/>
        <family val="2"/>
      </rPr>
      <t>:  Consultoría internacional para llevar a cabo un estudio de diseño e implementación de indicadores de desempeño para el sector y actividades de riego.</t>
    </r>
  </si>
  <si>
    <t>Trimestre 4- Año 2</t>
  </si>
  <si>
    <t>2.2.1.1.7-4-1</t>
  </si>
  <si>
    <r>
      <t>FIRMA CONSULTORA</t>
    </r>
    <r>
      <rPr>
        <b/>
        <sz val="8"/>
        <rFont val="Calibri"/>
        <family val="2"/>
      </rPr>
      <t>:  Consultoría nacional para llevar a cabo el padrón de predios y productores en la Provincia de San Juan.</t>
    </r>
  </si>
  <si>
    <t>N0</t>
  </si>
  <si>
    <t>2.2.1.1.8-4-1</t>
  </si>
  <si>
    <r>
      <t>CONSULTORES INDIVIDUALES</t>
    </r>
    <r>
      <rPr>
        <b/>
        <sz val="8"/>
        <rFont val="Calibri"/>
        <family val="2"/>
      </rPr>
      <t>:  Consultorías nacionales varias para llevar a cabo actividades de capacitación técnica y de gestión del riego en sitio.</t>
    </r>
  </si>
  <si>
    <t>Trimestre 1- Año 5</t>
  </si>
  <si>
    <t>2.2.1.2.1, 2, 3, 4-4-1</t>
  </si>
  <si>
    <r>
      <t>FIRMA CONSULTORA</t>
    </r>
    <r>
      <rPr>
        <b/>
        <sz val="8"/>
        <rFont val="Calibri"/>
        <family val="2"/>
      </rPr>
      <t>:  Consultoría internacional para llevar a cabo distintas actividades de fortalecimiento institucional y de gestión en materia de, entre otros, organización métodos en sistemas de riego, elaboración de planes de riego, elaboración de planes de  distribución de agua, y elaboración de planes de mantenimiento.</t>
    </r>
  </si>
  <si>
    <t>LPI o SBCC</t>
  </si>
  <si>
    <t>Trimestre 3 - Año 3</t>
  </si>
  <si>
    <t>2.2.1.2.5-4-1</t>
  </si>
  <si>
    <r>
      <t>FIRMA CONSULTORA</t>
    </r>
    <r>
      <rPr>
        <b/>
        <sz val="8"/>
        <rFont val="Calibri"/>
        <family val="2"/>
      </rPr>
      <t>:  Consultoría internacional para llevar a cabo el diseño e implementación del programa de medición de caudales.</t>
    </r>
  </si>
  <si>
    <t>2.2.1.2.6-4-1</t>
  </si>
  <si>
    <r>
      <t>CONSULTORES INDIVIDUALES</t>
    </r>
    <r>
      <rPr>
        <b/>
        <sz val="8"/>
        <rFont val="Calibri"/>
        <family val="2"/>
      </rPr>
      <t>:  Consultorías nacionales varias para llevar a cabo acciones de asistencia técnica en sitio y organización de talleres.</t>
    </r>
  </si>
  <si>
    <t>Trimestre 3 - Año 5</t>
  </si>
  <si>
    <t>2.2.1.4.1-4-1</t>
  </si>
  <si>
    <r>
      <t>CONSULTOR INDIVIDUAL</t>
    </r>
    <r>
      <rPr>
        <b/>
        <sz val="8"/>
        <rFont val="Calibri"/>
        <family val="2"/>
      </rPr>
      <t>:  Consultorías nacionales para llevar a cabo dos estudios de evaluación ambiental y social en riego.</t>
    </r>
  </si>
  <si>
    <t>2.2.1.4.2-4-1</t>
  </si>
  <si>
    <r>
      <t>CONSULTOR INDIVIDUAL</t>
    </r>
    <r>
      <rPr>
        <b/>
        <sz val="8"/>
        <rFont val="Calibri"/>
        <family val="2"/>
      </rPr>
      <t>:  Consultoría nacional para llevar a cabo un estudio sobre monitoreo de aguas residuales.</t>
    </r>
  </si>
  <si>
    <t>Trimestre 4- Año 3</t>
  </si>
  <si>
    <t>2.2.1.4.3-4-1</t>
  </si>
  <si>
    <r>
      <t>CONSULTOR INDIVIDUAL</t>
    </r>
    <r>
      <rPr>
        <b/>
        <sz val="8"/>
        <rFont val="Calibri"/>
        <family val="2"/>
      </rPr>
      <t>:  Consultoría nacional para llevar a cabo un estudio sobre caudales ecológicos en fuentes de agua.</t>
    </r>
  </si>
  <si>
    <t>Trimestre 3- Año 4</t>
  </si>
  <si>
    <t>2.2.1.4.4-4-1</t>
  </si>
  <si>
    <r>
      <t>CONSULTOR INDIVIDUAL</t>
    </r>
    <r>
      <rPr>
        <b/>
        <sz val="8"/>
        <rFont val="Calibri"/>
        <family val="2"/>
      </rPr>
      <t>:  Consultoría nacional para llevar a cabo un estudio sobre monitoreo de recursos de cuencas hidrográficas.</t>
    </r>
  </si>
  <si>
    <t>2.2.2.1.1-4-1</t>
  </si>
  <si>
    <r>
      <t>FIRMA CONSULTORA</t>
    </r>
    <r>
      <rPr>
        <b/>
        <sz val="8"/>
        <rFont val="Calibri"/>
        <family val="2"/>
      </rPr>
      <t>:  Consultoría nacional para llevar a cabo los estudios de preinversión y diseño de las obras de riesgo.</t>
    </r>
  </si>
  <si>
    <t>2.2.3.1.1-4-1</t>
  </si>
  <si>
    <r>
      <t>FIRMA CONSULTORA</t>
    </r>
    <r>
      <rPr>
        <b/>
        <sz val="8"/>
        <rFont val="Calibri"/>
        <family val="2"/>
      </rPr>
      <t>:  Consultoría internacional para llevar a cabo estudios de prefactibilidad y factibilidad para la modernización de los sistemas de riego en la Provincia de San Juan.</t>
    </r>
  </si>
  <si>
    <t>II.A.1-4-1</t>
  </si>
  <si>
    <r>
      <t>CONSULTOR INDIVIDUAL</t>
    </r>
    <r>
      <rPr>
        <b/>
        <sz val="8"/>
        <rFont val="Calibri"/>
        <family val="2"/>
      </rPr>
      <t>:  Consultoría nacional.  Contratación del "Coordinador General del Programa".</t>
    </r>
  </si>
  <si>
    <t>II.A.1-4-2</t>
  </si>
  <si>
    <r>
      <t>CONSULTOR INDIVIDUAL</t>
    </r>
    <r>
      <rPr>
        <b/>
        <sz val="8"/>
        <rFont val="Calibri"/>
        <family val="2"/>
      </rPr>
      <t>:  Consultoría nacional.  Contratación del "Coordinador del Componente 1 del Programa".</t>
    </r>
  </si>
  <si>
    <t>II.A.1-4-3</t>
  </si>
  <si>
    <r>
      <t>CONSULTOR INDIVIDUAL</t>
    </r>
    <r>
      <rPr>
        <b/>
        <sz val="8"/>
        <rFont val="Calibri"/>
        <family val="2"/>
      </rPr>
      <t>:  Consultoría nacional.  Contratación del "Coordinador del Componente 2 del Programa".</t>
    </r>
  </si>
  <si>
    <t>II.A.1-4-4</t>
  </si>
  <si>
    <r>
      <t>CONSULTOR INDIVIDUAL</t>
    </r>
    <r>
      <rPr>
        <b/>
        <sz val="8"/>
        <rFont val="Calibri"/>
        <family val="2"/>
      </rPr>
      <t>:  Consultoría nacional.  Contratación del "Especialista en Crédito del Componente 1 del Programa".</t>
    </r>
  </si>
  <si>
    <t>II.A.2-4-1</t>
  </si>
  <si>
    <r>
      <t>CONSULTOR INDIVIDUAL</t>
    </r>
    <r>
      <rPr>
        <b/>
        <sz val="8"/>
        <rFont val="Calibri"/>
        <family val="2"/>
      </rPr>
      <t>:  Consultoría nacional.  Contratación del "Contador Senior del Programa".</t>
    </r>
  </si>
  <si>
    <t>II.A.2-4-2</t>
  </si>
  <si>
    <r>
      <t>CONSULTOR INDIVIDUAL</t>
    </r>
    <r>
      <rPr>
        <b/>
        <sz val="8"/>
        <rFont val="Calibri"/>
        <family val="2"/>
      </rPr>
      <t>:  Consultoría nacional.  Contratación del "Encargado de Adquisiciones del Programa".</t>
    </r>
  </si>
  <si>
    <t>II.A.2-4-3</t>
  </si>
  <si>
    <r>
      <t>CONSULTOR INDIVIDUAL</t>
    </r>
    <r>
      <rPr>
        <b/>
        <sz val="8"/>
        <rFont val="Calibri"/>
        <family val="2"/>
      </rPr>
      <t>:  Consultoría nacional.  Contratación del "Especialista en Planificación y Gestión de Proyectos".</t>
    </r>
  </si>
  <si>
    <t>II.A.2-4-4</t>
  </si>
  <si>
    <r>
      <t>CONSULTOR INDIVIDUAL</t>
    </r>
    <r>
      <rPr>
        <b/>
        <sz val="8"/>
        <rFont val="Calibri"/>
        <family val="2"/>
      </rPr>
      <t>:  Consultoría nacional.  Contratación del "Oficial Administrativo Oficina de San Juan de la Maguana".</t>
    </r>
  </si>
  <si>
    <t>II.A.3-4-1</t>
  </si>
  <si>
    <r>
      <t>CONSULTORES INDIVIDUALES</t>
    </r>
    <r>
      <rPr>
        <b/>
        <sz val="8"/>
        <rFont val="Calibri"/>
        <family val="2"/>
      </rPr>
      <t>:  Consultorías nacionales.  Contratación de los dos "Supervisores Técnicos de la Oficina de San Juan de la Maguana".</t>
    </r>
  </si>
  <si>
    <t>III.A-4-1</t>
  </si>
  <si>
    <r>
      <t xml:space="preserve">FIRMA CONSULTORA:  </t>
    </r>
    <r>
      <rPr>
        <b/>
        <sz val="8"/>
        <rFont val="Calibri"/>
        <family val="2"/>
      </rPr>
      <t>Contratación de las auditorías financieras anuales del Programa.  Firma de auditores externos independientes (contratos anuales o por dos años).</t>
    </r>
  </si>
  <si>
    <t>IV.A.1-4-1</t>
  </si>
  <si>
    <r>
      <t>FIRMA CONSULTORA</t>
    </r>
    <r>
      <rPr>
        <b/>
        <sz val="8"/>
        <rFont val="Calibri"/>
        <family val="2"/>
      </rPr>
      <t>:  Consultoría nacional para llevar a cabo la evaluación de medio término del Programa como parte de las actividades de monitoreo y evaluación.</t>
    </r>
  </si>
  <si>
    <t>IV.B.1-4-1</t>
  </si>
  <si>
    <r>
      <t>FIRMA CONSULTORA</t>
    </r>
    <r>
      <rPr>
        <b/>
        <sz val="8"/>
        <rFont val="Calibri"/>
        <family val="2"/>
      </rPr>
      <t>:  Consultoría nacional para llevar a cabo la evaluación final del Programa como parte de las actividades de monitoreo y evaluación.</t>
    </r>
  </si>
  <si>
    <t>T O T AL</t>
  </si>
  <si>
    <r>
      <t xml:space="preserve">Bienes y Obras: LPI: Licitación Pública Internacional; LIL: Licitación Internacional Limitada; LPN: Licitación Pública Nacional; CP: Comparación de Precios; CD: Contratación Directa; AD: Administración Directa; CAE: Contrataciones a través de Agencias Especializadas; AC: Agencias de Contrataciones; AI: Agencias de Inspección; CPIF: Contrataciones en Préstamos a Intermediarios Financieros; CPO/COT/CPOT: Construcción-propiedad-operación/ Construcción-operación- transferencia/ Construcción-propiedad-operación-transferencia (del inglés BOO/BOT/BOOT); CBD: Contratación Basada en Desempeño; CPGB: Contrataciones con Prestamos Garantizados por el Banco; PSC: Participación de la Comunidad en las Contrataciones. </t>
    </r>
    <r>
      <rPr>
        <b/>
        <sz val="11"/>
        <rFont val="Arial"/>
        <family val="2"/>
      </rPr>
      <t/>
    </r>
  </si>
  <si>
    <t>Firmas Consultoras: SBCC: Selección Basada en la Calidad y el Costo; SBC: Selección Basada en la Calidad; SBPF: Selección Basada en Presupuesto Fijo; SBMC: Selección Basada en el Menor Costo; SCC: Selección Basada en las Calificaciones de los Consultores; SD: Selección Directa</t>
  </si>
  <si>
    <t>Consultores Individuales: CCIN: Selección basada en la Comparación de Calificaciones Consultor Individual Nacional; CCII: Selección basada en la Comparación de Calificaciones Consultor Individual Internacional.</t>
  </si>
  <si>
    <r>
      <t>ACTIVIDADES Y PRODUCTOS NO INCLUIDOS EN EL PLAN DE ADQUISICIONES</t>
    </r>
    <r>
      <rPr>
        <sz val="8"/>
        <rFont val="Calibri"/>
        <family val="2"/>
      </rPr>
      <t>:</t>
    </r>
  </si>
  <si>
    <t xml:space="preserve">      -  Desembolso de recursos crediticios y ejecución de proyectos por beneficiarios</t>
  </si>
  <si>
    <t xml:space="preserve">     -  Renovación de contratos de personal existente de la OEP</t>
  </si>
  <si>
    <t xml:space="preserve">     -  Gastos de Operación</t>
  </si>
  <si>
    <t xml:space="preserve">     -  Remodelación de las oficinas de la OEP en el MA en Santo Domingo y en el Banco Agrícola en San Juan de la Maguana</t>
  </si>
  <si>
    <t xml:space="preserve">     -  Imprevistos</t>
  </si>
  <si>
    <t>Costo Total del Programa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</si>
</sst>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yy;@"/>
  </numFmts>
  <fonts count="11" x14ac:knownFonts="1">
    <font>
      <sz val="10"/>
      <name val="Arial"/>
    </font>
    <font>
      <sz val="10"/>
      <name val="Arial"/>
    </font>
    <font>
      <b/>
      <sz val="8"/>
      <name val="Calibri"/>
      <family val="2"/>
    </font>
    <font>
      <sz val="8"/>
      <name val="Calibri"/>
      <family val="2"/>
    </font>
    <font>
      <b/>
      <u/>
      <sz val="8"/>
      <name val="Calibri"/>
      <family val="2"/>
    </font>
    <font>
      <b/>
      <u/>
      <sz val="8"/>
      <color indexed="8"/>
      <name val="Calibri"/>
      <family val="2"/>
    </font>
    <font>
      <b/>
      <sz val="8"/>
      <color indexed="8"/>
      <name val="Calibri"/>
      <family val="2"/>
    </font>
    <font>
      <b/>
      <sz val="8"/>
      <color indexed="10"/>
      <name val="Calibri"/>
      <family val="2"/>
    </font>
    <font>
      <b/>
      <sz val="11"/>
      <name val="Arial"/>
      <family val="2"/>
    </font>
    <font>
      <u/>
      <sz val="8"/>
      <name val="Calibri"/>
      <family val="2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8">
    <xf numFmtId="0" fontId="0" fillId="0" borderId="0" xfId="0"/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" fontId="2" fillId="3" borderId="11" xfId="0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4" fontId="2" fillId="3" borderId="17" xfId="0" applyNumberFormat="1" applyFont="1" applyFill="1" applyBorder="1" applyAlignment="1">
      <alignment horizontal="center" vertical="center" wrapText="1"/>
    </xf>
    <xf numFmtId="0" fontId="2" fillId="3" borderId="18" xfId="0" applyNumberFormat="1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37" fontId="2" fillId="5" borderId="22" xfId="0" applyNumberFormat="1" applyFont="1" applyFill="1" applyBorder="1" applyAlignment="1">
      <alignment horizontal="center" wrapText="1"/>
    </xf>
    <xf numFmtId="37" fontId="2" fillId="4" borderId="22" xfId="0" applyNumberFormat="1" applyFont="1" applyFill="1" applyBorder="1" applyAlignment="1">
      <alignment horizontal="center" wrapText="1"/>
    </xf>
    <xf numFmtId="164" fontId="2" fillId="4" borderId="22" xfId="0" applyNumberFormat="1" applyFont="1" applyFill="1" applyBorder="1" applyAlignment="1">
      <alignment horizontal="center" wrapText="1"/>
    </xf>
    <xf numFmtId="164" fontId="2" fillId="4" borderId="23" xfId="0" applyNumberFormat="1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vertical="center"/>
    </xf>
    <xf numFmtId="0" fontId="4" fillId="0" borderId="25" xfId="0" applyFont="1" applyBorder="1" applyAlignment="1">
      <alignment wrapText="1"/>
    </xf>
    <xf numFmtId="37" fontId="2" fillId="5" borderId="26" xfId="0" applyNumberFormat="1" applyFont="1" applyFill="1" applyBorder="1" applyAlignment="1">
      <alignment horizontal="center" vertical="center" wrapText="1"/>
    </xf>
    <xf numFmtId="37" fontId="2" fillId="5" borderId="25" xfId="0" applyNumberFormat="1" applyFont="1" applyFill="1" applyBorder="1" applyAlignment="1">
      <alignment horizontal="center" vertical="center" wrapText="1"/>
    </xf>
    <xf numFmtId="37" fontId="2" fillId="0" borderId="25" xfId="0" applyNumberFormat="1" applyFont="1" applyFill="1" applyBorder="1" applyAlignment="1">
      <alignment horizontal="center" vertical="center" wrapText="1"/>
    </xf>
    <xf numFmtId="164" fontId="2" fillId="0" borderId="26" xfId="0" applyNumberFormat="1" applyFont="1" applyFill="1" applyBorder="1" applyAlignment="1">
      <alignment horizontal="center" vertical="center" wrapText="1"/>
    </xf>
    <xf numFmtId="9" fontId="2" fillId="0" borderId="26" xfId="0" applyNumberFormat="1" applyFont="1" applyFill="1" applyBorder="1" applyAlignment="1">
      <alignment horizontal="center" vertical="center" wrapText="1"/>
    </xf>
    <xf numFmtId="164" fontId="2" fillId="0" borderId="27" xfId="0" applyNumberFormat="1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left" vertical="top" wrapText="1"/>
    </xf>
    <xf numFmtId="37" fontId="2" fillId="5" borderId="29" xfId="0" applyNumberFormat="1" applyFont="1" applyFill="1" applyBorder="1" applyAlignment="1">
      <alignment horizontal="center" vertical="center" wrapText="1"/>
    </xf>
    <xf numFmtId="37" fontId="2" fillId="0" borderId="29" xfId="0" applyNumberFormat="1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164" fontId="2" fillId="0" borderId="29" xfId="0" applyNumberFormat="1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left" vertical="top" wrapText="1"/>
    </xf>
    <xf numFmtId="37" fontId="2" fillId="2" borderId="29" xfId="0" applyNumberFormat="1" applyFont="1" applyFill="1" applyBorder="1" applyAlignment="1">
      <alignment horizontal="center" vertical="center" wrapText="1"/>
    </xf>
    <xf numFmtId="164" fontId="2" fillId="2" borderId="29" xfId="0" applyNumberFormat="1" applyFont="1" applyFill="1" applyBorder="1" applyAlignment="1">
      <alignment horizontal="center" vertical="center" wrapText="1"/>
    </xf>
    <xf numFmtId="164" fontId="2" fillId="2" borderId="26" xfId="0" applyNumberFormat="1" applyFont="1" applyFill="1" applyBorder="1" applyAlignment="1">
      <alignment horizontal="center" vertical="center" wrapText="1"/>
    </xf>
    <xf numFmtId="164" fontId="2" fillId="2" borderId="27" xfId="0" applyNumberFormat="1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37" fontId="2" fillId="5" borderId="33" xfId="0" applyNumberFormat="1" applyFont="1" applyFill="1" applyBorder="1" applyAlignment="1">
      <alignment horizontal="center" vertical="center" wrapText="1"/>
    </xf>
    <xf numFmtId="164" fontId="2" fillId="0" borderId="33" xfId="0" applyNumberFormat="1" applyFont="1" applyFill="1" applyBorder="1" applyAlignment="1">
      <alignment horizontal="center" vertical="center" wrapText="1"/>
    </xf>
    <xf numFmtId="164" fontId="2" fillId="2" borderId="33" xfId="0" applyNumberFormat="1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left" vertical="top" wrapText="1"/>
    </xf>
    <xf numFmtId="9" fontId="2" fillId="2" borderId="33" xfId="1" applyFont="1" applyFill="1" applyBorder="1" applyAlignment="1">
      <alignment horizontal="center" vertical="center" wrapText="1"/>
    </xf>
    <xf numFmtId="9" fontId="2" fillId="2" borderId="33" xfId="0" applyNumberFormat="1" applyFont="1" applyFill="1" applyBorder="1" applyAlignment="1">
      <alignment horizontal="center" vertical="center" wrapText="1"/>
    </xf>
    <xf numFmtId="164" fontId="2" fillId="2" borderId="34" xfId="0" applyNumberFormat="1" applyFont="1" applyFill="1" applyBorder="1" applyAlignment="1">
      <alignment horizontal="center" vertical="center" wrapText="1"/>
    </xf>
    <xf numFmtId="3" fontId="2" fillId="5" borderId="22" xfId="0" applyNumberFormat="1" applyFont="1" applyFill="1" applyBorder="1" applyAlignment="1">
      <alignment horizontal="center" wrapText="1"/>
    </xf>
    <xf numFmtId="3" fontId="2" fillId="4" borderId="22" xfId="0" applyNumberFormat="1" applyFont="1" applyFill="1" applyBorder="1" applyAlignment="1">
      <alignment horizontal="center" wrapText="1"/>
    </xf>
    <xf numFmtId="0" fontId="2" fillId="0" borderId="35" xfId="0" applyFont="1" applyFill="1" applyBorder="1" applyAlignment="1">
      <alignment horizontal="center" vertical="center"/>
    </xf>
    <xf numFmtId="0" fontId="4" fillId="0" borderId="11" xfId="0" applyFont="1" applyBorder="1" applyAlignment="1">
      <alignment wrapText="1"/>
    </xf>
    <xf numFmtId="37" fontId="2" fillId="5" borderId="36" xfId="0" applyNumberFormat="1" applyFont="1" applyFill="1" applyBorder="1" applyAlignment="1">
      <alignment horizontal="center" vertical="center" wrapText="1"/>
    </xf>
    <xf numFmtId="37" fontId="2" fillId="5" borderId="37" xfId="0" applyNumberFormat="1" applyFont="1" applyFill="1" applyBorder="1" applyAlignment="1">
      <alignment horizontal="center" vertical="center" wrapText="1"/>
    </xf>
    <xf numFmtId="37" fontId="2" fillId="0" borderId="37" xfId="0" applyNumberFormat="1" applyFont="1" applyFill="1" applyBorder="1" applyAlignment="1">
      <alignment horizontal="center" vertical="center" wrapText="1"/>
    </xf>
    <xf numFmtId="164" fontId="2" fillId="0" borderId="37" xfId="0" applyNumberFormat="1" applyFont="1" applyFill="1" applyBorder="1" applyAlignment="1">
      <alignment horizontal="center" vertical="center" wrapText="1"/>
    </xf>
    <xf numFmtId="9" fontId="2" fillId="0" borderId="37" xfId="0" applyNumberFormat="1" applyFont="1" applyFill="1" applyBorder="1" applyAlignment="1">
      <alignment horizontal="center" vertical="center" wrapText="1"/>
    </xf>
    <xf numFmtId="164" fontId="2" fillId="2" borderId="25" xfId="0" applyNumberFormat="1" applyFont="1" applyFill="1" applyBorder="1" applyAlignment="1">
      <alignment horizontal="center" vertical="center" wrapText="1"/>
    </xf>
    <xf numFmtId="164" fontId="2" fillId="0" borderId="38" xfId="0" applyNumberFormat="1" applyFont="1" applyFill="1" applyBorder="1" applyAlignment="1">
      <alignment horizontal="center" vertical="center" wrapText="1"/>
    </xf>
    <xf numFmtId="0" fontId="4" fillId="0" borderId="29" xfId="0" applyFont="1" applyBorder="1" applyAlignment="1">
      <alignment wrapText="1"/>
    </xf>
    <xf numFmtId="9" fontId="2" fillId="0" borderId="29" xfId="0" applyNumberFormat="1" applyFont="1" applyFill="1" applyBorder="1" applyAlignment="1">
      <alignment horizontal="center" vertical="center" wrapText="1"/>
    </xf>
    <xf numFmtId="164" fontId="2" fillId="0" borderId="30" xfId="0" applyNumberFormat="1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/>
    </xf>
    <xf numFmtId="0" fontId="4" fillId="0" borderId="31" xfId="0" applyFont="1" applyBorder="1" applyAlignment="1">
      <alignment vertical="top" wrapText="1"/>
    </xf>
    <xf numFmtId="0" fontId="2" fillId="0" borderId="26" xfId="0" applyFont="1" applyFill="1" applyBorder="1" applyAlignment="1">
      <alignment horizontal="center" vertical="center" wrapText="1"/>
    </xf>
    <xf numFmtId="37" fontId="2" fillId="5" borderId="22" xfId="0" applyNumberFormat="1" applyFont="1" applyFill="1" applyBorder="1" applyAlignment="1">
      <alignment horizontal="center" vertical="center" wrapText="1"/>
    </xf>
    <xf numFmtId="37" fontId="2" fillId="4" borderId="22" xfId="0" applyNumberFormat="1" applyFont="1" applyFill="1" applyBorder="1" applyAlignment="1">
      <alignment horizontal="center" vertical="center" wrapText="1"/>
    </xf>
    <xf numFmtId="164" fontId="2" fillId="4" borderId="22" xfId="0" applyNumberFormat="1" applyFont="1" applyFill="1" applyBorder="1" applyAlignment="1">
      <alignment horizontal="center" vertical="center" wrapText="1"/>
    </xf>
    <xf numFmtId="164" fontId="2" fillId="4" borderId="23" xfId="0" applyNumberFormat="1" applyFont="1" applyFill="1" applyBorder="1" applyAlignment="1">
      <alignment horizontal="center" vertical="center" wrapText="1"/>
    </xf>
    <xf numFmtId="0" fontId="4" fillId="0" borderId="40" xfId="0" applyFont="1" applyBorder="1" applyAlignment="1">
      <alignment vertical="top" wrapText="1"/>
    </xf>
    <xf numFmtId="9" fontId="2" fillId="2" borderId="29" xfId="1" applyFont="1" applyFill="1" applyBorder="1" applyAlignment="1">
      <alignment horizontal="center" vertical="center" wrapText="1"/>
    </xf>
    <xf numFmtId="9" fontId="2" fillId="2" borderId="29" xfId="0" applyNumberFormat="1" applyFont="1" applyFill="1" applyBorder="1" applyAlignment="1">
      <alignment horizontal="center" vertical="center" wrapText="1"/>
    </xf>
    <xf numFmtId="164" fontId="7" fillId="2" borderId="30" xfId="0" applyNumberFormat="1" applyFont="1" applyFill="1" applyBorder="1" applyAlignment="1">
      <alignment horizontal="left" vertical="center" wrapText="1"/>
    </xf>
    <xf numFmtId="0" fontId="2" fillId="0" borderId="29" xfId="0" applyFont="1" applyFill="1" applyBorder="1" applyAlignment="1">
      <alignment horizontal="center" vertical="center"/>
    </xf>
    <xf numFmtId="37" fontId="0" fillId="0" borderId="0" xfId="0" applyNumberFormat="1"/>
    <xf numFmtId="37" fontId="2" fillId="6" borderId="22" xfId="0" applyNumberFormat="1" applyFont="1" applyFill="1" applyBorder="1" applyAlignment="1">
      <alignment horizontal="center" wrapText="1"/>
    </xf>
    <xf numFmtId="4" fontId="2" fillId="6" borderId="41" xfId="0" applyNumberFormat="1" applyFont="1" applyFill="1" applyBorder="1" applyAlignment="1">
      <alignment horizontal="center" wrapText="1"/>
    </xf>
    <xf numFmtId="164" fontId="2" fillId="6" borderId="22" xfId="0" applyNumberFormat="1" applyFont="1" applyFill="1" applyBorder="1" applyAlignment="1">
      <alignment horizontal="center" wrapText="1"/>
    </xf>
    <xf numFmtId="164" fontId="2" fillId="6" borderId="23" xfId="0" applyNumberFormat="1" applyFont="1" applyFill="1" applyBorder="1" applyAlignment="1">
      <alignment horizontal="center" wrapText="1"/>
    </xf>
    <xf numFmtId="0" fontId="2" fillId="0" borderId="0" xfId="0" applyFont="1"/>
    <xf numFmtId="37" fontId="2" fillId="0" borderId="0" xfId="0" applyNumberFormat="1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37" fontId="3" fillId="0" borderId="2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2" xfId="0" applyFont="1" applyBorder="1"/>
    <xf numFmtId="0" fontId="3" fillId="0" borderId="43" xfId="0" applyFont="1" applyBorder="1"/>
    <xf numFmtId="0" fontId="3" fillId="0" borderId="43" xfId="0" applyFont="1" applyBorder="1" applyAlignment="1">
      <alignment horizontal="center"/>
    </xf>
    <xf numFmtId="0" fontId="3" fillId="0" borderId="44" xfId="0" applyFont="1" applyBorder="1"/>
    <xf numFmtId="0" fontId="3" fillId="0" borderId="1" xfId="0" applyFont="1" applyBorder="1"/>
    <xf numFmtId="0" fontId="3" fillId="0" borderId="2" xfId="0" applyFont="1" applyBorder="1"/>
    <xf numFmtId="37" fontId="3" fillId="0" borderId="2" xfId="0" applyNumberFormat="1" applyFont="1" applyBorder="1"/>
    <xf numFmtId="0" fontId="3" fillId="0" borderId="3" xfId="0" applyFont="1" applyBorder="1"/>
    <xf numFmtId="0" fontId="0" fillId="0" borderId="4" xfId="0" applyBorder="1"/>
    <xf numFmtId="0" fontId="9" fillId="0" borderId="0" xfId="0" applyFont="1" applyBorder="1" applyAlignment="1"/>
    <xf numFmtId="0" fontId="3" fillId="0" borderId="0" xfId="0" applyFont="1" applyBorder="1"/>
    <xf numFmtId="0" fontId="3" fillId="0" borderId="5" xfId="0" applyFont="1" applyBorder="1"/>
    <xf numFmtId="0" fontId="3" fillId="0" borderId="4" xfId="0" applyFont="1" applyBorder="1" applyAlignment="1">
      <alignment horizontal="center"/>
    </xf>
    <xf numFmtId="37" fontId="3" fillId="0" borderId="0" xfId="0" applyNumberFormat="1" applyFont="1" applyBorder="1"/>
    <xf numFmtId="37" fontId="3" fillId="0" borderId="5" xfId="0" applyNumberFormat="1" applyFont="1" applyBorder="1"/>
    <xf numFmtId="0" fontId="3" fillId="0" borderId="0" xfId="0" applyFont="1" applyBorder="1" applyAlignment="1">
      <alignment wrapText="1"/>
    </xf>
    <xf numFmtId="37" fontId="3" fillId="0" borderId="43" xfId="0" applyNumberFormat="1" applyFont="1" applyBorder="1"/>
    <xf numFmtId="37" fontId="3" fillId="0" borderId="44" xfId="0" applyNumberFormat="1" applyFont="1" applyBorder="1"/>
    <xf numFmtId="0" fontId="2" fillId="0" borderId="0" xfId="0" applyFont="1" applyBorder="1"/>
    <xf numFmtId="37" fontId="2" fillId="0" borderId="0" xfId="0" applyNumberFormat="1" applyFont="1" applyBorder="1"/>
    <xf numFmtId="37" fontId="2" fillId="0" borderId="7" xfId="0" applyNumberFormat="1" applyFont="1" applyBorder="1" applyAlignment="1"/>
    <xf numFmtId="37" fontId="2" fillId="0" borderId="7" xfId="0" applyNumberFormat="1" applyFont="1" applyBorder="1"/>
    <xf numFmtId="37" fontId="2" fillId="0" borderId="8" xfId="0" applyNumberFormat="1" applyFont="1" applyBorder="1"/>
    <xf numFmtId="0" fontId="10" fillId="0" borderId="0" xfId="0" applyFont="1"/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4" fontId="2" fillId="3" borderId="12" xfId="0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3" fillId="3" borderId="17" xfId="0" applyFont="1" applyFill="1" applyBorder="1"/>
    <xf numFmtId="0" fontId="2" fillId="3" borderId="13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37" fontId="2" fillId="0" borderId="6" xfId="0" applyNumberFormat="1" applyFont="1" applyBorder="1" applyAlignment="1">
      <alignment horizontal="center"/>
    </xf>
    <xf numFmtId="37" fontId="2" fillId="0" borderId="7" xfId="0" applyNumberFormat="1" applyFont="1" applyBorder="1" applyAlignment="1">
      <alignment horizontal="center"/>
    </xf>
    <xf numFmtId="0" fontId="2" fillId="4" borderId="20" xfId="0" applyFont="1" applyFill="1" applyBorder="1" applyAlignment="1">
      <alignment horizontal="left"/>
    </xf>
    <xf numFmtId="0" fontId="2" fillId="4" borderId="21" xfId="0" applyFont="1" applyFill="1" applyBorder="1" applyAlignment="1">
      <alignment horizontal="left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laudiasu\AppData\Local\Microsoft\Windows\Temporary%20Internet%20Files\Content.Outlook\LYI7IDPD\DR-L1068%20-%20Herramientas%20de%20Planificaci&#243;n%20del%20Programa%20-%20Rev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armenmas\AppData\Local\Microsoft\Windows\Temporary%20Internet%20Files\Content.Outlook\XJF6UETC\Presupuesto%20detallado_revis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.CONS."/>
      <sheetName val="PLAN.EJEC.PROG."/>
      <sheetName val="COST.ADMIN.SALARIOS"/>
      <sheetName val="COST.ADMIN.ACTIVOS"/>
      <sheetName val="COST.ADMIN.OPER."/>
      <sheetName val="PLAN.ADQ."/>
      <sheetName val="PLAN.OP.ANUAL"/>
    </sheetNames>
    <sheetDataSet>
      <sheetData sheetId="0" refreshError="1"/>
      <sheetData sheetId="1" refreshError="1">
        <row r="17">
          <cell r="E17">
            <v>500000</v>
          </cell>
        </row>
        <row r="31">
          <cell r="Q31">
            <v>0</v>
          </cell>
        </row>
        <row r="36">
          <cell r="E36">
            <v>100000</v>
          </cell>
          <cell r="H36">
            <v>100000</v>
          </cell>
          <cell r="K36">
            <v>0</v>
          </cell>
          <cell r="N36">
            <v>0</v>
          </cell>
          <cell r="Q36">
            <v>0</v>
          </cell>
        </row>
        <row r="37">
          <cell r="E37">
            <v>0</v>
          </cell>
          <cell r="H37">
            <v>1300000</v>
          </cell>
          <cell r="K37">
            <v>1300000</v>
          </cell>
          <cell r="N37">
            <v>1300000</v>
          </cell>
          <cell r="Q37">
            <v>1300000</v>
          </cell>
        </row>
        <row r="43">
          <cell r="E43">
            <v>70000</v>
          </cell>
          <cell r="H43">
            <v>0</v>
          </cell>
          <cell r="K43">
            <v>0</v>
          </cell>
          <cell r="N43">
            <v>0</v>
          </cell>
          <cell r="Q43">
            <v>0</v>
          </cell>
        </row>
        <row r="44">
          <cell r="E44">
            <v>70000</v>
          </cell>
          <cell r="H44">
            <v>0</v>
          </cell>
          <cell r="K44">
            <v>0</v>
          </cell>
          <cell r="N44">
            <v>0</v>
          </cell>
          <cell r="Q44">
            <v>0</v>
          </cell>
        </row>
        <row r="45">
          <cell r="E45">
            <v>61000</v>
          </cell>
          <cell r="H45">
            <v>0</v>
          </cell>
          <cell r="K45">
            <v>0</v>
          </cell>
          <cell r="N45">
            <v>0</v>
          </cell>
          <cell r="Q45">
            <v>0</v>
          </cell>
        </row>
        <row r="46">
          <cell r="E46">
            <v>0</v>
          </cell>
          <cell r="H46">
            <v>70000</v>
          </cell>
          <cell r="K46">
            <v>0</v>
          </cell>
          <cell r="N46">
            <v>0</v>
          </cell>
          <cell r="Q46">
            <v>0</v>
          </cell>
        </row>
        <row r="47">
          <cell r="E47">
            <v>12000</v>
          </cell>
          <cell r="H47">
            <v>12000</v>
          </cell>
          <cell r="K47">
            <v>24000</v>
          </cell>
          <cell r="N47">
            <v>12000</v>
          </cell>
          <cell r="Q47">
            <v>12000</v>
          </cell>
        </row>
        <row r="48">
          <cell r="E48">
            <v>0</v>
          </cell>
          <cell r="H48">
            <v>53000</v>
          </cell>
          <cell r="K48">
            <v>0</v>
          </cell>
          <cell r="N48">
            <v>0</v>
          </cell>
          <cell r="Q48">
            <v>0</v>
          </cell>
        </row>
        <row r="49">
          <cell r="E49">
            <v>124000</v>
          </cell>
          <cell r="H49">
            <v>248000</v>
          </cell>
          <cell r="K49">
            <v>124000</v>
          </cell>
          <cell r="N49">
            <v>0</v>
          </cell>
          <cell r="Q49">
            <v>0</v>
          </cell>
        </row>
        <row r="50">
          <cell r="E50">
            <v>0</v>
          </cell>
          <cell r="H50">
            <v>15000</v>
          </cell>
          <cell r="K50">
            <v>15000</v>
          </cell>
          <cell r="N50">
            <v>15000</v>
          </cell>
          <cell r="Q50">
            <v>5000</v>
          </cell>
        </row>
        <row r="52">
          <cell r="E52">
            <v>0</v>
          </cell>
          <cell r="H52">
            <v>55000</v>
          </cell>
          <cell r="K52">
            <v>27000</v>
          </cell>
          <cell r="N52">
            <v>0</v>
          </cell>
          <cell r="Q52">
            <v>0</v>
          </cell>
        </row>
        <row r="53">
          <cell r="E53">
            <v>0</v>
          </cell>
          <cell r="H53">
            <v>55000</v>
          </cell>
          <cell r="K53">
            <v>27000</v>
          </cell>
          <cell r="N53">
            <v>0</v>
          </cell>
          <cell r="Q53">
            <v>0</v>
          </cell>
        </row>
        <row r="54">
          <cell r="E54">
            <v>0</v>
          </cell>
          <cell r="H54">
            <v>55000</v>
          </cell>
          <cell r="K54">
            <v>27000</v>
          </cell>
          <cell r="N54">
            <v>0</v>
          </cell>
          <cell r="Q54">
            <v>0</v>
          </cell>
        </row>
        <row r="55">
          <cell r="E55">
            <v>0</v>
          </cell>
          <cell r="H55">
            <v>55000</v>
          </cell>
          <cell r="K55">
            <v>27000</v>
          </cell>
          <cell r="N55">
            <v>0</v>
          </cell>
          <cell r="Q55">
            <v>0</v>
          </cell>
        </row>
        <row r="56">
          <cell r="E56">
            <v>0</v>
          </cell>
          <cell r="H56">
            <v>100000</v>
          </cell>
          <cell r="K56">
            <v>0</v>
          </cell>
          <cell r="N56">
            <v>0</v>
          </cell>
          <cell r="Q56">
            <v>0</v>
          </cell>
        </row>
        <row r="57">
          <cell r="E57">
            <v>0</v>
          </cell>
          <cell r="H57">
            <v>16000</v>
          </cell>
          <cell r="K57">
            <v>16000</v>
          </cell>
          <cell r="N57">
            <v>16000</v>
          </cell>
          <cell r="Q57">
            <v>12000</v>
          </cell>
        </row>
        <row r="59">
          <cell r="E59">
            <v>0</v>
          </cell>
          <cell r="H59">
            <v>8000</v>
          </cell>
          <cell r="K59">
            <v>8000</v>
          </cell>
          <cell r="N59">
            <v>8000</v>
          </cell>
          <cell r="Q59">
            <v>6000</v>
          </cell>
        </row>
        <row r="60">
          <cell r="E60">
            <v>0</v>
          </cell>
          <cell r="H60">
            <v>0</v>
          </cell>
          <cell r="K60">
            <v>10000</v>
          </cell>
          <cell r="N60">
            <v>10000</v>
          </cell>
          <cell r="Q60">
            <v>0</v>
          </cell>
        </row>
        <row r="61">
          <cell r="E61">
            <v>0</v>
          </cell>
          <cell r="H61">
            <v>4000</v>
          </cell>
          <cell r="K61">
            <v>6000</v>
          </cell>
          <cell r="N61">
            <v>6000</v>
          </cell>
          <cell r="Q61">
            <v>4000</v>
          </cell>
        </row>
        <row r="62">
          <cell r="E62">
            <v>0</v>
          </cell>
          <cell r="H62">
            <v>2000</v>
          </cell>
          <cell r="K62">
            <v>3000</v>
          </cell>
          <cell r="N62">
            <v>3000</v>
          </cell>
          <cell r="Q62">
            <v>2000</v>
          </cell>
        </row>
        <row r="63">
          <cell r="E63">
            <v>0</v>
          </cell>
          <cell r="H63">
            <v>2000</v>
          </cell>
          <cell r="K63">
            <v>3000</v>
          </cell>
          <cell r="N63">
            <v>3000</v>
          </cell>
          <cell r="Q63">
            <v>2000</v>
          </cell>
        </row>
        <row r="64">
          <cell r="E64">
            <v>0</v>
          </cell>
          <cell r="H64">
            <v>2000</v>
          </cell>
          <cell r="K64">
            <v>3000</v>
          </cell>
          <cell r="N64">
            <v>3000</v>
          </cell>
          <cell r="Q64">
            <v>2000</v>
          </cell>
        </row>
        <row r="66">
          <cell r="E66">
            <v>20000</v>
          </cell>
          <cell r="H66">
            <v>20000</v>
          </cell>
          <cell r="K66">
            <v>0</v>
          </cell>
          <cell r="N66">
            <v>0</v>
          </cell>
          <cell r="Q66">
            <v>0</v>
          </cell>
        </row>
        <row r="67">
          <cell r="E67">
            <v>0</v>
          </cell>
          <cell r="H67">
            <v>0</v>
          </cell>
          <cell r="K67">
            <v>20000</v>
          </cell>
          <cell r="N67">
            <v>0</v>
          </cell>
          <cell r="Q67">
            <v>0</v>
          </cell>
        </row>
        <row r="68">
          <cell r="E68">
            <v>0</v>
          </cell>
          <cell r="H68">
            <v>0</v>
          </cell>
          <cell r="K68">
            <v>0</v>
          </cell>
          <cell r="N68">
            <v>20000</v>
          </cell>
          <cell r="Q68">
            <v>0</v>
          </cell>
        </row>
        <row r="69">
          <cell r="E69">
            <v>0</v>
          </cell>
          <cell r="H69">
            <v>0</v>
          </cell>
          <cell r="K69">
            <v>0</v>
          </cell>
          <cell r="N69">
            <v>0</v>
          </cell>
          <cell r="Q69">
            <v>20000</v>
          </cell>
        </row>
        <row r="72">
          <cell r="E72">
            <v>50000</v>
          </cell>
          <cell r="H72">
            <v>0</v>
          </cell>
          <cell r="K72">
            <v>0</v>
          </cell>
          <cell r="N72">
            <v>0</v>
          </cell>
          <cell r="Q72">
            <v>0</v>
          </cell>
        </row>
        <row r="74">
          <cell r="E74">
            <v>0</v>
          </cell>
          <cell r="H74">
            <v>60000</v>
          </cell>
          <cell r="K74">
            <v>60000</v>
          </cell>
          <cell r="N74">
            <v>0</v>
          </cell>
          <cell r="Q74">
            <v>0</v>
          </cell>
        </row>
        <row r="75">
          <cell r="E75">
            <v>0</v>
          </cell>
          <cell r="H75">
            <v>400000</v>
          </cell>
          <cell r="K75">
            <v>800000</v>
          </cell>
          <cell r="N75">
            <v>800000</v>
          </cell>
          <cell r="Q75">
            <v>470000</v>
          </cell>
        </row>
        <row r="76">
          <cell r="E76">
            <v>75000</v>
          </cell>
          <cell r="H76">
            <v>0</v>
          </cell>
          <cell r="K76">
            <v>0</v>
          </cell>
          <cell r="N76">
            <v>0</v>
          </cell>
          <cell r="Q76">
            <v>0</v>
          </cell>
        </row>
        <row r="77">
          <cell r="E77">
            <v>0</v>
          </cell>
          <cell r="H77">
            <v>125000</v>
          </cell>
          <cell r="K77">
            <v>125000</v>
          </cell>
          <cell r="N77">
            <v>125000</v>
          </cell>
          <cell r="Q77">
            <v>125000</v>
          </cell>
        </row>
        <row r="80">
          <cell r="E80">
            <v>155000</v>
          </cell>
          <cell r="H80">
            <v>0</v>
          </cell>
          <cell r="K80">
            <v>0</v>
          </cell>
          <cell r="N80">
            <v>0</v>
          </cell>
          <cell r="Q80">
            <v>0</v>
          </cell>
        </row>
        <row r="88">
          <cell r="E88">
            <v>80000</v>
          </cell>
          <cell r="H88">
            <v>80000</v>
          </cell>
          <cell r="K88">
            <v>80000</v>
          </cell>
          <cell r="N88">
            <v>80000</v>
          </cell>
          <cell r="Q88">
            <v>80000</v>
          </cell>
        </row>
        <row r="90">
          <cell r="E90">
            <v>50000</v>
          </cell>
          <cell r="H90">
            <v>50000</v>
          </cell>
          <cell r="K90">
            <v>50000</v>
          </cell>
          <cell r="N90">
            <v>50000</v>
          </cell>
          <cell r="Q90">
            <v>50000</v>
          </cell>
        </row>
        <row r="92">
          <cell r="E92">
            <v>0</v>
          </cell>
          <cell r="H92">
            <v>0</v>
          </cell>
          <cell r="K92">
            <v>100000</v>
          </cell>
          <cell r="N92">
            <v>0</v>
          </cell>
          <cell r="Q92">
            <v>0</v>
          </cell>
        </row>
        <row r="93">
          <cell r="E93">
            <v>0</v>
          </cell>
          <cell r="H93">
            <v>0</v>
          </cell>
          <cell r="K93">
            <v>0</v>
          </cell>
          <cell r="N93">
            <v>0</v>
          </cell>
          <cell r="Q93">
            <v>150000</v>
          </cell>
        </row>
        <row r="94">
          <cell r="E94">
            <v>89040.179298639312</v>
          </cell>
          <cell r="H94">
            <v>74553.712700699994</v>
          </cell>
          <cell r="K94">
            <v>73245.009198453059</v>
          </cell>
          <cell r="N94">
            <v>74041.3275389724</v>
          </cell>
          <cell r="Q94">
            <v>74519.771263235234</v>
          </cell>
        </row>
      </sheetData>
      <sheetData sheetId="2" refreshError="1">
        <row r="12">
          <cell r="D12">
            <v>67200</v>
          </cell>
        </row>
        <row r="13">
          <cell r="D13">
            <v>54000</v>
          </cell>
        </row>
        <row r="14">
          <cell r="D14">
            <v>42000</v>
          </cell>
        </row>
        <row r="15">
          <cell r="D15">
            <v>42000</v>
          </cell>
        </row>
        <row r="16">
          <cell r="C16">
            <v>6500</v>
          </cell>
          <cell r="D16">
            <v>78000</v>
          </cell>
        </row>
        <row r="18">
          <cell r="D18">
            <v>60000</v>
          </cell>
        </row>
        <row r="19">
          <cell r="D19">
            <v>37200</v>
          </cell>
        </row>
        <row r="20">
          <cell r="D20">
            <v>30000</v>
          </cell>
        </row>
        <row r="21">
          <cell r="D21">
            <v>24000</v>
          </cell>
        </row>
        <row r="22">
          <cell r="D22">
            <v>14400</v>
          </cell>
        </row>
        <row r="23">
          <cell r="D23">
            <v>13200</v>
          </cell>
        </row>
        <row r="24">
          <cell r="D24">
            <v>24000</v>
          </cell>
        </row>
        <row r="25">
          <cell r="D25">
            <v>9600</v>
          </cell>
        </row>
        <row r="26">
          <cell r="D26">
            <v>16800</v>
          </cell>
        </row>
        <row r="28">
          <cell r="D28">
            <v>14400</v>
          </cell>
        </row>
      </sheetData>
      <sheetData sheetId="3" refreshError="1">
        <row r="11">
          <cell r="E11">
            <v>34800</v>
          </cell>
        </row>
        <row r="23">
          <cell r="E23">
            <v>19400</v>
          </cell>
        </row>
        <row r="28">
          <cell r="E28">
            <v>10000</v>
          </cell>
        </row>
        <row r="31">
          <cell r="E31">
            <v>20000</v>
          </cell>
        </row>
        <row r="34">
          <cell r="E34">
            <v>90000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.CONS."/>
      <sheetName val="PLAN.EJEC.PROG."/>
      <sheetName val="COST.ADMIN.SALARIOS"/>
      <sheetName val="COST.ADMIN.ACTIVOS"/>
      <sheetName val="COST.ADMIN.OPER."/>
    </sheetNames>
    <sheetDataSet>
      <sheetData sheetId="0"/>
      <sheetData sheetId="1">
        <row r="13">
          <cell r="E13">
            <v>3350000</v>
          </cell>
          <cell r="H13">
            <v>6550000</v>
          </cell>
          <cell r="K13">
            <v>6850000</v>
          </cell>
          <cell r="N13">
            <v>2250000</v>
          </cell>
        </row>
        <row r="69">
          <cell r="E69">
            <v>0</v>
          </cell>
          <cell r="H69">
            <v>0</v>
          </cell>
          <cell r="K69">
            <v>1800000</v>
          </cell>
          <cell r="N69">
            <v>1900000</v>
          </cell>
          <cell r="Q69">
            <v>1800000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2"/>
  <sheetViews>
    <sheetView showGridLines="0" tabSelected="1" topLeftCell="A60" workbookViewId="0">
      <selection activeCell="B66" sqref="B66:R66"/>
    </sheetView>
  </sheetViews>
  <sheetFormatPr defaultRowHeight="12.75" x14ac:dyDescent="0.2"/>
  <cols>
    <col min="2" max="2" width="20.85546875" customWidth="1"/>
    <col min="3" max="3" width="84.42578125" customWidth="1"/>
    <col min="4" max="4" width="14.28515625" customWidth="1"/>
    <col min="5" max="9" width="9.7109375" customWidth="1"/>
    <col min="10" max="10" width="19" customWidth="1"/>
    <col min="11" max="11" width="15.5703125" customWidth="1"/>
    <col min="12" max="13" width="15.42578125" customWidth="1"/>
    <col min="14" max="14" width="13.7109375" customWidth="1"/>
    <col min="15" max="16" width="21.7109375" customWidth="1"/>
    <col min="17" max="17" width="11.42578125" customWidth="1"/>
    <col min="18" max="18" width="15.7109375" customWidth="1"/>
  </cols>
  <sheetData>
    <row r="1" spans="1:18" ht="13.5" thickBot="1" x14ac:dyDescent="0.25"/>
    <row r="2" spans="1:18" x14ac:dyDescent="0.2">
      <c r="B2" s="108" t="s">
        <v>0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10"/>
    </row>
    <row r="3" spans="1:18" x14ac:dyDescent="0.2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3"/>
    </row>
    <row r="4" spans="1:18" x14ac:dyDescent="0.2">
      <c r="B4" s="111" t="s">
        <v>1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3"/>
    </row>
    <row r="5" spans="1:18" x14ac:dyDescent="0.2">
      <c r="B5" s="105" t="s">
        <v>2</v>
      </c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7"/>
    </row>
    <row r="6" spans="1:18" x14ac:dyDescent="0.2">
      <c r="B6" s="1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3"/>
    </row>
    <row r="7" spans="1:18" x14ac:dyDescent="0.2">
      <c r="B7" s="111" t="s">
        <v>3</v>
      </c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3"/>
    </row>
    <row r="8" spans="1:18" ht="13.5" thickBot="1" x14ac:dyDescent="0.25">
      <c r="B8" s="105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7"/>
    </row>
    <row r="9" spans="1:18" ht="13.5" thickBot="1" x14ac:dyDescent="0.25">
      <c r="B9" s="114" t="s">
        <v>4</v>
      </c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6"/>
    </row>
    <row r="10" spans="1:18" x14ac:dyDescent="0.2">
      <c r="B10" s="117" t="s">
        <v>5</v>
      </c>
      <c r="C10" s="119" t="s">
        <v>6</v>
      </c>
      <c r="D10" s="4" t="s">
        <v>7</v>
      </c>
      <c r="E10" s="121" t="s">
        <v>8</v>
      </c>
      <c r="F10" s="121"/>
      <c r="G10" s="121"/>
      <c r="H10" s="121"/>
      <c r="I10" s="121"/>
      <c r="J10" s="122" t="s">
        <v>9</v>
      </c>
      <c r="K10" s="5" t="s">
        <v>10</v>
      </c>
      <c r="L10" s="124" t="s">
        <v>11</v>
      </c>
      <c r="M10" s="124"/>
      <c r="N10" s="124" t="s">
        <v>12</v>
      </c>
      <c r="O10" s="124" t="s">
        <v>13</v>
      </c>
      <c r="P10" s="124"/>
      <c r="Q10" s="122" t="s">
        <v>14</v>
      </c>
      <c r="R10" s="127" t="s">
        <v>15</v>
      </c>
    </row>
    <row r="11" spans="1:18" ht="23.25" thickBot="1" x14ac:dyDescent="0.25">
      <c r="B11" s="118"/>
      <c r="C11" s="120"/>
      <c r="D11" s="6" t="s">
        <v>16</v>
      </c>
      <c r="E11" s="7" t="s">
        <v>17</v>
      </c>
      <c r="F11" s="7" t="s">
        <v>18</v>
      </c>
      <c r="G11" s="7" t="s">
        <v>19</v>
      </c>
      <c r="H11" s="7" t="s">
        <v>20</v>
      </c>
      <c r="I11" s="7" t="s">
        <v>21</v>
      </c>
      <c r="J11" s="123"/>
      <c r="K11" s="8" t="s">
        <v>22</v>
      </c>
      <c r="L11" s="9" t="s">
        <v>23</v>
      </c>
      <c r="M11" s="9" t="s">
        <v>24</v>
      </c>
      <c r="N11" s="125"/>
      <c r="O11" s="9" t="s">
        <v>25</v>
      </c>
      <c r="P11" s="9" t="s">
        <v>26</v>
      </c>
      <c r="Q11" s="126"/>
      <c r="R11" s="128"/>
    </row>
    <row r="12" spans="1:18" ht="13.5" thickBot="1" x14ac:dyDescent="0.25">
      <c r="B12" s="134" t="s">
        <v>27</v>
      </c>
      <c r="C12" s="135"/>
      <c r="D12" s="10">
        <f t="shared" ref="D12:I12" si="0">SUM(D13:D17)</f>
        <v>229200</v>
      </c>
      <c r="E12" s="10">
        <f t="shared" si="0"/>
        <v>229200</v>
      </c>
      <c r="F12" s="10">
        <f t="shared" si="0"/>
        <v>0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2"/>
      <c r="K12" s="12"/>
      <c r="L12" s="12"/>
      <c r="M12" s="12"/>
      <c r="N12" s="12"/>
      <c r="O12" s="12"/>
      <c r="P12" s="12"/>
      <c r="Q12" s="12"/>
      <c r="R12" s="13"/>
    </row>
    <row r="13" spans="1:18" x14ac:dyDescent="0.2">
      <c r="A13" t="s">
        <v>28</v>
      </c>
      <c r="B13" s="14" t="s">
        <v>29</v>
      </c>
      <c r="C13" s="15" t="s">
        <v>30</v>
      </c>
      <c r="D13" s="16">
        <f>SUM(E13:I13)</f>
        <v>75000</v>
      </c>
      <c r="E13" s="17">
        <f>+[1]PLAN.EJEC.PROG.!$E$76</f>
        <v>75000</v>
      </c>
      <c r="F13" s="17">
        <f>+[1]PLAN.EJEC.PROG.!$H$76</f>
        <v>0</v>
      </c>
      <c r="G13" s="18">
        <f>+[1]PLAN.EJEC.PROG.!$K$76</f>
        <v>0</v>
      </c>
      <c r="H13" s="18">
        <f>+[1]PLAN.EJEC.PROG.!$N$76</f>
        <v>0</v>
      </c>
      <c r="I13" s="18">
        <f>+[1]PLAN.EJEC.PROG.!$Q$76</f>
        <v>0</v>
      </c>
      <c r="J13" s="19" t="s">
        <v>31</v>
      </c>
      <c r="K13" s="19" t="s">
        <v>32</v>
      </c>
      <c r="L13" s="20">
        <v>1</v>
      </c>
      <c r="M13" s="20">
        <v>0</v>
      </c>
      <c r="N13" s="19" t="s">
        <v>33</v>
      </c>
      <c r="O13" s="19" t="s">
        <v>34</v>
      </c>
      <c r="P13" s="19" t="s">
        <v>35</v>
      </c>
      <c r="Q13" s="19" t="s">
        <v>36</v>
      </c>
      <c r="R13" s="21"/>
    </row>
    <row r="14" spans="1:18" ht="25.5" customHeight="1" x14ac:dyDescent="0.2">
      <c r="A14" t="s">
        <v>28</v>
      </c>
      <c r="B14" s="22" t="s">
        <v>37</v>
      </c>
      <c r="C14" s="23" t="s">
        <v>38</v>
      </c>
      <c r="D14" s="24">
        <f>SUM(E14:I14)</f>
        <v>54200</v>
      </c>
      <c r="E14" s="24">
        <f>+[1]COST.ADMIN.ACTIVOS!E11+[1]COST.ADMIN.ACTIVOS!E23</f>
        <v>54200</v>
      </c>
      <c r="F14" s="24">
        <f>0</f>
        <v>0</v>
      </c>
      <c r="G14" s="25">
        <f>0</f>
        <v>0</v>
      </c>
      <c r="H14" s="25">
        <f>0</f>
        <v>0</v>
      </c>
      <c r="I14" s="25">
        <f>0</f>
        <v>0</v>
      </c>
      <c r="J14" s="26" t="s">
        <v>31</v>
      </c>
      <c r="K14" s="27" t="s">
        <v>39</v>
      </c>
      <c r="L14" s="20">
        <v>1</v>
      </c>
      <c r="M14" s="20">
        <v>0</v>
      </c>
      <c r="N14" s="19" t="s">
        <v>33</v>
      </c>
      <c r="O14" s="19" t="s">
        <v>40</v>
      </c>
      <c r="P14" s="19" t="s">
        <v>40</v>
      </c>
      <c r="Q14" s="19" t="s">
        <v>36</v>
      </c>
      <c r="R14" s="28"/>
    </row>
    <row r="15" spans="1:18" ht="22.5" x14ac:dyDescent="0.2">
      <c r="A15" t="s">
        <v>28</v>
      </c>
      <c r="B15" s="22" t="s">
        <v>41</v>
      </c>
      <c r="C15" s="29" t="s">
        <v>42</v>
      </c>
      <c r="D15" s="24">
        <f>SUM(E15:I15)</f>
        <v>10000</v>
      </c>
      <c r="E15" s="24">
        <f>+[1]COST.ADMIN.ACTIVOS!$E$28</f>
        <v>10000</v>
      </c>
      <c r="F15" s="24">
        <f>0</f>
        <v>0</v>
      </c>
      <c r="G15" s="30">
        <f>0</f>
        <v>0</v>
      </c>
      <c r="H15" s="30">
        <f>0</f>
        <v>0</v>
      </c>
      <c r="I15" s="30">
        <f>0</f>
        <v>0</v>
      </c>
      <c r="J15" s="27" t="s">
        <v>43</v>
      </c>
      <c r="K15" s="31" t="s">
        <v>32</v>
      </c>
      <c r="L15" s="20">
        <v>1</v>
      </c>
      <c r="M15" s="20">
        <v>0</v>
      </c>
      <c r="N15" s="32" t="s">
        <v>33</v>
      </c>
      <c r="O15" s="19" t="s">
        <v>40</v>
      </c>
      <c r="P15" s="19" t="s">
        <v>40</v>
      </c>
      <c r="Q15" s="19" t="s">
        <v>36</v>
      </c>
      <c r="R15" s="33"/>
    </row>
    <row r="16" spans="1:18" ht="22.5" x14ac:dyDescent="0.2">
      <c r="A16" t="s">
        <v>28</v>
      </c>
      <c r="B16" s="34" t="s">
        <v>44</v>
      </c>
      <c r="C16" s="29" t="s">
        <v>45</v>
      </c>
      <c r="D16" s="24">
        <f>SUM(E16:I16)</f>
        <v>90000</v>
      </c>
      <c r="E16" s="35">
        <f>+[1]COST.ADMIN.ACTIVOS!$E$34</f>
        <v>90000</v>
      </c>
      <c r="F16" s="24">
        <f>0</f>
        <v>0</v>
      </c>
      <c r="G16" s="30">
        <f>0</f>
        <v>0</v>
      </c>
      <c r="H16" s="30">
        <f>0</f>
        <v>0</v>
      </c>
      <c r="I16" s="30">
        <f>0</f>
        <v>0</v>
      </c>
      <c r="J16" s="36" t="s">
        <v>31</v>
      </c>
      <c r="K16" s="37" t="s">
        <v>39</v>
      </c>
      <c r="L16" s="20">
        <v>1</v>
      </c>
      <c r="M16" s="20">
        <v>0</v>
      </c>
      <c r="N16" s="32" t="s">
        <v>33</v>
      </c>
      <c r="O16" s="19" t="s">
        <v>40</v>
      </c>
      <c r="P16" s="19" t="s">
        <v>40</v>
      </c>
      <c r="Q16" s="19" t="s">
        <v>36</v>
      </c>
      <c r="R16" s="33"/>
    </row>
    <row r="17" spans="1:18" ht="13.5" thickBot="1" x14ac:dyDescent="0.25">
      <c r="B17" s="38"/>
      <c r="C17" s="39"/>
      <c r="D17" s="24"/>
      <c r="E17" s="24"/>
      <c r="F17" s="24"/>
      <c r="G17" s="30"/>
      <c r="H17" s="30"/>
      <c r="I17" s="30"/>
      <c r="J17" s="27"/>
      <c r="K17" s="37"/>
      <c r="L17" s="40"/>
      <c r="M17" s="41"/>
      <c r="N17" s="37"/>
      <c r="O17" s="37"/>
      <c r="P17" s="37"/>
      <c r="Q17" s="37"/>
      <c r="R17" s="42"/>
    </row>
    <row r="18" spans="1:18" ht="13.5" thickBot="1" x14ac:dyDescent="0.25">
      <c r="B18" s="134" t="s">
        <v>46</v>
      </c>
      <c r="C18" s="135"/>
      <c r="D18" s="43">
        <f t="shared" ref="D18:I18" si="1">SUM(D19:D25)</f>
        <v>13790000</v>
      </c>
      <c r="E18" s="43">
        <f t="shared" si="1"/>
        <v>0</v>
      </c>
      <c r="F18" s="43">
        <f t="shared" si="1"/>
        <v>1885000</v>
      </c>
      <c r="G18" s="44">
        <f>SUM(G19:G25)</f>
        <v>4085000</v>
      </c>
      <c r="H18" s="44">
        <f t="shared" si="1"/>
        <v>4125000</v>
      </c>
      <c r="I18" s="44">
        <f t="shared" si="1"/>
        <v>3695000</v>
      </c>
      <c r="J18" s="12"/>
      <c r="K18" s="12"/>
      <c r="L18" s="12"/>
      <c r="M18" s="12"/>
      <c r="N18" s="12"/>
      <c r="O18" s="12"/>
      <c r="P18" s="12"/>
      <c r="Q18" s="12"/>
      <c r="R18" s="13"/>
    </row>
    <row r="19" spans="1:18" ht="22.5" x14ac:dyDescent="0.2">
      <c r="A19" t="s">
        <v>28</v>
      </c>
      <c r="B19" s="45" t="s">
        <v>47</v>
      </c>
      <c r="C19" s="46" t="s">
        <v>48</v>
      </c>
      <c r="D19" s="47">
        <f t="shared" ref="D19:D24" si="2">SUM(E19:I19)</f>
        <v>2600000</v>
      </c>
      <c r="E19" s="48">
        <f>([1]PLAN.EJEC.PROG.!$E$37)</f>
        <v>0</v>
      </c>
      <c r="F19" s="48">
        <f>([1]PLAN.EJEC.PROG.!$H$37)</f>
        <v>1300000</v>
      </c>
      <c r="G19" s="49">
        <f>([1]PLAN.EJEC.PROG.!$K$37)</f>
        <v>1300000</v>
      </c>
      <c r="H19" s="49">
        <f>([1]PLAN.EJEC.PROG.!$N$37)*0</f>
        <v>0</v>
      </c>
      <c r="I19" s="49">
        <f>([1]PLAN.EJEC.PROG.!$Q$37)*0</f>
        <v>0</v>
      </c>
      <c r="J19" s="50" t="s">
        <v>31</v>
      </c>
      <c r="K19" s="50" t="s">
        <v>39</v>
      </c>
      <c r="L19" s="51">
        <v>0.73</v>
      </c>
      <c r="M19" s="51">
        <v>0.27</v>
      </c>
      <c r="N19" s="50" t="s">
        <v>33</v>
      </c>
      <c r="O19" s="52" t="s">
        <v>49</v>
      </c>
      <c r="P19" s="52" t="s">
        <v>50</v>
      </c>
      <c r="Q19" s="50" t="s">
        <v>36</v>
      </c>
      <c r="R19" s="53"/>
    </row>
    <row r="20" spans="1:18" ht="22.5" x14ac:dyDescent="0.2">
      <c r="B20" s="38" t="s">
        <v>51</v>
      </c>
      <c r="C20" s="54" t="s">
        <v>52</v>
      </c>
      <c r="D20" s="24">
        <f t="shared" si="2"/>
        <v>2600000</v>
      </c>
      <c r="E20" s="24">
        <f>([1]PLAN.EJEC.PROG.!$E$37)</f>
        <v>0</v>
      </c>
      <c r="F20" s="24">
        <f>([1]PLAN.EJEC.PROG.!$H$37)*0</f>
        <v>0</v>
      </c>
      <c r="G20" s="25">
        <f>([1]PLAN.EJEC.PROG.!$K$37)*0</f>
        <v>0</v>
      </c>
      <c r="H20" s="25">
        <f>([1]PLAN.EJEC.PROG.!$N$37)</f>
        <v>1300000</v>
      </c>
      <c r="I20" s="25">
        <f>([1]PLAN.EJEC.PROG.!$Q$37)</f>
        <v>1300000</v>
      </c>
      <c r="J20" s="27" t="s">
        <v>31</v>
      </c>
      <c r="K20" s="27" t="s">
        <v>39</v>
      </c>
      <c r="L20" s="55">
        <v>0.73</v>
      </c>
      <c r="M20" s="55">
        <v>0.27</v>
      </c>
      <c r="N20" s="27" t="s">
        <v>33</v>
      </c>
      <c r="O20" s="31" t="s">
        <v>53</v>
      </c>
      <c r="P20" s="31" t="s">
        <v>54</v>
      </c>
      <c r="Q20" s="27" t="s">
        <v>36</v>
      </c>
      <c r="R20" s="56"/>
    </row>
    <row r="21" spans="1:18" x14ac:dyDescent="0.2">
      <c r="A21" t="s">
        <v>28</v>
      </c>
      <c r="B21" s="38" t="s">
        <v>55</v>
      </c>
      <c r="C21" s="54" t="s">
        <v>56</v>
      </c>
      <c r="D21" s="24">
        <f t="shared" si="2"/>
        <v>120000</v>
      </c>
      <c r="E21" s="24">
        <f>+[1]PLAN.EJEC.PROG.!$E$74</f>
        <v>0</v>
      </c>
      <c r="F21" s="24">
        <f>+[1]PLAN.EJEC.PROG.!$H$74</f>
        <v>60000</v>
      </c>
      <c r="G21" s="25">
        <f>+[1]PLAN.EJEC.PROG.!$K$74</f>
        <v>60000</v>
      </c>
      <c r="H21" s="25">
        <f>+[1]PLAN.EJEC.PROG.!$N$74</f>
        <v>0</v>
      </c>
      <c r="I21" s="25">
        <f>+[1]PLAN.EJEC.PROG.!$Q$74</f>
        <v>0</v>
      </c>
      <c r="J21" s="27" t="s">
        <v>43</v>
      </c>
      <c r="K21" s="27" t="s">
        <v>32</v>
      </c>
      <c r="L21" s="55">
        <v>1</v>
      </c>
      <c r="M21" s="55">
        <v>0</v>
      </c>
      <c r="N21" s="27" t="s">
        <v>33</v>
      </c>
      <c r="O21" s="27" t="s">
        <v>57</v>
      </c>
      <c r="P21" s="31" t="s">
        <v>58</v>
      </c>
      <c r="Q21" s="27" t="s">
        <v>36</v>
      </c>
      <c r="R21" s="56"/>
    </row>
    <row r="22" spans="1:18" x14ac:dyDescent="0.2">
      <c r="A22" t="s">
        <v>28</v>
      </c>
      <c r="B22" s="38" t="s">
        <v>59</v>
      </c>
      <c r="C22" s="54" t="s">
        <v>60</v>
      </c>
      <c r="D22" s="24">
        <f t="shared" si="2"/>
        <v>2470000</v>
      </c>
      <c r="E22" s="24">
        <f>+[1]PLAN.EJEC.PROG.!$E$75</f>
        <v>0</v>
      </c>
      <c r="F22" s="24">
        <f>+[1]PLAN.EJEC.PROG.!$H$75</f>
        <v>400000</v>
      </c>
      <c r="G22" s="25">
        <f>+[1]PLAN.EJEC.PROG.!$K$75</f>
        <v>800000</v>
      </c>
      <c r="H22" s="25">
        <f>+[1]PLAN.EJEC.PROG.!$N$75</f>
        <v>800000</v>
      </c>
      <c r="I22" s="25">
        <f>+[1]PLAN.EJEC.PROG.!$Q$75</f>
        <v>470000</v>
      </c>
      <c r="J22" s="27" t="s">
        <v>31</v>
      </c>
      <c r="K22" s="27" t="s">
        <v>39</v>
      </c>
      <c r="L22" s="55">
        <v>1</v>
      </c>
      <c r="M22" s="55">
        <v>0</v>
      </c>
      <c r="N22" s="27" t="s">
        <v>33</v>
      </c>
      <c r="O22" s="27" t="s">
        <v>61</v>
      </c>
      <c r="P22" s="27" t="s">
        <v>62</v>
      </c>
      <c r="Q22" s="27" t="s">
        <v>36</v>
      </c>
      <c r="R22" s="56"/>
    </row>
    <row r="23" spans="1:18" x14ac:dyDescent="0.2">
      <c r="A23" t="s">
        <v>28</v>
      </c>
      <c r="B23" s="38" t="s">
        <v>63</v>
      </c>
      <c r="C23" s="54" t="s">
        <v>64</v>
      </c>
      <c r="D23" s="24">
        <f t="shared" si="2"/>
        <v>500000</v>
      </c>
      <c r="E23" s="24">
        <f>+[1]PLAN.EJEC.PROG.!$E$77</f>
        <v>0</v>
      </c>
      <c r="F23" s="24">
        <f>+[1]PLAN.EJEC.PROG.!$H$77</f>
        <v>125000</v>
      </c>
      <c r="G23" s="25">
        <f>+[1]PLAN.EJEC.PROG.!$K$77</f>
        <v>125000</v>
      </c>
      <c r="H23" s="25">
        <f>+[1]PLAN.EJEC.PROG.!$N$77</f>
        <v>125000</v>
      </c>
      <c r="I23" s="25">
        <f>+[1]PLAN.EJEC.PROG.!$Q$77</f>
        <v>125000</v>
      </c>
      <c r="J23" s="27" t="s">
        <v>31</v>
      </c>
      <c r="K23" s="27" t="s">
        <v>39</v>
      </c>
      <c r="L23" s="55">
        <v>0</v>
      </c>
      <c r="M23" s="55">
        <v>1</v>
      </c>
      <c r="N23" s="27" t="s">
        <v>33</v>
      </c>
      <c r="O23" s="31" t="s">
        <v>49</v>
      </c>
      <c r="P23" s="27" t="s">
        <v>65</v>
      </c>
      <c r="Q23" s="27" t="s">
        <v>36</v>
      </c>
      <c r="R23" s="56"/>
    </row>
    <row r="24" spans="1:18" x14ac:dyDescent="0.2">
      <c r="B24" s="57" t="s">
        <v>66</v>
      </c>
      <c r="C24" s="58" t="s">
        <v>67</v>
      </c>
      <c r="D24" s="24">
        <f t="shared" si="2"/>
        <v>5500000</v>
      </c>
      <c r="E24" s="24">
        <f>[2]PLAN.EJEC.PROG.!$E$69</f>
        <v>0</v>
      </c>
      <c r="F24" s="24">
        <f>[2]PLAN.EJEC.PROG.!$H$69</f>
        <v>0</v>
      </c>
      <c r="G24" s="25">
        <f>[2]PLAN.EJEC.PROG.!$K$69</f>
        <v>1800000</v>
      </c>
      <c r="H24" s="25">
        <f>[2]PLAN.EJEC.PROG.!$N$69</f>
        <v>1900000</v>
      </c>
      <c r="I24" s="25">
        <f>[2]PLAN.EJEC.PROG.!$Q$69</f>
        <v>1800000</v>
      </c>
      <c r="J24" s="27" t="s">
        <v>68</v>
      </c>
      <c r="K24" s="27" t="s">
        <v>39</v>
      </c>
      <c r="L24" s="55">
        <v>1</v>
      </c>
      <c r="M24" s="55">
        <v>0</v>
      </c>
      <c r="N24" s="27" t="s">
        <v>33</v>
      </c>
      <c r="O24" s="27" t="s">
        <v>69</v>
      </c>
      <c r="P24" s="27" t="s">
        <v>54</v>
      </c>
      <c r="Q24" s="27" t="s">
        <v>36</v>
      </c>
      <c r="R24" s="56"/>
    </row>
    <row r="25" spans="1:18" ht="13.5" thickBot="1" x14ac:dyDescent="0.25">
      <c r="B25" s="38"/>
      <c r="C25" s="58"/>
      <c r="D25" s="24"/>
      <c r="E25" s="24"/>
      <c r="F25" s="24"/>
      <c r="G25" s="25"/>
      <c r="H25" s="25"/>
      <c r="I25" s="25"/>
      <c r="J25" s="27"/>
      <c r="K25" s="27"/>
      <c r="L25" s="55"/>
      <c r="M25" s="55"/>
      <c r="N25" s="27"/>
      <c r="O25" s="59"/>
      <c r="P25" s="59"/>
      <c r="Q25" s="27"/>
      <c r="R25" s="56"/>
    </row>
    <row r="26" spans="1:18" ht="13.5" thickBot="1" x14ac:dyDescent="0.25">
      <c r="B26" s="134" t="s">
        <v>70</v>
      </c>
      <c r="C26" s="135"/>
      <c r="D26" s="60">
        <f t="shared" ref="D26:I26" si="3">SUM(D27:D28)</f>
        <v>100000</v>
      </c>
      <c r="E26" s="60">
        <f t="shared" si="3"/>
        <v>0</v>
      </c>
      <c r="F26" s="60">
        <f t="shared" si="3"/>
        <v>18000</v>
      </c>
      <c r="G26" s="61">
        <f t="shared" si="3"/>
        <v>33000</v>
      </c>
      <c r="H26" s="61">
        <f t="shared" si="3"/>
        <v>33000</v>
      </c>
      <c r="I26" s="61">
        <f t="shared" si="3"/>
        <v>16000</v>
      </c>
      <c r="J26" s="62"/>
      <c r="K26" s="62"/>
      <c r="L26" s="62"/>
      <c r="M26" s="62"/>
      <c r="N26" s="62"/>
      <c r="O26" s="62"/>
      <c r="P26" s="62"/>
      <c r="Q26" s="62"/>
      <c r="R26" s="63"/>
    </row>
    <row r="27" spans="1:18" ht="33.75" x14ac:dyDescent="0.2">
      <c r="A27" t="s">
        <v>28</v>
      </c>
      <c r="B27" s="14" t="s">
        <v>71</v>
      </c>
      <c r="C27" s="46" t="s">
        <v>72</v>
      </c>
      <c r="D27" s="17">
        <f>SUM(E27:I27)</f>
        <v>100000</v>
      </c>
      <c r="E27" s="17">
        <f>SUM([1]PLAN.EJEC.PROG.!$E$59:$E$64)</f>
        <v>0</v>
      </c>
      <c r="F27" s="17">
        <f>SUM([1]PLAN.EJEC.PROG.!$H$59:$H$64)</f>
        <v>18000</v>
      </c>
      <c r="G27" s="18">
        <f>SUM([1]PLAN.EJEC.PROG.!$K$59:$K$64)</f>
        <v>33000</v>
      </c>
      <c r="H27" s="18">
        <f>SUM([1]PLAN.EJEC.PROG.!$N$59:$N$64)</f>
        <v>33000</v>
      </c>
      <c r="I27" s="18">
        <f>SUM([1]PLAN.EJEC.PROG.!$Q$59:$Q$64)</f>
        <v>16000</v>
      </c>
      <c r="J27" s="19" t="s">
        <v>43</v>
      </c>
      <c r="K27" s="19" t="s">
        <v>32</v>
      </c>
      <c r="L27" s="20">
        <v>1</v>
      </c>
      <c r="M27" s="20">
        <v>0</v>
      </c>
      <c r="N27" s="19" t="s">
        <v>33</v>
      </c>
      <c r="O27" s="19" t="s">
        <v>57</v>
      </c>
      <c r="P27" s="19" t="s">
        <v>65</v>
      </c>
      <c r="Q27" s="19" t="s">
        <v>36</v>
      </c>
      <c r="R27" s="21"/>
    </row>
    <row r="28" spans="1:18" ht="13.5" thickBot="1" x14ac:dyDescent="0.25">
      <c r="B28" s="57"/>
      <c r="C28" s="64"/>
      <c r="D28" s="24"/>
      <c r="E28" s="24"/>
      <c r="F28" s="24"/>
      <c r="G28" s="25"/>
      <c r="H28" s="25"/>
      <c r="I28" s="25"/>
      <c r="J28" s="27"/>
      <c r="K28" s="27"/>
      <c r="L28" s="55"/>
      <c r="M28" s="55"/>
      <c r="N28" s="27"/>
      <c r="O28" s="27"/>
      <c r="P28" s="27"/>
      <c r="Q28" s="27"/>
      <c r="R28" s="56"/>
    </row>
    <row r="29" spans="1:18" ht="13.5" thickBot="1" x14ac:dyDescent="0.25">
      <c r="B29" s="134" t="s">
        <v>73</v>
      </c>
      <c r="C29" s="135"/>
      <c r="D29" s="10">
        <f t="shared" ref="D29:I29" si="4">SUM(D30:D61)</f>
        <v>4025000</v>
      </c>
      <c r="E29" s="10">
        <f t="shared" si="4"/>
        <v>1051600</v>
      </c>
      <c r="F29" s="10">
        <f t="shared" si="4"/>
        <v>1243600</v>
      </c>
      <c r="G29" s="11">
        <f t="shared" si="4"/>
        <v>760600</v>
      </c>
      <c r="H29" s="11">
        <f t="shared" si="4"/>
        <v>416600</v>
      </c>
      <c r="I29" s="11">
        <f t="shared" si="4"/>
        <v>552600</v>
      </c>
      <c r="J29" s="12"/>
      <c r="K29" s="12"/>
      <c r="L29" s="12"/>
      <c r="M29" s="12"/>
      <c r="N29" s="12"/>
      <c r="O29" s="12"/>
      <c r="P29" s="12"/>
      <c r="Q29" s="12"/>
      <c r="R29" s="13"/>
    </row>
    <row r="30" spans="1:18" ht="22.5" x14ac:dyDescent="0.2">
      <c r="A30" t="s">
        <v>28</v>
      </c>
      <c r="B30" s="38" t="s">
        <v>74</v>
      </c>
      <c r="C30" s="54" t="s">
        <v>75</v>
      </c>
      <c r="D30" s="24">
        <f t="shared" ref="D30:D48" si="5">SUM(E30:I30)</f>
        <v>100000</v>
      </c>
      <c r="E30" s="24">
        <f>+[1]PLAN.EJEC.PROG.!E36</f>
        <v>100000</v>
      </c>
      <c r="F30" s="24">
        <f>+[1]PLAN.EJEC.PROG.!H36*0</f>
        <v>0</v>
      </c>
      <c r="G30" s="25">
        <f>+[1]PLAN.EJEC.PROG.!K36</f>
        <v>0</v>
      </c>
      <c r="H30" s="25">
        <f>+[1]PLAN.EJEC.PROG.!N36</f>
        <v>0</v>
      </c>
      <c r="I30" s="25">
        <f>+[1]PLAN.EJEC.PROG.!Q36</f>
        <v>0</v>
      </c>
      <c r="J30" s="27" t="s">
        <v>76</v>
      </c>
      <c r="K30" s="31" t="s">
        <v>39</v>
      </c>
      <c r="L30" s="65">
        <v>1</v>
      </c>
      <c r="M30" s="66">
        <v>0</v>
      </c>
      <c r="N30" s="31" t="s">
        <v>33</v>
      </c>
      <c r="O30" s="31" t="s">
        <v>34</v>
      </c>
      <c r="P30" s="31" t="s">
        <v>35</v>
      </c>
      <c r="Q30" s="31" t="s">
        <v>36</v>
      </c>
      <c r="R30" s="67"/>
    </row>
    <row r="31" spans="1:18" ht="22.5" x14ac:dyDescent="0.2">
      <c r="A31" t="s">
        <v>28</v>
      </c>
      <c r="B31" s="38" t="s">
        <v>77</v>
      </c>
      <c r="C31" s="54" t="s">
        <v>78</v>
      </c>
      <c r="D31" s="24">
        <f t="shared" si="5"/>
        <v>100000</v>
      </c>
      <c r="E31" s="24">
        <f>+[1]PLAN.EJEC.PROG.!$E$36*0</f>
        <v>0</v>
      </c>
      <c r="F31" s="24">
        <f>+[1]PLAN.EJEC.PROG.!$H$36</f>
        <v>100000</v>
      </c>
      <c r="G31" s="25">
        <f>+[1]PLAN.EJEC.PROG.!$K$36</f>
        <v>0</v>
      </c>
      <c r="H31" s="25">
        <f>+[1]PLAN.EJEC.PROG.!$N$36</f>
        <v>0</v>
      </c>
      <c r="I31" s="25">
        <f>+[1]PLAN.EJEC.PROG.!$Q$36</f>
        <v>0</v>
      </c>
      <c r="J31" s="27" t="s">
        <v>76</v>
      </c>
      <c r="K31" s="31" t="s">
        <v>39</v>
      </c>
      <c r="L31" s="65">
        <v>1</v>
      </c>
      <c r="M31" s="66">
        <v>0</v>
      </c>
      <c r="N31" s="31" t="s">
        <v>33</v>
      </c>
      <c r="O31" s="31" t="s">
        <v>57</v>
      </c>
      <c r="P31" s="31" t="s">
        <v>61</v>
      </c>
      <c r="Q31" s="31" t="s">
        <v>36</v>
      </c>
      <c r="R31" s="67"/>
    </row>
    <row r="32" spans="1:18" x14ac:dyDescent="0.2">
      <c r="A32" t="s">
        <v>28</v>
      </c>
      <c r="B32" s="38" t="s">
        <v>79</v>
      </c>
      <c r="C32" s="54" t="s">
        <v>80</v>
      </c>
      <c r="D32" s="24">
        <f t="shared" si="5"/>
        <v>70000</v>
      </c>
      <c r="E32" s="24">
        <f>+[1]PLAN.EJEC.PROG.!$E$43</f>
        <v>70000</v>
      </c>
      <c r="F32" s="24">
        <f>+[1]PLAN.EJEC.PROG.!$H$43</f>
        <v>0</v>
      </c>
      <c r="G32" s="25">
        <f>+[1]PLAN.EJEC.PROG.!$K$43</f>
        <v>0</v>
      </c>
      <c r="H32" s="25">
        <f>+[1]PLAN.EJEC.PROG.!$N$43</f>
        <v>0</v>
      </c>
      <c r="I32" s="25">
        <f>+[1]PLAN.EJEC.PROG.!$Q$43</f>
        <v>0</v>
      </c>
      <c r="J32" s="26" t="s">
        <v>81</v>
      </c>
      <c r="K32" s="31" t="s">
        <v>32</v>
      </c>
      <c r="L32" s="65">
        <v>1</v>
      </c>
      <c r="M32" s="66">
        <v>0</v>
      </c>
      <c r="N32" s="31" t="s">
        <v>33</v>
      </c>
      <c r="O32" s="26" t="s">
        <v>82</v>
      </c>
      <c r="P32" s="26" t="s">
        <v>35</v>
      </c>
      <c r="Q32" s="26" t="s">
        <v>36</v>
      </c>
      <c r="R32" s="28"/>
    </row>
    <row r="33" spans="1:18" x14ac:dyDescent="0.2">
      <c r="A33" t="s">
        <v>28</v>
      </c>
      <c r="B33" s="38" t="s">
        <v>83</v>
      </c>
      <c r="C33" s="54" t="s">
        <v>84</v>
      </c>
      <c r="D33" s="24">
        <f t="shared" si="5"/>
        <v>70000</v>
      </c>
      <c r="E33" s="24">
        <f>+[1]PLAN.EJEC.PROG.!$E$44</f>
        <v>70000</v>
      </c>
      <c r="F33" s="24">
        <f>+[1]PLAN.EJEC.PROG.!$H$44</f>
        <v>0</v>
      </c>
      <c r="G33" s="25">
        <f>+[1]PLAN.EJEC.PROG.!$K$44</f>
        <v>0</v>
      </c>
      <c r="H33" s="25">
        <f>+[1]PLAN.EJEC.PROG.!$N$44</f>
        <v>0</v>
      </c>
      <c r="I33" s="25">
        <f>+[1]PLAN.EJEC.PROG.!$Q$44</f>
        <v>0</v>
      </c>
      <c r="J33" s="26" t="s">
        <v>81</v>
      </c>
      <c r="K33" s="31" t="s">
        <v>32</v>
      </c>
      <c r="L33" s="65">
        <v>1</v>
      </c>
      <c r="M33" s="66">
        <v>0</v>
      </c>
      <c r="N33" s="31" t="s">
        <v>33</v>
      </c>
      <c r="O33" s="26" t="s">
        <v>82</v>
      </c>
      <c r="P33" s="26" t="s">
        <v>35</v>
      </c>
      <c r="Q33" s="26" t="s">
        <v>36</v>
      </c>
      <c r="R33" s="28"/>
    </row>
    <row r="34" spans="1:18" ht="22.5" x14ac:dyDescent="0.2">
      <c r="A34" t="s">
        <v>28</v>
      </c>
      <c r="B34" s="38" t="s">
        <v>85</v>
      </c>
      <c r="C34" s="39" t="s">
        <v>86</v>
      </c>
      <c r="D34" s="24">
        <f t="shared" si="5"/>
        <v>61000</v>
      </c>
      <c r="E34" s="24">
        <f>+[1]PLAN.EJEC.PROG.!$E$45</f>
        <v>61000</v>
      </c>
      <c r="F34" s="24">
        <f>+[1]PLAN.EJEC.PROG.!$H$45</f>
        <v>0</v>
      </c>
      <c r="G34" s="25">
        <f>+[1]PLAN.EJEC.PROG.!$K$45</f>
        <v>0</v>
      </c>
      <c r="H34" s="25">
        <f>+[1]PLAN.EJEC.PROG.!$N$45</f>
        <v>0</v>
      </c>
      <c r="I34" s="25">
        <f>+[1]PLAN.EJEC.PROG.!$Q$45</f>
        <v>0</v>
      </c>
      <c r="J34" s="25" t="s">
        <v>87</v>
      </c>
      <c r="K34" s="31" t="s">
        <v>32</v>
      </c>
      <c r="L34" s="55">
        <v>1</v>
      </c>
      <c r="M34" s="55">
        <v>0</v>
      </c>
      <c r="N34" s="68" t="s">
        <v>33</v>
      </c>
      <c r="O34" s="26" t="s">
        <v>34</v>
      </c>
      <c r="P34" s="26" t="s">
        <v>35</v>
      </c>
      <c r="Q34" s="26" t="s">
        <v>36</v>
      </c>
      <c r="R34" s="28"/>
    </row>
    <row r="35" spans="1:18" ht="22.5" x14ac:dyDescent="0.2">
      <c r="A35" t="s">
        <v>28</v>
      </c>
      <c r="B35" s="38" t="s">
        <v>88</v>
      </c>
      <c r="C35" s="39" t="s">
        <v>89</v>
      </c>
      <c r="D35" s="24">
        <f t="shared" si="5"/>
        <v>70000</v>
      </c>
      <c r="E35" s="24">
        <f>+[1]PLAN.EJEC.PROG.!$E$46</f>
        <v>0</v>
      </c>
      <c r="F35" s="24">
        <f>+[1]PLAN.EJEC.PROG.!$H$46</f>
        <v>70000</v>
      </c>
      <c r="G35" s="25">
        <f>+[1]PLAN.EJEC.PROG.!$K$46</f>
        <v>0</v>
      </c>
      <c r="H35" s="25">
        <f>+[1]PLAN.EJEC.PROG.!$N$46</f>
        <v>0</v>
      </c>
      <c r="I35" s="25">
        <f>+[1]PLAN.EJEC.PROG.!$Q$46</f>
        <v>0</v>
      </c>
      <c r="J35" s="26" t="s">
        <v>87</v>
      </c>
      <c r="K35" s="31" t="s">
        <v>32</v>
      </c>
      <c r="L35" s="55">
        <v>1</v>
      </c>
      <c r="M35" s="55">
        <v>0</v>
      </c>
      <c r="N35" s="68" t="s">
        <v>33</v>
      </c>
      <c r="O35" s="26" t="s">
        <v>90</v>
      </c>
      <c r="P35" s="26" t="s">
        <v>91</v>
      </c>
      <c r="Q35" s="26" t="s">
        <v>36</v>
      </c>
      <c r="R35" s="28"/>
    </row>
    <row r="36" spans="1:18" x14ac:dyDescent="0.2">
      <c r="A36" t="s">
        <v>28</v>
      </c>
      <c r="B36" s="38" t="s">
        <v>92</v>
      </c>
      <c r="C36" s="58" t="s">
        <v>93</v>
      </c>
      <c r="D36" s="24">
        <f t="shared" si="5"/>
        <v>72000</v>
      </c>
      <c r="E36" s="24">
        <f>+[1]PLAN.EJEC.PROG.!$E$47</f>
        <v>12000</v>
      </c>
      <c r="F36" s="24">
        <f>+[1]PLAN.EJEC.PROG.!$H$47</f>
        <v>12000</v>
      </c>
      <c r="G36" s="25">
        <f>+[1]PLAN.EJEC.PROG.!$K$47</f>
        <v>24000</v>
      </c>
      <c r="H36" s="25">
        <f>+[1]PLAN.EJEC.PROG.!$N$47</f>
        <v>12000</v>
      </c>
      <c r="I36" s="25">
        <f>+[1]PLAN.EJEC.PROG.!$Q$47</f>
        <v>12000</v>
      </c>
      <c r="J36" s="26" t="s">
        <v>94</v>
      </c>
      <c r="K36" s="31" t="s">
        <v>32</v>
      </c>
      <c r="L36" s="55">
        <v>1</v>
      </c>
      <c r="M36" s="55">
        <v>0</v>
      </c>
      <c r="N36" s="68" t="s">
        <v>33</v>
      </c>
      <c r="O36" s="27" t="s">
        <v>35</v>
      </c>
      <c r="P36" s="27" t="s">
        <v>95</v>
      </c>
      <c r="Q36" s="27" t="s">
        <v>36</v>
      </c>
      <c r="R36" s="28"/>
    </row>
    <row r="37" spans="1:18" ht="22.5" x14ac:dyDescent="0.2">
      <c r="A37" t="s">
        <v>28</v>
      </c>
      <c r="B37" s="38" t="s">
        <v>96</v>
      </c>
      <c r="C37" s="58" t="s">
        <v>97</v>
      </c>
      <c r="D37" s="24">
        <f t="shared" si="5"/>
        <v>53000</v>
      </c>
      <c r="E37" s="24">
        <f>+[1]PLAN.EJEC.PROG.!$E$48</f>
        <v>0</v>
      </c>
      <c r="F37" s="24">
        <f>+[1]PLAN.EJEC.PROG.!$H$48</f>
        <v>53000</v>
      </c>
      <c r="G37" s="25">
        <f>+[1]PLAN.EJEC.PROG.!$K$48</f>
        <v>0</v>
      </c>
      <c r="H37" s="25">
        <f>+[1]PLAN.EJEC.PROG.!$N$48</f>
        <v>0</v>
      </c>
      <c r="I37" s="25">
        <f>+[1]PLAN.EJEC.PROG.!$Q$48</f>
        <v>0</v>
      </c>
      <c r="J37" s="26" t="s">
        <v>87</v>
      </c>
      <c r="K37" s="27" t="s">
        <v>32</v>
      </c>
      <c r="L37" s="55">
        <v>1</v>
      </c>
      <c r="M37" s="55">
        <v>0</v>
      </c>
      <c r="N37" s="27" t="s">
        <v>33</v>
      </c>
      <c r="O37" s="26" t="s">
        <v>90</v>
      </c>
      <c r="P37" s="26" t="s">
        <v>98</v>
      </c>
      <c r="Q37" s="26" t="s">
        <v>36</v>
      </c>
      <c r="R37" s="28"/>
    </row>
    <row r="38" spans="1:18" ht="12.75" customHeight="1" x14ac:dyDescent="0.2">
      <c r="A38" t="s">
        <v>28</v>
      </c>
      <c r="B38" s="38" t="s">
        <v>99</v>
      </c>
      <c r="C38" s="58" t="s">
        <v>100</v>
      </c>
      <c r="D38" s="24">
        <f t="shared" si="5"/>
        <v>496000</v>
      </c>
      <c r="E38" s="24">
        <f>+[1]PLAN.EJEC.PROG.!$E$49</f>
        <v>124000</v>
      </c>
      <c r="F38" s="24">
        <f>+[1]PLAN.EJEC.PROG.!$H$49</f>
        <v>248000</v>
      </c>
      <c r="G38" s="25">
        <f>+[1]PLAN.EJEC.PROG.!$K$49</f>
        <v>124000</v>
      </c>
      <c r="H38" s="25">
        <f>+[1]PLAN.EJEC.PROG.!$N$49</f>
        <v>0</v>
      </c>
      <c r="I38" s="25">
        <f>+[1]PLAN.EJEC.PROG.!$Q$49</f>
        <v>0</v>
      </c>
      <c r="J38" s="26" t="s">
        <v>31</v>
      </c>
      <c r="K38" s="27" t="s">
        <v>39</v>
      </c>
      <c r="L38" s="55">
        <v>1</v>
      </c>
      <c r="M38" s="55">
        <v>0</v>
      </c>
      <c r="N38" s="27" t="s">
        <v>101</v>
      </c>
      <c r="O38" s="26" t="s">
        <v>82</v>
      </c>
      <c r="P38" s="26" t="s">
        <v>58</v>
      </c>
      <c r="Q38" s="26" t="s">
        <v>36</v>
      </c>
      <c r="R38" s="28"/>
    </row>
    <row r="39" spans="1:18" ht="22.5" x14ac:dyDescent="0.2">
      <c r="A39" t="s">
        <v>28</v>
      </c>
      <c r="B39" s="38" t="s">
        <v>102</v>
      </c>
      <c r="C39" s="58" t="s">
        <v>103</v>
      </c>
      <c r="D39" s="24">
        <f t="shared" si="5"/>
        <v>50000</v>
      </c>
      <c r="E39" s="24">
        <f>+[1]PLAN.EJEC.PROG.!$E$50</f>
        <v>0</v>
      </c>
      <c r="F39" s="24">
        <f>+[1]PLAN.EJEC.PROG.!$H$50</f>
        <v>15000</v>
      </c>
      <c r="G39" s="25">
        <f>+[1]PLAN.EJEC.PROG.!$K$50</f>
        <v>15000</v>
      </c>
      <c r="H39" s="25">
        <f>+[1]PLAN.EJEC.PROG.!$N$50</f>
        <v>15000</v>
      </c>
      <c r="I39" s="25">
        <f>+[1]PLAN.EJEC.PROG.!$Q$50</f>
        <v>5000</v>
      </c>
      <c r="J39" s="26" t="s">
        <v>94</v>
      </c>
      <c r="K39" s="27" t="s">
        <v>32</v>
      </c>
      <c r="L39" s="55">
        <v>1</v>
      </c>
      <c r="M39" s="55">
        <v>0</v>
      </c>
      <c r="N39" s="27" t="s">
        <v>33</v>
      </c>
      <c r="O39" s="26" t="s">
        <v>49</v>
      </c>
      <c r="P39" s="26" t="s">
        <v>104</v>
      </c>
      <c r="Q39" s="26" t="s">
        <v>36</v>
      </c>
      <c r="R39" s="28"/>
    </row>
    <row r="40" spans="1:18" ht="33.75" x14ac:dyDescent="0.2">
      <c r="A40" t="s">
        <v>28</v>
      </c>
      <c r="B40" s="38" t="s">
        <v>105</v>
      </c>
      <c r="C40" s="54" t="s">
        <v>106</v>
      </c>
      <c r="D40" s="24">
        <f t="shared" si="5"/>
        <v>328000</v>
      </c>
      <c r="E40" s="24">
        <f>SUM([1]PLAN.EJEC.PROG.!$E$52:$E$55)</f>
        <v>0</v>
      </c>
      <c r="F40" s="24">
        <f>SUM([1]PLAN.EJEC.PROG.!$H$52:$H$55)</f>
        <v>220000</v>
      </c>
      <c r="G40" s="25">
        <f>SUM([1]PLAN.EJEC.PROG.!$K$52:$K$55)</f>
        <v>108000</v>
      </c>
      <c r="H40" s="25">
        <f>SUM([1]PLAN.EJEC.PROG.!$N$52:$N$55)</f>
        <v>0</v>
      </c>
      <c r="I40" s="25">
        <f>SUM([1]PLAN.EJEC.PROG.!$Q$52:$Q$55)</f>
        <v>0</v>
      </c>
      <c r="J40" s="26" t="s">
        <v>107</v>
      </c>
      <c r="K40" s="27" t="s">
        <v>39</v>
      </c>
      <c r="L40" s="55">
        <v>1</v>
      </c>
      <c r="M40" s="55">
        <v>0</v>
      </c>
      <c r="N40" s="27" t="s">
        <v>33</v>
      </c>
      <c r="O40" s="26" t="s">
        <v>90</v>
      </c>
      <c r="P40" s="26" t="s">
        <v>108</v>
      </c>
      <c r="Q40" s="26" t="s">
        <v>36</v>
      </c>
      <c r="R40" s="28"/>
    </row>
    <row r="41" spans="1:18" ht="22.5" customHeight="1" x14ac:dyDescent="0.2">
      <c r="A41" t="s">
        <v>28</v>
      </c>
      <c r="B41" s="38" t="s">
        <v>109</v>
      </c>
      <c r="C41" s="54" t="s">
        <v>110</v>
      </c>
      <c r="D41" s="24">
        <f t="shared" si="5"/>
        <v>100000</v>
      </c>
      <c r="E41" s="24">
        <f>+[1]PLAN.EJEC.PROG.!$E$56</f>
        <v>0</v>
      </c>
      <c r="F41" s="24">
        <f>+[1]PLAN.EJEC.PROG.!$H$56</f>
        <v>100000</v>
      </c>
      <c r="G41" s="25">
        <f>+[1]PLAN.EJEC.PROG.!$K$56</f>
        <v>0</v>
      </c>
      <c r="H41" s="25">
        <f>+[1]PLAN.EJEC.PROG.!$N$56</f>
        <v>0</v>
      </c>
      <c r="I41" s="25">
        <f>+[1]PLAN.EJEC.PROG.!$Q$56</f>
        <v>0</v>
      </c>
      <c r="J41" s="26" t="s">
        <v>76</v>
      </c>
      <c r="K41" s="27" t="s">
        <v>32</v>
      </c>
      <c r="L41" s="55">
        <v>1</v>
      </c>
      <c r="M41" s="55">
        <v>0</v>
      </c>
      <c r="N41" s="68" t="s">
        <v>33</v>
      </c>
      <c r="O41" s="26" t="s">
        <v>90</v>
      </c>
      <c r="P41" s="26" t="s">
        <v>98</v>
      </c>
      <c r="Q41" s="26" t="s">
        <v>36</v>
      </c>
      <c r="R41" s="28"/>
    </row>
    <row r="42" spans="1:18" ht="22.5" customHeight="1" x14ac:dyDescent="0.2">
      <c r="A42" t="s">
        <v>28</v>
      </c>
      <c r="B42" s="38" t="s">
        <v>111</v>
      </c>
      <c r="C42" s="58" t="s">
        <v>112</v>
      </c>
      <c r="D42" s="24">
        <f t="shared" si="5"/>
        <v>60000</v>
      </c>
      <c r="E42" s="24">
        <f>+[1]PLAN.EJEC.PROG.!$E$57</f>
        <v>0</v>
      </c>
      <c r="F42" s="24">
        <f>+[1]PLAN.EJEC.PROG.!$H$57</f>
        <v>16000</v>
      </c>
      <c r="G42" s="25">
        <f>+[1]PLAN.EJEC.PROG.!$K$57</f>
        <v>16000</v>
      </c>
      <c r="H42" s="25">
        <f>+[1]PLAN.EJEC.PROG.!$N$57</f>
        <v>16000</v>
      </c>
      <c r="I42" s="25">
        <f>+[1]PLAN.EJEC.PROG.!$Q$57</f>
        <v>12000</v>
      </c>
      <c r="J42" s="26" t="s">
        <v>94</v>
      </c>
      <c r="K42" s="27" t="s">
        <v>32</v>
      </c>
      <c r="L42" s="55">
        <v>1</v>
      </c>
      <c r="M42" s="55">
        <v>0</v>
      </c>
      <c r="N42" s="68" t="s">
        <v>33</v>
      </c>
      <c r="O42" s="26" t="s">
        <v>90</v>
      </c>
      <c r="P42" s="26" t="s">
        <v>113</v>
      </c>
      <c r="Q42" s="26" t="s">
        <v>36</v>
      </c>
      <c r="R42" s="28"/>
    </row>
    <row r="43" spans="1:18" x14ac:dyDescent="0.2">
      <c r="A43" t="s">
        <v>28</v>
      </c>
      <c r="B43" s="38" t="s">
        <v>114</v>
      </c>
      <c r="C43" s="54" t="s">
        <v>115</v>
      </c>
      <c r="D43" s="24">
        <f t="shared" si="5"/>
        <v>40000</v>
      </c>
      <c r="E43" s="24">
        <f>+[1]PLAN.EJEC.PROG.!$E$66</f>
        <v>20000</v>
      </c>
      <c r="F43" s="24">
        <f>+[1]PLAN.EJEC.PROG.!$H$66</f>
        <v>20000</v>
      </c>
      <c r="G43" s="25">
        <f>+[1]PLAN.EJEC.PROG.!$K$66</f>
        <v>0</v>
      </c>
      <c r="H43" s="25">
        <f>+[1]PLAN.EJEC.PROG.!$N$66</f>
        <v>0</v>
      </c>
      <c r="I43" s="25">
        <f>+[1]PLAN.EJEC.PROG.!$Q$66</f>
        <v>0</v>
      </c>
      <c r="J43" s="26" t="s">
        <v>94</v>
      </c>
      <c r="K43" s="27" t="s">
        <v>32</v>
      </c>
      <c r="L43" s="55">
        <v>1</v>
      </c>
      <c r="M43" s="55">
        <v>0</v>
      </c>
      <c r="N43" s="68" t="s">
        <v>33</v>
      </c>
      <c r="O43" s="26" t="s">
        <v>34</v>
      </c>
      <c r="P43" s="26" t="s">
        <v>57</v>
      </c>
      <c r="Q43" s="26" t="s">
        <v>36</v>
      </c>
      <c r="R43" s="28"/>
    </row>
    <row r="44" spans="1:18" x14ac:dyDescent="0.2">
      <c r="B44" s="38" t="s">
        <v>116</v>
      </c>
      <c r="C44" s="54" t="s">
        <v>117</v>
      </c>
      <c r="D44" s="24">
        <f t="shared" si="5"/>
        <v>20000</v>
      </c>
      <c r="E44" s="24">
        <f>+[1]PLAN.EJEC.PROG.!$E$67</f>
        <v>0</v>
      </c>
      <c r="F44" s="24">
        <f>+[1]PLAN.EJEC.PROG.!$H$67</f>
        <v>0</v>
      </c>
      <c r="G44" s="25">
        <f>+[1]PLAN.EJEC.PROG.!$K$67</f>
        <v>20000</v>
      </c>
      <c r="H44" s="25">
        <f>+[1]PLAN.EJEC.PROG.!$N$67</f>
        <v>0</v>
      </c>
      <c r="I44" s="25">
        <f>+[1]PLAN.EJEC.PROG.!$Q$67</f>
        <v>0</v>
      </c>
      <c r="J44" s="26" t="s">
        <v>94</v>
      </c>
      <c r="K44" s="27" t="s">
        <v>32</v>
      </c>
      <c r="L44" s="55">
        <v>1</v>
      </c>
      <c r="M44" s="55">
        <v>0</v>
      </c>
      <c r="N44" s="68" t="s">
        <v>33</v>
      </c>
      <c r="O44" s="26" t="s">
        <v>108</v>
      </c>
      <c r="P44" s="26" t="s">
        <v>118</v>
      </c>
      <c r="Q44" s="27" t="s">
        <v>36</v>
      </c>
      <c r="R44" s="28"/>
    </row>
    <row r="45" spans="1:18" x14ac:dyDescent="0.2">
      <c r="B45" s="38" t="s">
        <v>119</v>
      </c>
      <c r="C45" s="54" t="s">
        <v>120</v>
      </c>
      <c r="D45" s="24">
        <f t="shared" si="5"/>
        <v>20000</v>
      </c>
      <c r="E45" s="24">
        <f>+[1]PLAN.EJEC.PROG.!$E$68</f>
        <v>0</v>
      </c>
      <c r="F45" s="24">
        <f>+[1]PLAN.EJEC.PROG.!$H$68</f>
        <v>0</v>
      </c>
      <c r="G45" s="25">
        <f>+[1]PLAN.EJEC.PROG.!$K$68</f>
        <v>0</v>
      </c>
      <c r="H45" s="25">
        <f>+[1]PLAN.EJEC.PROG.!$N$68</f>
        <v>20000</v>
      </c>
      <c r="I45" s="25">
        <f>+[1]PLAN.EJEC.PROG.!$Q$68</f>
        <v>0</v>
      </c>
      <c r="J45" s="26" t="s">
        <v>94</v>
      </c>
      <c r="K45" s="27" t="s">
        <v>32</v>
      </c>
      <c r="L45" s="55">
        <v>1</v>
      </c>
      <c r="M45" s="55">
        <v>0</v>
      </c>
      <c r="N45" s="68" t="s">
        <v>33</v>
      </c>
      <c r="O45" s="26" t="s">
        <v>53</v>
      </c>
      <c r="P45" s="26" t="s">
        <v>121</v>
      </c>
      <c r="Q45" s="27" t="s">
        <v>36</v>
      </c>
      <c r="R45" s="28"/>
    </row>
    <row r="46" spans="1:18" ht="22.5" x14ac:dyDescent="0.2">
      <c r="B46" s="38" t="s">
        <v>122</v>
      </c>
      <c r="C46" s="54" t="s">
        <v>123</v>
      </c>
      <c r="D46" s="24">
        <f t="shared" si="5"/>
        <v>20000</v>
      </c>
      <c r="E46" s="24">
        <f>+[1]PLAN.EJEC.PROG.!$E$69</f>
        <v>0</v>
      </c>
      <c r="F46" s="24">
        <f>+[1]PLAN.EJEC.PROG.!$H$69</f>
        <v>0</v>
      </c>
      <c r="G46" s="25">
        <f>+[1]PLAN.EJEC.PROG.!$K$69</f>
        <v>0</v>
      </c>
      <c r="H46" s="25">
        <f>+[1]PLAN.EJEC.PROG.!$N$69</f>
        <v>0</v>
      </c>
      <c r="I46" s="25">
        <f>+[1]PLAN.EJEC.PROG.!$Q$69</f>
        <v>20000</v>
      </c>
      <c r="J46" s="26" t="s">
        <v>94</v>
      </c>
      <c r="K46" s="27" t="s">
        <v>32</v>
      </c>
      <c r="L46" s="55">
        <v>1</v>
      </c>
      <c r="M46" s="55">
        <v>0</v>
      </c>
      <c r="N46" s="68" t="s">
        <v>33</v>
      </c>
      <c r="O46" s="26" t="s">
        <v>65</v>
      </c>
      <c r="P46" s="26" t="s">
        <v>95</v>
      </c>
      <c r="Q46" s="27" t="s">
        <v>36</v>
      </c>
      <c r="R46" s="28"/>
    </row>
    <row r="47" spans="1:18" x14ac:dyDescent="0.2">
      <c r="A47" t="s">
        <v>28</v>
      </c>
      <c r="B47" s="38" t="s">
        <v>124</v>
      </c>
      <c r="C47" s="58" t="s">
        <v>125</v>
      </c>
      <c r="D47" s="24">
        <f t="shared" si="5"/>
        <v>50000</v>
      </c>
      <c r="E47" s="24">
        <f>+[1]PLAN.EJEC.PROG.!$E$72</f>
        <v>50000</v>
      </c>
      <c r="F47" s="24">
        <f>+[1]PLAN.EJEC.PROG.!$H$72</f>
        <v>0</v>
      </c>
      <c r="G47" s="25">
        <f>+[1]PLAN.EJEC.PROG.!$K$72</f>
        <v>0</v>
      </c>
      <c r="H47" s="25">
        <f>+[1]PLAN.EJEC.PROG.!$N$72</f>
        <v>0</v>
      </c>
      <c r="I47" s="25">
        <f>+[1]PLAN.EJEC.PROG.!$Q$72</f>
        <v>0</v>
      </c>
      <c r="J47" s="26" t="s">
        <v>76</v>
      </c>
      <c r="K47" s="27" t="s">
        <v>39</v>
      </c>
      <c r="L47" s="55">
        <v>1</v>
      </c>
      <c r="M47" s="55">
        <v>0</v>
      </c>
      <c r="N47" s="27" t="s">
        <v>33</v>
      </c>
      <c r="O47" s="27" t="s">
        <v>34</v>
      </c>
      <c r="P47" s="27" t="s">
        <v>35</v>
      </c>
      <c r="Q47" s="26" t="s">
        <v>36</v>
      </c>
      <c r="R47" s="28"/>
    </row>
    <row r="48" spans="1:18" ht="22.5" x14ac:dyDescent="0.2">
      <c r="A48" t="s">
        <v>28</v>
      </c>
      <c r="B48" s="38" t="s">
        <v>126</v>
      </c>
      <c r="C48" s="54" t="s">
        <v>127</v>
      </c>
      <c r="D48" s="24">
        <f t="shared" si="5"/>
        <v>155000</v>
      </c>
      <c r="E48" s="24">
        <f>+[1]PLAN.EJEC.PROG.!$E$80</f>
        <v>155000</v>
      </c>
      <c r="F48" s="24">
        <f>+[1]PLAN.EJEC.PROG.!$H$80</f>
        <v>0</v>
      </c>
      <c r="G48" s="25">
        <f>+[1]PLAN.EJEC.PROG.!$K$80</f>
        <v>0</v>
      </c>
      <c r="H48" s="25">
        <f>+[1]PLAN.EJEC.PROG.!$N$80</f>
        <v>0</v>
      </c>
      <c r="I48" s="25">
        <f>+[1]PLAN.EJEC.PROG.!$Q$80</f>
        <v>0</v>
      </c>
      <c r="J48" s="26" t="s">
        <v>76</v>
      </c>
      <c r="K48" s="27" t="s">
        <v>32</v>
      </c>
      <c r="L48" s="55">
        <v>1</v>
      </c>
      <c r="M48" s="55">
        <v>0</v>
      </c>
      <c r="N48" s="68" t="s">
        <v>33</v>
      </c>
      <c r="O48" s="26" t="s">
        <v>82</v>
      </c>
      <c r="P48" s="26" t="s">
        <v>35</v>
      </c>
      <c r="Q48" s="26" t="s">
        <v>36</v>
      </c>
      <c r="R48" s="28"/>
    </row>
    <row r="49" spans="1:18" x14ac:dyDescent="0.2">
      <c r="A49" t="s">
        <v>28</v>
      </c>
      <c r="B49" s="38" t="s">
        <v>128</v>
      </c>
      <c r="C49" s="58" t="s">
        <v>129</v>
      </c>
      <c r="D49" s="24">
        <f t="shared" ref="D49:D60" si="6">SUM(E49:I49)</f>
        <v>270000</v>
      </c>
      <c r="E49" s="24">
        <f>+[1]COST.ADMIN.SALARIOS!$D$13</f>
        <v>54000</v>
      </c>
      <c r="F49" s="24">
        <f>+[1]COST.ADMIN.SALARIOS!$D$13</f>
        <v>54000</v>
      </c>
      <c r="G49" s="25">
        <f>+[1]COST.ADMIN.SALARIOS!$D$13</f>
        <v>54000</v>
      </c>
      <c r="H49" s="25">
        <f>+[1]COST.ADMIN.SALARIOS!$D$13</f>
        <v>54000</v>
      </c>
      <c r="I49" s="25">
        <f>+[1]COST.ADMIN.SALARIOS!$D$13</f>
        <v>54000</v>
      </c>
      <c r="J49" s="26" t="s">
        <v>94</v>
      </c>
      <c r="K49" s="27" t="s">
        <v>39</v>
      </c>
      <c r="L49" s="55">
        <v>1</v>
      </c>
      <c r="M49" s="55">
        <v>0</v>
      </c>
      <c r="N49" s="68" t="s">
        <v>33</v>
      </c>
      <c r="O49" s="26" t="s">
        <v>40</v>
      </c>
      <c r="P49" s="26" t="s">
        <v>54</v>
      </c>
      <c r="Q49" s="26" t="s">
        <v>36</v>
      </c>
      <c r="R49" s="28"/>
    </row>
    <row r="50" spans="1:18" x14ac:dyDescent="0.2">
      <c r="A50" t="s">
        <v>28</v>
      </c>
      <c r="B50" s="38" t="s">
        <v>130</v>
      </c>
      <c r="C50" s="58" t="s">
        <v>131</v>
      </c>
      <c r="D50" s="24">
        <f t="shared" si="6"/>
        <v>210000</v>
      </c>
      <c r="E50" s="24">
        <f>+[1]COST.ADMIN.SALARIOS!$D$14</f>
        <v>42000</v>
      </c>
      <c r="F50" s="24">
        <f>+[1]COST.ADMIN.SALARIOS!$D$14</f>
        <v>42000</v>
      </c>
      <c r="G50" s="25">
        <f>+[1]COST.ADMIN.SALARIOS!$D$14</f>
        <v>42000</v>
      </c>
      <c r="H50" s="25">
        <f>+[1]COST.ADMIN.SALARIOS!$D$14</f>
        <v>42000</v>
      </c>
      <c r="I50" s="25">
        <f>+[1]COST.ADMIN.SALARIOS!$D$14</f>
        <v>42000</v>
      </c>
      <c r="J50" s="26" t="s">
        <v>94</v>
      </c>
      <c r="K50" s="27" t="s">
        <v>39</v>
      </c>
      <c r="L50" s="55">
        <v>1</v>
      </c>
      <c r="M50" s="55">
        <v>0</v>
      </c>
      <c r="N50" s="68" t="s">
        <v>33</v>
      </c>
      <c r="O50" s="26" t="s">
        <v>40</v>
      </c>
      <c r="P50" s="26" t="s">
        <v>54</v>
      </c>
      <c r="Q50" s="26" t="s">
        <v>36</v>
      </c>
      <c r="R50" s="28"/>
    </row>
    <row r="51" spans="1:18" x14ac:dyDescent="0.2">
      <c r="A51" t="s">
        <v>28</v>
      </c>
      <c r="B51" s="38" t="s">
        <v>132</v>
      </c>
      <c r="C51" s="58" t="s">
        <v>133</v>
      </c>
      <c r="D51" s="24">
        <f t="shared" si="6"/>
        <v>210000</v>
      </c>
      <c r="E51" s="24">
        <f>+[1]COST.ADMIN.SALARIOS!$D$15</f>
        <v>42000</v>
      </c>
      <c r="F51" s="24">
        <f>+[1]COST.ADMIN.SALARIOS!$D$15</f>
        <v>42000</v>
      </c>
      <c r="G51" s="25">
        <f>+[1]COST.ADMIN.SALARIOS!$D$15</f>
        <v>42000</v>
      </c>
      <c r="H51" s="25">
        <f>+[1]COST.ADMIN.SALARIOS!$D$15</f>
        <v>42000</v>
      </c>
      <c r="I51" s="25">
        <f>+[1]COST.ADMIN.SALARIOS!$D$15</f>
        <v>42000</v>
      </c>
      <c r="J51" s="26" t="s">
        <v>94</v>
      </c>
      <c r="K51" s="27" t="s">
        <v>39</v>
      </c>
      <c r="L51" s="55">
        <v>1</v>
      </c>
      <c r="M51" s="55">
        <v>0</v>
      </c>
      <c r="N51" s="68" t="s">
        <v>33</v>
      </c>
      <c r="O51" s="26" t="s">
        <v>40</v>
      </c>
      <c r="P51" s="26" t="s">
        <v>54</v>
      </c>
      <c r="Q51" s="26" t="s">
        <v>36</v>
      </c>
      <c r="R51" s="28"/>
    </row>
    <row r="52" spans="1:18" ht="12.75" customHeight="1" x14ac:dyDescent="0.2">
      <c r="A52" t="s">
        <v>28</v>
      </c>
      <c r="B52" s="38" t="s">
        <v>134</v>
      </c>
      <c r="C52" s="58" t="s">
        <v>135</v>
      </c>
      <c r="D52" s="24">
        <f t="shared" si="6"/>
        <v>282000</v>
      </c>
      <c r="E52" s="24">
        <f>+[1]COST.ADMIN.SALARIOS!$D$16</f>
        <v>78000</v>
      </c>
      <c r="F52" s="24">
        <f>+[1]COST.ADMIN.SALARIOS!$D$16</f>
        <v>78000</v>
      </c>
      <c r="G52" s="25">
        <f>+([1]COST.ADMIN.SALARIOS!$C$16-3000)*12</f>
        <v>42000</v>
      </c>
      <c r="H52" s="25">
        <f>+([1]COST.ADMIN.SALARIOS!$C$16-3000)*12</f>
        <v>42000</v>
      </c>
      <c r="I52" s="25">
        <f>+([1]COST.ADMIN.SALARIOS!$C$16-3000)*12</f>
        <v>42000</v>
      </c>
      <c r="J52" s="26" t="s">
        <v>94</v>
      </c>
      <c r="K52" s="27" t="s">
        <v>39</v>
      </c>
      <c r="L52" s="55">
        <v>1</v>
      </c>
      <c r="M52" s="55">
        <v>0</v>
      </c>
      <c r="N52" s="68" t="s">
        <v>33</v>
      </c>
      <c r="O52" s="26" t="s">
        <v>40</v>
      </c>
      <c r="P52" s="26" t="s">
        <v>54</v>
      </c>
      <c r="Q52" s="26" t="s">
        <v>36</v>
      </c>
      <c r="R52" s="28"/>
    </row>
    <row r="53" spans="1:18" x14ac:dyDescent="0.2">
      <c r="A53" t="s">
        <v>28</v>
      </c>
      <c r="B53" s="38" t="s">
        <v>136</v>
      </c>
      <c r="C53" s="58" t="s">
        <v>137</v>
      </c>
      <c r="D53" s="24">
        <f t="shared" si="6"/>
        <v>150000</v>
      </c>
      <c r="E53" s="24">
        <f>+[1]COST.ADMIN.SALARIOS!$D$20</f>
        <v>30000</v>
      </c>
      <c r="F53" s="24">
        <f>+[1]COST.ADMIN.SALARIOS!$D$20</f>
        <v>30000</v>
      </c>
      <c r="G53" s="25">
        <f>+[1]COST.ADMIN.SALARIOS!$D$20</f>
        <v>30000</v>
      </c>
      <c r="H53" s="25">
        <f>+[1]COST.ADMIN.SALARIOS!$D$20</f>
        <v>30000</v>
      </c>
      <c r="I53" s="25">
        <f>+[1]COST.ADMIN.SALARIOS!$D$20</f>
        <v>30000</v>
      </c>
      <c r="J53" s="26" t="s">
        <v>94</v>
      </c>
      <c r="K53" s="27" t="s">
        <v>39</v>
      </c>
      <c r="L53" s="55">
        <v>1</v>
      </c>
      <c r="M53" s="55">
        <v>0</v>
      </c>
      <c r="N53" s="68" t="s">
        <v>33</v>
      </c>
      <c r="O53" s="26" t="s">
        <v>40</v>
      </c>
      <c r="P53" s="26" t="s">
        <v>54</v>
      </c>
      <c r="Q53" s="26" t="s">
        <v>36</v>
      </c>
      <c r="R53" s="28"/>
    </row>
    <row r="54" spans="1:18" x14ac:dyDescent="0.2">
      <c r="A54" t="s">
        <v>28</v>
      </c>
      <c r="B54" s="38" t="s">
        <v>138</v>
      </c>
      <c r="C54" s="58" t="s">
        <v>139</v>
      </c>
      <c r="D54" s="24">
        <f t="shared" si="6"/>
        <v>120000</v>
      </c>
      <c r="E54" s="24">
        <f>+[1]COST.ADMIN.SALARIOS!$D$21</f>
        <v>24000</v>
      </c>
      <c r="F54" s="24">
        <f>+[1]COST.ADMIN.SALARIOS!$D$21</f>
        <v>24000</v>
      </c>
      <c r="G54" s="25">
        <f>+[1]COST.ADMIN.SALARIOS!$D$21</f>
        <v>24000</v>
      </c>
      <c r="H54" s="25">
        <f>+[1]COST.ADMIN.SALARIOS!$D$21</f>
        <v>24000</v>
      </c>
      <c r="I54" s="25">
        <f>+[1]COST.ADMIN.SALARIOS!$D$21</f>
        <v>24000</v>
      </c>
      <c r="J54" s="26" t="s">
        <v>94</v>
      </c>
      <c r="K54" s="27" t="s">
        <v>39</v>
      </c>
      <c r="L54" s="55">
        <v>1</v>
      </c>
      <c r="M54" s="55">
        <v>0</v>
      </c>
      <c r="N54" s="68" t="s">
        <v>33</v>
      </c>
      <c r="O54" s="26" t="s">
        <v>40</v>
      </c>
      <c r="P54" s="26" t="s">
        <v>54</v>
      </c>
      <c r="Q54" s="26" t="s">
        <v>36</v>
      </c>
      <c r="R54" s="28"/>
    </row>
    <row r="55" spans="1:18" x14ac:dyDescent="0.2">
      <c r="A55" t="s">
        <v>28</v>
      </c>
      <c r="B55" s="38" t="s">
        <v>140</v>
      </c>
      <c r="C55" s="58" t="s">
        <v>141</v>
      </c>
      <c r="D55" s="24">
        <f t="shared" si="6"/>
        <v>120000</v>
      </c>
      <c r="E55" s="24">
        <f>+[1]COST.ADMIN.SALARIOS!$D$24</f>
        <v>24000</v>
      </c>
      <c r="F55" s="24">
        <f>+[1]COST.ADMIN.SALARIOS!$D$24</f>
        <v>24000</v>
      </c>
      <c r="G55" s="25">
        <f>+[1]COST.ADMIN.SALARIOS!$D$24</f>
        <v>24000</v>
      </c>
      <c r="H55" s="25">
        <f>+[1]COST.ADMIN.SALARIOS!$D$24</f>
        <v>24000</v>
      </c>
      <c r="I55" s="25">
        <f>+[1]COST.ADMIN.SALARIOS!$D$24</f>
        <v>24000</v>
      </c>
      <c r="J55" s="26" t="s">
        <v>94</v>
      </c>
      <c r="K55" s="27" t="s">
        <v>39</v>
      </c>
      <c r="L55" s="55">
        <v>1</v>
      </c>
      <c r="M55" s="55">
        <v>0</v>
      </c>
      <c r="N55" s="68" t="s">
        <v>33</v>
      </c>
      <c r="O55" s="26" t="s">
        <v>40</v>
      </c>
      <c r="P55" s="26" t="s">
        <v>54</v>
      </c>
      <c r="Q55" s="26" t="s">
        <v>36</v>
      </c>
      <c r="R55" s="28"/>
    </row>
    <row r="56" spans="1:18" ht="12.75" customHeight="1" x14ac:dyDescent="0.2">
      <c r="A56" t="s">
        <v>28</v>
      </c>
      <c r="B56" s="38" t="s">
        <v>142</v>
      </c>
      <c r="C56" s="58" t="s">
        <v>143</v>
      </c>
      <c r="D56" s="24">
        <f t="shared" si="6"/>
        <v>84000</v>
      </c>
      <c r="E56" s="24">
        <f>+[1]COST.ADMIN.SALARIOS!$D$26</f>
        <v>16800</v>
      </c>
      <c r="F56" s="24">
        <f>+[1]COST.ADMIN.SALARIOS!$D$26</f>
        <v>16800</v>
      </c>
      <c r="G56" s="25">
        <f>+[1]COST.ADMIN.SALARIOS!$D$26</f>
        <v>16800</v>
      </c>
      <c r="H56" s="25">
        <f>+[1]COST.ADMIN.SALARIOS!$D$26</f>
        <v>16800</v>
      </c>
      <c r="I56" s="25">
        <f>+[1]COST.ADMIN.SALARIOS!$D$26</f>
        <v>16800</v>
      </c>
      <c r="J56" s="26" t="s">
        <v>94</v>
      </c>
      <c r="K56" s="27" t="s">
        <v>39</v>
      </c>
      <c r="L56" s="55">
        <v>1</v>
      </c>
      <c r="M56" s="55">
        <v>0</v>
      </c>
      <c r="N56" s="68" t="s">
        <v>33</v>
      </c>
      <c r="O56" s="26" t="s">
        <v>40</v>
      </c>
      <c r="P56" s="26" t="s">
        <v>54</v>
      </c>
      <c r="Q56" s="26" t="s">
        <v>36</v>
      </c>
      <c r="R56" s="28"/>
    </row>
    <row r="57" spans="1:18" ht="22.5" x14ac:dyDescent="0.2">
      <c r="A57" t="s">
        <v>28</v>
      </c>
      <c r="B57" s="38" t="s">
        <v>144</v>
      </c>
      <c r="C57" s="58" t="s">
        <v>145</v>
      </c>
      <c r="D57" s="24">
        <f t="shared" si="6"/>
        <v>144000</v>
      </c>
      <c r="E57" s="24">
        <f>+[1]COST.ADMIN.SALARIOS!$D$28*2</f>
        <v>28800</v>
      </c>
      <c r="F57" s="24">
        <f>+[1]COST.ADMIN.SALARIOS!$D$28*2</f>
        <v>28800</v>
      </c>
      <c r="G57" s="25">
        <f>+[1]COST.ADMIN.SALARIOS!$D$28*2</f>
        <v>28800</v>
      </c>
      <c r="H57" s="25">
        <f>+[1]COST.ADMIN.SALARIOS!$D$28*2</f>
        <v>28800</v>
      </c>
      <c r="I57" s="25">
        <f>+[1]COST.ADMIN.SALARIOS!$D$28*2</f>
        <v>28800</v>
      </c>
      <c r="J57" s="26" t="s">
        <v>94</v>
      </c>
      <c r="K57" s="27" t="s">
        <v>39</v>
      </c>
      <c r="L57" s="55">
        <v>1</v>
      </c>
      <c r="M57" s="55">
        <v>0</v>
      </c>
      <c r="N57" s="68" t="s">
        <v>33</v>
      </c>
      <c r="O57" s="26" t="s">
        <v>40</v>
      </c>
      <c r="P57" s="26" t="s">
        <v>54</v>
      </c>
      <c r="Q57" s="26" t="s">
        <v>36</v>
      </c>
      <c r="R57" s="28"/>
    </row>
    <row r="58" spans="1:18" ht="22.5" x14ac:dyDescent="0.2">
      <c r="A58" s="69" t="s">
        <v>28</v>
      </c>
      <c r="B58" s="38" t="s">
        <v>146</v>
      </c>
      <c r="C58" s="58" t="s">
        <v>147</v>
      </c>
      <c r="D58" s="24">
        <f t="shared" si="6"/>
        <v>250000</v>
      </c>
      <c r="E58" s="24">
        <f>+[1]PLAN.EJEC.PROG.!$E$90</f>
        <v>50000</v>
      </c>
      <c r="F58" s="24">
        <f>+[1]PLAN.EJEC.PROG.!$H$90</f>
        <v>50000</v>
      </c>
      <c r="G58" s="25">
        <f>+[1]PLAN.EJEC.PROG.!$K$90</f>
        <v>50000</v>
      </c>
      <c r="H58" s="25">
        <f>+[1]PLAN.EJEC.PROG.!$N$90</f>
        <v>50000</v>
      </c>
      <c r="I58" s="25">
        <f>+[1]PLAN.EJEC.PROG.!$Q$90</f>
        <v>50000</v>
      </c>
      <c r="J58" s="26" t="s">
        <v>76</v>
      </c>
      <c r="K58" s="27" t="s">
        <v>39</v>
      </c>
      <c r="L58" s="55">
        <v>1</v>
      </c>
      <c r="M58" s="55">
        <v>0</v>
      </c>
      <c r="N58" s="68" t="s">
        <v>33</v>
      </c>
      <c r="O58" s="26" t="s">
        <v>35</v>
      </c>
      <c r="P58" s="26" t="s">
        <v>54</v>
      </c>
      <c r="Q58" s="26" t="s">
        <v>36</v>
      </c>
      <c r="R58" s="28"/>
    </row>
    <row r="59" spans="1:18" ht="22.5" x14ac:dyDescent="0.2">
      <c r="B59" s="38" t="s">
        <v>148</v>
      </c>
      <c r="C59" s="58" t="s">
        <v>149</v>
      </c>
      <c r="D59" s="24">
        <f t="shared" si="6"/>
        <v>100000</v>
      </c>
      <c r="E59" s="24">
        <f>+[1]PLAN.EJEC.PROG.!$E$92</f>
        <v>0</v>
      </c>
      <c r="F59" s="24">
        <f>+[1]PLAN.EJEC.PROG.!$H$92</f>
        <v>0</v>
      </c>
      <c r="G59" s="25">
        <f>+[1]PLAN.EJEC.PROG.!$K$92</f>
        <v>100000</v>
      </c>
      <c r="H59" s="25">
        <f>+[1]PLAN.EJEC.PROG.!$N$92</f>
        <v>0</v>
      </c>
      <c r="I59" s="25">
        <f>+[1]PLAN.EJEC.PROG.!$Q$92</f>
        <v>0</v>
      </c>
      <c r="J59" s="26" t="s">
        <v>76</v>
      </c>
      <c r="K59" s="27" t="s">
        <v>39</v>
      </c>
      <c r="L59" s="55">
        <v>1</v>
      </c>
      <c r="M59" s="55">
        <v>0</v>
      </c>
      <c r="N59" s="68" t="s">
        <v>33</v>
      </c>
      <c r="O59" s="27" t="s">
        <v>108</v>
      </c>
      <c r="P59" s="27" t="s">
        <v>50</v>
      </c>
      <c r="Q59" s="26" t="s">
        <v>36</v>
      </c>
      <c r="R59" s="28"/>
    </row>
    <row r="60" spans="1:18" ht="22.5" x14ac:dyDescent="0.2">
      <c r="B60" s="38" t="s">
        <v>150</v>
      </c>
      <c r="C60" s="58" t="s">
        <v>151</v>
      </c>
      <c r="D60" s="24">
        <f t="shared" si="6"/>
        <v>150000</v>
      </c>
      <c r="E60" s="24">
        <f>+[1]PLAN.EJEC.PROG.!$E$93</f>
        <v>0</v>
      </c>
      <c r="F60" s="24">
        <f>+[1]PLAN.EJEC.PROG.!$H$93</f>
        <v>0</v>
      </c>
      <c r="G60" s="25">
        <f>+[1]PLAN.EJEC.PROG.!$K$93</f>
        <v>0</v>
      </c>
      <c r="H60" s="25">
        <f>+[1]PLAN.EJEC.PROG.!$N$93</f>
        <v>0</v>
      </c>
      <c r="I60" s="25">
        <f>+[1]PLAN.EJEC.PROG.!$Q$93</f>
        <v>150000</v>
      </c>
      <c r="J60" s="26" t="s">
        <v>76</v>
      </c>
      <c r="K60" s="27" t="s">
        <v>39</v>
      </c>
      <c r="L60" s="55">
        <v>1</v>
      </c>
      <c r="M60" s="55">
        <v>0</v>
      </c>
      <c r="N60" s="68" t="s">
        <v>33</v>
      </c>
      <c r="O60" s="27" t="s">
        <v>113</v>
      </c>
      <c r="P60" s="27" t="s">
        <v>54</v>
      </c>
      <c r="Q60" s="26" t="s">
        <v>36</v>
      </c>
      <c r="R60" s="28"/>
    </row>
    <row r="61" spans="1:18" ht="13.5" thickBot="1" x14ac:dyDescent="0.25">
      <c r="B61" s="38"/>
      <c r="C61" s="58"/>
      <c r="D61" s="24"/>
      <c r="E61" s="24"/>
      <c r="F61" s="24"/>
      <c r="G61" s="25"/>
      <c r="H61" s="25"/>
      <c r="I61" s="25"/>
      <c r="J61" s="59"/>
      <c r="K61" s="32"/>
      <c r="L61" s="55"/>
      <c r="M61" s="55"/>
      <c r="N61" s="68"/>
      <c r="O61" s="59"/>
      <c r="P61" s="59"/>
      <c r="Q61" s="59"/>
      <c r="R61" s="28"/>
    </row>
    <row r="62" spans="1:18" ht="13.5" thickBot="1" x14ac:dyDescent="0.25">
      <c r="B62" s="136" t="s">
        <v>152</v>
      </c>
      <c r="C62" s="137"/>
      <c r="D62" s="10">
        <f t="shared" ref="D62:I62" si="7">+D12+D18+D26+D29</f>
        <v>18144200</v>
      </c>
      <c r="E62" s="10">
        <f t="shared" si="7"/>
        <v>1280800</v>
      </c>
      <c r="F62" s="10">
        <f t="shared" si="7"/>
        <v>3146600</v>
      </c>
      <c r="G62" s="70">
        <f t="shared" si="7"/>
        <v>4878600</v>
      </c>
      <c r="H62" s="70">
        <f t="shared" si="7"/>
        <v>4574600</v>
      </c>
      <c r="I62" s="70">
        <f t="shared" si="7"/>
        <v>4263600</v>
      </c>
      <c r="J62" s="71"/>
      <c r="K62" s="72"/>
      <c r="L62" s="72"/>
      <c r="M62" s="72"/>
      <c r="N62" s="72"/>
      <c r="O62" s="72"/>
      <c r="P62" s="72"/>
      <c r="Q62" s="72"/>
      <c r="R62" s="73"/>
    </row>
    <row r="63" spans="1:18" ht="13.5" thickBot="1" x14ac:dyDescent="0.25">
      <c r="B63" s="74"/>
      <c r="C63" s="74"/>
      <c r="D63" s="75">
        <f>SUM(D62)-SUM(E62:I62)</f>
        <v>0</v>
      </c>
      <c r="E63" s="74"/>
      <c r="F63" s="74"/>
      <c r="G63" s="74"/>
      <c r="H63" s="75"/>
      <c r="I63" s="74"/>
      <c r="J63" s="76"/>
      <c r="K63" s="74"/>
      <c r="L63" s="74"/>
      <c r="M63" s="74"/>
      <c r="N63" s="74"/>
      <c r="O63" s="74"/>
      <c r="P63" s="74"/>
      <c r="Q63" s="74"/>
      <c r="R63" s="74"/>
    </row>
    <row r="64" spans="1:18" x14ac:dyDescent="0.2">
      <c r="B64" s="77"/>
      <c r="C64" s="78"/>
      <c r="D64" s="78"/>
      <c r="E64" s="78"/>
      <c r="F64" s="78"/>
      <c r="G64" s="79"/>
      <c r="H64" s="79"/>
      <c r="I64" s="79"/>
      <c r="J64" s="79"/>
      <c r="K64" s="78"/>
      <c r="L64" s="78"/>
      <c r="M64" s="78"/>
      <c r="N64" s="78"/>
      <c r="O64" s="78"/>
      <c r="P64" s="78"/>
      <c r="Q64" s="78"/>
      <c r="R64" s="80"/>
    </row>
    <row r="65" spans="1:18" x14ac:dyDescent="0.2">
      <c r="B65" s="129" t="s">
        <v>153</v>
      </c>
      <c r="C65" s="130"/>
      <c r="D65" s="130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1"/>
    </row>
    <row r="66" spans="1:18" x14ac:dyDescent="0.2">
      <c r="B66" s="129" t="s">
        <v>154</v>
      </c>
      <c r="C66" s="130"/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1"/>
    </row>
    <row r="67" spans="1:18" x14ac:dyDescent="0.2">
      <c r="B67" s="129" t="s">
        <v>155</v>
      </c>
      <c r="C67" s="130"/>
      <c r="D67" s="130"/>
      <c r="E67" s="130"/>
      <c r="F67" s="130"/>
      <c r="G67" s="130"/>
      <c r="H67" s="130"/>
      <c r="I67" s="130"/>
      <c r="J67" s="130"/>
      <c r="K67" s="130"/>
      <c r="L67" s="130"/>
      <c r="M67" s="130"/>
      <c r="N67" s="130"/>
      <c r="O67" s="130"/>
      <c r="P67" s="130"/>
      <c r="Q67" s="130"/>
      <c r="R67" s="131"/>
    </row>
    <row r="68" spans="1:18" ht="13.5" thickBot="1" x14ac:dyDescent="0.25">
      <c r="B68" s="81"/>
      <c r="C68" s="82"/>
      <c r="D68" s="82"/>
      <c r="E68" s="82"/>
      <c r="F68" s="82"/>
      <c r="G68" s="82"/>
      <c r="H68" s="82"/>
      <c r="I68" s="82"/>
      <c r="J68" s="83"/>
      <c r="K68" s="82"/>
      <c r="L68" s="82"/>
      <c r="M68" s="82"/>
      <c r="N68" s="82"/>
      <c r="O68" s="82"/>
      <c r="P68" s="82"/>
      <c r="Q68" s="82"/>
      <c r="R68" s="84"/>
    </row>
    <row r="69" spans="1:18" ht="13.5" thickBot="1" x14ac:dyDescent="0.25"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</row>
    <row r="70" spans="1:18" x14ac:dyDescent="0.2">
      <c r="B70" s="85"/>
      <c r="C70" s="86"/>
      <c r="D70" s="86"/>
      <c r="E70" s="86"/>
      <c r="F70" s="87"/>
      <c r="G70" s="86"/>
      <c r="H70" s="87"/>
      <c r="I70" s="88"/>
      <c r="J70" s="74"/>
      <c r="K70" s="74"/>
      <c r="L70" s="74"/>
      <c r="M70" s="74"/>
      <c r="N70" s="74"/>
      <c r="O70" s="74"/>
      <c r="P70" s="74"/>
      <c r="Q70" s="74"/>
      <c r="R70" s="74"/>
    </row>
    <row r="71" spans="1:18" x14ac:dyDescent="0.2">
      <c r="B71" s="89"/>
      <c r="C71" s="90" t="s">
        <v>156</v>
      </c>
      <c r="D71" s="91"/>
      <c r="E71" s="91"/>
      <c r="F71" s="91"/>
      <c r="G71" s="91"/>
      <c r="H71" s="91"/>
      <c r="I71" s="92"/>
      <c r="J71" s="74"/>
      <c r="K71" s="74"/>
      <c r="L71" s="74"/>
      <c r="M71" s="74"/>
      <c r="N71" s="74"/>
      <c r="O71" s="74"/>
      <c r="P71" s="74"/>
      <c r="Q71" s="74"/>
      <c r="R71" s="74"/>
    </row>
    <row r="72" spans="1:18" x14ac:dyDescent="0.2">
      <c r="A72" t="s">
        <v>28</v>
      </c>
      <c r="B72" s="93"/>
      <c r="C72" s="96" t="s">
        <v>157</v>
      </c>
      <c r="D72" s="94">
        <f>SUM(E72:I72)</f>
        <v>19000000</v>
      </c>
      <c r="E72" s="94">
        <f>[2]PLAN.EJEC.PROG.!$E$13</f>
        <v>3350000</v>
      </c>
      <c r="F72" s="94">
        <f>+[2]PLAN.EJEC.PROG.!$H$13</f>
        <v>6550000</v>
      </c>
      <c r="G72" s="94">
        <f>[2]PLAN.EJEC.PROG.!$K$13</f>
        <v>6850000</v>
      </c>
      <c r="H72" s="94">
        <f>[2]PLAN.EJEC.PROG.!$N$13</f>
        <v>2250000</v>
      </c>
      <c r="I72" s="95">
        <f>+[1]PLAN.EJEC.PROG.!$Q$31</f>
        <v>0</v>
      </c>
      <c r="J72" s="74"/>
      <c r="K72" s="74"/>
      <c r="L72" s="74"/>
      <c r="M72" s="74"/>
      <c r="N72" s="74"/>
      <c r="O72" s="74"/>
      <c r="P72" s="74"/>
      <c r="Q72" s="74"/>
      <c r="R72" s="74"/>
    </row>
    <row r="73" spans="1:18" x14ac:dyDescent="0.2">
      <c r="A73" t="s">
        <v>28</v>
      </c>
      <c r="B73" s="93"/>
      <c r="C73" s="96" t="s">
        <v>158</v>
      </c>
      <c r="D73" s="94">
        <f t="shared" ref="D73:D76" si="8">SUM(E73:I73)</f>
        <v>350400</v>
      </c>
      <c r="E73" s="94">
        <f>+[1]COST.ADMIN.SALARIOS!$D$22+[1]COST.ADMIN.SALARIOS!$D$23+[1]COST.ADMIN.SALARIOS!$D$25</f>
        <v>37200</v>
      </c>
      <c r="F73" s="94">
        <f>+[1]COST.ADMIN.SALARIOS!$D$22+[1]COST.ADMIN.SALARIOS!$D$23+[1]COST.ADMIN.SALARIOS!$D$25</f>
        <v>37200</v>
      </c>
      <c r="G73" s="94">
        <f>+[1]COST.ADMIN.SALARIOS!$D$22+[1]COST.ADMIN.SALARIOS!$D$23+[1]COST.ADMIN.SALARIOS!$D$25</f>
        <v>37200</v>
      </c>
      <c r="H73" s="94">
        <f>+[1]COST.ADMIN.SALARIOS!$D$22+[1]COST.ADMIN.SALARIOS!$D$23+[1]COST.ADMIN.SALARIOS!$D$25</f>
        <v>37200</v>
      </c>
      <c r="I73" s="95">
        <f>+[1]COST.ADMIN.SALARIOS!D12+[1]COST.ADMIN.SALARIOS!D18+[1]COST.ADMIN.SALARIOS!D19+[1]COST.ADMIN.SALARIOS!D22+[1]COST.ADMIN.SALARIOS!D23+[1]COST.ADMIN.SALARIOS!D25</f>
        <v>201600</v>
      </c>
      <c r="J73" s="74"/>
      <c r="K73" s="74"/>
      <c r="L73" s="74"/>
      <c r="M73" s="74"/>
      <c r="N73" s="74"/>
      <c r="O73" s="74"/>
      <c r="P73" s="74"/>
      <c r="Q73" s="74"/>
      <c r="R73" s="74"/>
    </row>
    <row r="74" spans="1:18" x14ac:dyDescent="0.2">
      <c r="B74" s="93"/>
      <c r="C74" s="96" t="s">
        <v>159</v>
      </c>
      <c r="D74" s="94">
        <f t="shared" si="8"/>
        <v>400000</v>
      </c>
      <c r="E74" s="94">
        <f>+[1]PLAN.EJEC.PROG.!$E$88</f>
        <v>80000</v>
      </c>
      <c r="F74" s="94">
        <f>+[1]PLAN.EJEC.PROG.!$H$88</f>
        <v>80000</v>
      </c>
      <c r="G74" s="94">
        <f>+[1]PLAN.EJEC.PROG.!$K$88</f>
        <v>80000</v>
      </c>
      <c r="H74" s="94">
        <f>+[1]PLAN.EJEC.PROG.!$N$88</f>
        <v>80000</v>
      </c>
      <c r="I74" s="95">
        <f>+[1]PLAN.EJEC.PROG.!$Q$88</f>
        <v>80000</v>
      </c>
      <c r="J74" s="74"/>
      <c r="K74" s="74"/>
      <c r="L74" s="74"/>
      <c r="M74" s="74"/>
      <c r="N74" s="74"/>
      <c r="O74" s="74"/>
      <c r="P74" s="74"/>
      <c r="Q74" s="74"/>
      <c r="R74" s="74"/>
    </row>
    <row r="75" spans="1:18" x14ac:dyDescent="0.2">
      <c r="A75" t="s">
        <v>28</v>
      </c>
      <c r="B75" s="93"/>
      <c r="C75" s="96" t="s">
        <v>160</v>
      </c>
      <c r="D75" s="94">
        <f t="shared" si="8"/>
        <v>20000</v>
      </c>
      <c r="E75" s="94">
        <f>+[1]COST.ADMIN.ACTIVOS!E31</f>
        <v>20000</v>
      </c>
      <c r="F75" s="94">
        <f>0</f>
        <v>0</v>
      </c>
      <c r="G75" s="94">
        <f>0</f>
        <v>0</v>
      </c>
      <c r="H75" s="94">
        <f>0</f>
        <v>0</v>
      </c>
      <c r="I75" s="95">
        <f>0</f>
        <v>0</v>
      </c>
      <c r="J75" s="74"/>
      <c r="K75" s="74"/>
      <c r="L75" s="74"/>
      <c r="M75" s="74"/>
      <c r="N75" s="74"/>
      <c r="O75" s="74"/>
      <c r="P75" s="74"/>
      <c r="Q75" s="74"/>
      <c r="R75" s="74"/>
    </row>
    <row r="76" spans="1:18" x14ac:dyDescent="0.2">
      <c r="B76" s="93"/>
      <c r="C76" s="96" t="s">
        <v>161</v>
      </c>
      <c r="D76" s="94">
        <f t="shared" si="8"/>
        <v>385400</v>
      </c>
      <c r="E76" s="94">
        <f>+[1]PLAN.EJEC.PROG.!$E$94</f>
        <v>89040.179298639312</v>
      </c>
      <c r="F76" s="94">
        <f>+[1]PLAN.EJEC.PROG.!$H$94</f>
        <v>74553.712700699994</v>
      </c>
      <c r="G76" s="94">
        <f>+[1]PLAN.EJEC.PROG.!$K$94</f>
        <v>73245.009198453059</v>
      </c>
      <c r="H76" s="94">
        <f>+[1]PLAN.EJEC.PROG.!$N$94</f>
        <v>74041.3275389724</v>
      </c>
      <c r="I76" s="95">
        <f>+[1]PLAN.EJEC.PROG.!$Q$94</f>
        <v>74519.771263235234</v>
      </c>
      <c r="J76" s="74"/>
      <c r="K76" s="74"/>
      <c r="L76" s="74"/>
      <c r="M76" s="74"/>
      <c r="N76" s="74"/>
      <c r="O76" s="74"/>
      <c r="P76" s="74"/>
      <c r="Q76" s="74"/>
      <c r="R76" s="74"/>
    </row>
    <row r="77" spans="1:18" ht="13.5" thickBot="1" x14ac:dyDescent="0.25">
      <c r="B77" s="81"/>
      <c r="C77" s="82"/>
      <c r="D77" s="97"/>
      <c r="E77" s="97"/>
      <c r="F77" s="97"/>
      <c r="G77" s="97"/>
      <c r="H77" s="97"/>
      <c r="I77" s="98"/>
      <c r="J77" s="74"/>
      <c r="K77" s="74"/>
      <c r="L77" s="74"/>
      <c r="M77" s="74"/>
      <c r="N77" s="74"/>
      <c r="O77" s="74"/>
      <c r="P77" s="74"/>
      <c r="Q77" s="74"/>
      <c r="R77" s="74"/>
    </row>
    <row r="78" spans="1:18" ht="13.5" thickBot="1" x14ac:dyDescent="0.25">
      <c r="B78" s="99"/>
      <c r="C78" s="99"/>
      <c r="D78" s="100"/>
      <c r="E78" s="100"/>
      <c r="F78" s="100"/>
      <c r="G78" s="100"/>
      <c r="H78" s="100"/>
      <c r="I78" s="100"/>
      <c r="J78" s="74"/>
      <c r="K78" s="74"/>
      <c r="L78" s="74"/>
      <c r="M78" s="74"/>
      <c r="N78" s="74"/>
      <c r="O78" s="74"/>
      <c r="P78" s="74"/>
      <c r="Q78" s="74"/>
      <c r="R78" s="74"/>
    </row>
    <row r="79" spans="1:18" ht="13.5" thickBot="1" x14ac:dyDescent="0.25">
      <c r="B79" s="132" t="s">
        <v>162</v>
      </c>
      <c r="C79" s="133"/>
      <c r="D79" s="101">
        <f>SUM(E79:I79)</f>
        <v>38300000</v>
      </c>
      <c r="E79" s="102">
        <f>+E62+SUM(E72:E76)</f>
        <v>4857040.1792986393</v>
      </c>
      <c r="F79" s="102">
        <f>+F62+SUM(F72:F76)</f>
        <v>9888353.7127007004</v>
      </c>
      <c r="G79" s="102">
        <f>+G62+SUM(G72:G76)</f>
        <v>11919045.009198453</v>
      </c>
      <c r="H79" s="102">
        <f>+H62+SUM(H72:H76)</f>
        <v>7015841.3275389727</v>
      </c>
      <c r="I79" s="103">
        <f>+I62+SUM(I72:I76)</f>
        <v>4619719.7712632352</v>
      </c>
      <c r="J79" s="104"/>
      <c r="K79" s="104"/>
      <c r="L79" s="104"/>
      <c r="M79" s="104"/>
      <c r="N79" s="104"/>
      <c r="O79" s="104"/>
      <c r="P79" s="104"/>
      <c r="Q79" s="104"/>
      <c r="R79" s="104"/>
    </row>
    <row r="80" spans="1:18" x14ac:dyDescent="0.2"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</row>
    <row r="81" spans="2:18" x14ac:dyDescent="0.2"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</row>
    <row r="82" spans="2:18" x14ac:dyDescent="0.2">
      <c r="B82" s="104"/>
      <c r="C82" s="104"/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</row>
  </sheetData>
  <mergeCells count="25">
    <mergeCell ref="B66:R66"/>
    <mergeCell ref="B67:R67"/>
    <mergeCell ref="B79:C79"/>
    <mergeCell ref="B12:C12"/>
    <mergeCell ref="B18:C18"/>
    <mergeCell ref="B26:C26"/>
    <mergeCell ref="B29:C29"/>
    <mergeCell ref="B62:C62"/>
    <mergeCell ref="B65:R65"/>
    <mergeCell ref="B9:R9"/>
    <mergeCell ref="B10:B11"/>
    <mergeCell ref="C10:C11"/>
    <mergeCell ref="E10:I10"/>
    <mergeCell ref="J10:J11"/>
    <mergeCell ref="L10:M10"/>
    <mergeCell ref="N10:N11"/>
    <mergeCell ref="O10:P10"/>
    <mergeCell ref="Q10:Q11"/>
    <mergeCell ref="R10:R11"/>
    <mergeCell ref="B8:R8"/>
    <mergeCell ref="B2:R2"/>
    <mergeCell ref="B3:R3"/>
    <mergeCell ref="B4:R4"/>
    <mergeCell ref="B5:R5"/>
    <mergeCell ref="B7:R7"/>
  </mergeCell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62F6EAB51FE7484C805E93FCCC664F6B" ma:contentTypeVersion="0" ma:contentTypeDescription="A content type to manage public (operations) IDB documents" ma:contentTypeScope="" ma:versionID="77d26a7c3e20629a72c0ac64112cbca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6ea6d61a7ad7d64d7d317954e0798297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950fe0f-781d-4eb3-a432-36b824324f74}" ma:internalName="TaxCatchAll" ma:showField="CatchAllData" ma:web="5edba027-932f-4932-b4c4-b13ec54d8ce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950fe0f-781d-4eb3-a432-36b824324f74}" ma:internalName="TaxCatchAllLabel" ma:readOnly="true" ma:showField="CatchAllDataLabel" ma:web="5edba027-932f-4932-b4c4-b13ec54d8ce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IFD/CTI</Division_x0020_or_x0020_Unit>
    <Other_x0020_Author xmlns="9c571b2f-e523-4ab2-ba2e-09e151a03ef4" xsi:nil="true"/>
    <Region xmlns="9c571b2f-e523-4ab2-ba2e-09e151a03ef4" xsi:nil="true"/>
    <IDBDocs_x0020_Number xmlns="9c571b2f-e523-4ab2-ba2e-09e151a03ef4">38062955</IDBDocs_x0020_Number>
    <Document_x0020_Author xmlns="9c571b2f-e523-4ab2-ba2e-09e151a03ef4">Suaznabar, Claudia</Document_x0020_Author>
    <Publication_x0020_Type xmlns="9c571b2f-e523-4ab2-ba2e-09e151a03ef4" xsi:nil="true"/>
    <Operation_x0020_Type xmlns="9c571b2f-e523-4ab2-ba2e-09e151a03ef4" xsi:nil="true"/>
    <TaxCatchAll xmlns="9c571b2f-e523-4ab2-ba2e-09e151a03ef4">
      <Value>6</Value>
      <Value>9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DR-L1068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Proposal&lt;/USER_STAGE&gt;&lt;APPROVAL_CODE&gt;QRR&lt;/APPROVAL_CODE&gt;&lt;APPROVAL_DESC&gt;Quality &amp; Risk Review&lt;/APPROVAL_DESC&gt;&lt;PD_OBJ_TYPE&gt;0&lt;/PD_OBJ_TYPE&gt;&lt;MAKERECORD&gt;N&lt;/MAKERECORD&gt;&lt;PD_FILEPT_NO&gt;PO-DR-L1068-Plan&lt;/PD_FILEPT_NO&gt;&lt;/Data&gt;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CO-CYT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A96C4E91-F460-4983-8BE0-922268067D43}"/>
</file>

<file path=customXml/itemProps2.xml><?xml version="1.0" encoding="utf-8"?>
<ds:datastoreItem xmlns:ds="http://schemas.openxmlformats.org/officeDocument/2006/customXml" ds:itemID="{389CEDA8-DC4C-4A1C-A2CE-F696B4FC25BD}"/>
</file>

<file path=customXml/itemProps3.xml><?xml version="1.0" encoding="utf-8"?>
<ds:datastoreItem xmlns:ds="http://schemas.openxmlformats.org/officeDocument/2006/customXml" ds:itemID="{E4D4E9C4-1079-4643-95A4-2D2D128B027E}"/>
</file>

<file path=customXml/itemProps4.xml><?xml version="1.0" encoding="utf-8"?>
<ds:datastoreItem xmlns:ds="http://schemas.openxmlformats.org/officeDocument/2006/customXml" ds:itemID="{EF623B20-5592-4E64-95D9-19DE1FB64A32}"/>
</file>

<file path=customXml/itemProps5.xml><?xml version="1.0" encoding="utf-8"?>
<ds:datastoreItem xmlns:ds="http://schemas.openxmlformats.org/officeDocument/2006/customXml" ds:itemID="{03022CDA-CA13-49EE-A6EB-4CCAF40E6F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PLAN.ADQ.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LP DR-L1068 Enlace Elect_ Req_3 - Plan de Adquisiciones del Proyecto</dc:title>
  <dc:creator>Inter-American Development Bank</dc:creator>
  <cp:lastModifiedBy>Inter-American Development Bank</cp:lastModifiedBy>
  <dcterms:created xsi:type="dcterms:W3CDTF">2013-09-19T18:56:35Z</dcterms:created>
  <dcterms:modified xsi:type="dcterms:W3CDTF">2013-10-16T19:17:13Z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0x01010046CF21643EE8D14686A648AA6DAD08920062F6EAB51FE7484C805E93FCCC664F6B</vt:lpwstr>
  </property>
  <property fmtid="{D5CDD505-2E9C-101B-9397-08002B2CF9AE}" pid="5" name="TaxKeywordTaxHTField">
    <vt:lpwstr/>
  </property>
  <property fmtid="{D5CDD505-2E9C-101B-9397-08002B2CF9AE}" pid="6" name="Series Operations IDB">
    <vt:lpwstr>9;#Project Profile (PP)|ac5f0c28-f2f6-431c-8d05-62f851b6a822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9;#Project Profile (PP)|ac5f0c28-f2f6-431c-8d05-62f851b6a822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6;#Project Preparation, Planning and Design|29ca0c72-1fc4-435f-a09c-28585cb5eac9</vt:lpwstr>
  </property>
</Properties>
</file>