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19080" windowHeight="11160" tabRatio="500" activeTab="1"/>
  </bookViews>
  <sheets>
    <sheet name="CCE" sheetId="3" r:id="rId1"/>
    <sheet name="PEP C1C2C3" sheetId="4" r:id="rId2"/>
    <sheet name="Sheet1" sheetId="5" r:id="rId3"/>
  </sheets>
  <calcPr calcId="145621"/>
</workbook>
</file>

<file path=xl/calcChain.xml><?xml version="1.0" encoding="utf-8"?>
<calcChain xmlns="http://schemas.openxmlformats.org/spreadsheetml/2006/main">
  <c r="D243" i="4" l="1"/>
  <c r="D8" i="4"/>
  <c r="D4" i="4"/>
  <c r="D164" i="4" l="1"/>
  <c r="H165" i="4"/>
  <c r="I165" i="4"/>
  <c r="J165" i="4"/>
  <c r="G165" i="4"/>
  <c r="G167" i="4"/>
  <c r="D128" i="4"/>
  <c r="G127" i="4"/>
  <c r="G17" i="4" l="1"/>
  <c r="G18" i="4"/>
  <c r="E2" i="4"/>
  <c r="F2" i="4"/>
  <c r="D109" i="4"/>
  <c r="E280" i="4"/>
  <c r="H243" i="4"/>
  <c r="H237" i="4" s="1"/>
  <c r="I243" i="4"/>
  <c r="J243" i="4"/>
  <c r="G243" i="4"/>
  <c r="I235" i="4"/>
  <c r="I234" i="4" s="1"/>
  <c r="J235" i="4"/>
  <c r="J234" i="4" s="1"/>
  <c r="H192" i="4"/>
  <c r="I192" i="4"/>
  <c r="J192" i="4"/>
  <c r="I183" i="4"/>
  <c r="J183" i="4"/>
  <c r="G183" i="4"/>
  <c r="H174" i="4"/>
  <c r="I174" i="4"/>
  <c r="J174" i="4"/>
  <c r="G174" i="4"/>
  <c r="G173" i="4" s="1"/>
  <c r="G237" i="4"/>
  <c r="J223" i="4"/>
  <c r="J221" i="4" s="1"/>
  <c r="I223" i="4"/>
  <c r="I221" i="4" s="1"/>
  <c r="H223" i="4"/>
  <c r="H221" i="4" s="1"/>
  <c r="G223" i="4"/>
  <c r="D220" i="4" s="1"/>
  <c r="G194" i="4"/>
  <c r="G192" i="4" s="1"/>
  <c r="H185" i="4"/>
  <c r="D183" i="4" s="1"/>
  <c r="D174" i="4"/>
  <c r="H158" i="4"/>
  <c r="I158" i="4"/>
  <c r="J158" i="4"/>
  <c r="G158" i="4"/>
  <c r="H150" i="4"/>
  <c r="I150" i="4"/>
  <c r="J150" i="4"/>
  <c r="G150" i="4"/>
  <c r="H143" i="4"/>
  <c r="I143" i="4"/>
  <c r="J143" i="4"/>
  <c r="G143" i="4"/>
  <c r="H137" i="4"/>
  <c r="I137" i="4"/>
  <c r="J137" i="4"/>
  <c r="G137" i="4"/>
  <c r="H128" i="4"/>
  <c r="H126" i="4" s="1"/>
  <c r="I128" i="4"/>
  <c r="I126" i="4" s="1"/>
  <c r="J128" i="4"/>
  <c r="J126" i="4" s="1"/>
  <c r="J124" i="4" s="1"/>
  <c r="G128" i="4"/>
  <c r="G126" i="4" s="1"/>
  <c r="G124" i="4" s="1"/>
  <c r="D157" i="4"/>
  <c r="D149" i="4"/>
  <c r="D143" i="4"/>
  <c r="D137" i="4"/>
  <c r="D125" i="4" l="1"/>
  <c r="D124" i="4" s="1"/>
  <c r="H124" i="4"/>
  <c r="I124" i="4"/>
  <c r="D191" i="4"/>
  <c r="H235" i="4"/>
  <c r="H234" i="4" s="1"/>
  <c r="D235" i="4"/>
  <c r="G234" i="4"/>
  <c r="J173" i="4"/>
  <c r="J171" i="4" s="1"/>
  <c r="D172" i="4"/>
  <c r="I173" i="4"/>
  <c r="I171" i="4" s="1"/>
  <c r="G221" i="4"/>
  <c r="G171" i="4" s="1"/>
  <c r="H183" i="4"/>
  <c r="H173" i="4" s="1"/>
  <c r="G235" i="4"/>
  <c r="D171" i="4" l="1"/>
  <c r="H171" i="4"/>
  <c r="H120" i="4"/>
  <c r="I120" i="4"/>
  <c r="J120" i="4"/>
  <c r="G120" i="4"/>
  <c r="H115" i="4"/>
  <c r="I115" i="4"/>
  <c r="J115" i="4"/>
  <c r="G115" i="4"/>
  <c r="H110" i="4"/>
  <c r="I110" i="4"/>
  <c r="J110" i="4"/>
  <c r="G110" i="4"/>
  <c r="J100" i="4"/>
  <c r="I100" i="4"/>
  <c r="H107" i="4"/>
  <c r="H105" i="4" s="1"/>
  <c r="H100" i="4" s="1"/>
  <c r="G101" i="4"/>
  <c r="G100" i="4" s="1"/>
  <c r="G79" i="4"/>
  <c r="G59" i="4"/>
  <c r="J39" i="4"/>
  <c r="J98" i="4"/>
  <c r="J79" i="4" s="1"/>
  <c r="I94" i="4"/>
  <c r="I79" i="4" s="1"/>
  <c r="H90" i="4"/>
  <c r="H89" i="4"/>
  <c r="H84" i="4"/>
  <c r="H80" i="4"/>
  <c r="J78" i="4"/>
  <c r="J59" i="4" s="1"/>
  <c r="I73" i="4"/>
  <c r="I59" i="4" s="1"/>
  <c r="H70" i="4"/>
  <c r="H69" i="4"/>
  <c r="H64" i="4"/>
  <c r="H60" i="4"/>
  <c r="I58" i="4"/>
  <c r="I39" i="4" s="1"/>
  <c r="H54" i="4"/>
  <c r="H39" i="4" s="1"/>
  <c r="G50" i="4"/>
  <c r="G49" i="4"/>
  <c r="G44" i="4"/>
  <c r="H59" i="4" l="1"/>
  <c r="H79" i="4"/>
  <c r="G39" i="4"/>
  <c r="J19" i="4"/>
  <c r="I37" i="4"/>
  <c r="I19" i="4" s="1"/>
  <c r="K164" i="4"/>
  <c r="K157" i="4"/>
  <c r="H34" i="4"/>
  <c r="H19" i="4" s="1"/>
  <c r="G30" i="4"/>
  <c r="G29" i="4"/>
  <c r="G24" i="4"/>
  <c r="G20" i="4"/>
  <c r="D119" i="4"/>
  <c r="D114" i="4"/>
  <c r="K125" i="4"/>
  <c r="K119" i="4"/>
  <c r="K114" i="4"/>
  <c r="K109" i="4"/>
  <c r="K99" i="4"/>
  <c r="I16" i="4" l="1"/>
  <c r="I14" i="4" s="1"/>
  <c r="H16" i="4"/>
  <c r="H14" i="4" s="1"/>
  <c r="J16" i="4"/>
  <c r="J14" i="4" s="1"/>
  <c r="G19" i="4"/>
  <c r="D105" i="4"/>
  <c r="D101" i="4"/>
  <c r="D79" i="4"/>
  <c r="D59" i="4"/>
  <c r="D39" i="4"/>
  <c r="G16" i="4" l="1"/>
  <c r="G14" i="4" s="1"/>
  <c r="D99" i="4"/>
  <c r="D19" i="4"/>
  <c r="K15" i="4"/>
  <c r="G8" i="4"/>
  <c r="H8" i="4"/>
  <c r="I8" i="4"/>
  <c r="J8" i="4"/>
  <c r="J4" i="4"/>
  <c r="I4" i="4"/>
  <c r="H4" i="4"/>
  <c r="G4" i="4"/>
  <c r="D15" i="4" l="1"/>
  <c r="D3" i="4"/>
  <c r="H3" i="4"/>
  <c r="H2" i="4" s="1"/>
  <c r="J3" i="4"/>
  <c r="J2" i="4" s="1"/>
  <c r="I3" i="4"/>
  <c r="I2" i="4" s="1"/>
  <c r="G3" i="4"/>
  <c r="G2" i="4" s="1"/>
  <c r="I65" i="3"/>
  <c r="H65" i="3"/>
  <c r="K52" i="3"/>
  <c r="J52" i="3"/>
  <c r="I52" i="3"/>
  <c r="H52" i="3"/>
  <c r="H24" i="3"/>
  <c r="E22" i="3" s="1"/>
  <c r="I16" i="3"/>
  <c r="E14" i="3" s="1"/>
  <c r="E5" i="3"/>
  <c r="D14" i="4" l="1"/>
  <c r="D2" i="4" s="1"/>
  <c r="L18" i="4"/>
  <c r="E62" i="3"/>
  <c r="E50" i="3"/>
  <c r="E4" i="3"/>
  <c r="E80" i="3" s="1"/>
</calcChain>
</file>

<file path=xl/sharedStrings.xml><?xml version="1.0" encoding="utf-8"?>
<sst xmlns="http://schemas.openxmlformats.org/spreadsheetml/2006/main" count="686" uniqueCount="314">
  <si>
    <t>Costo</t>
  </si>
  <si>
    <t>Estudios de mercado</t>
  </si>
  <si>
    <t>Unidad de medida</t>
  </si>
  <si>
    <t>Número</t>
  </si>
  <si>
    <t>Reporte del sistema de información de e-Procurement</t>
  </si>
  <si>
    <t>Informe de implementación y estabilización del Modelo de Servicios y Modelo de Atención de Colombia Compra Eficiente</t>
  </si>
  <si>
    <t>Informe de despliegue de la estrategia de gestión del cambio</t>
  </si>
  <si>
    <t>Actividades</t>
  </si>
  <si>
    <t>1.1. Gerencia, administración y seguimiento técnico del diseño e implementación de los nuevos módulos del sistema de información de e-Procurement</t>
  </si>
  <si>
    <t>Elaboración de planes de proyecto bajo metodología del PMI.</t>
  </si>
  <si>
    <t>Desarrollo de planes de proyecto bajo metodología del PMI durante todo el ciclo de vida del proyecto.</t>
  </si>
  <si>
    <t>Aseguramiento de calidad sobre los productos y entregables del proyecto</t>
  </si>
  <si>
    <t>Asistencia metodológica en todos los frentes de proyecto</t>
  </si>
  <si>
    <t>Seguimiento a la eficacia y eficiencia del modelo operativo</t>
  </si>
  <si>
    <t>Inicio
Estimado</t>
  </si>
  <si>
    <t>Fin
Estimado</t>
  </si>
  <si>
    <t>1.2. Diseño e Implementación de los nuevos módulos del sistema de información de e-Procurement</t>
  </si>
  <si>
    <t>Elaboración del diseño conceptual de la solución de TI (nuevos módulos): procesos, estructuras de información, requerimientos para la configuración, requerimientos de infraestructura)</t>
  </si>
  <si>
    <t>Ajuste de modelo operativo (modelo de procesos, modelo organizacional, modelo de TI)</t>
  </si>
  <si>
    <t>Configuración de la herramienta, desarrollo de funcionalidades, migración de datos y pruebas de los nuevos módulos</t>
  </si>
  <si>
    <t>Estabilización de la herramienta</t>
  </si>
  <si>
    <t>1. Nuevos módulos del sistema de información de e-Procurement implementados y en operación.</t>
  </si>
  <si>
    <t>Línea Base
2013</t>
  </si>
  <si>
    <t>Año 1
(2014)</t>
  </si>
  <si>
    <t>Año 2
(2015)</t>
  </si>
  <si>
    <t>Año 3
(2016)</t>
  </si>
  <si>
    <t>Año 4
(2017)</t>
  </si>
  <si>
    <t>TOTAL</t>
  </si>
  <si>
    <t>2. Modelos de Servicio y Atención de Colombia Compra Eficiente en operación</t>
  </si>
  <si>
    <t>Confirmación del portafolio de servicios definitivo y clientes</t>
  </si>
  <si>
    <t>Diseño del Modelo de Servicios</t>
  </si>
  <si>
    <t>Diseño del Modelo de Atención</t>
  </si>
  <si>
    <t>Análisis de riesgo del modelo propuesto y plan de mitigación</t>
  </si>
  <si>
    <t>Identificación de impactos asociados a la adopción del modelo a nivel de tecnología y talento humano</t>
  </si>
  <si>
    <t>Implementación y estabilización del Modelo de Servicios y el Modelo de Atención</t>
  </si>
  <si>
    <t>Etapa Precontractual - PMO Administrativo y Técnico</t>
  </si>
  <si>
    <t>Etapa Contractual</t>
  </si>
  <si>
    <t>Etapa de cierre</t>
  </si>
  <si>
    <t>Etapa Precontractual - Licencias y consultoría para la implementación</t>
  </si>
  <si>
    <t>Etapa Precontractual - Consultoría</t>
  </si>
  <si>
    <t>Diseño de los Modelos de Servicio y Atención</t>
  </si>
  <si>
    <t>Esquema de gestión</t>
  </si>
  <si>
    <t>Definición de ANS y ANSOS</t>
  </si>
  <si>
    <t>Definición de esquema de control de ANS y desviaciones del servicio</t>
  </si>
  <si>
    <t>Definición de herramientas de medición de satisfacción</t>
  </si>
  <si>
    <t>Definición de mecanismos de resolución de disputas sobre la calidad de los servicios prestados por Colombia Compra Eficiente</t>
  </si>
  <si>
    <t>Cálculo de costos</t>
  </si>
  <si>
    <t xml:space="preserve">Definición de metodología de asignación de costos a servicios </t>
  </si>
  <si>
    <t>Asignación de costos a servicios</t>
  </si>
  <si>
    <t>Esquema de pricing</t>
  </si>
  <si>
    <t>Definición de requerimientos de pricing según perfil del CSC, tecnología necesaria, impacto tributario…</t>
  </si>
  <si>
    <t>Definición de pricing asociado al portafolio de servicios sin cargo, cargo fijo, cargo variable, mixto...)</t>
  </si>
  <si>
    <t>Definición de esquema de facturación</t>
  </si>
  <si>
    <t>Elaboración de diagnóstico y ajuste de esquema de relacionamiento con el cliente (procesos, estructura organizacional)</t>
  </si>
  <si>
    <t>Definición de ANSOS</t>
  </si>
  <si>
    <t>Definición de informes de gestión del Modelo de Atención</t>
  </si>
  <si>
    <t>Implementación de los Modelos de Atención y Servicios de Colombia Compra Eficiente</t>
  </si>
  <si>
    <t>Seguimiento al desempeño y eficacia de los modelos de atención y servicios y desarrollar acciones de mejoramiento</t>
  </si>
  <si>
    <t xml:space="preserve">   Etapa Precontractual</t>
  </si>
  <si>
    <t xml:space="preserve">      Elaboración de primer grupo de estudios de mercado</t>
  </si>
  <si>
    <t xml:space="preserve">      Elaboración de segundo grupo de estudios de mercado</t>
  </si>
  <si>
    <t xml:space="preserve">      Elaboración de tercer grupo de estudios de mercado</t>
  </si>
  <si>
    <t xml:space="preserve">      Elaboración de cuerto grupo de estudios de mercado</t>
  </si>
  <si>
    <t xml:space="preserve">   Etapa de cierre</t>
  </si>
  <si>
    <t>3. Estudios de mercado, a nivel territorial, de bienes y servicios de características técnicas uniformes</t>
  </si>
  <si>
    <t xml:space="preserve">   Etapa Contractual</t>
  </si>
  <si>
    <t>4. Estrategias de Gestión del Conocimiento y Gestión del Cambio en operación</t>
  </si>
  <si>
    <t>Identificación de impactos organizacionales asociados a iniciativas sobre el sistema de compras y contratación pública</t>
  </si>
  <si>
    <t xml:space="preserve">Elaboración de Estrategia de Gestión del Cambio (incluye plan de comunicaciones, plan de comunicaciones, plan de manejo de stakeholders) </t>
  </si>
  <si>
    <t>Implementación de la Estrategia de Gestión del Cambio</t>
  </si>
  <si>
    <t>Seguimiento al despliegue de la Estrategia de Gestión del Cambio</t>
  </si>
  <si>
    <t xml:space="preserve">Diseño de la estrategia de Gestión del Conocimiento </t>
  </si>
  <si>
    <t xml:space="preserve">Diseño del piloto de gestión del conocimiento: Comunidad de Práctica, lecciones aprendidas y repositorios de buenas prácticas </t>
  </si>
  <si>
    <t xml:space="preserve">Desarrollo del piloto </t>
  </si>
  <si>
    <t xml:space="preserve">Seguimiento y consolidación de lecciones aprendidas del piloto </t>
  </si>
  <si>
    <t xml:space="preserve">Diseño de estrategia de expansión e institucionalización de la gestión del conocimiento en las entidades del Sistema Nacional de Compras Públicas </t>
  </si>
  <si>
    <t>4.1 Estrategia de Gestión del Cambio en operación</t>
  </si>
  <si>
    <t>4.2. Estrategia de Gestión del Conocimiento en operación</t>
  </si>
  <si>
    <t>Medio de verificación</t>
  </si>
  <si>
    <t>Diseño y elaboración de reportes de seguimiento y evaluación de acuerdos marco en operación</t>
  </si>
  <si>
    <t>Elaboración de reportes de seguimiento y evaluación de acuerdos marco en operación</t>
  </si>
  <si>
    <t xml:space="preserve">   Etapa de Cierre</t>
  </si>
  <si>
    <t>Plan de Ejecución del Proyecto / Matriz de resultados / Distribución de pagos anual</t>
  </si>
  <si>
    <t>Programa de Mejoramiento de los Servicios al Ciudadano y las Compras Públicas (CO-L1102)</t>
  </si>
  <si>
    <t>Tue 12/19/17</t>
  </si>
  <si>
    <t>Wed 1/22/14</t>
  </si>
  <si>
    <t>Thu 10/12/17</t>
  </si>
  <si>
    <t>Mon 8/11/14</t>
  </si>
  <si>
    <t xml:space="preserve">                Etapa Precontractual</t>
  </si>
  <si>
    <t>Wed 4/30/14</t>
  </si>
  <si>
    <t xml:space="preserve">                Etapa contractual</t>
  </si>
  <si>
    <t>Thu 5/1/14</t>
  </si>
  <si>
    <t xml:space="preserve">                   Acta de Inicio</t>
  </si>
  <si>
    <t>Fri 1/9/15</t>
  </si>
  <si>
    <t xml:space="preserve">                Etapa de cierre</t>
  </si>
  <si>
    <t>Fri 3/18/16</t>
  </si>
  <si>
    <t xml:space="preserve">               Modelo de operacion, gestion, seguimiento y monitoreo de CIS1</t>
  </si>
  <si>
    <t>Fri 2/6/15</t>
  </si>
  <si>
    <t xml:space="preserve">                   Etapa Precontractual</t>
  </si>
  <si>
    <t>Fri 7/25/14</t>
  </si>
  <si>
    <t xml:space="preserve">                   Etapa contractual</t>
  </si>
  <si>
    <t>Mon 7/28/14</t>
  </si>
  <si>
    <t xml:space="preserve">                   Etapa de cierre</t>
  </si>
  <si>
    <t>Mon 1/12/15</t>
  </si>
  <si>
    <t xml:space="preserve">               Interventoria de la Obra CIS1</t>
  </si>
  <si>
    <t>Fri 10/2/15</t>
  </si>
  <si>
    <t>Fri 7/11/14</t>
  </si>
  <si>
    <t>Fri 12/26/14</t>
  </si>
  <si>
    <t>Fri 9/4/15</t>
  </si>
  <si>
    <t>Mon 12/29/14</t>
  </si>
  <si>
    <t>Mon 9/7/15</t>
  </si>
  <si>
    <t xml:space="preserve">               Viabilidad Ambiental</t>
  </si>
  <si>
    <t>Fri 8/22/14</t>
  </si>
  <si>
    <t>Thu 12/11/14</t>
  </si>
  <si>
    <t xml:space="preserve">               Licencia de Construcción y Urbanistica</t>
  </si>
  <si>
    <t xml:space="preserve">               Diseno, adecuación y Redes CIS 1</t>
  </si>
  <si>
    <t>Fri 8/7/15</t>
  </si>
  <si>
    <t>Mon 8/10/15</t>
  </si>
  <si>
    <t xml:space="preserve">               Dotacion de muebles, equipos, soluciones tecnologicas y senalizacion de CIS1</t>
  </si>
  <si>
    <t>Mon 11/2/15</t>
  </si>
  <si>
    <t>Fri 11/28/14</t>
  </si>
  <si>
    <t>Mon 10/5/15</t>
  </si>
  <si>
    <t>Tue 10/6/15</t>
  </si>
  <si>
    <t xml:space="preserve">               Estabilización Operativa CIS 1</t>
  </si>
  <si>
    <t>Fri 5/13/16</t>
  </si>
  <si>
    <t xml:space="preserve">               Modelo de operacion, gestion, seguimiento y monitoreo de CIS2</t>
  </si>
  <si>
    <t>Fri 1/23/15</t>
  </si>
  <si>
    <t>Mon 7/14/14</t>
  </si>
  <si>
    <t xml:space="preserve">               Interventoria de la Obra CIS 2</t>
  </si>
  <si>
    <t xml:space="preserve">               Diseno, adecuación y Redes CIS 2</t>
  </si>
  <si>
    <t xml:space="preserve">               Dotacion de muebles, equipos, soluciones tecnologicas y senalizacion de CIS2</t>
  </si>
  <si>
    <t xml:space="preserve">               Estabilización Operativa CIS 2</t>
  </si>
  <si>
    <t>Tue 4/18/17</t>
  </si>
  <si>
    <t xml:space="preserve">               Modelo de operacion, gestion, seguimiento y monitoreo de CIS3</t>
  </si>
  <si>
    <t>Tue 12/29/15</t>
  </si>
  <si>
    <t>Tue 6/16/15</t>
  </si>
  <si>
    <t>Wed 6/17/15</t>
  </si>
  <si>
    <t>Tue 12/1/15</t>
  </si>
  <si>
    <t>Wed 12/2/15</t>
  </si>
  <si>
    <t xml:space="preserve">               Interventoria de la Obra CIS 3</t>
  </si>
  <si>
    <t>Tue 9/6/16</t>
  </si>
  <si>
    <t>Tue 8/9/16</t>
  </si>
  <si>
    <t>Wed 8/10/16</t>
  </si>
  <si>
    <t>Tue 7/28/15</t>
  </si>
  <si>
    <t>Mon 11/16/15</t>
  </si>
  <si>
    <t xml:space="preserve">               Diseno, adecuación y Redes CIS 3</t>
  </si>
  <si>
    <t>Fri 4/3/15</t>
  </si>
  <si>
    <t>Mon 4/6/15</t>
  </si>
  <si>
    <t>Tue 7/12/16</t>
  </si>
  <si>
    <t>Wed 7/13/16</t>
  </si>
  <si>
    <t xml:space="preserve">               Dotacion de muebles, equipos, soluciones tecnologicas y senalizacion de CIS3</t>
  </si>
  <si>
    <t>Wed 10/5/16</t>
  </si>
  <si>
    <t>Tue 11/3/15</t>
  </si>
  <si>
    <t>Wed 9/7/16</t>
  </si>
  <si>
    <t>Thu 9/8/16</t>
  </si>
  <si>
    <t xml:space="preserve">               Estabilización Operativa CIS 3</t>
  </si>
  <si>
    <t xml:space="preserve">               Interventoria de la Obra CIS 4</t>
  </si>
  <si>
    <t xml:space="preserve">               Diseno, adecuación y Redes CIS 4</t>
  </si>
  <si>
    <t xml:space="preserve">               Dotacion de muebles, equipos, soluciones tecnologicas y senalizacion de CIS4</t>
  </si>
  <si>
    <t xml:space="preserve">               Estabilización Operativa CIS 4</t>
  </si>
  <si>
    <t>Fri 3/20/15</t>
  </si>
  <si>
    <t>Fri 2/20/15</t>
  </si>
  <si>
    <t>Mon 2/23/15</t>
  </si>
  <si>
    <t>Tue 2/21/17</t>
  </si>
  <si>
    <t xml:space="preserve">             Etapa Precontractual</t>
  </si>
  <si>
    <t xml:space="preserve">             Etapa contractual</t>
  </si>
  <si>
    <t xml:space="preserve">             Etapa de cierre</t>
  </si>
  <si>
    <t>Mon 3/21/16</t>
  </si>
  <si>
    <t>Fri 4/15/16</t>
  </si>
  <si>
    <t>Mon 12/28/15</t>
  </si>
  <si>
    <t>Wed 12/28/16</t>
  </si>
  <si>
    <t>Wed 6/15/16</t>
  </si>
  <si>
    <t>Thu 6/16/16</t>
  </si>
  <si>
    <t>Wed 11/30/16</t>
  </si>
  <si>
    <t>Thu 12/1/16</t>
  </si>
  <si>
    <t>Wed 11/1/17</t>
  </si>
  <si>
    <t xml:space="preserve">                  Diagnóstico del estado de los procesos identificados</t>
  </si>
  <si>
    <t xml:space="preserve">                  Propuesta de metodologica para racionalización de procesos</t>
  </si>
  <si>
    <t xml:space="preserve">                  Metodología para racionalización de procesos internos</t>
  </si>
  <si>
    <t xml:space="preserve">                  Acompañar implementación Proceso 1</t>
  </si>
  <si>
    <t xml:space="preserve">                  Hacer revisiones y ajustes a la metodología</t>
  </si>
  <si>
    <t xml:space="preserve">                  Acompañar implementación Proceso 2</t>
  </si>
  <si>
    <t xml:space="preserve">                  Acompañar implementación Proceso 3</t>
  </si>
  <si>
    <t xml:space="preserve">                  Acompañar implementación Proceso 4</t>
  </si>
  <si>
    <t xml:space="preserve">                  Acompañar implementación Proceso 5</t>
  </si>
  <si>
    <t xml:space="preserve">               Etapa de cierre</t>
  </si>
  <si>
    <t xml:space="preserve">                  Diagnóstico del estado de los trámites identificados</t>
  </si>
  <si>
    <t>Thu 10/22/15</t>
  </si>
  <si>
    <t>Wed 6/21/17</t>
  </si>
  <si>
    <t>Thu 3/2/17</t>
  </si>
  <si>
    <t xml:space="preserve"> 12/19/17</t>
  </si>
  <si>
    <t>Evaluaciones</t>
  </si>
  <si>
    <t>Thu 1/15/15</t>
  </si>
  <si>
    <t>Fri 11/17/17</t>
  </si>
  <si>
    <t>Wed 6/3/15</t>
  </si>
  <si>
    <t>Sat 1/7/17</t>
  </si>
  <si>
    <t>Auditorías Externas</t>
  </si>
  <si>
    <t xml:space="preserve">ADMINISTRACION Y SUPERVISION </t>
  </si>
  <si>
    <t>Equipos de Gestion</t>
  </si>
  <si>
    <t>Evaluación Intermedia</t>
  </si>
  <si>
    <t>Componente 1. MEJORAMIENTO DEL ACCESO DE LOS CIUDADANOS A LOS SERVICIOS DE LA ADMINISTRACIÓN PÚBLICA EN ZONAS PRIORIZADAS</t>
  </si>
  <si>
    <t xml:space="preserve">Asistencia tecnica para la revision de TDR, evalucion tecnica y entregablesmodelo de gestion, operacion y sostenibilidad CIS </t>
  </si>
  <si>
    <t>Equipo de gestion DNP/Coordinador, especialista financiero y especialista en adquisiciones</t>
  </si>
  <si>
    <t>Equipo de gestion ANCE/ Especialista financiero y especialista en adquisiciones</t>
  </si>
  <si>
    <t>Actividades de Alistamiento y coordiandinacion nacion territorio/apoyo logistico (todos los CIS)</t>
  </si>
  <si>
    <t>Unidad</t>
  </si>
  <si>
    <t xml:space="preserve"> 1.1.1 Subproducto CIS 1 Tipo 1</t>
  </si>
  <si>
    <t>1.1.2 Subproducto CIS 2 Tipo 2</t>
  </si>
  <si>
    <t xml:space="preserve"> 1.1.3 Subproducto CIS 3 Tipo 1</t>
  </si>
  <si>
    <t>1.1.4   Subproducto CIS 4 Tipo 2</t>
  </si>
  <si>
    <t xml:space="preserve">1.2. Pruebas implementadas de metodología de caracterización de la demanda en entidades nacionales </t>
  </si>
  <si>
    <t xml:space="preserve">1.2.1. Diseno de metodologia y pilotos de caracterizacion </t>
  </si>
  <si>
    <t>1.2.2.Implementacion de la metodologia en entidades</t>
  </si>
  <si>
    <t xml:space="preserve"> 1.3. Producto Estrategia de promoción de información y servicios virtuales en centros integrados de servicios implementada</t>
  </si>
  <si>
    <t>1.4. Producto Modelo de negocio, operacion y sostenibilidad CIS para grandes y pequenas demandas</t>
  </si>
  <si>
    <t>Entidades</t>
  </si>
  <si>
    <t xml:space="preserve">TOTAL </t>
  </si>
  <si>
    <t>Componente 2. MEJORAMIENTO DE LOS PROCESOS INTERNOS PARA LA GESTIÓN DE LOS SERVICIOS</t>
  </si>
  <si>
    <t xml:space="preserve">                  Acompañar implementación Trámites</t>
  </si>
  <si>
    <t>2.3. Producto Entidades Territoriales con Sistema Único de Información y Trámites - SUIT 3 operando</t>
  </si>
  <si>
    <t xml:space="preserve">                  Demanda de tiquetes y viaticos</t>
  </si>
  <si>
    <t xml:space="preserve">2.4. Producto Entrenamientos para desarrollar competencias en materia de servicio realizados </t>
  </si>
  <si>
    <t>3.1. Producto  Nuevos módulos del sistema de información de e-Procurement implementados y en operación.</t>
  </si>
  <si>
    <t xml:space="preserve">     Diseño de los Modelos de Servicio y Atención</t>
  </si>
  <si>
    <t xml:space="preserve">     Confirmación del portafolio de servicios definitivo y clientes</t>
  </si>
  <si>
    <t xml:space="preserve">      Diseño del Modelo de Servicios</t>
  </si>
  <si>
    <t xml:space="preserve">      Esquema de gestión</t>
  </si>
  <si>
    <t xml:space="preserve">      Definición de ANS y ANSOS</t>
  </si>
  <si>
    <t xml:space="preserve">      Definición de esquema de control de ANS y desviaciones del servicio</t>
  </si>
  <si>
    <t xml:space="preserve">      Definición de herramientas de medición de satisfacción</t>
  </si>
  <si>
    <t xml:space="preserve">      Definición de mecanismos de resolución de disputas sobre la calidad de los servicios prestados por Colombia Compra Eficiente</t>
  </si>
  <si>
    <t xml:space="preserve">      Cálculo de costos</t>
  </si>
  <si>
    <t xml:space="preserve">       Definición de metodología de asignación de costos a servicios </t>
  </si>
  <si>
    <t xml:space="preserve">      Asignación de costos a servicios</t>
  </si>
  <si>
    <t xml:space="preserve">      Esquema de pricing</t>
  </si>
  <si>
    <t xml:space="preserve">      Definición de requerimientos de pricing según perfil del CSC, tecnología necesaria, impacto tributario…</t>
  </si>
  <si>
    <t xml:space="preserve">      Definición de pricing asociado al portafolio de servicios sin cargo, cargo fijo, cargo variable, mixto...)</t>
  </si>
  <si>
    <t xml:space="preserve">       Definición de esquema de facturación</t>
  </si>
  <si>
    <t xml:space="preserve">       Diseño del Modelo de Atención</t>
  </si>
  <si>
    <t xml:space="preserve">       Elaboración de diagnóstico y ajuste de esquema de relacionamiento con el cliente (procesos, estructura organizacional)</t>
  </si>
  <si>
    <t xml:space="preserve">       Definición de ANSOS</t>
  </si>
  <si>
    <t xml:space="preserve">      Definición de informes de gestión del Modelo de Atención</t>
  </si>
  <si>
    <t xml:space="preserve">       Análisis de riesgo del modelo propuesto y plan de mitigación</t>
  </si>
  <si>
    <t xml:space="preserve">       Identificación de impactos asociados a la adopción del modelo a nivel de tecnología y talento humano</t>
  </si>
  <si>
    <t xml:space="preserve">       Implementación y estabilización del Modelo de Servicios y el Modelo de Atención</t>
  </si>
  <si>
    <t xml:space="preserve">       Implementación de los Modelos de Atención y Servicios de Colombia Compra Eficiente</t>
  </si>
  <si>
    <t xml:space="preserve">       Seguimiento al desempeño y eficacia de los modelos de atención y servicios y desarrollar acciones de mejoramiento</t>
  </si>
  <si>
    <t>3.2.  Producto Modelos de Servicio y Atención de Colombia Compra Eficiente en operación</t>
  </si>
  <si>
    <t>3.3. Producto  Estudios de mercado, a nivel territorial, de bienes y servicios de características técnicas uniformes</t>
  </si>
  <si>
    <t>3.4. Estrategias de Gestión del Conocimiento y Gestión del Cambio en operación</t>
  </si>
  <si>
    <t>Imprevistos</t>
  </si>
  <si>
    <t>Asistencia tecnica para la  construccion  tecnica de TDR.</t>
  </si>
  <si>
    <t>Tue 2/25/14</t>
  </si>
  <si>
    <t>Fri 8/29/14</t>
  </si>
  <si>
    <t>Mon 9/1/14</t>
  </si>
  <si>
    <t>Fri 4/7/17</t>
  </si>
  <si>
    <t>Fri 6/5/15</t>
  </si>
  <si>
    <t>Mon 6/8/15</t>
  </si>
  <si>
    <t>Mon 4/10/17</t>
  </si>
  <si>
    <t>Fri 7/28/17</t>
  </si>
  <si>
    <t xml:space="preserve">                    Diseño del modelo de capacitación en competencias del servicio</t>
  </si>
  <si>
    <t xml:space="preserve">                     Desarrollo de entrenamientos para desarrollar competencias en los servidores </t>
  </si>
  <si>
    <t xml:space="preserve">                 Etapa de cierre</t>
  </si>
  <si>
    <t>Mon 6/16/14</t>
  </si>
  <si>
    <t>Thu 8/28/14</t>
  </si>
  <si>
    <t>Thu 12/17/15</t>
  </si>
  <si>
    <t>Thu 12/18/14</t>
  </si>
  <si>
    <t>Fri 12/19/14</t>
  </si>
  <si>
    <t>Thu 4/9/15</t>
  </si>
  <si>
    <t>Fri 4/10/15</t>
  </si>
  <si>
    <t>Thu 5/7/15</t>
  </si>
  <si>
    <t>Fri 5/8/15</t>
  </si>
  <si>
    <t>Fri 10/23/15</t>
  </si>
  <si>
    <t>Thu 11/19/15</t>
  </si>
  <si>
    <t>Fri 11/20/15</t>
  </si>
  <si>
    <t>Wed 6/22/16</t>
  </si>
  <si>
    <t>Tue 9/12/17</t>
  </si>
  <si>
    <t>Tue 1/31/17</t>
  </si>
  <si>
    <t>Wed 2/1/17</t>
  </si>
  <si>
    <t>Wed 9/13/17</t>
  </si>
  <si>
    <t>Tue 10/10/17</t>
  </si>
  <si>
    <t>Fri 12/18/15</t>
  </si>
  <si>
    <t>Tue 6/21/16</t>
  </si>
  <si>
    <t>Fri 6/10/16</t>
  </si>
  <si>
    <t>Mon 6/13/16</t>
  </si>
  <si>
    <t>Fri 2/17/17</t>
  </si>
  <si>
    <t>Fri 9/2/16</t>
  </si>
  <si>
    <t>Mon 9/5/16</t>
  </si>
  <si>
    <t>Mon 2/20/17</t>
  </si>
  <si>
    <t>Fri 3/17/17</t>
  </si>
  <si>
    <t>Thu 1/12/17</t>
  </si>
  <si>
    <t>Fri 1/13/17</t>
  </si>
  <si>
    <t>Thu 5/4/17</t>
  </si>
  <si>
    <t>Mon 6/30/14</t>
  </si>
  <si>
    <t>Tue 7/1/14</t>
  </si>
  <si>
    <t>Tue 4/4/17</t>
  </si>
  <si>
    <t>Wed 7/2/14</t>
  </si>
  <si>
    <t>Wed 4/5/17</t>
  </si>
  <si>
    <t>Tue 7/25/17</t>
  </si>
  <si>
    <t xml:space="preserve"> 2.1.1 Diseno de una metologia de racionalizacion de Procesos y Procedimientos internos de las entidades públicas y un piloto de implementacion </t>
  </si>
  <si>
    <t xml:space="preserve">Componente 3. FORTALECIMIENTO DEL SISTEMA DE COMPRA PUBLICA </t>
  </si>
  <si>
    <t xml:space="preserve">1.1. Centros Integrados de Servicios en operación. </t>
  </si>
  <si>
    <t>2.1. Producto  Procesos  y procedimientos racionalizados  e implementados (racionalizados, intervenidos y sistematizados).</t>
  </si>
  <si>
    <t xml:space="preserve"> 2.2.Producto Trámites racionalizados  e implementados (racionalizados, intervenidos y sistematizados).</t>
  </si>
  <si>
    <t xml:space="preserve">2.1.2. Implemetación de la racionalización  de 2  de Procesos y Procedimientos internos de las entidades públicas priorizadas </t>
  </si>
  <si>
    <t xml:space="preserve">2.1.3. Implemetación de la racionalización  de 2  de Procesos y Procedimientos internos de las entidades públicas priorizadas </t>
  </si>
  <si>
    <t>3.1.1. Gerencia, administración y seguimiento técnico del diseño e implementación de los nuevos módulos del sistema de información de e-Procurement</t>
  </si>
  <si>
    <t>3.1.2.Diseño e Implementación de los nuevos módulos del sistema de información de e-Procurement</t>
  </si>
  <si>
    <t>3.4.1 Estrategia de Gestión del Cambio en operación</t>
  </si>
  <si>
    <t>3.4.2.  Estrategia de Gestión del Conocimiento en operación</t>
  </si>
  <si>
    <t>1.5.  Producto. Estrategia de implementación de laboratorios de simplicidad del lenguaje diseñada a nivel territorial</t>
  </si>
  <si>
    <t>Adminsitracion y gerencia FONADE</t>
  </si>
  <si>
    <t>Evaluación Final y de Impacto</t>
  </si>
  <si>
    <t>Encuesta de calidad y servicio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</si>
</sst>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_(&quot;$&quot;\ * #,##0.00_);_(&quot;$&quot;\ * \(#,##0.00\);_(&quot;$&quot;\ * &quot;-&quot;??_);_(@_)"/>
    <numFmt numFmtId="165" formatCode="_(&quot;$&quot;\ * #,##0_);_(&quot;$&quot;\ * \(#,##0\);_(&quot;$&quot;\ * &quot;-&quot;??_);_(@_)"/>
    <numFmt numFmtId="166" formatCode="m/d/yy;@"/>
  </numFmts>
  <fonts count="1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FF0000"/>
      <name val="Arial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63636"/>
      <name val="Calibri"/>
      <family val="2"/>
      <scheme val="minor"/>
    </font>
    <font>
      <sz val="10"/>
      <color theme="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FE3E8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  <border>
      <left style="thin">
        <color rgb="FFB1BBCC"/>
      </left>
      <right style="thin">
        <color rgb="FFB1BBCC"/>
      </right>
      <top style="thin">
        <color rgb="FFB1BBCC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86">
    <xf numFmtId="0" fontId="0" fillId="0" borderId="0" xfId="0"/>
    <xf numFmtId="0" fontId="4" fillId="0" borderId="1" xfId="0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vertical="center"/>
    </xf>
    <xf numFmtId="14" fontId="5" fillId="2" borderId="1" xfId="0" applyNumberFormat="1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/>
    </xf>
    <xf numFmtId="14" fontId="5" fillId="2" borderId="1" xfId="0" applyNumberFormat="1" applyFont="1" applyFill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/>
    </xf>
    <xf numFmtId="165" fontId="4" fillId="0" borderId="1" xfId="1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5" fontId="4" fillId="0" borderId="1" xfId="1" applyNumberFormat="1" applyFont="1" applyFill="1" applyBorder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165" fontId="4" fillId="0" borderId="1" xfId="0" applyNumberFormat="1" applyFont="1" applyBorder="1" applyAlignment="1">
      <alignment vertical="center"/>
    </xf>
    <xf numFmtId="165" fontId="3" fillId="0" borderId="0" xfId="0" applyNumberFormat="1" applyFont="1" applyAlignment="1">
      <alignment vertical="center"/>
    </xf>
    <xf numFmtId="14" fontId="5" fillId="2" borderId="3" xfId="0" applyNumberFormat="1" applyFont="1" applyFill="1" applyBorder="1" applyAlignment="1">
      <alignment horizontal="center" vertical="center" wrapText="1"/>
    </xf>
    <xf numFmtId="14" fontId="5" fillId="2" borderId="4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166" fontId="7" fillId="2" borderId="1" xfId="0" applyNumberFormat="1" applyFont="1" applyFill="1" applyBorder="1" applyAlignment="1">
      <alignment horizontal="right" vertical="center" wrapText="1"/>
    </xf>
    <xf numFmtId="8" fontId="7" fillId="2" borderId="1" xfId="0" applyNumberFormat="1" applyFont="1" applyFill="1" applyBorder="1" applyAlignment="1">
      <alignment vertical="center" wrapText="1"/>
    </xf>
    <xf numFmtId="0" fontId="7" fillId="4" borderId="1" xfId="0" applyFont="1" applyFill="1" applyBorder="1" applyAlignment="1">
      <alignment vertical="center" wrapText="1"/>
    </xf>
    <xf numFmtId="166" fontId="7" fillId="4" borderId="1" xfId="0" applyNumberFormat="1" applyFont="1" applyFill="1" applyBorder="1" applyAlignment="1">
      <alignment horizontal="right" vertical="center" wrapText="1"/>
    </xf>
    <xf numFmtId="8" fontId="7" fillId="4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right" vertical="center" wrapText="1"/>
    </xf>
    <xf numFmtId="8" fontId="8" fillId="2" borderId="1" xfId="0" applyNumberFormat="1" applyFont="1" applyFill="1" applyBorder="1" applyAlignment="1">
      <alignment vertical="center" wrapText="1"/>
    </xf>
    <xf numFmtId="1" fontId="8" fillId="2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right" vertical="center" wrapText="1"/>
    </xf>
    <xf numFmtId="8" fontId="7" fillId="7" borderId="1" xfId="0" applyNumberFormat="1" applyFont="1" applyFill="1" applyBorder="1" applyAlignment="1">
      <alignment vertical="center" wrapText="1"/>
    </xf>
    <xf numFmtId="1" fontId="8" fillId="7" borderId="1" xfId="0" applyNumberFormat="1" applyFont="1" applyFill="1" applyBorder="1" applyAlignment="1">
      <alignment vertical="center" wrapText="1"/>
    </xf>
    <xf numFmtId="8" fontId="8" fillId="7" borderId="1" xfId="0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166" fontId="8" fillId="2" borderId="1" xfId="0" applyNumberFormat="1" applyFont="1" applyFill="1" applyBorder="1" applyAlignment="1">
      <alignment horizontal="right" vertical="center" wrapText="1"/>
    </xf>
    <xf numFmtId="1" fontId="7" fillId="2" borderId="1" xfId="0" applyNumberFormat="1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 wrapText="1"/>
    </xf>
    <xf numFmtId="166" fontId="7" fillId="5" borderId="1" xfId="0" applyNumberFormat="1" applyFont="1" applyFill="1" applyBorder="1" applyAlignment="1">
      <alignment horizontal="right" vertical="center" wrapText="1"/>
    </xf>
    <xf numFmtId="1" fontId="8" fillId="5" borderId="1" xfId="0" applyNumberFormat="1" applyFont="1" applyFill="1" applyBorder="1" applyAlignment="1">
      <alignment vertical="center" wrapText="1"/>
    </xf>
    <xf numFmtId="0" fontId="8" fillId="6" borderId="1" xfId="0" applyFont="1" applyFill="1" applyBorder="1" applyAlignment="1">
      <alignment vertical="center" wrapText="1"/>
    </xf>
    <xf numFmtId="166" fontId="8" fillId="6" borderId="1" xfId="0" applyNumberFormat="1" applyFont="1" applyFill="1" applyBorder="1" applyAlignment="1">
      <alignment horizontal="right" vertical="center" wrapText="1"/>
    </xf>
    <xf numFmtId="8" fontId="8" fillId="6" borderId="1" xfId="0" applyNumberFormat="1" applyFont="1" applyFill="1" applyBorder="1" applyAlignment="1">
      <alignment vertical="center" wrapText="1"/>
    </xf>
    <xf numFmtId="1" fontId="8" fillId="6" borderId="1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6" fontId="7" fillId="2" borderId="1" xfId="0" applyNumberFormat="1" applyFont="1" applyFill="1" applyBorder="1" applyAlignment="1">
      <alignment vertical="center" wrapText="1"/>
    </xf>
    <xf numFmtId="6" fontId="8" fillId="2" borderId="1" xfId="0" applyNumberFormat="1" applyFont="1" applyFill="1" applyBorder="1" applyAlignment="1">
      <alignment vertical="center" wrapText="1"/>
    </xf>
    <xf numFmtId="6" fontId="8" fillId="5" borderId="1" xfId="0" applyNumberFormat="1" applyFont="1" applyFill="1" applyBorder="1" applyAlignment="1">
      <alignment vertical="center" wrapText="1"/>
    </xf>
    <xf numFmtId="6" fontId="8" fillId="6" borderId="1" xfId="0" applyNumberFormat="1" applyFont="1" applyFill="1" applyBorder="1" applyAlignment="1">
      <alignment vertical="center" wrapText="1"/>
    </xf>
    <xf numFmtId="6" fontId="10" fillId="4" borderId="1" xfId="0" applyNumberFormat="1" applyFont="1" applyFill="1" applyBorder="1" applyAlignment="1">
      <alignment horizontal="right" vertical="center"/>
    </xf>
    <xf numFmtId="1" fontId="7" fillId="4" borderId="1" xfId="0" applyNumberFormat="1" applyFont="1" applyFill="1" applyBorder="1" applyAlignment="1">
      <alignment vertical="center" wrapText="1"/>
    </xf>
    <xf numFmtId="6" fontId="7" fillId="4" borderId="1" xfId="0" applyNumberFormat="1" applyFont="1" applyFill="1" applyBorder="1" applyAlignment="1">
      <alignment vertical="center" wrapText="1"/>
    </xf>
    <xf numFmtId="8" fontId="7" fillId="7" borderId="1" xfId="0" applyNumberFormat="1" applyFont="1" applyFill="1" applyBorder="1" applyAlignment="1">
      <alignment horizontal="center" vertical="center" wrapText="1"/>
    </xf>
    <xf numFmtId="1" fontId="7" fillId="7" borderId="1" xfId="0" applyNumberFormat="1" applyFont="1" applyFill="1" applyBorder="1" applyAlignment="1">
      <alignment vertical="center" wrapText="1"/>
    </xf>
    <xf numFmtId="6" fontId="7" fillId="7" borderId="1" xfId="0" applyNumberFormat="1" applyFont="1" applyFill="1" applyBorder="1" applyAlignment="1">
      <alignment vertical="center" wrapText="1"/>
    </xf>
    <xf numFmtId="6" fontId="7" fillId="5" borderId="1" xfId="0" applyNumberFormat="1" applyFont="1" applyFill="1" applyBorder="1" applyAlignment="1">
      <alignment vertical="center" wrapText="1"/>
    </xf>
    <xf numFmtId="0" fontId="7" fillId="8" borderId="1" xfId="0" applyFont="1" applyFill="1" applyBorder="1" applyAlignment="1">
      <alignment vertical="center" wrapText="1"/>
    </xf>
    <xf numFmtId="166" fontId="7" fillId="8" borderId="1" xfId="0" applyNumberFormat="1" applyFont="1" applyFill="1" applyBorder="1" applyAlignment="1">
      <alignment horizontal="right" vertical="center" wrapText="1"/>
    </xf>
    <xf numFmtId="0" fontId="10" fillId="2" borderId="1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6" fontId="10" fillId="0" borderId="1" xfId="0" applyNumberFormat="1" applyFont="1" applyBorder="1"/>
    <xf numFmtId="6" fontId="1" fillId="0" borderId="1" xfId="0" applyNumberFormat="1" applyFont="1" applyBorder="1"/>
    <xf numFmtId="6" fontId="7" fillId="8" borderId="1" xfId="0" applyNumberFormat="1" applyFont="1" applyFill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8" borderId="1" xfId="0" applyFont="1" applyFill="1" applyBorder="1"/>
    <xf numFmtId="1" fontId="1" fillId="4" borderId="1" xfId="0" applyNumberFormat="1" applyFont="1" applyFill="1" applyBorder="1"/>
    <xf numFmtId="0" fontId="1" fillId="4" borderId="1" xfId="0" applyFont="1" applyFill="1" applyBorder="1"/>
    <xf numFmtId="1" fontId="1" fillId="0" borderId="1" xfId="0" applyNumberFormat="1" applyFont="1" applyBorder="1"/>
    <xf numFmtId="0" fontId="1" fillId="0" borderId="1" xfId="0" applyFont="1" applyBorder="1"/>
    <xf numFmtId="0" fontId="10" fillId="4" borderId="1" xfId="0" applyFont="1" applyFill="1" applyBorder="1"/>
    <xf numFmtId="0" fontId="10" fillId="7" borderId="1" xfId="0" applyFont="1" applyFill="1" applyBorder="1"/>
    <xf numFmtId="0" fontId="1" fillId="7" borderId="1" xfId="0" applyFont="1" applyFill="1" applyBorder="1"/>
    <xf numFmtId="0" fontId="10" fillId="0" borderId="1" xfId="0" applyFont="1" applyBorder="1"/>
    <xf numFmtId="0" fontId="1" fillId="6" borderId="1" xfId="0" applyFont="1" applyFill="1" applyBorder="1"/>
    <xf numFmtId="1" fontId="11" fillId="3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/>
    <xf numFmtId="1" fontId="10" fillId="0" borderId="1" xfId="0" applyNumberFormat="1" applyFont="1" applyBorder="1"/>
    <xf numFmtId="0" fontId="10" fillId="0" borderId="1" xfId="0" applyFont="1" applyFill="1" applyBorder="1" applyAlignment="1">
      <alignment horizontal="left" vertical="center" wrapText="1"/>
    </xf>
    <xf numFmtId="14" fontId="10" fillId="0" borderId="1" xfId="0" applyNumberFormat="1" applyFont="1" applyFill="1" applyBorder="1" applyAlignment="1">
      <alignment horizontal="center" vertical="center"/>
    </xf>
    <xf numFmtId="14" fontId="7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/>
    </xf>
    <xf numFmtId="1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5" fontId="1" fillId="0" borderId="1" xfId="1" applyNumberFormat="1" applyFont="1" applyFill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14" fontId="8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165" fontId="10" fillId="0" borderId="1" xfId="1" applyNumberFormat="1" applyFont="1" applyFill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14" fontId="1" fillId="0" borderId="1" xfId="0" applyNumberFormat="1" applyFont="1" applyFill="1" applyBorder="1" applyAlignment="1">
      <alignment horizontal="center" vertical="center" wrapText="1"/>
    </xf>
    <xf numFmtId="165" fontId="1" fillId="0" borderId="1" xfId="1" applyNumberFormat="1" applyFont="1" applyFill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 wrapText="1"/>
    </xf>
    <xf numFmtId="165" fontId="1" fillId="0" borderId="1" xfId="1" applyNumberFormat="1" applyFont="1" applyBorder="1" applyAlignment="1">
      <alignment vertical="center"/>
    </xf>
    <xf numFmtId="0" fontId="8" fillId="2" borderId="1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14" fontId="8" fillId="2" borderId="3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14" fontId="8" fillId="2" borderId="4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7" fillId="2" borderId="1" xfId="0" applyFont="1" applyFill="1" applyBorder="1" applyAlignment="1">
      <alignment horizontal="left" vertical="center" wrapText="1"/>
    </xf>
    <xf numFmtId="14" fontId="7" fillId="2" borderId="1" xfId="0" applyNumberFormat="1" applyFont="1" applyFill="1" applyBorder="1" applyAlignment="1">
      <alignment horizontal="right" vertical="center" wrapText="1"/>
    </xf>
    <xf numFmtId="0" fontId="10" fillId="0" borderId="1" xfId="0" applyFont="1" applyBorder="1" applyAlignment="1">
      <alignment vertical="center"/>
    </xf>
    <xf numFmtId="14" fontId="8" fillId="2" borderId="1" xfId="0" applyNumberFormat="1" applyFont="1" applyFill="1" applyBorder="1" applyAlignment="1">
      <alignment horizontal="right" vertical="center" wrapText="1"/>
    </xf>
    <xf numFmtId="165" fontId="1" fillId="0" borderId="1" xfId="0" applyNumberFormat="1" applyFont="1" applyBorder="1" applyAlignment="1">
      <alignment vertical="center"/>
    </xf>
    <xf numFmtId="165" fontId="10" fillId="0" borderId="1" xfId="1" applyNumberFormat="1" applyFont="1" applyBorder="1" applyAlignment="1">
      <alignment vertical="center"/>
    </xf>
    <xf numFmtId="165" fontId="10" fillId="0" borderId="1" xfId="0" applyNumberFormat="1" applyFont="1" applyBorder="1" applyAlignment="1">
      <alignment vertical="center"/>
    </xf>
    <xf numFmtId="0" fontId="7" fillId="9" borderId="1" xfId="0" applyFont="1" applyFill="1" applyBorder="1" applyAlignment="1">
      <alignment vertical="center" wrapText="1"/>
    </xf>
    <xf numFmtId="0" fontId="7" fillId="9" borderId="1" xfId="0" applyFont="1" applyFill="1" applyBorder="1" applyAlignment="1">
      <alignment horizontal="right" vertical="center" wrapText="1"/>
    </xf>
    <xf numFmtId="6" fontId="7" fillId="9" borderId="1" xfId="0" applyNumberFormat="1" applyFont="1" applyFill="1" applyBorder="1" applyAlignment="1">
      <alignment vertical="center" wrapText="1"/>
    </xf>
    <xf numFmtId="8" fontId="8" fillId="9" borderId="1" xfId="0" applyNumberFormat="1" applyFont="1" applyFill="1" applyBorder="1" applyAlignment="1">
      <alignment vertical="center" wrapText="1"/>
    </xf>
    <xf numFmtId="1" fontId="8" fillId="9" borderId="1" xfId="0" applyNumberFormat="1" applyFont="1" applyFill="1" applyBorder="1" applyAlignment="1">
      <alignment vertical="center" wrapText="1"/>
    </xf>
    <xf numFmtId="0" fontId="1" fillId="9" borderId="1" xfId="0" applyFont="1" applyFill="1" applyBorder="1"/>
    <xf numFmtId="0" fontId="10" fillId="10" borderId="1" xfId="0" applyFont="1" applyFill="1" applyBorder="1" applyAlignment="1">
      <alignment horizontal="center" vertical="center" wrapText="1"/>
    </xf>
    <xf numFmtId="0" fontId="1" fillId="10" borderId="1" xfId="0" applyFont="1" applyFill="1" applyBorder="1"/>
    <xf numFmtId="8" fontId="10" fillId="10" borderId="1" xfId="0" applyNumberFormat="1" applyFont="1" applyFill="1" applyBorder="1"/>
    <xf numFmtId="8" fontId="7" fillId="10" borderId="1" xfId="0" applyNumberFormat="1" applyFont="1" applyFill="1" applyBorder="1" applyAlignment="1">
      <alignment vertical="center" wrapText="1"/>
    </xf>
    <xf numFmtId="8" fontId="8" fillId="10" borderId="1" xfId="0" applyNumberFormat="1" applyFont="1" applyFill="1" applyBorder="1" applyAlignment="1">
      <alignment vertical="center" wrapText="1"/>
    </xf>
    <xf numFmtId="1" fontId="7" fillId="10" borderId="1" xfId="0" applyNumberFormat="1" applyFont="1" applyFill="1" applyBorder="1" applyAlignment="1">
      <alignment vertical="center" wrapText="1"/>
    </xf>
    <xf numFmtId="1" fontId="8" fillId="10" borderId="1" xfId="0" applyNumberFormat="1" applyFont="1" applyFill="1" applyBorder="1" applyAlignment="1">
      <alignment vertical="center" wrapText="1"/>
    </xf>
    <xf numFmtId="0" fontId="10" fillId="10" borderId="1" xfId="0" applyFont="1" applyFill="1" applyBorder="1"/>
    <xf numFmtId="0" fontId="10" fillId="10" borderId="1" xfId="0" applyFont="1" applyFill="1" applyBorder="1" applyAlignment="1">
      <alignment vertical="center"/>
    </xf>
    <xf numFmtId="0" fontId="1" fillId="10" borderId="1" xfId="0" applyFont="1" applyFill="1" applyBorder="1" applyAlignment="1">
      <alignment vertical="center"/>
    </xf>
    <xf numFmtId="0" fontId="8" fillId="2" borderId="6" xfId="0" applyFont="1" applyFill="1" applyBorder="1" applyAlignment="1">
      <alignment horizontal="right" vertical="center" wrapText="1"/>
    </xf>
    <xf numFmtId="0" fontId="8" fillId="2" borderId="3" xfId="0" applyFont="1" applyFill="1" applyBorder="1" applyAlignment="1">
      <alignment vertical="center" wrapText="1"/>
    </xf>
    <xf numFmtId="0" fontId="8" fillId="2" borderId="7" xfId="0" applyFont="1" applyFill="1" applyBorder="1" applyAlignment="1">
      <alignment horizontal="right" vertical="center" wrapText="1"/>
    </xf>
    <xf numFmtId="0" fontId="10" fillId="5" borderId="1" xfId="0" applyFont="1" applyFill="1" applyBorder="1" applyAlignment="1">
      <alignment vertical="center" wrapText="1"/>
    </xf>
    <xf numFmtId="1" fontId="7" fillId="5" borderId="1" xfId="0" applyNumberFormat="1" applyFont="1" applyFill="1" applyBorder="1" applyAlignment="1">
      <alignment vertical="center" wrapText="1"/>
    </xf>
    <xf numFmtId="0" fontId="10" fillId="5" borderId="1" xfId="0" applyFont="1" applyFill="1" applyBorder="1"/>
    <xf numFmtId="0" fontId="12" fillId="0" borderId="8" xfId="0" applyFont="1" applyBorder="1" applyAlignment="1">
      <alignment horizontal="right" vertical="center" wrapText="1"/>
    </xf>
    <xf numFmtId="0" fontId="12" fillId="0" borderId="9" xfId="0" applyFont="1" applyBorder="1" applyAlignment="1">
      <alignment horizontal="right" vertical="center" wrapText="1"/>
    </xf>
    <xf numFmtId="3" fontId="12" fillId="0" borderId="9" xfId="0" applyNumberFormat="1" applyFont="1" applyBorder="1" applyAlignment="1">
      <alignment horizontal="right" vertical="center" wrapText="1"/>
    </xf>
    <xf numFmtId="0" fontId="7" fillId="7" borderId="1" xfId="0" applyFont="1" applyFill="1" applyBorder="1" applyAlignment="1">
      <alignment vertical="center" wrapText="1"/>
    </xf>
    <xf numFmtId="165" fontId="4" fillId="0" borderId="1" xfId="1" applyNumberFormat="1" applyFont="1" applyFill="1" applyBorder="1" applyAlignment="1">
      <alignment horizontal="center" vertical="center"/>
    </xf>
    <xf numFmtId="165" fontId="4" fillId="0" borderId="3" xfId="1" applyNumberFormat="1" applyFont="1" applyBorder="1" applyAlignment="1">
      <alignment horizontal="center" vertical="center"/>
    </xf>
    <xf numFmtId="165" fontId="4" fillId="0" borderId="4" xfId="1" applyNumberFormat="1" applyFont="1" applyBorder="1" applyAlignment="1">
      <alignment horizontal="center" vertical="center"/>
    </xf>
    <xf numFmtId="165" fontId="4" fillId="0" borderId="5" xfId="1" applyNumberFormat="1" applyFont="1" applyBorder="1" applyAlignment="1">
      <alignment horizontal="center" vertical="center"/>
    </xf>
    <xf numFmtId="165" fontId="4" fillId="0" borderId="3" xfId="1" applyNumberFormat="1" applyFont="1" applyBorder="1" applyAlignment="1">
      <alignment horizontal="left" vertical="center"/>
    </xf>
    <xf numFmtId="165" fontId="4" fillId="0" borderId="4" xfId="1" applyNumberFormat="1" applyFont="1" applyBorder="1" applyAlignment="1">
      <alignment horizontal="left" vertical="center"/>
    </xf>
    <xf numFmtId="0" fontId="7" fillId="7" borderId="3" xfId="0" applyFont="1" applyFill="1" applyBorder="1" applyAlignment="1">
      <alignment horizontal="left" vertical="center" wrapText="1"/>
    </xf>
    <xf numFmtId="0" fontId="7" fillId="7" borderId="4" xfId="0" applyFont="1" applyFill="1" applyBorder="1" applyAlignment="1">
      <alignment horizontal="left" vertical="center" wrapText="1"/>
    </xf>
    <xf numFmtId="166" fontId="7" fillId="7" borderId="3" xfId="0" applyNumberFormat="1" applyFont="1" applyFill="1" applyBorder="1" applyAlignment="1">
      <alignment horizontal="center" vertical="center" wrapText="1"/>
    </xf>
    <xf numFmtId="166" fontId="7" fillId="7" borderId="4" xfId="0" applyNumberFormat="1" applyFont="1" applyFill="1" applyBorder="1" applyAlignment="1">
      <alignment horizontal="center" vertical="center" wrapText="1"/>
    </xf>
    <xf numFmtId="6" fontId="7" fillId="7" borderId="3" xfId="0" applyNumberFormat="1" applyFont="1" applyFill="1" applyBorder="1" applyAlignment="1">
      <alignment vertical="center"/>
    </xf>
    <xf numFmtId="6" fontId="7" fillId="7" borderId="4" xfId="0" applyNumberFormat="1" applyFont="1" applyFill="1" applyBorder="1" applyAlignment="1">
      <alignment vertical="center"/>
    </xf>
    <xf numFmtId="6" fontId="7" fillId="7" borderId="3" xfId="0" applyNumberFormat="1" applyFont="1" applyFill="1" applyBorder="1" applyAlignment="1">
      <alignment horizontal="right" vertical="center" wrapText="1"/>
    </xf>
    <xf numFmtId="6" fontId="7" fillId="7" borderId="4" xfId="0" applyNumberFormat="1" applyFont="1" applyFill="1" applyBorder="1" applyAlignment="1">
      <alignment horizontal="right" vertical="center" wrapText="1"/>
    </xf>
    <xf numFmtId="165" fontId="1" fillId="0" borderId="3" xfId="1" applyNumberFormat="1" applyFont="1" applyFill="1" applyBorder="1" applyAlignment="1">
      <alignment horizontal="center" vertical="center"/>
    </xf>
    <xf numFmtId="165" fontId="1" fillId="0" borderId="4" xfId="1" applyNumberFormat="1" applyFont="1" applyFill="1" applyBorder="1" applyAlignment="1">
      <alignment horizontal="center" vertical="center"/>
    </xf>
    <xf numFmtId="0" fontId="0" fillId="0" borderId="4" xfId="0" applyBorder="1"/>
    <xf numFmtId="165" fontId="1" fillId="0" borderId="3" xfId="1" applyNumberFormat="1" applyFont="1" applyBorder="1" applyAlignment="1">
      <alignment horizontal="left" vertical="center"/>
    </xf>
    <xf numFmtId="165" fontId="1" fillId="0" borderId="3" xfId="1" applyNumberFormat="1" applyFont="1" applyBorder="1" applyAlignment="1">
      <alignment horizontal="center" vertical="center"/>
    </xf>
    <xf numFmtId="0" fontId="0" fillId="0" borderId="5" xfId="0" applyBorder="1"/>
    <xf numFmtId="0" fontId="8" fillId="0" borderId="10" xfId="0" applyFont="1" applyBorder="1" applyAlignment="1">
      <alignment horizontal="right" vertical="center" wrapText="1"/>
    </xf>
    <xf numFmtId="0" fontId="8" fillId="0" borderId="9" xfId="0" applyFont="1" applyBorder="1" applyAlignment="1">
      <alignment horizontal="right" vertical="center" wrapText="1"/>
    </xf>
    <xf numFmtId="6" fontId="7" fillId="6" borderId="1" xfId="0" applyNumberFormat="1" applyFont="1" applyFill="1" applyBorder="1" applyAlignment="1">
      <alignment vertical="center" wrapText="1"/>
    </xf>
    <xf numFmtId="165" fontId="10" fillId="6" borderId="1" xfId="0" applyNumberFormat="1" applyFont="1" applyFill="1" applyBorder="1" applyAlignment="1">
      <alignment vertic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B2:M80"/>
  <sheetViews>
    <sheetView showGridLines="0" zoomScale="80" zoomScaleNormal="80" workbookViewId="0">
      <selection activeCell="E14" sqref="E14"/>
    </sheetView>
  </sheetViews>
  <sheetFormatPr defaultColWidth="11" defaultRowHeight="12.75" outlineLevelRow="5" x14ac:dyDescent="0.25"/>
  <cols>
    <col min="1" max="1" width="4.5" style="21" customWidth="1"/>
    <col min="2" max="2" width="65.25" style="21" customWidth="1"/>
    <col min="3" max="3" width="12.5" style="21" customWidth="1"/>
    <col min="4" max="4" width="11" style="21"/>
    <col min="5" max="5" width="14.125" style="21" bestFit="1" customWidth="1"/>
    <col min="6" max="6" width="11" style="21"/>
    <col min="7" max="12" width="11" style="21" customWidth="1"/>
    <col min="13" max="13" width="48" style="21" customWidth="1"/>
    <col min="14" max="16384" width="11" style="21"/>
  </cols>
  <sheetData>
    <row r="2" spans="2:13" x14ac:dyDescent="0.25">
      <c r="B2" s="37" t="s">
        <v>82</v>
      </c>
    </row>
    <row r="3" spans="2:13" ht="25.5" x14ac:dyDescent="0.25">
      <c r="B3" s="16" t="s">
        <v>7</v>
      </c>
      <c r="C3" s="19" t="s">
        <v>14</v>
      </c>
      <c r="D3" s="19" t="s">
        <v>15</v>
      </c>
      <c r="E3" s="20" t="s">
        <v>0</v>
      </c>
      <c r="F3" s="19" t="s">
        <v>2</v>
      </c>
      <c r="G3" s="19" t="s">
        <v>22</v>
      </c>
      <c r="H3" s="19" t="s">
        <v>23</v>
      </c>
      <c r="I3" s="19" t="s">
        <v>24</v>
      </c>
      <c r="J3" s="19" t="s">
        <v>25</v>
      </c>
      <c r="K3" s="19" t="s">
        <v>26</v>
      </c>
      <c r="L3" s="19" t="s">
        <v>27</v>
      </c>
      <c r="M3" s="19" t="s">
        <v>78</v>
      </c>
    </row>
    <row r="4" spans="2:13" ht="25.5" x14ac:dyDescent="0.25">
      <c r="B4" s="1" t="s">
        <v>21</v>
      </c>
      <c r="C4" s="2">
        <v>41764</v>
      </c>
      <c r="D4" s="3">
        <v>42325</v>
      </c>
      <c r="E4" s="4">
        <f>E5+E14</f>
        <v>4000000</v>
      </c>
      <c r="F4" s="14" t="s">
        <v>3</v>
      </c>
      <c r="G4" s="6">
        <v>1</v>
      </c>
      <c r="H4" s="5">
        <v>1</v>
      </c>
      <c r="I4" s="5">
        <v>2</v>
      </c>
      <c r="J4" s="5">
        <v>0</v>
      </c>
      <c r="K4" s="5">
        <v>0</v>
      </c>
      <c r="L4" s="5">
        <v>4</v>
      </c>
      <c r="M4" s="1" t="s">
        <v>4</v>
      </c>
    </row>
    <row r="5" spans="2:13" ht="25.5" outlineLevel="1" x14ac:dyDescent="0.25">
      <c r="B5" s="22" t="s">
        <v>8</v>
      </c>
      <c r="C5" s="7">
        <v>41764</v>
      </c>
      <c r="D5" s="8">
        <v>42293</v>
      </c>
      <c r="E5" s="9">
        <f>SUM(H7:K7)</f>
        <v>500000</v>
      </c>
      <c r="F5" s="23"/>
      <c r="G5" s="23"/>
      <c r="H5" s="23"/>
      <c r="I5" s="23"/>
      <c r="J5" s="23"/>
      <c r="K5" s="23"/>
      <c r="L5" s="23"/>
      <c r="M5" s="22"/>
    </row>
    <row r="6" spans="2:13" outlineLevel="2" x14ac:dyDescent="0.25">
      <c r="B6" s="24" t="s">
        <v>35</v>
      </c>
      <c r="C6" s="7">
        <v>41764</v>
      </c>
      <c r="D6" s="7">
        <v>41932</v>
      </c>
      <c r="E6" s="23"/>
      <c r="F6" s="23"/>
      <c r="G6" s="23"/>
      <c r="H6" s="23"/>
      <c r="I6" s="23"/>
      <c r="J6" s="23"/>
      <c r="K6" s="23"/>
      <c r="L6" s="23"/>
      <c r="M6" s="22"/>
    </row>
    <row r="7" spans="2:13" outlineLevel="2" x14ac:dyDescent="0.25">
      <c r="B7" s="22" t="s">
        <v>36</v>
      </c>
      <c r="C7" s="8">
        <v>41933</v>
      </c>
      <c r="D7" s="8">
        <v>42222</v>
      </c>
      <c r="E7" s="23"/>
      <c r="F7" s="23"/>
      <c r="G7" s="23"/>
      <c r="H7" s="18">
        <v>100000</v>
      </c>
      <c r="I7" s="18">
        <v>400000</v>
      </c>
      <c r="J7" s="23"/>
      <c r="K7" s="23"/>
      <c r="L7" s="23"/>
      <c r="M7" s="22"/>
    </row>
    <row r="8" spans="2:13" outlineLevel="3" x14ac:dyDescent="0.25">
      <c r="B8" s="22" t="s">
        <v>9</v>
      </c>
      <c r="C8" s="8">
        <v>41933</v>
      </c>
      <c r="D8" s="8">
        <v>41974</v>
      </c>
      <c r="E8" s="23"/>
      <c r="F8" s="23"/>
      <c r="G8" s="23"/>
      <c r="H8" s="23"/>
      <c r="I8" s="23"/>
      <c r="J8" s="23"/>
      <c r="K8" s="23"/>
      <c r="L8" s="23"/>
      <c r="M8" s="22"/>
    </row>
    <row r="9" spans="2:13" ht="25.5" outlineLevel="3" x14ac:dyDescent="0.25">
      <c r="B9" s="22" t="s">
        <v>10</v>
      </c>
      <c r="C9" s="8">
        <v>41975</v>
      </c>
      <c r="D9" s="8">
        <v>42201</v>
      </c>
      <c r="E9" s="23"/>
      <c r="F9" s="23"/>
      <c r="G9" s="23"/>
      <c r="H9" s="23"/>
      <c r="I9" s="23"/>
      <c r="J9" s="23"/>
      <c r="K9" s="23"/>
      <c r="L9" s="23"/>
      <c r="M9" s="22"/>
    </row>
    <row r="10" spans="2:13" outlineLevel="3" x14ac:dyDescent="0.25">
      <c r="B10" s="22" t="s">
        <v>11</v>
      </c>
      <c r="C10" s="8">
        <v>41975</v>
      </c>
      <c r="D10" s="8">
        <v>42201</v>
      </c>
      <c r="E10" s="23"/>
      <c r="F10" s="23"/>
      <c r="G10" s="23"/>
      <c r="H10" s="23"/>
      <c r="I10" s="23"/>
      <c r="J10" s="23"/>
      <c r="K10" s="23"/>
      <c r="L10" s="23"/>
      <c r="M10" s="22"/>
    </row>
    <row r="11" spans="2:13" outlineLevel="3" x14ac:dyDescent="0.25">
      <c r="B11" s="22" t="s">
        <v>12</v>
      </c>
      <c r="C11" s="8">
        <v>41975</v>
      </c>
      <c r="D11" s="8">
        <v>42201</v>
      </c>
      <c r="E11" s="23"/>
      <c r="F11" s="23"/>
      <c r="G11" s="23"/>
      <c r="H11" s="23"/>
      <c r="I11" s="23"/>
      <c r="J11" s="23"/>
      <c r="K11" s="23"/>
      <c r="L11" s="23"/>
      <c r="M11" s="22"/>
    </row>
    <row r="12" spans="2:13" outlineLevel="3" x14ac:dyDescent="0.25">
      <c r="B12" s="22" t="s">
        <v>13</v>
      </c>
      <c r="C12" s="8">
        <v>42202</v>
      </c>
      <c r="D12" s="8">
        <v>42222</v>
      </c>
      <c r="E12" s="23"/>
      <c r="F12" s="23"/>
      <c r="G12" s="23"/>
      <c r="H12" s="23"/>
      <c r="I12" s="23"/>
      <c r="J12" s="23"/>
      <c r="K12" s="23"/>
      <c r="L12" s="23"/>
      <c r="M12" s="22"/>
    </row>
    <row r="13" spans="2:13" outlineLevel="2" x14ac:dyDescent="0.25">
      <c r="B13" s="1" t="s">
        <v>37</v>
      </c>
      <c r="C13" s="10">
        <v>42184</v>
      </c>
      <c r="D13" s="10">
        <v>42293</v>
      </c>
      <c r="E13" s="25"/>
      <c r="F13" s="23"/>
      <c r="G13" s="23"/>
      <c r="H13" s="23"/>
      <c r="I13" s="23"/>
      <c r="J13" s="23"/>
      <c r="K13" s="23"/>
      <c r="L13" s="23"/>
      <c r="M13" s="22"/>
    </row>
    <row r="14" spans="2:13" ht="25.5" outlineLevel="1" x14ac:dyDescent="0.25">
      <c r="B14" s="1" t="s">
        <v>16</v>
      </c>
      <c r="C14" s="10">
        <v>41809</v>
      </c>
      <c r="D14" s="3">
        <v>42325</v>
      </c>
      <c r="E14" s="18">
        <f>SUM(G16:K16)</f>
        <v>3500000</v>
      </c>
      <c r="F14" s="23"/>
      <c r="G14" s="23"/>
      <c r="H14" s="23"/>
      <c r="I14" s="23"/>
      <c r="J14" s="23"/>
      <c r="K14" s="23"/>
      <c r="L14" s="23"/>
      <c r="M14" s="22"/>
    </row>
    <row r="15" spans="2:13" outlineLevel="2" x14ac:dyDescent="0.25">
      <c r="B15" s="26" t="s">
        <v>38</v>
      </c>
      <c r="C15" s="10">
        <v>41809</v>
      </c>
      <c r="D15" s="10">
        <v>41977</v>
      </c>
      <c r="E15" s="25"/>
      <c r="F15" s="23"/>
      <c r="G15" s="23"/>
      <c r="H15" s="23"/>
      <c r="I15" s="23"/>
      <c r="J15" s="23"/>
      <c r="K15" s="23"/>
      <c r="L15" s="23"/>
      <c r="M15" s="22"/>
    </row>
    <row r="16" spans="2:13" outlineLevel="2" x14ac:dyDescent="0.25">
      <c r="B16" s="22" t="s">
        <v>36</v>
      </c>
      <c r="C16" s="11">
        <v>41978</v>
      </c>
      <c r="D16" s="11">
        <v>42213</v>
      </c>
      <c r="E16" s="23"/>
      <c r="F16" s="23"/>
      <c r="G16" s="23"/>
      <c r="H16" s="23"/>
      <c r="I16" s="18">
        <f>SUM(I17:I20)</f>
        <v>3500000</v>
      </c>
      <c r="J16" s="18"/>
      <c r="K16" s="23"/>
      <c r="L16" s="23"/>
      <c r="M16" s="22"/>
    </row>
    <row r="17" spans="2:13" ht="38.25" outlineLevel="3" x14ac:dyDescent="0.25">
      <c r="B17" s="22" t="s">
        <v>17</v>
      </c>
      <c r="C17" s="11">
        <v>41978</v>
      </c>
      <c r="D17" s="11">
        <v>42061</v>
      </c>
      <c r="E17" s="12"/>
      <c r="F17" s="23"/>
      <c r="G17" s="23"/>
      <c r="H17" s="23"/>
      <c r="I17" s="18">
        <v>500000</v>
      </c>
      <c r="J17" s="23"/>
      <c r="K17" s="23"/>
      <c r="L17" s="23"/>
      <c r="M17" s="22"/>
    </row>
    <row r="18" spans="2:13" ht="25.5" outlineLevel="3" x14ac:dyDescent="0.25">
      <c r="B18" s="22" t="s">
        <v>18</v>
      </c>
      <c r="C18" s="11">
        <v>42062</v>
      </c>
      <c r="D18" s="11">
        <v>42185</v>
      </c>
      <c r="E18" s="23"/>
      <c r="F18" s="23"/>
      <c r="G18" s="23"/>
      <c r="H18" s="23"/>
      <c r="I18" s="162">
        <v>2700000</v>
      </c>
      <c r="J18" s="23"/>
      <c r="K18" s="23"/>
      <c r="L18" s="23"/>
      <c r="M18" s="22"/>
    </row>
    <row r="19" spans="2:13" ht="25.5" outlineLevel="3" x14ac:dyDescent="0.25">
      <c r="B19" s="22" t="s">
        <v>19</v>
      </c>
      <c r="C19" s="11">
        <v>42062</v>
      </c>
      <c r="D19" s="11">
        <v>42185</v>
      </c>
      <c r="E19" s="23"/>
      <c r="F19" s="23"/>
      <c r="G19" s="23"/>
      <c r="H19" s="23"/>
      <c r="I19" s="162"/>
      <c r="J19" s="23"/>
      <c r="K19" s="23"/>
      <c r="L19" s="23"/>
      <c r="M19" s="22"/>
    </row>
    <row r="20" spans="2:13" outlineLevel="3" x14ac:dyDescent="0.25">
      <c r="B20" s="22" t="s">
        <v>20</v>
      </c>
      <c r="C20" s="11">
        <v>42186</v>
      </c>
      <c r="D20" s="11">
        <v>42213</v>
      </c>
      <c r="E20" s="12"/>
      <c r="F20" s="23"/>
      <c r="G20" s="23"/>
      <c r="H20" s="23"/>
      <c r="I20" s="18">
        <v>300000</v>
      </c>
      <c r="J20" s="23"/>
      <c r="K20" s="23"/>
      <c r="L20" s="23"/>
      <c r="M20" s="22"/>
    </row>
    <row r="21" spans="2:13" outlineLevel="2" x14ac:dyDescent="0.25">
      <c r="B21" s="1" t="s">
        <v>37</v>
      </c>
      <c r="C21" s="3">
        <v>42214</v>
      </c>
      <c r="D21" s="3">
        <v>42325</v>
      </c>
      <c r="E21" s="25"/>
      <c r="F21" s="23"/>
      <c r="G21" s="23"/>
      <c r="H21" s="23"/>
      <c r="I21" s="23"/>
      <c r="J21" s="23"/>
      <c r="K21" s="23"/>
      <c r="L21" s="23"/>
      <c r="M21" s="22"/>
    </row>
    <row r="22" spans="2:13" ht="25.5" x14ac:dyDescent="0.25">
      <c r="B22" s="1" t="s">
        <v>28</v>
      </c>
      <c r="C22" s="10">
        <v>41519</v>
      </c>
      <c r="D22" s="10">
        <v>41981</v>
      </c>
      <c r="E22" s="4">
        <f>SUM(H24:K24)</f>
        <v>500000</v>
      </c>
      <c r="F22" s="14" t="s">
        <v>3</v>
      </c>
      <c r="G22" s="6">
        <v>0</v>
      </c>
      <c r="H22" s="5">
        <v>1</v>
      </c>
      <c r="I22" s="5">
        <v>0</v>
      </c>
      <c r="J22" s="5">
        <v>0</v>
      </c>
      <c r="K22" s="5">
        <v>0</v>
      </c>
      <c r="L22" s="5">
        <v>1</v>
      </c>
      <c r="M22" s="1" t="s">
        <v>5</v>
      </c>
    </row>
    <row r="23" spans="2:13" outlineLevel="1" x14ac:dyDescent="0.25">
      <c r="B23" s="26" t="s">
        <v>39</v>
      </c>
      <c r="C23" s="10">
        <v>41519</v>
      </c>
      <c r="D23" s="10">
        <v>41687</v>
      </c>
      <c r="E23" s="25"/>
      <c r="F23" s="25"/>
      <c r="G23" s="25"/>
      <c r="H23" s="25"/>
      <c r="I23" s="25"/>
      <c r="J23" s="25"/>
      <c r="K23" s="25"/>
      <c r="L23" s="25"/>
      <c r="M23" s="1"/>
    </row>
    <row r="24" spans="2:13" outlineLevel="1" x14ac:dyDescent="0.25">
      <c r="B24" s="26" t="s">
        <v>36</v>
      </c>
      <c r="C24" s="10">
        <v>41688</v>
      </c>
      <c r="D24" s="10">
        <v>41869</v>
      </c>
      <c r="E24" s="25"/>
      <c r="F24" s="25"/>
      <c r="G24" s="25"/>
      <c r="H24" s="15">
        <f>SUM(H25:H48)</f>
        <v>500000</v>
      </c>
      <c r="I24" s="25"/>
      <c r="J24" s="25"/>
      <c r="K24" s="25"/>
      <c r="L24" s="25"/>
      <c r="M24" s="1"/>
    </row>
    <row r="25" spans="2:13" outlineLevel="2" x14ac:dyDescent="0.25">
      <c r="B25" s="26" t="s">
        <v>40</v>
      </c>
      <c r="C25" s="10">
        <v>41688</v>
      </c>
      <c r="D25" s="10">
        <v>41785</v>
      </c>
      <c r="E25" s="25"/>
      <c r="F25" s="25"/>
      <c r="G25" s="25"/>
      <c r="H25" s="25"/>
      <c r="I25" s="25"/>
      <c r="J25" s="25"/>
      <c r="K25" s="25"/>
      <c r="L25" s="25"/>
      <c r="M25" s="1"/>
    </row>
    <row r="26" spans="2:13" outlineLevel="3" x14ac:dyDescent="0.25">
      <c r="B26" s="27" t="s">
        <v>29</v>
      </c>
      <c r="C26" s="10">
        <v>41688</v>
      </c>
      <c r="D26" s="10">
        <v>41715</v>
      </c>
      <c r="E26" s="25"/>
      <c r="F26" s="25"/>
      <c r="G26" s="25"/>
      <c r="H26" s="25"/>
      <c r="I26" s="25"/>
      <c r="J26" s="25"/>
      <c r="K26" s="25"/>
      <c r="L26" s="25"/>
      <c r="M26" s="1"/>
    </row>
    <row r="27" spans="2:13" outlineLevel="3" x14ac:dyDescent="0.25">
      <c r="B27" s="27" t="s">
        <v>30</v>
      </c>
      <c r="C27" s="10">
        <v>41716</v>
      </c>
      <c r="D27" s="10">
        <v>41785</v>
      </c>
      <c r="E27" s="25"/>
      <c r="F27" s="25"/>
      <c r="G27" s="25"/>
      <c r="H27" s="15">
        <v>100000</v>
      </c>
      <c r="I27" s="25"/>
      <c r="J27" s="25"/>
      <c r="K27" s="25"/>
      <c r="L27" s="25"/>
      <c r="M27" s="1"/>
    </row>
    <row r="28" spans="2:13" outlineLevel="4" x14ac:dyDescent="0.25">
      <c r="B28" s="27" t="s">
        <v>41</v>
      </c>
      <c r="C28" s="10">
        <v>41716</v>
      </c>
      <c r="D28" s="10">
        <v>41785</v>
      </c>
      <c r="E28" s="25"/>
      <c r="F28" s="25"/>
      <c r="G28" s="25"/>
      <c r="H28" s="15"/>
      <c r="I28" s="25"/>
      <c r="J28" s="25"/>
      <c r="K28" s="25"/>
      <c r="L28" s="25"/>
      <c r="M28" s="1"/>
    </row>
    <row r="29" spans="2:13" outlineLevel="5" x14ac:dyDescent="0.25">
      <c r="B29" s="27" t="s">
        <v>42</v>
      </c>
      <c r="C29" s="10">
        <v>41716</v>
      </c>
      <c r="D29" s="10">
        <v>41785</v>
      </c>
      <c r="E29" s="25"/>
      <c r="F29" s="25"/>
      <c r="G29" s="25"/>
      <c r="H29" s="15"/>
      <c r="I29" s="25"/>
      <c r="J29" s="25"/>
      <c r="K29" s="25"/>
      <c r="L29" s="25"/>
      <c r="M29" s="1"/>
    </row>
    <row r="30" spans="2:13" outlineLevel="5" x14ac:dyDescent="0.25">
      <c r="B30" s="27" t="s">
        <v>43</v>
      </c>
      <c r="C30" s="10">
        <v>41716</v>
      </c>
      <c r="D30" s="10">
        <v>41785</v>
      </c>
      <c r="E30" s="25"/>
      <c r="F30" s="25"/>
      <c r="G30" s="25"/>
      <c r="H30" s="15"/>
      <c r="I30" s="25"/>
      <c r="J30" s="25"/>
      <c r="K30" s="25"/>
      <c r="L30" s="25"/>
      <c r="M30" s="1"/>
    </row>
    <row r="31" spans="2:13" outlineLevel="5" x14ac:dyDescent="0.25">
      <c r="B31" s="27" t="s">
        <v>44</v>
      </c>
      <c r="C31" s="10">
        <v>41716</v>
      </c>
      <c r="D31" s="10">
        <v>41785</v>
      </c>
      <c r="E31" s="25"/>
      <c r="F31" s="25"/>
      <c r="G31" s="25"/>
      <c r="H31" s="15"/>
      <c r="I31" s="25"/>
      <c r="J31" s="25"/>
      <c r="K31" s="25"/>
      <c r="L31" s="25"/>
      <c r="M31" s="1"/>
    </row>
    <row r="32" spans="2:13" ht="25.5" outlineLevel="5" x14ac:dyDescent="0.25">
      <c r="B32" s="27" t="s">
        <v>45</v>
      </c>
      <c r="C32" s="10">
        <v>41716</v>
      </c>
      <c r="D32" s="10">
        <v>41785</v>
      </c>
      <c r="E32" s="25"/>
      <c r="F32" s="25"/>
      <c r="G32" s="25"/>
      <c r="H32" s="15"/>
      <c r="I32" s="25"/>
      <c r="J32" s="25"/>
      <c r="K32" s="25"/>
      <c r="L32" s="25"/>
      <c r="M32" s="1"/>
    </row>
    <row r="33" spans="2:13" outlineLevel="4" x14ac:dyDescent="0.25">
      <c r="B33" s="27" t="s">
        <v>46</v>
      </c>
      <c r="C33" s="10">
        <v>41716</v>
      </c>
      <c r="D33" s="10">
        <v>41785</v>
      </c>
      <c r="E33" s="25"/>
      <c r="F33" s="25"/>
      <c r="G33" s="25"/>
      <c r="H33" s="15"/>
      <c r="I33" s="25"/>
      <c r="J33" s="25"/>
      <c r="K33" s="25"/>
      <c r="L33" s="25"/>
      <c r="M33" s="1"/>
    </row>
    <row r="34" spans="2:13" outlineLevel="5" x14ac:dyDescent="0.25">
      <c r="B34" s="27" t="s">
        <v>47</v>
      </c>
      <c r="C34" s="10">
        <v>41716</v>
      </c>
      <c r="D34" s="10">
        <v>41785</v>
      </c>
      <c r="E34" s="25"/>
      <c r="F34" s="25"/>
      <c r="G34" s="25"/>
      <c r="H34" s="15"/>
      <c r="I34" s="25"/>
      <c r="J34" s="25"/>
      <c r="K34" s="25"/>
      <c r="L34" s="25"/>
      <c r="M34" s="1"/>
    </row>
    <row r="35" spans="2:13" outlineLevel="5" x14ac:dyDescent="0.25">
      <c r="B35" s="27" t="s">
        <v>48</v>
      </c>
      <c r="C35" s="10">
        <v>41716</v>
      </c>
      <c r="D35" s="10">
        <v>41785</v>
      </c>
      <c r="E35" s="25"/>
      <c r="F35" s="25"/>
      <c r="G35" s="25"/>
      <c r="H35" s="15"/>
      <c r="I35" s="25"/>
      <c r="J35" s="25"/>
      <c r="K35" s="25"/>
      <c r="L35" s="25"/>
      <c r="M35" s="1"/>
    </row>
    <row r="36" spans="2:13" outlineLevel="4" x14ac:dyDescent="0.25">
      <c r="B36" s="27" t="s">
        <v>49</v>
      </c>
      <c r="C36" s="10">
        <v>41716</v>
      </c>
      <c r="D36" s="10">
        <v>41785</v>
      </c>
      <c r="E36" s="25"/>
      <c r="F36" s="25"/>
      <c r="G36" s="25"/>
      <c r="H36" s="15"/>
      <c r="I36" s="25"/>
      <c r="J36" s="25"/>
      <c r="K36" s="25"/>
      <c r="L36" s="25"/>
      <c r="M36" s="1"/>
    </row>
    <row r="37" spans="2:13" ht="25.5" outlineLevel="5" x14ac:dyDescent="0.25">
      <c r="B37" s="27" t="s">
        <v>50</v>
      </c>
      <c r="C37" s="10">
        <v>41716</v>
      </c>
      <c r="D37" s="10">
        <v>41785</v>
      </c>
      <c r="E37" s="25"/>
      <c r="F37" s="25"/>
      <c r="G37" s="25"/>
      <c r="H37" s="15"/>
      <c r="I37" s="25"/>
      <c r="J37" s="25"/>
      <c r="K37" s="25"/>
      <c r="L37" s="25"/>
      <c r="M37" s="1"/>
    </row>
    <row r="38" spans="2:13" ht="25.5" outlineLevel="5" x14ac:dyDescent="0.25">
      <c r="B38" s="27" t="s">
        <v>51</v>
      </c>
      <c r="C38" s="10">
        <v>41716</v>
      </c>
      <c r="D38" s="10">
        <v>41785</v>
      </c>
      <c r="E38" s="25"/>
      <c r="F38" s="25"/>
      <c r="G38" s="25"/>
      <c r="H38" s="15"/>
      <c r="I38" s="25"/>
      <c r="J38" s="25"/>
      <c r="K38" s="25"/>
      <c r="L38" s="25"/>
      <c r="M38" s="1"/>
    </row>
    <row r="39" spans="2:13" outlineLevel="5" x14ac:dyDescent="0.25">
      <c r="B39" s="27" t="s">
        <v>52</v>
      </c>
      <c r="C39" s="10">
        <v>41716</v>
      </c>
      <c r="D39" s="10">
        <v>41785</v>
      </c>
      <c r="E39" s="25"/>
      <c r="F39" s="25"/>
      <c r="G39" s="25"/>
      <c r="H39" s="15"/>
      <c r="I39" s="25"/>
      <c r="J39" s="25"/>
      <c r="K39" s="25"/>
      <c r="L39" s="25"/>
      <c r="M39" s="1"/>
    </row>
    <row r="40" spans="2:13" outlineLevel="3" x14ac:dyDescent="0.25">
      <c r="B40" s="27" t="s">
        <v>31</v>
      </c>
      <c r="C40" s="10">
        <v>41716</v>
      </c>
      <c r="D40" s="10">
        <v>41785</v>
      </c>
      <c r="E40" s="25"/>
      <c r="F40" s="25"/>
      <c r="G40" s="25"/>
      <c r="H40" s="15">
        <v>100000</v>
      </c>
      <c r="I40" s="25"/>
      <c r="J40" s="25"/>
      <c r="K40" s="25"/>
      <c r="L40" s="25"/>
      <c r="M40" s="1"/>
    </row>
    <row r="41" spans="2:13" ht="25.5" outlineLevel="4" x14ac:dyDescent="0.25">
      <c r="B41" s="27" t="s">
        <v>53</v>
      </c>
      <c r="C41" s="10">
        <v>41716</v>
      </c>
      <c r="D41" s="10">
        <v>41785</v>
      </c>
      <c r="E41" s="25"/>
      <c r="F41" s="25"/>
      <c r="G41" s="25"/>
      <c r="H41" s="15"/>
      <c r="I41" s="25"/>
      <c r="J41" s="25"/>
      <c r="K41" s="25"/>
      <c r="L41" s="25"/>
      <c r="M41" s="1"/>
    </row>
    <row r="42" spans="2:13" outlineLevel="4" x14ac:dyDescent="0.25">
      <c r="B42" s="27" t="s">
        <v>54</v>
      </c>
      <c r="C42" s="10">
        <v>41716</v>
      </c>
      <c r="D42" s="10">
        <v>41785</v>
      </c>
      <c r="E42" s="25"/>
      <c r="F42" s="25"/>
      <c r="G42" s="25"/>
      <c r="H42" s="15"/>
      <c r="I42" s="25"/>
      <c r="J42" s="25"/>
      <c r="K42" s="25"/>
      <c r="L42" s="25"/>
      <c r="M42" s="1"/>
    </row>
    <row r="43" spans="2:13" outlineLevel="4" x14ac:dyDescent="0.25">
      <c r="B43" s="27" t="s">
        <v>55</v>
      </c>
      <c r="C43" s="10">
        <v>41716</v>
      </c>
      <c r="D43" s="10">
        <v>41785</v>
      </c>
      <c r="E43" s="25"/>
      <c r="F43" s="25"/>
      <c r="G43" s="25"/>
      <c r="H43" s="15"/>
      <c r="I43" s="25"/>
      <c r="J43" s="25"/>
      <c r="K43" s="25"/>
      <c r="L43" s="25"/>
      <c r="M43" s="1"/>
    </row>
    <row r="44" spans="2:13" outlineLevel="3" x14ac:dyDescent="0.25">
      <c r="B44" s="27" t="s">
        <v>32</v>
      </c>
      <c r="C44" s="10">
        <v>41716</v>
      </c>
      <c r="D44" s="10">
        <v>41785</v>
      </c>
      <c r="E44" s="25"/>
      <c r="F44" s="25"/>
      <c r="G44" s="25"/>
      <c r="H44" s="15"/>
      <c r="I44" s="25"/>
      <c r="J44" s="25"/>
      <c r="K44" s="25"/>
      <c r="L44" s="25"/>
      <c r="M44" s="1"/>
    </row>
    <row r="45" spans="2:13" ht="25.5" outlineLevel="3" x14ac:dyDescent="0.25">
      <c r="B45" s="27" t="s">
        <v>33</v>
      </c>
      <c r="C45" s="10">
        <v>41716</v>
      </c>
      <c r="D45" s="10">
        <v>41785</v>
      </c>
      <c r="E45" s="25"/>
      <c r="F45" s="25"/>
      <c r="G45" s="25"/>
      <c r="H45" s="15"/>
      <c r="I45" s="25"/>
      <c r="J45" s="25"/>
      <c r="K45" s="25"/>
      <c r="L45" s="25"/>
      <c r="M45" s="1"/>
    </row>
    <row r="46" spans="2:13" outlineLevel="2" x14ac:dyDescent="0.25">
      <c r="B46" s="27" t="s">
        <v>34</v>
      </c>
      <c r="C46" s="10">
        <v>41786</v>
      </c>
      <c r="D46" s="10">
        <v>41869</v>
      </c>
      <c r="E46" s="25"/>
      <c r="F46" s="25"/>
      <c r="G46" s="25"/>
      <c r="H46" s="25"/>
      <c r="I46" s="25"/>
      <c r="J46" s="25"/>
      <c r="K46" s="25"/>
      <c r="L46" s="25"/>
      <c r="M46" s="1"/>
    </row>
    <row r="47" spans="2:13" outlineLevel="3" x14ac:dyDescent="0.25">
      <c r="B47" s="27" t="s">
        <v>56</v>
      </c>
      <c r="C47" s="10">
        <v>41786</v>
      </c>
      <c r="D47" s="10">
        <v>41841</v>
      </c>
      <c r="E47" s="25"/>
      <c r="F47" s="25"/>
      <c r="G47" s="25"/>
      <c r="H47" s="15">
        <v>250000</v>
      </c>
      <c r="I47" s="25"/>
      <c r="J47" s="25"/>
      <c r="K47" s="25"/>
      <c r="L47" s="25"/>
      <c r="M47" s="1"/>
    </row>
    <row r="48" spans="2:13" ht="25.5" outlineLevel="3" x14ac:dyDescent="0.25">
      <c r="B48" s="27" t="s">
        <v>57</v>
      </c>
      <c r="C48" s="10">
        <v>41842</v>
      </c>
      <c r="D48" s="10">
        <v>41869</v>
      </c>
      <c r="E48" s="25"/>
      <c r="F48" s="25"/>
      <c r="G48" s="25"/>
      <c r="H48" s="15">
        <v>50000</v>
      </c>
      <c r="I48" s="25"/>
      <c r="J48" s="25"/>
      <c r="K48" s="25"/>
      <c r="L48" s="25"/>
      <c r="M48" s="1"/>
    </row>
    <row r="49" spans="2:13" outlineLevel="1" x14ac:dyDescent="0.25">
      <c r="B49" s="28" t="s">
        <v>37</v>
      </c>
      <c r="C49" s="34">
        <v>41870</v>
      </c>
      <c r="D49" s="34">
        <v>41981</v>
      </c>
      <c r="E49" s="25"/>
      <c r="F49" s="25"/>
      <c r="G49" s="25"/>
      <c r="H49" s="25"/>
      <c r="I49" s="25"/>
      <c r="J49" s="25"/>
      <c r="K49" s="25"/>
      <c r="L49" s="25"/>
      <c r="M49" s="1"/>
    </row>
    <row r="50" spans="2:13" ht="25.5" x14ac:dyDescent="0.25">
      <c r="B50" s="1" t="s">
        <v>64</v>
      </c>
      <c r="C50" s="10">
        <v>41687</v>
      </c>
      <c r="D50" s="10">
        <v>42592</v>
      </c>
      <c r="E50" s="15">
        <f>SUM(H52:K52)</f>
        <v>400000</v>
      </c>
      <c r="F50" s="5" t="s">
        <v>3</v>
      </c>
      <c r="G50" s="5">
        <v>0</v>
      </c>
      <c r="H50" s="5">
        <v>5</v>
      </c>
      <c r="I50" s="5">
        <v>5</v>
      </c>
      <c r="J50" s="5">
        <v>5</v>
      </c>
      <c r="K50" s="5">
        <v>5</v>
      </c>
      <c r="L50" s="5">
        <v>20</v>
      </c>
      <c r="M50" s="1" t="s">
        <v>1</v>
      </c>
    </row>
    <row r="51" spans="2:13" outlineLevel="1" x14ac:dyDescent="0.25">
      <c r="B51" s="29" t="s">
        <v>58</v>
      </c>
      <c r="C51" s="35">
        <v>41687</v>
      </c>
      <c r="D51" s="35">
        <v>41855</v>
      </c>
      <c r="E51" s="30"/>
      <c r="F51" s="25"/>
      <c r="G51" s="25"/>
      <c r="H51" s="25"/>
      <c r="I51" s="25"/>
      <c r="J51" s="25"/>
      <c r="K51" s="25"/>
      <c r="L51" s="25"/>
      <c r="M51" s="1"/>
    </row>
    <row r="52" spans="2:13" outlineLevel="1" x14ac:dyDescent="0.25">
      <c r="B52" s="1" t="s">
        <v>65</v>
      </c>
      <c r="C52" s="10">
        <v>41856</v>
      </c>
      <c r="D52" s="10">
        <v>42481</v>
      </c>
      <c r="E52" s="25"/>
      <c r="F52" s="25"/>
      <c r="G52" s="25"/>
      <c r="H52" s="15">
        <f>SUM(H53:H61)</f>
        <v>100000</v>
      </c>
      <c r="I52" s="15">
        <f>SUM(I53:I61)</f>
        <v>100000</v>
      </c>
      <c r="J52" s="15">
        <f>SUM(J53:J61)</f>
        <v>100000</v>
      </c>
      <c r="K52" s="15">
        <f>SUM(K53:K61)</f>
        <v>100000</v>
      </c>
      <c r="L52" s="25"/>
      <c r="M52" s="1"/>
    </row>
    <row r="53" spans="2:13" outlineLevel="2" x14ac:dyDescent="0.25">
      <c r="B53" s="17" t="s">
        <v>59</v>
      </c>
      <c r="C53" s="10">
        <v>41856</v>
      </c>
      <c r="D53" s="10">
        <v>41967</v>
      </c>
      <c r="E53" s="25"/>
      <c r="F53" s="25"/>
      <c r="G53" s="25"/>
      <c r="H53" s="15">
        <v>80000</v>
      </c>
      <c r="I53" s="15"/>
      <c r="J53" s="15"/>
      <c r="K53" s="15"/>
      <c r="L53" s="25"/>
      <c r="M53" s="1"/>
    </row>
    <row r="54" spans="2:13" ht="25.5" outlineLevel="2" x14ac:dyDescent="0.25">
      <c r="B54" s="27" t="s">
        <v>79</v>
      </c>
      <c r="C54" s="10">
        <v>41856</v>
      </c>
      <c r="D54" s="10">
        <v>41967</v>
      </c>
      <c r="E54" s="25"/>
      <c r="F54" s="25"/>
      <c r="G54" s="25"/>
      <c r="H54" s="15">
        <v>20000</v>
      </c>
      <c r="I54" s="15"/>
      <c r="J54" s="15"/>
      <c r="K54" s="15"/>
      <c r="L54" s="25"/>
      <c r="M54" s="1"/>
    </row>
    <row r="55" spans="2:13" outlineLevel="2" x14ac:dyDescent="0.25">
      <c r="B55" s="17" t="s">
        <v>60</v>
      </c>
      <c r="C55" s="10">
        <v>42006</v>
      </c>
      <c r="D55" s="10">
        <v>42117</v>
      </c>
      <c r="E55" s="25"/>
      <c r="F55" s="25"/>
      <c r="G55" s="25"/>
      <c r="H55" s="15"/>
      <c r="I55" s="15">
        <v>80000</v>
      </c>
      <c r="J55" s="15"/>
      <c r="K55" s="15"/>
      <c r="L55" s="25"/>
      <c r="M55" s="1"/>
    </row>
    <row r="56" spans="2:13" outlineLevel="2" x14ac:dyDescent="0.25">
      <c r="B56" s="27" t="s">
        <v>80</v>
      </c>
      <c r="C56" s="10">
        <v>42006</v>
      </c>
      <c r="D56" s="10">
        <v>42117</v>
      </c>
      <c r="E56" s="25"/>
      <c r="F56" s="25"/>
      <c r="G56" s="25"/>
      <c r="H56" s="15"/>
      <c r="I56" s="15">
        <v>20000</v>
      </c>
      <c r="J56" s="15"/>
      <c r="K56" s="15"/>
      <c r="L56" s="25"/>
      <c r="M56" s="1"/>
    </row>
    <row r="57" spans="2:13" outlineLevel="2" x14ac:dyDescent="0.25">
      <c r="B57" s="17" t="s">
        <v>61</v>
      </c>
      <c r="C57" s="10">
        <v>42217</v>
      </c>
      <c r="D57" s="10">
        <v>42327</v>
      </c>
      <c r="E57" s="25"/>
      <c r="F57" s="25"/>
      <c r="G57" s="25"/>
      <c r="H57" s="15"/>
      <c r="I57" s="15"/>
      <c r="J57" s="15">
        <v>80000</v>
      </c>
      <c r="K57" s="15"/>
      <c r="L57" s="25"/>
      <c r="M57" s="1"/>
    </row>
    <row r="58" spans="2:13" outlineLevel="2" x14ac:dyDescent="0.25">
      <c r="B58" s="27" t="s">
        <v>80</v>
      </c>
      <c r="C58" s="10">
        <v>42217</v>
      </c>
      <c r="D58" s="10">
        <v>42327</v>
      </c>
      <c r="E58" s="25"/>
      <c r="F58" s="25"/>
      <c r="G58" s="25"/>
      <c r="H58" s="15"/>
      <c r="I58" s="15"/>
      <c r="J58" s="15">
        <v>20000</v>
      </c>
      <c r="K58" s="15"/>
      <c r="L58" s="25"/>
      <c r="M58" s="1"/>
    </row>
    <row r="59" spans="2:13" outlineLevel="2" x14ac:dyDescent="0.25">
      <c r="B59" s="17" t="s">
        <v>62</v>
      </c>
      <c r="C59" s="10">
        <v>42371</v>
      </c>
      <c r="D59" s="10">
        <v>42481</v>
      </c>
      <c r="E59" s="25"/>
      <c r="F59" s="25"/>
      <c r="G59" s="25"/>
      <c r="H59" s="15"/>
      <c r="I59" s="15"/>
      <c r="J59" s="15"/>
      <c r="K59" s="15">
        <v>80000</v>
      </c>
      <c r="L59" s="25"/>
      <c r="M59" s="1"/>
    </row>
    <row r="60" spans="2:13" outlineLevel="2" x14ac:dyDescent="0.25">
      <c r="B60" s="27" t="s">
        <v>80</v>
      </c>
      <c r="C60" s="10">
        <v>42371</v>
      </c>
      <c r="D60" s="10">
        <v>42481</v>
      </c>
      <c r="E60" s="25"/>
      <c r="F60" s="25"/>
      <c r="G60" s="25"/>
      <c r="H60" s="15"/>
      <c r="I60" s="15"/>
      <c r="J60" s="15"/>
      <c r="K60" s="15">
        <v>20000</v>
      </c>
      <c r="L60" s="25"/>
      <c r="M60" s="1"/>
    </row>
    <row r="61" spans="2:13" outlineLevel="1" x14ac:dyDescent="0.25">
      <c r="B61" s="1" t="s">
        <v>81</v>
      </c>
      <c r="C61" s="10">
        <v>42481</v>
      </c>
      <c r="D61" s="10">
        <v>42592</v>
      </c>
      <c r="E61" s="31"/>
      <c r="F61" s="25"/>
      <c r="G61" s="25"/>
      <c r="H61" s="25"/>
      <c r="I61" s="25"/>
      <c r="J61" s="25"/>
      <c r="K61" s="25"/>
      <c r="L61" s="25"/>
      <c r="M61" s="1"/>
    </row>
    <row r="62" spans="2:13" ht="27" customHeight="1" x14ac:dyDescent="0.25">
      <c r="B62" s="1" t="s">
        <v>66</v>
      </c>
      <c r="C62" s="10">
        <v>41687</v>
      </c>
      <c r="D62" s="36">
        <v>42359</v>
      </c>
      <c r="E62" s="15">
        <f>SUM(G65:K65)</f>
        <v>2700000</v>
      </c>
      <c r="F62" s="5" t="s">
        <v>3</v>
      </c>
      <c r="G62" s="5">
        <v>0</v>
      </c>
      <c r="H62" s="5">
        <v>0</v>
      </c>
      <c r="I62" s="5">
        <v>1</v>
      </c>
      <c r="J62" s="5">
        <v>0</v>
      </c>
      <c r="K62" s="5">
        <v>0</v>
      </c>
      <c r="L62" s="5">
        <v>1</v>
      </c>
      <c r="M62" s="1" t="s">
        <v>6</v>
      </c>
    </row>
    <row r="63" spans="2:13" outlineLevel="1" x14ac:dyDescent="0.25">
      <c r="B63" s="27" t="s">
        <v>76</v>
      </c>
      <c r="C63" s="13">
        <v>41687</v>
      </c>
      <c r="D63" s="13">
        <v>42303</v>
      </c>
      <c r="E63" s="25"/>
      <c r="F63" s="25"/>
      <c r="G63" s="25"/>
      <c r="H63" s="25"/>
      <c r="I63" s="25"/>
      <c r="J63" s="25"/>
      <c r="K63" s="25"/>
      <c r="L63" s="25"/>
      <c r="M63" s="25"/>
    </row>
    <row r="64" spans="2:13" outlineLevel="2" x14ac:dyDescent="0.25">
      <c r="B64" s="27" t="s">
        <v>58</v>
      </c>
      <c r="C64" s="13">
        <v>41687</v>
      </c>
      <c r="D64" s="13">
        <v>41855</v>
      </c>
      <c r="E64" s="25"/>
      <c r="F64" s="25"/>
      <c r="G64" s="25"/>
      <c r="H64" s="25"/>
      <c r="I64" s="25"/>
      <c r="J64" s="25"/>
      <c r="K64" s="25"/>
      <c r="L64" s="25"/>
      <c r="M64" s="25"/>
    </row>
    <row r="65" spans="2:13" outlineLevel="2" x14ac:dyDescent="0.25">
      <c r="B65" s="27" t="s">
        <v>65</v>
      </c>
      <c r="C65" s="13">
        <v>41856</v>
      </c>
      <c r="D65" s="13">
        <v>42191</v>
      </c>
      <c r="E65" s="32"/>
      <c r="F65" s="25"/>
      <c r="G65" s="25"/>
      <c r="H65" s="32">
        <f>SUM(H66:H78)</f>
        <v>450000</v>
      </c>
      <c r="I65" s="32">
        <f>SUM(I66:I78)</f>
        <v>2250000</v>
      </c>
      <c r="J65" s="32"/>
      <c r="K65" s="32"/>
      <c r="L65" s="25"/>
      <c r="M65" s="25"/>
    </row>
    <row r="66" spans="2:13" ht="25.5" outlineLevel="3" x14ac:dyDescent="0.25">
      <c r="B66" s="27" t="s">
        <v>67</v>
      </c>
      <c r="C66" s="13">
        <v>41856</v>
      </c>
      <c r="D66" s="13">
        <v>41911</v>
      </c>
      <c r="E66" s="25"/>
      <c r="F66" s="25"/>
      <c r="G66" s="25"/>
      <c r="H66" s="163">
        <v>250000</v>
      </c>
      <c r="I66" s="15"/>
      <c r="J66" s="25"/>
      <c r="K66" s="25"/>
      <c r="L66" s="25"/>
      <c r="M66" s="25"/>
    </row>
    <row r="67" spans="2:13" ht="25.5" outlineLevel="3" x14ac:dyDescent="0.25">
      <c r="B67" s="27" t="s">
        <v>68</v>
      </c>
      <c r="C67" s="13">
        <v>41884</v>
      </c>
      <c r="D67" s="13">
        <v>41939</v>
      </c>
      <c r="E67" s="25"/>
      <c r="F67" s="25"/>
      <c r="G67" s="25"/>
      <c r="H67" s="164"/>
      <c r="I67" s="15"/>
      <c r="J67" s="25"/>
      <c r="K67" s="25"/>
      <c r="L67" s="25"/>
      <c r="M67" s="25"/>
    </row>
    <row r="68" spans="2:13" outlineLevel="3" x14ac:dyDescent="0.25">
      <c r="B68" s="27" t="s">
        <v>69</v>
      </c>
      <c r="C68" s="13">
        <v>41940</v>
      </c>
      <c r="D68" s="13">
        <v>42163</v>
      </c>
      <c r="E68" s="25"/>
      <c r="F68" s="25"/>
      <c r="G68" s="25"/>
      <c r="H68" s="15"/>
      <c r="I68" s="166">
        <v>1900000</v>
      </c>
      <c r="J68" s="25"/>
      <c r="K68" s="25"/>
      <c r="L68" s="25"/>
      <c r="M68" s="25"/>
    </row>
    <row r="69" spans="2:13" outlineLevel="3" x14ac:dyDescent="0.25">
      <c r="B69" s="27" t="s">
        <v>70</v>
      </c>
      <c r="C69" s="13">
        <v>41940</v>
      </c>
      <c r="D69" s="13">
        <v>42191</v>
      </c>
      <c r="E69" s="25"/>
      <c r="F69" s="25"/>
      <c r="G69" s="25"/>
      <c r="H69" s="15"/>
      <c r="I69" s="167"/>
      <c r="J69" s="25"/>
      <c r="K69" s="25"/>
      <c r="L69" s="25"/>
      <c r="M69" s="25"/>
    </row>
    <row r="70" spans="2:13" outlineLevel="2" x14ac:dyDescent="0.25">
      <c r="B70" s="27" t="s">
        <v>63</v>
      </c>
      <c r="C70" s="13">
        <v>42192</v>
      </c>
      <c r="D70" s="13">
        <v>42303</v>
      </c>
      <c r="E70" s="25"/>
      <c r="F70" s="25"/>
      <c r="G70" s="25"/>
      <c r="H70" s="15"/>
      <c r="I70" s="15"/>
      <c r="J70" s="25"/>
      <c r="K70" s="25"/>
      <c r="L70" s="25"/>
      <c r="M70" s="25"/>
    </row>
    <row r="71" spans="2:13" outlineLevel="1" x14ac:dyDescent="0.25">
      <c r="B71" s="27" t="s">
        <v>77</v>
      </c>
      <c r="C71" s="13">
        <v>41687</v>
      </c>
      <c r="D71" s="13">
        <v>42359</v>
      </c>
      <c r="E71" s="25"/>
      <c r="F71" s="25"/>
      <c r="G71" s="25"/>
      <c r="H71" s="15"/>
      <c r="I71" s="15"/>
      <c r="J71" s="25"/>
      <c r="K71" s="25"/>
      <c r="L71" s="25"/>
      <c r="M71" s="25"/>
    </row>
    <row r="72" spans="2:13" outlineLevel="2" x14ac:dyDescent="0.25">
      <c r="B72" s="27" t="s">
        <v>58</v>
      </c>
      <c r="C72" s="13">
        <v>41687</v>
      </c>
      <c r="D72" s="13">
        <v>41855</v>
      </c>
      <c r="E72" s="25"/>
      <c r="F72" s="25"/>
      <c r="G72" s="25"/>
      <c r="H72" s="15"/>
      <c r="I72" s="15"/>
      <c r="J72" s="25"/>
      <c r="K72" s="25"/>
      <c r="L72" s="25"/>
      <c r="M72" s="25"/>
    </row>
    <row r="73" spans="2:13" outlineLevel="2" x14ac:dyDescent="0.25">
      <c r="B73" s="27" t="s">
        <v>65</v>
      </c>
      <c r="C73" s="13">
        <v>41856</v>
      </c>
      <c r="D73" s="13">
        <v>42247</v>
      </c>
      <c r="E73" s="25"/>
      <c r="F73" s="25"/>
      <c r="G73" s="25"/>
      <c r="H73" s="15"/>
      <c r="I73" s="15"/>
      <c r="J73" s="25"/>
      <c r="K73" s="25"/>
      <c r="L73" s="25"/>
      <c r="M73" s="25"/>
    </row>
    <row r="74" spans="2:13" outlineLevel="3" x14ac:dyDescent="0.25">
      <c r="B74" s="27" t="s">
        <v>71</v>
      </c>
      <c r="C74" s="13">
        <v>41856</v>
      </c>
      <c r="D74" s="13">
        <v>41911</v>
      </c>
      <c r="E74" s="25"/>
      <c r="F74" s="25"/>
      <c r="G74" s="25"/>
      <c r="H74" s="15">
        <v>200000</v>
      </c>
      <c r="I74" s="15"/>
      <c r="J74" s="25"/>
      <c r="K74" s="25"/>
      <c r="L74" s="25"/>
      <c r="M74" s="25"/>
    </row>
    <row r="75" spans="2:13" ht="25.5" outlineLevel="3" x14ac:dyDescent="0.25">
      <c r="B75" s="27" t="s">
        <v>72</v>
      </c>
      <c r="C75" s="13">
        <v>41912</v>
      </c>
      <c r="D75" s="13">
        <v>41967</v>
      </c>
      <c r="E75" s="25"/>
      <c r="F75" s="25"/>
      <c r="G75" s="25"/>
      <c r="H75" s="15"/>
      <c r="I75" s="15">
        <v>50000</v>
      </c>
      <c r="J75" s="25"/>
      <c r="K75" s="25"/>
      <c r="L75" s="25"/>
      <c r="M75" s="25"/>
    </row>
    <row r="76" spans="2:13" outlineLevel="3" x14ac:dyDescent="0.25">
      <c r="B76" s="27" t="s">
        <v>73</v>
      </c>
      <c r="C76" s="13">
        <v>41968</v>
      </c>
      <c r="D76" s="13">
        <v>42191</v>
      </c>
      <c r="E76" s="25"/>
      <c r="F76" s="25"/>
      <c r="G76" s="25"/>
      <c r="H76" s="25"/>
      <c r="I76" s="163">
        <v>300000</v>
      </c>
      <c r="J76" s="25"/>
      <c r="K76" s="25"/>
      <c r="L76" s="25"/>
      <c r="M76" s="25"/>
    </row>
    <row r="77" spans="2:13" outlineLevel="3" x14ac:dyDescent="0.25">
      <c r="B77" s="27" t="s">
        <v>74</v>
      </c>
      <c r="C77" s="13">
        <v>41968</v>
      </c>
      <c r="D77" s="13">
        <v>42219</v>
      </c>
      <c r="E77" s="25"/>
      <c r="F77" s="25"/>
      <c r="G77" s="25"/>
      <c r="H77" s="25"/>
      <c r="I77" s="165"/>
      <c r="J77" s="25"/>
      <c r="K77" s="25"/>
      <c r="L77" s="25"/>
      <c r="M77" s="25"/>
    </row>
    <row r="78" spans="2:13" ht="25.5" outlineLevel="3" x14ac:dyDescent="0.25">
      <c r="B78" s="27" t="s">
        <v>75</v>
      </c>
      <c r="C78" s="13">
        <v>42192</v>
      </c>
      <c r="D78" s="13">
        <v>42247</v>
      </c>
      <c r="E78" s="25"/>
      <c r="F78" s="25"/>
      <c r="G78" s="25"/>
      <c r="H78" s="25"/>
      <c r="I78" s="164"/>
      <c r="J78" s="25"/>
      <c r="K78" s="25"/>
      <c r="L78" s="25"/>
      <c r="M78" s="25"/>
    </row>
    <row r="79" spans="2:13" outlineLevel="2" x14ac:dyDescent="0.25">
      <c r="B79" s="27" t="s">
        <v>63</v>
      </c>
      <c r="C79" s="13">
        <v>42248</v>
      </c>
      <c r="D79" s="13">
        <v>42359</v>
      </c>
      <c r="E79" s="25"/>
      <c r="F79" s="25"/>
      <c r="G79" s="25"/>
      <c r="H79" s="25"/>
      <c r="I79" s="25"/>
      <c r="J79" s="25"/>
      <c r="K79" s="25"/>
      <c r="L79" s="25"/>
      <c r="M79" s="25"/>
    </row>
    <row r="80" spans="2:13" x14ac:dyDescent="0.25">
      <c r="E80" s="33">
        <f>E4+E22+E50+E62</f>
        <v>7600000</v>
      </c>
    </row>
  </sheetData>
  <mergeCells count="4">
    <mergeCell ref="I18:I19"/>
    <mergeCell ref="H66:H67"/>
    <mergeCell ref="I76:I78"/>
    <mergeCell ref="I68:I6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0"/>
  <sheetViews>
    <sheetView tabSelected="1" workbookViewId="0">
      <pane ySplit="1" topLeftCell="A231" activePane="bottomLeft" state="frozen"/>
      <selection pane="bottomLeft" activeCell="D243" sqref="D243"/>
    </sheetView>
  </sheetViews>
  <sheetFormatPr defaultColWidth="9" defaultRowHeight="15" x14ac:dyDescent="0.25"/>
  <cols>
    <col min="1" max="1" width="61.875" style="91" customWidth="1"/>
    <col min="2" max="2" width="11.625" style="91" bestFit="1" customWidth="1"/>
    <col min="3" max="3" width="11.75" style="91" bestFit="1" customWidth="1"/>
    <col min="4" max="4" width="12.375" style="91" bestFit="1" customWidth="1"/>
    <col min="5" max="5" width="8.5" style="91" bestFit="1" customWidth="1"/>
    <col min="6" max="6" width="9" style="90" customWidth="1"/>
    <col min="7" max="9" width="10.5" style="91" bestFit="1" customWidth="1"/>
    <col min="10" max="10" width="9" style="91" bestFit="1" customWidth="1"/>
    <col min="11" max="11" width="6.25" style="143" bestFit="1" customWidth="1"/>
    <col min="12" max="12" width="11.5" style="91" bestFit="1" customWidth="1"/>
    <col min="13" max="16384" width="9" style="91"/>
  </cols>
  <sheetData>
    <row r="1" spans="1:17" s="86" customFormat="1" ht="45" x14ac:dyDescent="0.25">
      <c r="A1" s="83" t="s">
        <v>7</v>
      </c>
      <c r="B1" s="84" t="s">
        <v>14</v>
      </c>
      <c r="C1" s="84" t="s">
        <v>15</v>
      </c>
      <c r="D1" s="83" t="s">
        <v>0</v>
      </c>
      <c r="E1" s="84" t="s">
        <v>2</v>
      </c>
      <c r="F1" s="85" t="s">
        <v>22</v>
      </c>
      <c r="G1" s="84" t="s">
        <v>23</v>
      </c>
      <c r="H1" s="84" t="s">
        <v>24</v>
      </c>
      <c r="I1" s="84" t="s">
        <v>25</v>
      </c>
      <c r="J1" s="84" t="s">
        <v>26</v>
      </c>
      <c r="K1" s="142" t="s">
        <v>27</v>
      </c>
      <c r="L1" s="84" t="s">
        <v>78</v>
      </c>
    </row>
    <row r="2" spans="1:17" s="87" customFormat="1" ht="30" x14ac:dyDescent="0.25">
      <c r="A2" s="74" t="s">
        <v>83</v>
      </c>
      <c r="B2" s="75">
        <v>41355</v>
      </c>
      <c r="C2" s="75" t="s">
        <v>190</v>
      </c>
      <c r="D2" s="81">
        <f>+D3+D13+D14+D124+D171</f>
        <v>20000000</v>
      </c>
      <c r="E2" s="81">
        <f>+E3+E13+E14+E124+E171</f>
        <v>0</v>
      </c>
      <c r="F2" s="81">
        <f>+F3+F13+F14+F124+F171</f>
        <v>0</v>
      </c>
      <c r="G2" s="81">
        <f>+G3+G13+G14+G124+G171</f>
        <v>6418000</v>
      </c>
      <c r="H2" s="81">
        <f>+H3+H13+H14+H124+H171</f>
        <v>10069500</v>
      </c>
      <c r="I2" s="81">
        <f>+I3+I13+I14+I124+I171</f>
        <v>2040500</v>
      </c>
      <c r="J2" s="81">
        <f>+J3+J13+J14+J124+J171</f>
        <v>412000</v>
      </c>
      <c r="K2" s="143"/>
    </row>
    <row r="3" spans="1:17" s="89" customFormat="1" x14ac:dyDescent="0.25">
      <c r="A3" s="40" t="s">
        <v>197</v>
      </c>
      <c r="B3" s="41" t="s">
        <v>85</v>
      </c>
      <c r="C3" s="41" t="s">
        <v>84</v>
      </c>
      <c r="D3" s="69">
        <f>+D4+D8+D12</f>
        <v>1640000</v>
      </c>
      <c r="E3" s="82"/>
      <c r="F3" s="88"/>
      <c r="G3" s="67">
        <f>+G4+G8+G12</f>
        <v>253000</v>
      </c>
      <c r="H3" s="67">
        <f>+H4+H8+H12</f>
        <v>299500</v>
      </c>
      <c r="I3" s="67">
        <f>+I4+I8+I12</f>
        <v>265500</v>
      </c>
      <c r="J3" s="67">
        <f>+J4+J8+J12</f>
        <v>312000</v>
      </c>
      <c r="K3" s="144"/>
    </row>
    <row r="4" spans="1:17" x14ac:dyDescent="0.25">
      <c r="A4" s="43" t="s">
        <v>198</v>
      </c>
      <c r="B4" s="38"/>
      <c r="C4" s="38"/>
      <c r="D4" s="63">
        <f>D5+D6+D7</f>
        <v>1240000</v>
      </c>
      <c r="E4" s="78"/>
      <c r="G4" s="63">
        <f>SUM(G6:G7)</f>
        <v>228000</v>
      </c>
      <c r="H4" s="63">
        <f>SUM(H6:H7)</f>
        <v>234500</v>
      </c>
      <c r="I4" s="63">
        <f>SUM(I6:I7)</f>
        <v>240500</v>
      </c>
      <c r="J4" s="63">
        <f>SUM(J6:J7)</f>
        <v>247000</v>
      </c>
      <c r="K4" s="145"/>
    </row>
    <row r="5" spans="1:17" x14ac:dyDescent="0.25">
      <c r="A5" s="44" t="s">
        <v>311</v>
      </c>
      <c r="B5" s="38"/>
      <c r="C5" s="38"/>
      <c r="D5" s="64">
        <v>620000</v>
      </c>
      <c r="E5" s="78"/>
      <c r="G5" s="63"/>
      <c r="H5" s="63"/>
      <c r="I5" s="63"/>
      <c r="J5" s="63"/>
      <c r="K5" s="145"/>
    </row>
    <row r="6" spans="1:17" ht="30" x14ac:dyDescent="0.25">
      <c r="A6" s="44" t="s">
        <v>202</v>
      </c>
      <c r="B6" s="45" t="s">
        <v>85</v>
      </c>
      <c r="C6" s="45" t="s">
        <v>175</v>
      </c>
      <c r="D6" s="64">
        <v>270000</v>
      </c>
      <c r="E6" s="46"/>
      <c r="F6" s="47"/>
      <c r="G6" s="64">
        <v>144000</v>
      </c>
      <c r="H6" s="64">
        <v>148000</v>
      </c>
      <c r="I6" s="64">
        <v>152000</v>
      </c>
      <c r="J6" s="64">
        <v>156000</v>
      </c>
      <c r="K6" s="146"/>
      <c r="L6" s="46"/>
      <c r="M6" s="46"/>
      <c r="N6" s="46"/>
      <c r="O6" s="46"/>
      <c r="P6" s="46"/>
      <c r="Q6" s="46"/>
    </row>
    <row r="7" spans="1:17" ht="30" x14ac:dyDescent="0.25">
      <c r="A7" s="44" t="s">
        <v>203</v>
      </c>
      <c r="B7" s="45" t="s">
        <v>85</v>
      </c>
      <c r="C7" s="45" t="s">
        <v>175</v>
      </c>
      <c r="D7" s="64">
        <v>350000</v>
      </c>
      <c r="E7" s="46"/>
      <c r="F7" s="47"/>
      <c r="G7" s="64">
        <v>84000</v>
      </c>
      <c r="H7" s="64">
        <v>86500</v>
      </c>
      <c r="I7" s="64">
        <v>88500</v>
      </c>
      <c r="J7" s="64">
        <v>91000</v>
      </c>
      <c r="K7" s="146"/>
      <c r="L7" s="46"/>
      <c r="M7" s="46"/>
      <c r="N7" s="46"/>
      <c r="O7" s="46"/>
      <c r="P7" s="46"/>
      <c r="Q7" s="46"/>
    </row>
    <row r="8" spans="1:17" x14ac:dyDescent="0.25">
      <c r="A8" s="43" t="s">
        <v>191</v>
      </c>
      <c r="B8" s="48" t="s">
        <v>192</v>
      </c>
      <c r="C8" s="48" t="s">
        <v>193</v>
      </c>
      <c r="D8" s="63">
        <f>D9+D10+D11</f>
        <v>300000</v>
      </c>
      <c r="E8" s="46"/>
      <c r="F8" s="47"/>
      <c r="G8" s="63">
        <f>SUM(G9:G10)</f>
        <v>0</v>
      </c>
      <c r="H8" s="63">
        <f>SUM(H9:H10)</f>
        <v>40000</v>
      </c>
      <c r="I8" s="63">
        <f>SUM(I9:I10)</f>
        <v>0</v>
      </c>
      <c r="J8" s="63">
        <f>SUM(J9:J10)</f>
        <v>40000</v>
      </c>
      <c r="K8" s="145"/>
      <c r="L8" s="46"/>
      <c r="M8" s="46"/>
      <c r="N8" s="46"/>
      <c r="O8" s="46"/>
      <c r="P8" s="46"/>
      <c r="Q8" s="46"/>
    </row>
    <row r="9" spans="1:17" x14ac:dyDescent="0.25">
      <c r="A9" s="44" t="s">
        <v>199</v>
      </c>
      <c r="B9" s="45" t="s">
        <v>192</v>
      </c>
      <c r="C9" s="45" t="s">
        <v>194</v>
      </c>
      <c r="D9" s="64">
        <v>50000</v>
      </c>
      <c r="E9" s="46"/>
      <c r="F9" s="47"/>
      <c r="G9" s="64">
        <v>0</v>
      </c>
      <c r="H9" s="64">
        <v>40000</v>
      </c>
      <c r="I9" s="64">
        <v>0</v>
      </c>
      <c r="J9" s="64">
        <v>0</v>
      </c>
      <c r="K9" s="146"/>
      <c r="L9" s="46"/>
      <c r="M9" s="46"/>
      <c r="N9" s="46"/>
      <c r="O9" s="46"/>
      <c r="P9" s="46"/>
      <c r="Q9" s="46"/>
    </row>
    <row r="10" spans="1:17" x14ac:dyDescent="0.25">
      <c r="A10" s="44" t="s">
        <v>312</v>
      </c>
      <c r="B10" s="45" t="s">
        <v>195</v>
      </c>
      <c r="C10" s="45" t="s">
        <v>189</v>
      </c>
      <c r="D10" s="64">
        <v>130000</v>
      </c>
      <c r="E10" s="46"/>
      <c r="F10" s="47"/>
      <c r="G10" s="64">
        <v>0</v>
      </c>
      <c r="H10" s="64">
        <v>0</v>
      </c>
      <c r="I10" s="64">
        <v>0</v>
      </c>
      <c r="J10" s="64">
        <v>40000</v>
      </c>
      <c r="K10" s="146"/>
      <c r="L10" s="46"/>
      <c r="M10" s="46"/>
      <c r="N10" s="46"/>
      <c r="O10" s="46"/>
      <c r="P10" s="46"/>
      <c r="Q10" s="46"/>
    </row>
    <row r="11" spans="1:17" x14ac:dyDescent="0.25">
      <c r="A11" s="44" t="s">
        <v>313</v>
      </c>
      <c r="B11" s="45"/>
      <c r="C11" s="45"/>
      <c r="D11" s="64">
        <v>120000</v>
      </c>
      <c r="E11" s="46"/>
      <c r="F11" s="47"/>
      <c r="G11" s="64"/>
      <c r="H11" s="64"/>
      <c r="I11" s="64"/>
      <c r="J11" s="64"/>
      <c r="K11" s="146"/>
      <c r="L11" s="46"/>
      <c r="M11" s="46"/>
      <c r="N11" s="46"/>
      <c r="O11" s="46"/>
      <c r="P11" s="46"/>
      <c r="Q11" s="46"/>
    </row>
    <row r="12" spans="1:17" x14ac:dyDescent="0.25">
      <c r="A12" s="43" t="s">
        <v>196</v>
      </c>
      <c r="B12" s="48" t="s">
        <v>85</v>
      </c>
      <c r="C12" s="48" t="s">
        <v>84</v>
      </c>
      <c r="D12" s="63">
        <v>100000</v>
      </c>
      <c r="E12" s="46"/>
      <c r="F12" s="47"/>
      <c r="G12" s="63">
        <v>25000</v>
      </c>
      <c r="H12" s="63">
        <v>25000</v>
      </c>
      <c r="I12" s="63">
        <v>25000</v>
      </c>
      <c r="J12" s="63">
        <v>25000</v>
      </c>
      <c r="K12" s="145"/>
      <c r="L12" s="46"/>
      <c r="M12" s="46"/>
      <c r="N12" s="46"/>
      <c r="O12" s="46"/>
      <c r="P12" s="46"/>
      <c r="Q12" s="46"/>
    </row>
    <row r="13" spans="1:17" s="141" customFormat="1" x14ac:dyDescent="0.25">
      <c r="A13" s="136" t="s">
        <v>250</v>
      </c>
      <c r="B13" s="137"/>
      <c r="C13" s="137"/>
      <c r="D13" s="138">
        <v>200000</v>
      </c>
      <c r="E13" s="139"/>
      <c r="F13" s="140"/>
      <c r="G13" s="138"/>
      <c r="H13" s="138"/>
      <c r="I13" s="138"/>
      <c r="J13" s="138"/>
      <c r="K13" s="145"/>
      <c r="L13" s="139"/>
      <c r="M13" s="139"/>
      <c r="N13" s="139"/>
      <c r="O13" s="139"/>
      <c r="P13" s="139"/>
      <c r="Q13" s="139"/>
    </row>
    <row r="14" spans="1:17" s="92" customFormat="1" ht="30" x14ac:dyDescent="0.25">
      <c r="A14" s="40" t="s">
        <v>200</v>
      </c>
      <c r="B14" s="41" t="s">
        <v>85</v>
      </c>
      <c r="C14" s="41" t="s">
        <v>86</v>
      </c>
      <c r="D14" s="69">
        <f>+D15+D99+D109+D114+D119</f>
        <v>8560000</v>
      </c>
      <c r="E14" s="42"/>
      <c r="F14" s="68"/>
      <c r="G14" s="69">
        <f>+G16+G100+G110+G115+G120</f>
        <v>3615000</v>
      </c>
      <c r="H14" s="69">
        <f>+H16+H100+H110+H115+H120</f>
        <v>3970000</v>
      </c>
      <c r="I14" s="69">
        <f>+I16+I100+I110+I115+I120</f>
        <v>975000</v>
      </c>
      <c r="J14" s="69">
        <f>+J16+J100+J110+J115+J120</f>
        <v>0</v>
      </c>
      <c r="K14" s="145"/>
      <c r="L14" s="42"/>
      <c r="M14" s="42"/>
      <c r="N14" s="42"/>
      <c r="O14" s="42"/>
      <c r="P14" s="42"/>
      <c r="Q14" s="42"/>
    </row>
    <row r="15" spans="1:17" s="93" customFormat="1" x14ac:dyDescent="0.25">
      <c r="A15" s="168" t="s">
        <v>301</v>
      </c>
      <c r="B15" s="170" t="s">
        <v>85</v>
      </c>
      <c r="C15" s="170" t="s">
        <v>86</v>
      </c>
      <c r="D15" s="172">
        <f>+D19+D39+D59+D79+D17+D18</f>
        <v>7460000</v>
      </c>
      <c r="E15" s="70" t="s">
        <v>205</v>
      </c>
      <c r="F15" s="71">
        <v>0</v>
      </c>
      <c r="G15" s="71">
        <v>0</v>
      </c>
      <c r="H15" s="71">
        <v>0</v>
      </c>
      <c r="I15" s="71">
        <v>2</v>
      </c>
      <c r="J15" s="71">
        <v>2</v>
      </c>
      <c r="K15" s="147">
        <f>SUM(G15:J15)</f>
        <v>4</v>
      </c>
      <c r="L15" s="49"/>
      <c r="M15" s="49"/>
      <c r="N15" s="49"/>
      <c r="O15" s="49"/>
      <c r="P15" s="49"/>
      <c r="Q15" s="49"/>
    </row>
    <row r="16" spans="1:17" s="94" customFormat="1" x14ac:dyDescent="0.25">
      <c r="A16" s="169"/>
      <c r="B16" s="171"/>
      <c r="C16" s="171"/>
      <c r="D16" s="173"/>
      <c r="E16" s="70" t="s">
        <v>216</v>
      </c>
      <c r="F16" s="50"/>
      <c r="G16" s="72">
        <f>+G17+G18+G19+G39+G59+G79</f>
        <v>3265000</v>
      </c>
      <c r="H16" s="72">
        <f>+H17+H18+H19+H39+H59+H79</f>
        <v>3620000</v>
      </c>
      <c r="I16" s="72">
        <f>+I17+I18+I19+I39+I59+I79</f>
        <v>575000</v>
      </c>
      <c r="J16" s="72">
        <f>+J17+J18+J19+J39+J59+J79</f>
        <v>0</v>
      </c>
      <c r="K16" s="148"/>
      <c r="L16" s="51"/>
      <c r="M16" s="51"/>
      <c r="N16" s="51"/>
      <c r="O16" s="51"/>
      <c r="P16" s="51"/>
      <c r="Q16" s="51"/>
    </row>
    <row r="17" spans="1:17" ht="30" x14ac:dyDescent="0.25">
      <c r="A17" s="44" t="s">
        <v>201</v>
      </c>
      <c r="B17" s="52" t="s">
        <v>85</v>
      </c>
      <c r="C17" s="53" t="s">
        <v>87</v>
      </c>
      <c r="D17" s="64">
        <v>20000</v>
      </c>
      <c r="E17" s="46"/>
      <c r="F17" s="47"/>
      <c r="G17" s="64">
        <f>+D17</f>
        <v>20000</v>
      </c>
      <c r="H17" s="64"/>
      <c r="I17" s="64"/>
      <c r="J17" s="64"/>
      <c r="K17" s="146"/>
      <c r="L17" s="46"/>
      <c r="M17" s="46"/>
      <c r="N17" s="46"/>
      <c r="O17" s="46"/>
      <c r="P17" s="46"/>
      <c r="Q17" s="46"/>
    </row>
    <row r="18" spans="1:17" ht="30" x14ac:dyDescent="0.25">
      <c r="A18" s="44" t="s">
        <v>204</v>
      </c>
      <c r="B18" s="53" t="s">
        <v>85</v>
      </c>
      <c r="C18" s="53" t="s">
        <v>86</v>
      </c>
      <c r="D18" s="64">
        <v>200000</v>
      </c>
      <c r="E18" s="46"/>
      <c r="F18" s="47"/>
      <c r="G18" s="64">
        <f>+D18</f>
        <v>200000</v>
      </c>
      <c r="H18" s="64"/>
      <c r="I18" s="64"/>
      <c r="J18" s="64"/>
      <c r="K18" s="146"/>
      <c r="L18" s="46">
        <f>D15-D20-D40</f>
        <v>7180000</v>
      </c>
      <c r="M18" s="46"/>
      <c r="N18" s="46"/>
      <c r="O18" s="46"/>
      <c r="P18" s="46"/>
      <c r="Q18" s="46"/>
    </row>
    <row r="19" spans="1:17" s="95" customFormat="1" x14ac:dyDescent="0.25">
      <c r="A19" s="43" t="s">
        <v>206</v>
      </c>
      <c r="B19" s="38" t="s">
        <v>85</v>
      </c>
      <c r="C19" s="38" t="s">
        <v>95</v>
      </c>
      <c r="D19" s="184">
        <f>SUM(D20:D38)</f>
        <v>2160000</v>
      </c>
      <c r="E19" s="39"/>
      <c r="F19" s="54"/>
      <c r="G19" s="63">
        <f>SUM(G20:G38)</f>
        <v>1825000</v>
      </c>
      <c r="H19" s="63">
        <f>SUM(H20:H38)</f>
        <v>335000</v>
      </c>
      <c r="I19" s="63">
        <f>SUM(I20:I38)</f>
        <v>0</v>
      </c>
      <c r="J19" s="63">
        <f>SUM(J20:J38)</f>
        <v>0</v>
      </c>
      <c r="K19" s="145"/>
      <c r="L19" s="39"/>
      <c r="M19" s="39"/>
      <c r="N19" s="39"/>
      <c r="O19" s="39"/>
      <c r="P19" s="39"/>
      <c r="Q19" s="39"/>
    </row>
    <row r="20" spans="1:17" x14ac:dyDescent="0.25">
      <c r="A20" s="44" t="s">
        <v>96</v>
      </c>
      <c r="B20" s="53" t="s">
        <v>85</v>
      </c>
      <c r="C20" s="53" t="s">
        <v>97</v>
      </c>
      <c r="D20" s="60">
        <v>150000</v>
      </c>
      <c r="E20" s="46"/>
      <c r="F20" s="47"/>
      <c r="G20" s="64">
        <f>+D20</f>
        <v>150000</v>
      </c>
      <c r="H20" s="64"/>
      <c r="I20" s="64"/>
      <c r="J20" s="64"/>
      <c r="K20" s="146"/>
      <c r="L20" s="46"/>
      <c r="M20" s="46"/>
      <c r="N20" s="46"/>
      <c r="O20" s="46"/>
      <c r="P20" s="46"/>
      <c r="Q20" s="46"/>
    </row>
    <row r="21" spans="1:17" x14ac:dyDescent="0.25">
      <c r="A21" s="44" t="s">
        <v>98</v>
      </c>
      <c r="B21" s="53" t="s">
        <v>85</v>
      </c>
      <c r="C21" s="53" t="s">
        <v>99</v>
      </c>
      <c r="D21" s="60">
        <v>0</v>
      </c>
      <c r="E21" s="46"/>
      <c r="F21" s="47"/>
      <c r="G21" s="64"/>
      <c r="H21" s="64"/>
      <c r="I21" s="64"/>
      <c r="J21" s="64"/>
      <c r="K21" s="146"/>
      <c r="L21" s="46"/>
      <c r="M21" s="46"/>
      <c r="N21" s="46"/>
      <c r="O21" s="46"/>
      <c r="P21" s="46"/>
      <c r="Q21" s="46"/>
    </row>
    <row r="22" spans="1:17" x14ac:dyDescent="0.25">
      <c r="A22" s="44" t="s">
        <v>100</v>
      </c>
      <c r="B22" s="53" t="s">
        <v>101</v>
      </c>
      <c r="C22" s="53" t="s">
        <v>93</v>
      </c>
      <c r="D22" s="60">
        <v>0</v>
      </c>
      <c r="E22" s="46"/>
      <c r="F22" s="47"/>
      <c r="G22" s="64"/>
      <c r="H22" s="64"/>
      <c r="I22" s="64"/>
      <c r="J22" s="64"/>
      <c r="K22" s="146"/>
      <c r="L22" s="46"/>
      <c r="M22" s="46"/>
      <c r="N22" s="46"/>
      <c r="O22" s="46"/>
      <c r="P22" s="46"/>
      <c r="Q22" s="46"/>
    </row>
    <row r="23" spans="1:17" x14ac:dyDescent="0.25">
      <c r="A23" s="44" t="s">
        <v>102</v>
      </c>
      <c r="B23" s="53" t="s">
        <v>103</v>
      </c>
      <c r="C23" s="53" t="s">
        <v>97</v>
      </c>
      <c r="D23" s="60">
        <v>0</v>
      </c>
      <c r="E23" s="46"/>
      <c r="F23" s="47"/>
      <c r="G23" s="64"/>
      <c r="H23" s="64"/>
      <c r="I23" s="64"/>
      <c r="J23" s="64"/>
      <c r="K23" s="146"/>
      <c r="L23" s="46"/>
      <c r="M23" s="46"/>
      <c r="N23" s="46"/>
      <c r="O23" s="46"/>
      <c r="P23" s="46"/>
      <c r="Q23" s="46"/>
    </row>
    <row r="24" spans="1:17" x14ac:dyDescent="0.25">
      <c r="A24" s="44" t="s">
        <v>104</v>
      </c>
      <c r="B24" s="53" t="s">
        <v>85</v>
      </c>
      <c r="C24" s="53" t="s">
        <v>105</v>
      </c>
      <c r="D24" s="60">
        <v>165000</v>
      </c>
      <c r="E24" s="46"/>
      <c r="F24" s="47"/>
      <c r="G24" s="64">
        <f>+D24</f>
        <v>165000</v>
      </c>
      <c r="H24" s="64"/>
      <c r="I24" s="64"/>
      <c r="J24" s="64"/>
      <c r="K24" s="146"/>
      <c r="L24" s="46"/>
      <c r="M24" s="46"/>
      <c r="N24" s="46"/>
      <c r="O24" s="46"/>
      <c r="P24" s="46"/>
      <c r="Q24" s="46"/>
    </row>
    <row r="25" spans="1:17" x14ac:dyDescent="0.25">
      <c r="A25" s="44" t="s">
        <v>98</v>
      </c>
      <c r="B25" s="53" t="s">
        <v>85</v>
      </c>
      <c r="C25" s="53" t="s">
        <v>106</v>
      </c>
      <c r="D25" s="60">
        <v>0</v>
      </c>
      <c r="E25" s="46"/>
      <c r="F25" s="47"/>
      <c r="G25" s="64"/>
      <c r="H25" s="64"/>
      <c r="I25" s="64"/>
      <c r="J25" s="64"/>
      <c r="K25" s="146"/>
      <c r="L25" s="46"/>
      <c r="M25" s="46"/>
      <c r="N25" s="46"/>
      <c r="O25" s="46"/>
      <c r="P25" s="46"/>
      <c r="Q25" s="46"/>
    </row>
    <row r="26" spans="1:17" x14ac:dyDescent="0.25">
      <c r="A26" s="44" t="s">
        <v>100</v>
      </c>
      <c r="B26" s="53" t="s">
        <v>107</v>
      </c>
      <c r="C26" s="53" t="s">
        <v>108</v>
      </c>
      <c r="D26" s="60">
        <v>0</v>
      </c>
      <c r="E26" s="46"/>
      <c r="F26" s="47"/>
      <c r="G26" s="64"/>
      <c r="H26" s="64"/>
      <c r="I26" s="64"/>
      <c r="J26" s="64"/>
      <c r="K26" s="146"/>
      <c r="L26" s="46"/>
      <c r="M26" s="46"/>
      <c r="N26" s="46"/>
      <c r="O26" s="46"/>
      <c r="P26" s="46"/>
      <c r="Q26" s="46"/>
    </row>
    <row r="27" spans="1:17" x14ac:dyDescent="0.25">
      <c r="A27" s="44" t="s">
        <v>102</v>
      </c>
      <c r="B27" s="53" t="s">
        <v>110</v>
      </c>
      <c r="C27" s="53" t="s">
        <v>105</v>
      </c>
      <c r="D27" s="60">
        <v>0</v>
      </c>
      <c r="E27" s="46"/>
      <c r="F27" s="47"/>
      <c r="G27" s="64"/>
      <c r="H27" s="64"/>
      <c r="I27" s="64"/>
      <c r="J27" s="64"/>
      <c r="K27" s="146"/>
      <c r="L27" s="46"/>
      <c r="M27" s="46"/>
      <c r="N27" s="46"/>
      <c r="O27" s="46"/>
      <c r="P27" s="46"/>
      <c r="Q27" s="46"/>
    </row>
    <row r="28" spans="1:17" x14ac:dyDescent="0.25">
      <c r="A28" s="44" t="s">
        <v>111</v>
      </c>
      <c r="B28" s="53" t="s">
        <v>112</v>
      </c>
      <c r="C28" s="53" t="s">
        <v>113</v>
      </c>
      <c r="D28" s="60">
        <v>0</v>
      </c>
      <c r="E28" s="46"/>
      <c r="F28" s="47"/>
      <c r="G28" s="64"/>
      <c r="H28" s="64"/>
      <c r="I28" s="64"/>
      <c r="J28" s="64"/>
      <c r="K28" s="146"/>
      <c r="L28" s="46"/>
      <c r="M28" s="46"/>
      <c r="N28" s="46"/>
      <c r="O28" s="46"/>
      <c r="P28" s="46"/>
      <c r="Q28" s="46"/>
    </row>
    <row r="29" spans="1:17" x14ac:dyDescent="0.25">
      <c r="A29" s="44" t="s">
        <v>114</v>
      </c>
      <c r="B29" s="53" t="s">
        <v>112</v>
      </c>
      <c r="C29" s="53" t="s">
        <v>113</v>
      </c>
      <c r="D29" s="60">
        <v>40000</v>
      </c>
      <c r="E29" s="46"/>
      <c r="F29" s="47"/>
      <c r="G29" s="64">
        <f>+D29</f>
        <v>40000</v>
      </c>
      <c r="H29" s="64"/>
      <c r="I29" s="64"/>
      <c r="J29" s="64"/>
      <c r="K29" s="146"/>
      <c r="L29" s="46"/>
      <c r="M29" s="46"/>
      <c r="N29" s="46"/>
      <c r="O29" s="46"/>
      <c r="P29" s="46"/>
      <c r="Q29" s="46"/>
    </row>
    <row r="30" spans="1:17" x14ac:dyDescent="0.25">
      <c r="A30" s="44" t="s">
        <v>115</v>
      </c>
      <c r="B30" s="53" t="s">
        <v>85</v>
      </c>
      <c r="C30" s="53" t="s">
        <v>108</v>
      </c>
      <c r="D30" s="60">
        <v>1470000</v>
      </c>
      <c r="E30" s="46"/>
      <c r="F30" s="47"/>
      <c r="G30" s="64">
        <f>+D30</f>
        <v>1470000</v>
      </c>
      <c r="H30" s="64"/>
      <c r="I30" s="64"/>
      <c r="J30" s="64"/>
      <c r="K30" s="146"/>
      <c r="L30" s="46"/>
      <c r="M30" s="46"/>
      <c r="N30" s="46"/>
      <c r="O30" s="46"/>
      <c r="P30" s="46"/>
      <c r="Q30" s="46"/>
    </row>
    <row r="31" spans="1:17" x14ac:dyDescent="0.25">
      <c r="A31" s="44" t="s">
        <v>98</v>
      </c>
      <c r="B31" s="53" t="s">
        <v>85</v>
      </c>
      <c r="C31" s="53" t="s">
        <v>89</v>
      </c>
      <c r="D31" s="60">
        <v>0</v>
      </c>
      <c r="E31" s="46"/>
      <c r="F31" s="47"/>
      <c r="G31" s="64"/>
      <c r="H31" s="64"/>
      <c r="I31" s="64"/>
      <c r="J31" s="64"/>
      <c r="K31" s="146"/>
      <c r="L31" s="46"/>
      <c r="M31" s="46"/>
      <c r="N31" s="46"/>
      <c r="O31" s="46"/>
      <c r="P31" s="46"/>
      <c r="Q31" s="46"/>
    </row>
    <row r="32" spans="1:17" x14ac:dyDescent="0.25">
      <c r="A32" s="44" t="s">
        <v>100</v>
      </c>
      <c r="B32" s="53" t="s">
        <v>91</v>
      </c>
      <c r="C32" s="53" t="s">
        <v>116</v>
      </c>
      <c r="D32" s="60">
        <v>0</v>
      </c>
      <c r="E32" s="46"/>
      <c r="F32" s="47"/>
      <c r="G32" s="64"/>
      <c r="H32" s="64"/>
      <c r="I32" s="64"/>
      <c r="J32" s="64"/>
      <c r="K32" s="146"/>
      <c r="L32" s="46"/>
      <c r="M32" s="46"/>
      <c r="N32" s="46"/>
      <c r="O32" s="46"/>
      <c r="P32" s="46"/>
      <c r="Q32" s="46"/>
    </row>
    <row r="33" spans="1:17" x14ac:dyDescent="0.25">
      <c r="A33" s="44" t="s">
        <v>102</v>
      </c>
      <c r="B33" s="53" t="s">
        <v>117</v>
      </c>
      <c r="C33" s="53" t="s">
        <v>108</v>
      </c>
      <c r="D33" s="60">
        <v>0</v>
      </c>
      <c r="E33" s="46"/>
      <c r="F33" s="47"/>
      <c r="G33" s="64"/>
      <c r="H33" s="64"/>
      <c r="I33" s="64"/>
      <c r="J33" s="64"/>
      <c r="K33" s="146"/>
      <c r="L33" s="46"/>
      <c r="M33" s="46"/>
      <c r="N33" s="46"/>
      <c r="O33" s="46"/>
      <c r="P33" s="46"/>
      <c r="Q33" s="46"/>
    </row>
    <row r="34" spans="1:17" ht="30" x14ac:dyDescent="0.25">
      <c r="A34" s="44" t="s">
        <v>118</v>
      </c>
      <c r="B34" s="53" t="s">
        <v>112</v>
      </c>
      <c r="C34" s="53" t="s">
        <v>119</v>
      </c>
      <c r="D34" s="60">
        <v>335000</v>
      </c>
      <c r="E34" s="46"/>
      <c r="F34" s="47"/>
      <c r="G34" s="64"/>
      <c r="H34" s="64">
        <f>+D34</f>
        <v>335000</v>
      </c>
      <c r="I34" s="64"/>
      <c r="J34" s="64"/>
      <c r="K34" s="146"/>
      <c r="L34" s="46"/>
      <c r="M34" s="46"/>
      <c r="N34" s="46"/>
      <c r="O34" s="46"/>
      <c r="P34" s="46"/>
      <c r="Q34" s="46"/>
    </row>
    <row r="35" spans="1:17" x14ac:dyDescent="0.25">
      <c r="A35" s="44" t="s">
        <v>98</v>
      </c>
      <c r="B35" s="53" t="s">
        <v>112</v>
      </c>
      <c r="C35" s="53" t="s">
        <v>120</v>
      </c>
      <c r="D35" s="60">
        <v>0</v>
      </c>
      <c r="E35" s="46"/>
      <c r="F35" s="47"/>
      <c r="G35" s="64"/>
      <c r="H35" s="64"/>
      <c r="I35" s="64"/>
      <c r="J35" s="64"/>
      <c r="K35" s="146"/>
      <c r="L35" s="46"/>
      <c r="M35" s="46"/>
      <c r="N35" s="46"/>
      <c r="O35" s="46"/>
      <c r="P35" s="46"/>
      <c r="Q35" s="46"/>
    </row>
    <row r="36" spans="1:17" x14ac:dyDescent="0.25">
      <c r="A36" s="44" t="s">
        <v>100</v>
      </c>
      <c r="B36" s="53" t="s">
        <v>116</v>
      </c>
      <c r="C36" s="53" t="s">
        <v>121</v>
      </c>
      <c r="D36" s="60">
        <v>0</v>
      </c>
      <c r="E36" s="46"/>
      <c r="F36" s="47"/>
      <c r="G36" s="64"/>
      <c r="H36" s="64"/>
      <c r="I36" s="64"/>
      <c r="J36" s="64"/>
      <c r="K36" s="146"/>
      <c r="L36" s="46"/>
      <c r="M36" s="46"/>
      <c r="N36" s="46"/>
      <c r="O36" s="46"/>
      <c r="P36" s="46"/>
      <c r="Q36" s="46"/>
    </row>
    <row r="37" spans="1:17" x14ac:dyDescent="0.25">
      <c r="A37" s="44" t="s">
        <v>102</v>
      </c>
      <c r="B37" s="53" t="s">
        <v>122</v>
      </c>
      <c r="C37" s="53" t="s">
        <v>119</v>
      </c>
      <c r="D37" s="60">
        <v>0</v>
      </c>
      <c r="E37" s="46"/>
      <c r="F37" s="47"/>
      <c r="G37" s="64"/>
      <c r="H37" s="64"/>
      <c r="I37" s="64">
        <f>D38</f>
        <v>0</v>
      </c>
      <c r="J37" s="64"/>
      <c r="K37" s="146"/>
      <c r="L37" s="46"/>
      <c r="M37" s="46"/>
      <c r="N37" s="46"/>
      <c r="O37" s="46"/>
      <c r="P37" s="46"/>
      <c r="Q37" s="46"/>
    </row>
    <row r="38" spans="1:17" x14ac:dyDescent="0.25">
      <c r="A38" s="44" t="s">
        <v>123</v>
      </c>
      <c r="B38" s="53" t="s">
        <v>121</v>
      </c>
      <c r="C38" s="53" t="s">
        <v>95</v>
      </c>
      <c r="D38" s="60">
        <v>0</v>
      </c>
      <c r="E38" s="46"/>
      <c r="F38" s="47"/>
      <c r="G38" s="64"/>
      <c r="H38" s="64"/>
      <c r="I38" s="64"/>
      <c r="J38" s="64"/>
      <c r="K38" s="146"/>
      <c r="L38" s="46"/>
      <c r="M38" s="46"/>
      <c r="N38" s="46"/>
      <c r="O38" s="46"/>
      <c r="P38" s="46"/>
      <c r="Q38" s="46"/>
    </row>
    <row r="39" spans="1:17" x14ac:dyDescent="0.25">
      <c r="A39" s="43" t="s">
        <v>207</v>
      </c>
      <c r="B39" s="38" t="s">
        <v>85</v>
      </c>
      <c r="C39" s="38" t="s">
        <v>124</v>
      </c>
      <c r="D39" s="39">
        <f>SUM(D40:D58)</f>
        <v>1460000</v>
      </c>
      <c r="E39" s="46"/>
      <c r="F39" s="47"/>
      <c r="G39" s="63">
        <f>SUM(G40:G58)</f>
        <v>1220000</v>
      </c>
      <c r="H39" s="63">
        <f>SUM(H40:H58)</f>
        <v>240000</v>
      </c>
      <c r="I39" s="63">
        <f>SUM(I40:I58)</f>
        <v>0</v>
      </c>
      <c r="J39" s="63">
        <f>SUM(J40:J58)</f>
        <v>0</v>
      </c>
      <c r="K39" s="146"/>
      <c r="L39" s="46"/>
      <c r="M39" s="46"/>
      <c r="N39" s="46"/>
      <c r="O39" s="46"/>
      <c r="P39" s="46"/>
      <c r="Q39" s="46"/>
    </row>
    <row r="40" spans="1:17" x14ac:dyDescent="0.25">
      <c r="A40" s="44" t="s">
        <v>125</v>
      </c>
      <c r="B40" s="53" t="s">
        <v>85</v>
      </c>
      <c r="C40" s="53" t="s">
        <v>126</v>
      </c>
      <c r="D40" s="64">
        <v>130000</v>
      </c>
      <c r="E40" s="46"/>
      <c r="F40" s="47"/>
      <c r="G40" s="64">
        <v>130000</v>
      </c>
      <c r="H40" s="64"/>
      <c r="I40" s="64"/>
      <c r="J40" s="64"/>
      <c r="K40" s="146"/>
      <c r="L40" s="46"/>
      <c r="M40" s="46"/>
      <c r="N40" s="46"/>
      <c r="O40" s="46"/>
      <c r="P40" s="46"/>
      <c r="Q40" s="46"/>
    </row>
    <row r="41" spans="1:17" x14ac:dyDescent="0.25">
      <c r="A41" s="44" t="s">
        <v>98</v>
      </c>
      <c r="B41" s="53" t="s">
        <v>85</v>
      </c>
      <c r="C41" s="53" t="s">
        <v>106</v>
      </c>
      <c r="D41" s="64">
        <v>0</v>
      </c>
      <c r="E41" s="46"/>
      <c r="F41" s="47"/>
      <c r="G41" s="64"/>
      <c r="H41" s="64"/>
      <c r="I41" s="64"/>
      <c r="J41" s="64"/>
      <c r="K41" s="146"/>
      <c r="L41" s="46"/>
      <c r="M41" s="46"/>
      <c r="N41" s="46"/>
      <c r="O41" s="46"/>
      <c r="P41" s="46"/>
      <c r="Q41" s="46"/>
    </row>
    <row r="42" spans="1:17" x14ac:dyDescent="0.25">
      <c r="A42" s="44" t="s">
        <v>100</v>
      </c>
      <c r="B42" s="53" t="s">
        <v>127</v>
      </c>
      <c r="C42" s="53" t="s">
        <v>107</v>
      </c>
      <c r="D42" s="64">
        <v>0</v>
      </c>
      <c r="E42" s="46"/>
      <c r="F42" s="47"/>
      <c r="G42" s="64"/>
      <c r="H42" s="64"/>
      <c r="I42" s="64"/>
      <c r="J42" s="64"/>
      <c r="K42" s="146"/>
      <c r="L42" s="46"/>
      <c r="M42" s="46"/>
      <c r="N42" s="46"/>
      <c r="O42" s="46"/>
      <c r="P42" s="46"/>
      <c r="Q42" s="46"/>
    </row>
    <row r="43" spans="1:17" x14ac:dyDescent="0.25">
      <c r="A43" s="44" t="s">
        <v>102</v>
      </c>
      <c r="B43" s="53" t="s">
        <v>109</v>
      </c>
      <c r="C43" s="53" t="s">
        <v>126</v>
      </c>
      <c r="D43" s="64">
        <v>0</v>
      </c>
      <c r="E43" s="46"/>
      <c r="F43" s="47"/>
      <c r="G43" s="64"/>
      <c r="H43" s="64"/>
      <c r="I43" s="64"/>
      <c r="J43" s="64"/>
      <c r="K43" s="146"/>
      <c r="L43" s="46"/>
      <c r="M43" s="46"/>
      <c r="N43" s="46"/>
      <c r="O43" s="46"/>
      <c r="P43" s="46"/>
      <c r="Q43" s="46"/>
    </row>
    <row r="44" spans="1:17" x14ac:dyDescent="0.25">
      <c r="A44" s="44" t="s">
        <v>128</v>
      </c>
      <c r="B44" s="53" t="s">
        <v>85</v>
      </c>
      <c r="C44" s="53" t="s">
        <v>105</v>
      </c>
      <c r="D44" s="64">
        <v>110000</v>
      </c>
      <c r="E44" s="46"/>
      <c r="F44" s="47"/>
      <c r="G44" s="64">
        <f>+D44</f>
        <v>110000</v>
      </c>
      <c r="H44" s="64"/>
      <c r="I44" s="64"/>
      <c r="J44" s="64"/>
      <c r="K44" s="146"/>
      <c r="L44" s="46"/>
      <c r="M44" s="46"/>
      <c r="N44" s="46"/>
      <c r="O44" s="46"/>
      <c r="P44" s="46"/>
      <c r="Q44" s="46"/>
    </row>
    <row r="45" spans="1:17" x14ac:dyDescent="0.25">
      <c r="A45" s="44" t="s">
        <v>98</v>
      </c>
      <c r="B45" s="53" t="s">
        <v>85</v>
      </c>
      <c r="C45" s="53" t="s">
        <v>106</v>
      </c>
      <c r="D45" s="64">
        <v>0</v>
      </c>
      <c r="E45" s="46"/>
      <c r="F45" s="47"/>
      <c r="G45" s="64"/>
      <c r="H45" s="64"/>
      <c r="I45" s="64"/>
      <c r="J45" s="64"/>
      <c r="K45" s="146"/>
      <c r="L45" s="46"/>
      <c r="M45" s="46"/>
      <c r="N45" s="46"/>
      <c r="O45" s="46"/>
      <c r="P45" s="46"/>
      <c r="Q45" s="46"/>
    </row>
    <row r="46" spans="1:17" x14ac:dyDescent="0.25">
      <c r="A46" s="44" t="s">
        <v>100</v>
      </c>
      <c r="B46" s="53" t="s">
        <v>107</v>
      </c>
      <c r="C46" s="53" t="s">
        <v>108</v>
      </c>
      <c r="D46" s="64">
        <v>0</v>
      </c>
      <c r="E46" s="46"/>
      <c r="F46" s="47"/>
      <c r="G46" s="64"/>
      <c r="H46" s="64"/>
      <c r="I46" s="64"/>
      <c r="J46" s="64"/>
      <c r="K46" s="146"/>
      <c r="L46" s="46"/>
      <c r="M46" s="46"/>
      <c r="N46" s="46"/>
      <c r="O46" s="46"/>
      <c r="P46" s="46"/>
      <c r="Q46" s="46"/>
    </row>
    <row r="47" spans="1:17" x14ac:dyDescent="0.25">
      <c r="A47" s="44" t="s">
        <v>102</v>
      </c>
      <c r="B47" s="53" t="s">
        <v>110</v>
      </c>
      <c r="C47" s="53" t="s">
        <v>105</v>
      </c>
      <c r="D47" s="64">
        <v>0</v>
      </c>
      <c r="E47" s="46"/>
      <c r="F47" s="47"/>
      <c r="G47" s="64"/>
      <c r="H47" s="64"/>
      <c r="I47" s="64"/>
      <c r="J47" s="64"/>
      <c r="K47" s="146"/>
      <c r="L47" s="46"/>
      <c r="M47" s="46"/>
      <c r="N47" s="46"/>
      <c r="O47" s="46"/>
      <c r="P47" s="46"/>
      <c r="Q47" s="46"/>
    </row>
    <row r="48" spans="1:17" x14ac:dyDescent="0.25">
      <c r="A48" s="44" t="s">
        <v>111</v>
      </c>
      <c r="B48" s="53" t="s">
        <v>112</v>
      </c>
      <c r="C48" s="53" t="s">
        <v>113</v>
      </c>
      <c r="D48" s="64">
        <v>0</v>
      </c>
      <c r="E48" s="46"/>
      <c r="F48" s="47"/>
      <c r="G48" s="64"/>
      <c r="H48" s="64"/>
      <c r="I48" s="64"/>
      <c r="J48" s="64"/>
      <c r="K48" s="146"/>
      <c r="L48" s="46"/>
      <c r="M48" s="46"/>
      <c r="N48" s="46"/>
      <c r="O48" s="46"/>
      <c r="P48" s="46"/>
      <c r="Q48" s="46"/>
    </row>
    <row r="49" spans="1:17" x14ac:dyDescent="0.25">
      <c r="A49" s="44" t="s">
        <v>114</v>
      </c>
      <c r="B49" s="53" t="s">
        <v>112</v>
      </c>
      <c r="C49" s="53" t="s">
        <v>113</v>
      </c>
      <c r="D49" s="64">
        <v>40000</v>
      </c>
      <c r="E49" s="46"/>
      <c r="F49" s="47"/>
      <c r="G49" s="64">
        <f>+D49</f>
        <v>40000</v>
      </c>
      <c r="H49" s="64"/>
      <c r="I49" s="64"/>
      <c r="J49" s="64"/>
      <c r="K49" s="146"/>
      <c r="L49" s="46"/>
      <c r="M49" s="46"/>
      <c r="N49" s="46"/>
      <c r="O49" s="46"/>
      <c r="P49" s="46"/>
      <c r="Q49" s="46"/>
    </row>
    <row r="50" spans="1:17" x14ac:dyDescent="0.25">
      <c r="A50" s="44" t="s">
        <v>129</v>
      </c>
      <c r="B50" s="53" t="s">
        <v>85</v>
      </c>
      <c r="C50" s="53" t="s">
        <v>108</v>
      </c>
      <c r="D50" s="64">
        <v>940000</v>
      </c>
      <c r="E50" s="46"/>
      <c r="F50" s="47"/>
      <c r="G50" s="64">
        <f>+D50</f>
        <v>940000</v>
      </c>
      <c r="H50" s="64"/>
      <c r="I50" s="64"/>
      <c r="J50" s="64"/>
      <c r="K50" s="146"/>
      <c r="L50" s="46"/>
      <c r="M50" s="46"/>
      <c r="N50" s="46"/>
      <c r="O50" s="46"/>
      <c r="P50" s="46"/>
      <c r="Q50" s="46"/>
    </row>
    <row r="51" spans="1:17" x14ac:dyDescent="0.25">
      <c r="A51" s="44" t="s">
        <v>98</v>
      </c>
      <c r="B51" s="53" t="s">
        <v>85</v>
      </c>
      <c r="C51" s="53" t="s">
        <v>89</v>
      </c>
      <c r="D51" s="64">
        <v>0</v>
      </c>
      <c r="E51" s="46"/>
      <c r="F51" s="47"/>
      <c r="G51" s="64"/>
      <c r="H51" s="64"/>
      <c r="I51" s="64"/>
      <c r="J51" s="64"/>
      <c r="K51" s="146"/>
      <c r="L51" s="46"/>
      <c r="M51" s="46"/>
      <c r="N51" s="46"/>
      <c r="O51" s="46"/>
      <c r="P51" s="46"/>
      <c r="Q51" s="46"/>
    </row>
    <row r="52" spans="1:17" x14ac:dyDescent="0.25">
      <c r="A52" s="44" t="s">
        <v>100</v>
      </c>
      <c r="B52" s="53" t="s">
        <v>91</v>
      </c>
      <c r="C52" s="53" t="s">
        <v>116</v>
      </c>
      <c r="D52" s="64">
        <v>0</v>
      </c>
      <c r="E52" s="46"/>
      <c r="F52" s="47"/>
      <c r="G52" s="64"/>
      <c r="H52" s="64"/>
      <c r="I52" s="64"/>
      <c r="J52" s="64"/>
      <c r="K52" s="146"/>
      <c r="L52" s="46"/>
      <c r="M52" s="46"/>
      <c r="N52" s="46"/>
      <c r="O52" s="46"/>
      <c r="P52" s="46"/>
      <c r="Q52" s="46"/>
    </row>
    <row r="53" spans="1:17" x14ac:dyDescent="0.25">
      <c r="A53" s="44" t="s">
        <v>102</v>
      </c>
      <c r="B53" s="53" t="s">
        <v>117</v>
      </c>
      <c r="C53" s="53" t="s">
        <v>108</v>
      </c>
      <c r="D53" s="64">
        <v>0</v>
      </c>
      <c r="E53" s="46"/>
      <c r="F53" s="47"/>
      <c r="G53" s="64"/>
      <c r="H53" s="64"/>
      <c r="I53" s="64"/>
      <c r="J53" s="64"/>
      <c r="K53" s="146"/>
      <c r="L53" s="46"/>
      <c r="M53" s="46"/>
      <c r="N53" s="46"/>
      <c r="O53" s="46"/>
      <c r="P53" s="46"/>
      <c r="Q53" s="46"/>
    </row>
    <row r="54" spans="1:17" ht="30" x14ac:dyDescent="0.25">
      <c r="A54" s="44" t="s">
        <v>130</v>
      </c>
      <c r="B54" s="53" t="s">
        <v>112</v>
      </c>
      <c r="C54" s="53" t="s">
        <v>119</v>
      </c>
      <c r="D54" s="64">
        <v>240000</v>
      </c>
      <c r="E54" s="46"/>
      <c r="F54" s="47"/>
      <c r="G54" s="64"/>
      <c r="H54" s="64">
        <f>+D54</f>
        <v>240000</v>
      </c>
      <c r="I54" s="64"/>
      <c r="J54" s="64"/>
      <c r="K54" s="146"/>
      <c r="L54" s="46"/>
      <c r="M54" s="46"/>
      <c r="N54" s="46"/>
      <c r="O54" s="46"/>
      <c r="P54" s="46"/>
      <c r="Q54" s="46"/>
    </row>
    <row r="55" spans="1:17" x14ac:dyDescent="0.25">
      <c r="A55" s="44" t="s">
        <v>98</v>
      </c>
      <c r="B55" s="53" t="s">
        <v>112</v>
      </c>
      <c r="C55" s="53" t="s">
        <v>120</v>
      </c>
      <c r="D55" s="64">
        <v>0</v>
      </c>
      <c r="E55" s="46"/>
      <c r="F55" s="47"/>
      <c r="G55" s="64"/>
      <c r="H55" s="64"/>
      <c r="I55" s="64"/>
      <c r="J55" s="64"/>
      <c r="K55" s="146"/>
      <c r="L55" s="46"/>
      <c r="M55" s="46"/>
      <c r="N55" s="46"/>
      <c r="O55" s="46"/>
      <c r="P55" s="46"/>
      <c r="Q55" s="46"/>
    </row>
    <row r="56" spans="1:17" x14ac:dyDescent="0.25">
      <c r="A56" s="44" t="s">
        <v>100</v>
      </c>
      <c r="B56" s="53" t="s">
        <v>116</v>
      </c>
      <c r="C56" s="53" t="s">
        <v>121</v>
      </c>
      <c r="D56" s="64">
        <v>0</v>
      </c>
      <c r="E56" s="46"/>
      <c r="F56" s="47"/>
      <c r="G56" s="64"/>
      <c r="H56" s="64"/>
      <c r="I56" s="64"/>
      <c r="J56" s="64"/>
      <c r="K56" s="146"/>
      <c r="L56" s="46"/>
      <c r="M56" s="46"/>
      <c r="N56" s="46"/>
      <c r="O56" s="46"/>
      <c r="P56" s="46"/>
      <c r="Q56" s="46"/>
    </row>
    <row r="57" spans="1:17" x14ac:dyDescent="0.25">
      <c r="A57" s="44" t="s">
        <v>102</v>
      </c>
      <c r="B57" s="53" t="s">
        <v>122</v>
      </c>
      <c r="C57" s="53" t="s">
        <v>119</v>
      </c>
      <c r="D57" s="64">
        <v>0</v>
      </c>
      <c r="E57" s="46"/>
      <c r="F57" s="47"/>
      <c r="G57" s="64"/>
      <c r="H57" s="64"/>
      <c r="I57" s="64"/>
      <c r="J57" s="64"/>
      <c r="K57" s="146"/>
      <c r="L57" s="46"/>
      <c r="M57" s="46"/>
      <c r="N57" s="46"/>
      <c r="O57" s="46"/>
      <c r="P57" s="46"/>
      <c r="Q57" s="46"/>
    </row>
    <row r="58" spans="1:17" x14ac:dyDescent="0.25">
      <c r="A58" s="44" t="s">
        <v>131</v>
      </c>
      <c r="B58" s="53" t="s">
        <v>121</v>
      </c>
      <c r="C58" s="53" t="s">
        <v>124</v>
      </c>
      <c r="D58" s="64">
        <v>0</v>
      </c>
      <c r="E58" s="46"/>
      <c r="F58" s="47"/>
      <c r="G58" s="64"/>
      <c r="H58" s="64"/>
      <c r="I58" s="64">
        <f>+D58</f>
        <v>0</v>
      </c>
      <c r="J58" s="64"/>
      <c r="K58" s="146"/>
      <c r="L58" s="46"/>
      <c r="M58" s="46"/>
      <c r="N58" s="46"/>
      <c r="O58" s="46"/>
      <c r="P58" s="46"/>
      <c r="Q58" s="46"/>
    </row>
    <row r="59" spans="1:17" x14ac:dyDescent="0.25">
      <c r="A59" s="43" t="s">
        <v>208</v>
      </c>
      <c r="B59" s="38" t="s">
        <v>107</v>
      </c>
      <c r="C59" s="38" t="s">
        <v>132</v>
      </c>
      <c r="D59" s="63">
        <f>SUM(D60:D78)</f>
        <v>2160000</v>
      </c>
      <c r="E59" s="46"/>
      <c r="F59" s="47"/>
      <c r="G59" s="63">
        <f>SUM(G60:G78)</f>
        <v>0</v>
      </c>
      <c r="H59" s="63">
        <f>SUM(H60:H78)</f>
        <v>1825000</v>
      </c>
      <c r="I59" s="63">
        <f>SUM(I60:I78)</f>
        <v>335000</v>
      </c>
      <c r="J59" s="63">
        <f>SUM(J60:J78)</f>
        <v>0</v>
      </c>
      <c r="K59" s="146"/>
      <c r="L59" s="46"/>
      <c r="M59" s="46"/>
      <c r="N59" s="46"/>
      <c r="O59" s="46"/>
      <c r="P59" s="46"/>
      <c r="Q59" s="46"/>
    </row>
    <row r="60" spans="1:17" x14ac:dyDescent="0.25">
      <c r="A60" s="44" t="s">
        <v>133</v>
      </c>
      <c r="B60" s="53" t="s">
        <v>107</v>
      </c>
      <c r="C60" s="53" t="s">
        <v>134</v>
      </c>
      <c r="D60" s="46">
        <v>150000</v>
      </c>
      <c r="E60" s="46"/>
      <c r="F60" s="47"/>
      <c r="G60" s="64"/>
      <c r="H60" s="64">
        <f>+D60</f>
        <v>150000</v>
      </c>
      <c r="I60" s="64"/>
      <c r="J60" s="64"/>
      <c r="K60" s="146"/>
      <c r="L60" s="46"/>
      <c r="M60" s="46"/>
      <c r="N60" s="46"/>
      <c r="O60" s="46"/>
      <c r="P60" s="46"/>
      <c r="Q60" s="46"/>
    </row>
    <row r="61" spans="1:17" x14ac:dyDescent="0.25">
      <c r="A61" s="44" t="s">
        <v>98</v>
      </c>
      <c r="B61" s="53" t="s">
        <v>107</v>
      </c>
      <c r="C61" s="53" t="s">
        <v>135</v>
      </c>
      <c r="D61" s="46">
        <v>0</v>
      </c>
      <c r="E61" s="46"/>
      <c r="F61" s="47"/>
      <c r="G61" s="64"/>
      <c r="H61" s="64"/>
      <c r="I61" s="64"/>
      <c r="J61" s="64"/>
      <c r="K61" s="146"/>
      <c r="L61" s="46"/>
      <c r="M61" s="46"/>
      <c r="N61" s="46"/>
      <c r="O61" s="46"/>
      <c r="P61" s="46"/>
      <c r="Q61" s="46"/>
    </row>
    <row r="62" spans="1:17" x14ac:dyDescent="0.25">
      <c r="A62" s="44" t="s">
        <v>100</v>
      </c>
      <c r="B62" s="53" t="s">
        <v>136</v>
      </c>
      <c r="C62" s="53" t="s">
        <v>137</v>
      </c>
      <c r="D62" s="46">
        <v>0</v>
      </c>
      <c r="E62" s="46"/>
      <c r="F62" s="47"/>
      <c r="G62" s="64"/>
      <c r="H62" s="64"/>
      <c r="I62" s="64"/>
      <c r="J62" s="64"/>
      <c r="K62" s="146"/>
      <c r="L62" s="46"/>
      <c r="M62" s="46"/>
      <c r="N62" s="46"/>
      <c r="O62" s="46"/>
      <c r="P62" s="46"/>
      <c r="Q62" s="46"/>
    </row>
    <row r="63" spans="1:17" x14ac:dyDescent="0.25">
      <c r="A63" s="44" t="s">
        <v>102</v>
      </c>
      <c r="B63" s="53" t="s">
        <v>138</v>
      </c>
      <c r="C63" s="53" t="s">
        <v>134</v>
      </c>
      <c r="D63" s="46">
        <v>0</v>
      </c>
      <c r="E63" s="46"/>
      <c r="F63" s="47"/>
      <c r="G63" s="64"/>
      <c r="H63" s="64"/>
      <c r="I63" s="64"/>
      <c r="J63" s="64"/>
      <c r="K63" s="146"/>
      <c r="L63" s="46"/>
      <c r="M63" s="46"/>
      <c r="N63" s="46"/>
      <c r="O63" s="46"/>
      <c r="P63" s="46"/>
      <c r="Q63" s="46"/>
    </row>
    <row r="64" spans="1:17" x14ac:dyDescent="0.25">
      <c r="A64" s="44" t="s">
        <v>139</v>
      </c>
      <c r="B64" s="53" t="s">
        <v>107</v>
      </c>
      <c r="C64" s="53" t="s">
        <v>140</v>
      </c>
      <c r="D64" s="46">
        <v>165000</v>
      </c>
      <c r="E64" s="46"/>
      <c r="F64" s="47"/>
      <c r="G64" s="64"/>
      <c r="H64" s="64">
        <f>+D64</f>
        <v>165000</v>
      </c>
      <c r="I64" s="64"/>
      <c r="J64" s="64"/>
      <c r="K64" s="146"/>
      <c r="L64" s="46"/>
      <c r="M64" s="46"/>
      <c r="N64" s="46"/>
      <c r="O64" s="46"/>
      <c r="P64" s="46"/>
      <c r="Q64" s="46"/>
    </row>
    <row r="65" spans="1:17" x14ac:dyDescent="0.25">
      <c r="A65" s="44" t="s">
        <v>98</v>
      </c>
      <c r="B65" s="53" t="s">
        <v>107</v>
      </c>
      <c r="C65" s="53" t="s">
        <v>135</v>
      </c>
      <c r="D65" s="46">
        <v>0</v>
      </c>
      <c r="E65" s="46"/>
      <c r="F65" s="47"/>
      <c r="G65" s="64"/>
      <c r="H65" s="64"/>
      <c r="I65" s="64"/>
      <c r="J65" s="64"/>
      <c r="K65" s="146"/>
      <c r="L65" s="46"/>
      <c r="M65" s="46"/>
      <c r="N65" s="46"/>
      <c r="O65" s="46"/>
      <c r="P65" s="46"/>
      <c r="Q65" s="46"/>
    </row>
    <row r="66" spans="1:17" x14ac:dyDescent="0.25">
      <c r="A66" s="44" t="s">
        <v>100</v>
      </c>
      <c r="B66" s="53" t="s">
        <v>137</v>
      </c>
      <c r="C66" s="53" t="s">
        <v>141</v>
      </c>
      <c r="D66" s="46">
        <v>0</v>
      </c>
      <c r="E66" s="46"/>
      <c r="F66" s="47"/>
      <c r="G66" s="64"/>
      <c r="H66" s="64"/>
      <c r="I66" s="64"/>
      <c r="J66" s="64"/>
      <c r="K66" s="146"/>
      <c r="L66" s="46"/>
      <c r="M66" s="46"/>
      <c r="N66" s="46"/>
      <c r="O66" s="46"/>
      <c r="P66" s="46"/>
      <c r="Q66" s="46"/>
    </row>
    <row r="67" spans="1:17" x14ac:dyDescent="0.25">
      <c r="A67" s="44" t="s">
        <v>102</v>
      </c>
      <c r="B67" s="53" t="s">
        <v>142</v>
      </c>
      <c r="C67" s="53" t="s">
        <v>140</v>
      </c>
      <c r="D67" s="46">
        <v>0</v>
      </c>
      <c r="E67" s="46"/>
      <c r="F67" s="47"/>
      <c r="G67" s="64"/>
      <c r="H67" s="64"/>
      <c r="I67" s="64"/>
      <c r="J67" s="64"/>
      <c r="K67" s="146"/>
      <c r="L67" s="46"/>
      <c r="M67" s="46"/>
      <c r="N67" s="46"/>
      <c r="O67" s="46"/>
      <c r="P67" s="46"/>
      <c r="Q67" s="46"/>
    </row>
    <row r="68" spans="1:17" x14ac:dyDescent="0.25">
      <c r="A68" s="44" t="s">
        <v>111</v>
      </c>
      <c r="B68" s="53" t="s">
        <v>143</v>
      </c>
      <c r="C68" s="53" t="s">
        <v>144</v>
      </c>
      <c r="D68" s="46">
        <v>0</v>
      </c>
      <c r="E68" s="46"/>
      <c r="F68" s="47"/>
      <c r="G68" s="64"/>
      <c r="H68" s="64"/>
      <c r="I68" s="64"/>
      <c r="J68" s="64"/>
      <c r="K68" s="146"/>
      <c r="L68" s="46"/>
      <c r="M68" s="46"/>
      <c r="N68" s="46"/>
      <c r="O68" s="46"/>
      <c r="P68" s="46"/>
      <c r="Q68" s="46"/>
    </row>
    <row r="69" spans="1:17" x14ac:dyDescent="0.25">
      <c r="A69" s="44" t="s">
        <v>114</v>
      </c>
      <c r="B69" s="53" t="s">
        <v>143</v>
      </c>
      <c r="C69" s="53" t="s">
        <v>144</v>
      </c>
      <c r="D69" s="46">
        <v>40000</v>
      </c>
      <c r="E69" s="46"/>
      <c r="F69" s="47"/>
      <c r="G69" s="64"/>
      <c r="H69" s="64">
        <f>+D69</f>
        <v>40000</v>
      </c>
      <c r="I69" s="64"/>
      <c r="J69" s="64"/>
      <c r="K69" s="146"/>
      <c r="L69" s="46"/>
      <c r="M69" s="46"/>
      <c r="N69" s="46"/>
      <c r="O69" s="46"/>
      <c r="P69" s="46"/>
      <c r="Q69" s="46"/>
    </row>
    <row r="70" spans="1:17" x14ac:dyDescent="0.25">
      <c r="A70" s="44" t="s">
        <v>145</v>
      </c>
      <c r="B70" s="53" t="s">
        <v>107</v>
      </c>
      <c r="C70" s="53" t="s">
        <v>141</v>
      </c>
      <c r="D70" s="46">
        <v>1470000</v>
      </c>
      <c r="E70" s="46"/>
      <c r="F70" s="47"/>
      <c r="G70" s="64"/>
      <c r="H70" s="64">
        <f>+D70</f>
        <v>1470000</v>
      </c>
      <c r="I70" s="64"/>
      <c r="J70" s="64"/>
      <c r="K70" s="146"/>
      <c r="L70" s="46"/>
      <c r="M70" s="46"/>
      <c r="N70" s="46"/>
      <c r="O70" s="46"/>
      <c r="P70" s="46"/>
      <c r="Q70" s="46"/>
    </row>
    <row r="71" spans="1:17" x14ac:dyDescent="0.25">
      <c r="A71" s="44" t="s">
        <v>98</v>
      </c>
      <c r="B71" s="53" t="s">
        <v>107</v>
      </c>
      <c r="C71" s="53" t="s">
        <v>146</v>
      </c>
      <c r="D71" s="46">
        <v>0</v>
      </c>
      <c r="E71" s="46"/>
      <c r="F71" s="47"/>
      <c r="G71" s="64"/>
      <c r="H71" s="64"/>
      <c r="I71" s="64"/>
      <c r="J71" s="64"/>
      <c r="K71" s="146"/>
      <c r="L71" s="46"/>
      <c r="M71" s="46"/>
      <c r="N71" s="46"/>
      <c r="O71" s="46"/>
      <c r="P71" s="46"/>
      <c r="Q71" s="46"/>
    </row>
    <row r="72" spans="1:17" x14ac:dyDescent="0.25">
      <c r="A72" s="44" t="s">
        <v>100</v>
      </c>
      <c r="B72" s="53" t="s">
        <v>147</v>
      </c>
      <c r="C72" s="53" t="s">
        <v>148</v>
      </c>
      <c r="D72" s="46">
        <v>0</v>
      </c>
      <c r="E72" s="46"/>
      <c r="F72" s="47"/>
      <c r="G72" s="64"/>
      <c r="H72" s="64"/>
      <c r="I72" s="64"/>
      <c r="J72" s="64"/>
      <c r="K72" s="146"/>
      <c r="L72" s="46"/>
      <c r="M72" s="46"/>
      <c r="N72" s="46"/>
      <c r="O72" s="46"/>
      <c r="P72" s="46"/>
      <c r="Q72" s="46"/>
    </row>
    <row r="73" spans="1:17" x14ac:dyDescent="0.25">
      <c r="A73" s="44" t="s">
        <v>102</v>
      </c>
      <c r="B73" s="53" t="s">
        <v>149</v>
      </c>
      <c r="C73" s="53" t="s">
        <v>141</v>
      </c>
      <c r="D73" s="46">
        <v>0</v>
      </c>
      <c r="E73" s="46"/>
      <c r="F73" s="47"/>
      <c r="G73" s="64"/>
      <c r="H73" s="64"/>
      <c r="I73" s="64">
        <f>+D74</f>
        <v>335000</v>
      </c>
      <c r="J73" s="64"/>
      <c r="K73" s="146"/>
      <c r="L73" s="46"/>
      <c r="M73" s="46"/>
      <c r="N73" s="46"/>
      <c r="O73" s="46"/>
      <c r="P73" s="46"/>
      <c r="Q73" s="46"/>
    </row>
    <row r="74" spans="1:17" ht="30" x14ac:dyDescent="0.25">
      <c r="A74" s="44" t="s">
        <v>150</v>
      </c>
      <c r="B74" s="53" t="s">
        <v>143</v>
      </c>
      <c r="C74" s="53" t="s">
        <v>151</v>
      </c>
      <c r="D74" s="46">
        <v>335000</v>
      </c>
      <c r="E74" s="46"/>
      <c r="F74" s="47"/>
      <c r="G74" s="64"/>
      <c r="H74" s="64"/>
      <c r="I74" s="64"/>
      <c r="J74" s="64"/>
      <c r="K74" s="146"/>
      <c r="L74" s="46"/>
      <c r="M74" s="46"/>
      <c r="N74" s="46"/>
      <c r="O74" s="46"/>
      <c r="P74" s="46"/>
      <c r="Q74" s="46"/>
    </row>
    <row r="75" spans="1:17" x14ac:dyDescent="0.25">
      <c r="A75" s="44" t="s">
        <v>98</v>
      </c>
      <c r="B75" s="53" t="s">
        <v>143</v>
      </c>
      <c r="C75" s="53" t="s">
        <v>152</v>
      </c>
      <c r="D75" s="46">
        <v>0</v>
      </c>
      <c r="E75" s="46"/>
      <c r="F75" s="47"/>
      <c r="G75" s="64"/>
      <c r="H75" s="64"/>
      <c r="I75" s="64"/>
      <c r="J75" s="64"/>
      <c r="K75" s="146"/>
      <c r="L75" s="46"/>
      <c r="M75" s="46"/>
      <c r="N75" s="46"/>
      <c r="O75" s="46"/>
      <c r="P75" s="46"/>
      <c r="Q75" s="46"/>
    </row>
    <row r="76" spans="1:17" x14ac:dyDescent="0.25">
      <c r="A76" s="44" t="s">
        <v>100</v>
      </c>
      <c r="B76" s="53" t="s">
        <v>148</v>
      </c>
      <c r="C76" s="53" t="s">
        <v>153</v>
      </c>
      <c r="D76" s="46">
        <v>0</v>
      </c>
      <c r="E76" s="46"/>
      <c r="F76" s="47"/>
      <c r="G76" s="64"/>
      <c r="H76" s="64"/>
      <c r="I76" s="64"/>
      <c r="J76" s="64"/>
      <c r="K76" s="146"/>
      <c r="L76" s="46"/>
      <c r="M76" s="46"/>
      <c r="N76" s="46"/>
      <c r="O76" s="46"/>
      <c r="P76" s="46"/>
      <c r="Q76" s="46"/>
    </row>
    <row r="77" spans="1:17" x14ac:dyDescent="0.25">
      <c r="A77" s="44" t="s">
        <v>102</v>
      </c>
      <c r="B77" s="53" t="s">
        <v>154</v>
      </c>
      <c r="C77" s="53" t="s">
        <v>151</v>
      </c>
      <c r="D77" s="46">
        <v>0</v>
      </c>
      <c r="E77" s="46"/>
      <c r="F77" s="47"/>
      <c r="G77" s="64"/>
      <c r="H77" s="64"/>
      <c r="I77" s="64"/>
      <c r="J77" s="64"/>
      <c r="K77" s="146"/>
      <c r="L77" s="46"/>
      <c r="M77" s="46"/>
      <c r="N77" s="46"/>
      <c r="O77" s="46"/>
      <c r="P77" s="46"/>
      <c r="Q77" s="46"/>
    </row>
    <row r="78" spans="1:17" x14ac:dyDescent="0.25">
      <c r="A78" s="44" t="s">
        <v>155</v>
      </c>
      <c r="B78" s="53" t="s">
        <v>153</v>
      </c>
      <c r="C78" s="53" t="s">
        <v>132</v>
      </c>
      <c r="D78" s="46">
        <v>0</v>
      </c>
      <c r="E78" s="46"/>
      <c r="F78" s="47"/>
      <c r="G78" s="64"/>
      <c r="H78" s="64"/>
      <c r="I78" s="64"/>
      <c r="J78" s="64">
        <f>+D78</f>
        <v>0</v>
      </c>
      <c r="K78" s="146"/>
      <c r="L78" s="46"/>
      <c r="M78" s="46"/>
      <c r="N78" s="46"/>
      <c r="O78" s="46"/>
      <c r="P78" s="46"/>
      <c r="Q78" s="46"/>
    </row>
    <row r="79" spans="1:17" x14ac:dyDescent="0.25">
      <c r="A79" s="43" t="s">
        <v>209</v>
      </c>
      <c r="B79" s="38" t="s">
        <v>107</v>
      </c>
      <c r="C79" s="38" t="s">
        <v>132</v>
      </c>
      <c r="D79" s="63">
        <f>SUM(D80:D98)</f>
        <v>1460000</v>
      </c>
      <c r="E79" s="46"/>
      <c r="F79" s="47"/>
      <c r="G79" s="63">
        <f>SUM(G80:G98)</f>
        <v>0</v>
      </c>
      <c r="H79" s="63">
        <f>SUM(H80:H98)</f>
        <v>1220000</v>
      </c>
      <c r="I79" s="63">
        <f>SUM(I80:I98)</f>
        <v>240000</v>
      </c>
      <c r="J79" s="63">
        <f>SUM(J80:J98)</f>
        <v>0</v>
      </c>
      <c r="K79" s="146"/>
      <c r="L79" s="46"/>
      <c r="M79" s="46"/>
      <c r="N79" s="46"/>
      <c r="O79" s="46"/>
      <c r="P79" s="46"/>
      <c r="Q79" s="46"/>
    </row>
    <row r="80" spans="1:17" x14ac:dyDescent="0.25">
      <c r="A80" s="44" t="s">
        <v>133</v>
      </c>
      <c r="B80" s="53" t="s">
        <v>107</v>
      </c>
      <c r="C80" s="53" t="s">
        <v>134</v>
      </c>
      <c r="D80" s="64">
        <v>130000</v>
      </c>
      <c r="E80" s="46"/>
      <c r="F80" s="47"/>
      <c r="G80" s="64"/>
      <c r="H80" s="64">
        <f>+D80</f>
        <v>130000</v>
      </c>
      <c r="I80" s="64"/>
      <c r="J80" s="64"/>
      <c r="K80" s="146"/>
      <c r="L80" s="46"/>
      <c r="M80" s="46"/>
      <c r="N80" s="46"/>
      <c r="O80" s="46"/>
      <c r="P80" s="46"/>
      <c r="Q80" s="46"/>
    </row>
    <row r="81" spans="1:17" x14ac:dyDescent="0.25">
      <c r="A81" s="44" t="s">
        <v>98</v>
      </c>
      <c r="B81" s="53" t="s">
        <v>107</v>
      </c>
      <c r="C81" s="53" t="s">
        <v>135</v>
      </c>
      <c r="D81" s="64">
        <v>0</v>
      </c>
      <c r="E81" s="46"/>
      <c r="F81" s="47"/>
      <c r="G81" s="64"/>
      <c r="H81" s="64"/>
      <c r="I81" s="64"/>
      <c r="J81" s="64"/>
      <c r="K81" s="146"/>
      <c r="L81" s="46"/>
      <c r="M81" s="46"/>
      <c r="N81" s="46"/>
      <c r="O81" s="46"/>
      <c r="P81" s="46"/>
      <c r="Q81" s="46"/>
    </row>
    <row r="82" spans="1:17" x14ac:dyDescent="0.25">
      <c r="A82" s="44" t="s">
        <v>100</v>
      </c>
      <c r="B82" s="53" t="s">
        <v>136</v>
      </c>
      <c r="C82" s="53" t="s">
        <v>137</v>
      </c>
      <c r="D82" s="64">
        <v>0</v>
      </c>
      <c r="E82" s="46"/>
      <c r="F82" s="47"/>
      <c r="G82" s="64"/>
      <c r="H82" s="64"/>
      <c r="I82" s="64"/>
      <c r="J82" s="64"/>
      <c r="K82" s="146"/>
      <c r="L82" s="46"/>
      <c r="M82" s="46"/>
      <c r="N82" s="46"/>
      <c r="O82" s="46"/>
      <c r="P82" s="46"/>
      <c r="Q82" s="46"/>
    </row>
    <row r="83" spans="1:17" x14ac:dyDescent="0.25">
      <c r="A83" s="44" t="s">
        <v>102</v>
      </c>
      <c r="B83" s="53" t="s">
        <v>138</v>
      </c>
      <c r="C83" s="53" t="s">
        <v>134</v>
      </c>
      <c r="D83" s="64">
        <v>0</v>
      </c>
      <c r="E83" s="46"/>
      <c r="F83" s="47"/>
      <c r="G83" s="64"/>
      <c r="H83" s="64"/>
      <c r="I83" s="64"/>
      <c r="J83" s="64"/>
      <c r="K83" s="146"/>
      <c r="L83" s="46"/>
      <c r="M83" s="46"/>
      <c r="N83" s="46"/>
      <c r="O83" s="46"/>
      <c r="P83" s="46"/>
      <c r="Q83" s="46"/>
    </row>
    <row r="84" spans="1:17" x14ac:dyDescent="0.25">
      <c r="A84" s="44" t="s">
        <v>156</v>
      </c>
      <c r="B84" s="53" t="s">
        <v>107</v>
      </c>
      <c r="C84" s="53" t="s">
        <v>140</v>
      </c>
      <c r="D84" s="64">
        <v>110000</v>
      </c>
      <c r="E84" s="46"/>
      <c r="F84" s="47"/>
      <c r="G84" s="64"/>
      <c r="H84" s="64">
        <f>+D84</f>
        <v>110000</v>
      </c>
      <c r="I84" s="64"/>
      <c r="J84" s="64"/>
      <c r="K84" s="146"/>
      <c r="L84" s="46"/>
      <c r="M84" s="46"/>
      <c r="N84" s="46"/>
      <c r="O84" s="46"/>
      <c r="P84" s="46"/>
      <c r="Q84" s="46"/>
    </row>
    <row r="85" spans="1:17" x14ac:dyDescent="0.25">
      <c r="A85" s="44" t="s">
        <v>98</v>
      </c>
      <c r="B85" s="53" t="s">
        <v>107</v>
      </c>
      <c r="C85" s="53" t="s">
        <v>135</v>
      </c>
      <c r="D85" s="64">
        <v>0</v>
      </c>
      <c r="E85" s="46"/>
      <c r="F85" s="47"/>
      <c r="G85" s="64"/>
      <c r="H85" s="64"/>
      <c r="I85" s="64"/>
      <c r="J85" s="64"/>
      <c r="K85" s="146"/>
      <c r="L85" s="46"/>
      <c r="M85" s="46"/>
      <c r="N85" s="46"/>
      <c r="O85" s="46"/>
      <c r="P85" s="46"/>
      <c r="Q85" s="46"/>
    </row>
    <row r="86" spans="1:17" x14ac:dyDescent="0.25">
      <c r="A86" s="44" t="s">
        <v>100</v>
      </c>
      <c r="B86" s="53" t="s">
        <v>137</v>
      </c>
      <c r="C86" s="53" t="s">
        <v>141</v>
      </c>
      <c r="D86" s="64">
        <v>0</v>
      </c>
      <c r="E86" s="46"/>
      <c r="F86" s="47"/>
      <c r="G86" s="64"/>
      <c r="H86" s="64"/>
      <c r="I86" s="64"/>
      <c r="J86" s="64"/>
      <c r="K86" s="146"/>
      <c r="L86" s="46"/>
      <c r="M86" s="46"/>
      <c r="N86" s="46"/>
      <c r="O86" s="46"/>
      <c r="P86" s="46"/>
      <c r="Q86" s="46"/>
    </row>
    <row r="87" spans="1:17" x14ac:dyDescent="0.25">
      <c r="A87" s="44" t="s">
        <v>102</v>
      </c>
      <c r="B87" s="53" t="s">
        <v>142</v>
      </c>
      <c r="C87" s="53" t="s">
        <v>140</v>
      </c>
      <c r="D87" s="64">
        <v>0</v>
      </c>
      <c r="E87" s="46"/>
      <c r="F87" s="47"/>
      <c r="G87" s="64"/>
      <c r="H87" s="64"/>
      <c r="I87" s="64"/>
      <c r="J87" s="64"/>
      <c r="K87" s="146"/>
      <c r="L87" s="46"/>
      <c r="M87" s="46"/>
      <c r="N87" s="46"/>
      <c r="O87" s="46"/>
      <c r="P87" s="46"/>
      <c r="Q87" s="46"/>
    </row>
    <row r="88" spans="1:17" x14ac:dyDescent="0.25">
      <c r="A88" s="44" t="s">
        <v>111</v>
      </c>
      <c r="B88" s="53" t="s">
        <v>143</v>
      </c>
      <c r="C88" s="53" t="s">
        <v>144</v>
      </c>
      <c r="D88" s="64">
        <v>0</v>
      </c>
      <c r="E88" s="46"/>
      <c r="F88" s="47"/>
      <c r="G88" s="64"/>
      <c r="H88" s="64"/>
      <c r="I88" s="64"/>
      <c r="J88" s="64"/>
      <c r="K88" s="146"/>
      <c r="L88" s="46"/>
      <c r="M88" s="46"/>
      <c r="N88" s="46"/>
      <c r="O88" s="46"/>
      <c r="P88" s="46"/>
      <c r="Q88" s="46"/>
    </row>
    <row r="89" spans="1:17" x14ac:dyDescent="0.25">
      <c r="A89" s="44" t="s">
        <v>114</v>
      </c>
      <c r="B89" s="53" t="s">
        <v>143</v>
      </c>
      <c r="C89" s="53" t="s">
        <v>144</v>
      </c>
      <c r="D89" s="64">
        <v>40000</v>
      </c>
      <c r="E89" s="46"/>
      <c r="F89" s="47"/>
      <c r="G89" s="64"/>
      <c r="H89" s="64">
        <f>+D89</f>
        <v>40000</v>
      </c>
      <c r="I89" s="64"/>
      <c r="J89" s="64"/>
      <c r="K89" s="146"/>
      <c r="L89" s="46"/>
      <c r="M89" s="46"/>
      <c r="N89" s="46"/>
      <c r="O89" s="46"/>
      <c r="P89" s="46"/>
      <c r="Q89" s="46"/>
    </row>
    <row r="90" spans="1:17" x14ac:dyDescent="0.25">
      <c r="A90" s="44" t="s">
        <v>157</v>
      </c>
      <c r="B90" s="53" t="s">
        <v>107</v>
      </c>
      <c r="C90" s="53" t="s">
        <v>141</v>
      </c>
      <c r="D90" s="64">
        <v>940000</v>
      </c>
      <c r="E90" s="46"/>
      <c r="F90" s="47"/>
      <c r="G90" s="64"/>
      <c r="H90" s="64">
        <f>+D90</f>
        <v>940000</v>
      </c>
      <c r="I90" s="64"/>
      <c r="J90" s="64"/>
      <c r="K90" s="146"/>
      <c r="L90" s="46"/>
      <c r="M90" s="46"/>
      <c r="N90" s="46"/>
      <c r="O90" s="46"/>
      <c r="P90" s="46"/>
      <c r="Q90" s="46"/>
    </row>
    <row r="91" spans="1:17" x14ac:dyDescent="0.25">
      <c r="A91" s="44" t="s">
        <v>98</v>
      </c>
      <c r="B91" s="53" t="s">
        <v>107</v>
      </c>
      <c r="C91" s="53" t="s">
        <v>146</v>
      </c>
      <c r="D91" s="64">
        <v>0</v>
      </c>
      <c r="E91" s="46"/>
      <c r="F91" s="47"/>
      <c r="G91" s="64"/>
      <c r="H91" s="64"/>
      <c r="I91" s="64"/>
      <c r="J91" s="64"/>
      <c r="K91" s="146"/>
      <c r="L91" s="46"/>
      <c r="M91" s="46"/>
      <c r="N91" s="46"/>
      <c r="O91" s="46"/>
      <c r="P91" s="46"/>
      <c r="Q91" s="46"/>
    </row>
    <row r="92" spans="1:17" x14ac:dyDescent="0.25">
      <c r="A92" s="44" t="s">
        <v>100</v>
      </c>
      <c r="B92" s="53" t="s">
        <v>147</v>
      </c>
      <c r="C92" s="53" t="s">
        <v>148</v>
      </c>
      <c r="D92" s="64">
        <v>0</v>
      </c>
      <c r="E92" s="46"/>
      <c r="F92" s="47"/>
      <c r="G92" s="64"/>
      <c r="H92" s="64"/>
      <c r="I92" s="64"/>
      <c r="J92" s="64"/>
      <c r="K92" s="146"/>
      <c r="L92" s="46"/>
      <c r="M92" s="46"/>
      <c r="N92" s="46"/>
      <c r="O92" s="46"/>
      <c r="P92" s="46"/>
      <c r="Q92" s="46"/>
    </row>
    <row r="93" spans="1:17" x14ac:dyDescent="0.25">
      <c r="A93" s="44" t="s">
        <v>102</v>
      </c>
      <c r="B93" s="53" t="s">
        <v>149</v>
      </c>
      <c r="C93" s="53" t="s">
        <v>141</v>
      </c>
      <c r="D93" s="64">
        <v>0</v>
      </c>
      <c r="E93" s="46"/>
      <c r="F93" s="47"/>
      <c r="G93" s="64"/>
      <c r="H93" s="64"/>
      <c r="I93" s="64"/>
      <c r="J93" s="64"/>
      <c r="K93" s="146"/>
      <c r="L93" s="46"/>
      <c r="M93" s="46"/>
      <c r="N93" s="46"/>
      <c r="O93" s="46"/>
      <c r="P93" s="46"/>
      <c r="Q93" s="46"/>
    </row>
    <row r="94" spans="1:17" ht="30" x14ac:dyDescent="0.25">
      <c r="A94" s="44" t="s">
        <v>158</v>
      </c>
      <c r="B94" s="53" t="s">
        <v>143</v>
      </c>
      <c r="C94" s="53" t="s">
        <v>151</v>
      </c>
      <c r="D94" s="64">
        <v>240000</v>
      </c>
      <c r="E94" s="46"/>
      <c r="F94" s="47"/>
      <c r="G94" s="64"/>
      <c r="H94" s="64"/>
      <c r="I94" s="64">
        <f>+D94</f>
        <v>240000</v>
      </c>
      <c r="J94" s="64"/>
      <c r="K94" s="146"/>
      <c r="L94" s="46"/>
      <c r="M94" s="46"/>
      <c r="N94" s="46"/>
      <c r="O94" s="46"/>
      <c r="P94" s="46"/>
      <c r="Q94" s="46"/>
    </row>
    <row r="95" spans="1:17" x14ac:dyDescent="0.25">
      <c r="A95" s="44" t="s">
        <v>98</v>
      </c>
      <c r="B95" s="53" t="s">
        <v>143</v>
      </c>
      <c r="C95" s="53" t="s">
        <v>152</v>
      </c>
      <c r="D95" s="64">
        <v>0</v>
      </c>
      <c r="E95" s="46"/>
      <c r="F95" s="47"/>
      <c r="G95" s="64"/>
      <c r="H95" s="64"/>
      <c r="I95" s="64"/>
      <c r="J95" s="64"/>
      <c r="K95" s="146"/>
      <c r="L95" s="46"/>
      <c r="M95" s="46"/>
      <c r="N95" s="46"/>
      <c r="O95" s="46"/>
      <c r="P95" s="46"/>
      <c r="Q95" s="46"/>
    </row>
    <row r="96" spans="1:17" x14ac:dyDescent="0.25">
      <c r="A96" s="44" t="s">
        <v>100</v>
      </c>
      <c r="B96" s="53" t="s">
        <v>148</v>
      </c>
      <c r="C96" s="53" t="s">
        <v>153</v>
      </c>
      <c r="D96" s="64">
        <v>0</v>
      </c>
      <c r="E96" s="46"/>
      <c r="F96" s="47"/>
      <c r="G96" s="64"/>
      <c r="H96" s="64"/>
      <c r="I96" s="64"/>
      <c r="J96" s="64"/>
      <c r="K96" s="146"/>
      <c r="L96" s="46"/>
      <c r="M96" s="46"/>
      <c r="N96" s="46"/>
      <c r="O96" s="46"/>
      <c r="P96" s="46"/>
      <c r="Q96" s="46"/>
    </row>
    <row r="97" spans="1:17" x14ac:dyDescent="0.25">
      <c r="A97" s="44" t="s">
        <v>102</v>
      </c>
      <c r="B97" s="53" t="s">
        <v>154</v>
      </c>
      <c r="C97" s="53" t="s">
        <v>151</v>
      </c>
      <c r="D97" s="64">
        <v>0</v>
      </c>
      <c r="E97" s="46"/>
      <c r="F97" s="47"/>
      <c r="G97" s="64"/>
      <c r="H97" s="64"/>
      <c r="I97" s="64"/>
      <c r="J97" s="64"/>
      <c r="K97" s="146"/>
      <c r="L97" s="46"/>
      <c r="M97" s="46"/>
      <c r="N97" s="46"/>
      <c r="O97" s="46"/>
      <c r="P97" s="46"/>
      <c r="Q97" s="46"/>
    </row>
    <row r="98" spans="1:17" x14ac:dyDescent="0.25">
      <c r="A98" s="44" t="s">
        <v>159</v>
      </c>
      <c r="B98" s="53" t="s">
        <v>153</v>
      </c>
      <c r="C98" s="53" t="s">
        <v>132</v>
      </c>
      <c r="D98" s="64">
        <v>0</v>
      </c>
      <c r="E98" s="46"/>
      <c r="F98" s="47"/>
      <c r="G98" s="64"/>
      <c r="H98" s="64"/>
      <c r="I98" s="64"/>
      <c r="J98" s="64">
        <f>+D98</f>
        <v>0</v>
      </c>
      <c r="K98" s="146"/>
      <c r="L98" s="46"/>
      <c r="M98" s="46"/>
      <c r="N98" s="46"/>
      <c r="O98" s="46"/>
      <c r="P98" s="46"/>
      <c r="Q98" s="46"/>
    </row>
    <row r="99" spans="1:17" s="93" customFormat="1" x14ac:dyDescent="0.25">
      <c r="A99" s="168" t="s">
        <v>210</v>
      </c>
      <c r="B99" s="170" t="s">
        <v>85</v>
      </c>
      <c r="C99" s="170" t="s">
        <v>160</v>
      </c>
      <c r="D99" s="174">
        <f>+D101+D105</f>
        <v>500000</v>
      </c>
      <c r="E99" s="70" t="s">
        <v>215</v>
      </c>
      <c r="F99" s="71">
        <v>0</v>
      </c>
      <c r="G99" s="71">
        <v>2</v>
      </c>
      <c r="H99" s="71">
        <v>6</v>
      </c>
      <c r="I99" s="71">
        <v>7</v>
      </c>
      <c r="J99" s="71">
        <v>0</v>
      </c>
      <c r="K99" s="147">
        <f>SUM(G99:J99)</f>
        <v>15</v>
      </c>
      <c r="L99" s="49"/>
      <c r="M99" s="49"/>
      <c r="N99" s="49"/>
      <c r="O99" s="49"/>
      <c r="P99" s="49"/>
      <c r="Q99" s="49"/>
    </row>
    <row r="100" spans="1:17" s="93" customFormat="1" x14ac:dyDescent="0.25">
      <c r="A100" s="169"/>
      <c r="B100" s="171"/>
      <c r="C100" s="171"/>
      <c r="D100" s="175"/>
      <c r="E100" s="70" t="s">
        <v>216</v>
      </c>
      <c r="F100" s="71"/>
      <c r="G100" s="72">
        <f>+G101+G105</f>
        <v>150000</v>
      </c>
      <c r="H100" s="72">
        <f>+H101+H105</f>
        <v>350000</v>
      </c>
      <c r="I100" s="72">
        <f>+I101+I105</f>
        <v>0</v>
      </c>
      <c r="J100" s="72">
        <f>+J101+J105</f>
        <v>0</v>
      </c>
      <c r="K100" s="147"/>
      <c r="L100" s="49"/>
      <c r="M100" s="49"/>
      <c r="N100" s="49"/>
      <c r="O100" s="49"/>
      <c r="P100" s="49"/>
      <c r="Q100" s="49"/>
    </row>
    <row r="101" spans="1:17" s="95" customFormat="1" x14ac:dyDescent="0.25">
      <c r="A101" s="43" t="s">
        <v>211</v>
      </c>
      <c r="B101" s="38" t="s">
        <v>85</v>
      </c>
      <c r="C101" s="38" t="s">
        <v>160</v>
      </c>
      <c r="D101" s="63">
        <f>SUM(D102:D104)</f>
        <v>150000</v>
      </c>
      <c r="E101" s="39"/>
      <c r="F101" s="54"/>
      <c r="G101" s="63">
        <f>+G103</f>
        <v>150000</v>
      </c>
      <c r="H101" s="64"/>
      <c r="I101" s="63"/>
      <c r="J101" s="63"/>
      <c r="K101" s="145"/>
      <c r="L101" s="39"/>
      <c r="M101" s="39"/>
      <c r="N101" s="39"/>
      <c r="O101" s="39"/>
      <c r="P101" s="39"/>
      <c r="Q101" s="39"/>
    </row>
    <row r="102" spans="1:17" s="96" customFormat="1" x14ac:dyDescent="0.25">
      <c r="A102" s="58" t="s">
        <v>88</v>
      </c>
      <c r="B102" s="59" t="s">
        <v>85</v>
      </c>
      <c r="C102" s="59" t="s">
        <v>106</v>
      </c>
      <c r="D102" s="66">
        <v>0</v>
      </c>
      <c r="E102" s="60"/>
      <c r="F102" s="61"/>
      <c r="G102" s="64"/>
      <c r="H102" s="64"/>
      <c r="I102" s="66"/>
      <c r="J102" s="66"/>
      <c r="K102" s="146"/>
      <c r="L102" s="60"/>
      <c r="M102" s="60"/>
      <c r="N102" s="60"/>
      <c r="O102" s="60"/>
      <c r="P102" s="60"/>
      <c r="Q102" s="60"/>
    </row>
    <row r="103" spans="1:17" s="96" customFormat="1" x14ac:dyDescent="0.25">
      <c r="A103" s="58" t="s">
        <v>90</v>
      </c>
      <c r="B103" s="59" t="s">
        <v>127</v>
      </c>
      <c r="C103" s="59" t="s">
        <v>161</v>
      </c>
      <c r="D103" s="66">
        <v>150000</v>
      </c>
      <c r="E103" s="60"/>
      <c r="F103" s="61"/>
      <c r="G103" s="64">
        <v>150000</v>
      </c>
      <c r="H103" s="64"/>
      <c r="I103" s="66"/>
      <c r="J103" s="66"/>
      <c r="K103" s="146"/>
      <c r="L103" s="60"/>
      <c r="M103" s="60"/>
      <c r="N103" s="60"/>
      <c r="O103" s="60"/>
      <c r="P103" s="60"/>
      <c r="Q103" s="60"/>
    </row>
    <row r="104" spans="1:17" s="96" customFormat="1" x14ac:dyDescent="0.25">
      <c r="A104" s="58" t="s">
        <v>94</v>
      </c>
      <c r="B104" s="59" t="s">
        <v>162</v>
      </c>
      <c r="C104" s="59" t="s">
        <v>160</v>
      </c>
      <c r="D104" s="66">
        <v>0</v>
      </c>
      <c r="E104" s="60"/>
      <c r="F104" s="61"/>
      <c r="G104" s="64"/>
      <c r="H104" s="64"/>
      <c r="I104" s="66"/>
      <c r="J104" s="66"/>
      <c r="K104" s="146"/>
      <c r="L104" s="60"/>
      <c r="M104" s="60"/>
      <c r="N104" s="60"/>
      <c r="O104" s="60"/>
      <c r="P104" s="60"/>
      <c r="Q104" s="60"/>
    </row>
    <row r="105" spans="1:17" s="95" customFormat="1" x14ac:dyDescent="0.25">
      <c r="A105" s="43" t="s">
        <v>212</v>
      </c>
      <c r="B105" s="38" t="s">
        <v>85</v>
      </c>
      <c r="C105" s="38" t="s">
        <v>160</v>
      </c>
      <c r="D105" s="63">
        <f>SUM(D106:D108)</f>
        <v>350000</v>
      </c>
      <c r="E105" s="39"/>
      <c r="F105" s="54"/>
      <c r="G105" s="64"/>
      <c r="H105" s="63">
        <f>+H107</f>
        <v>350000</v>
      </c>
      <c r="I105" s="63"/>
      <c r="J105" s="63"/>
      <c r="K105" s="145"/>
      <c r="L105" s="39"/>
      <c r="M105" s="39"/>
      <c r="N105" s="39"/>
      <c r="O105" s="39"/>
      <c r="P105" s="39"/>
      <c r="Q105" s="39"/>
    </row>
    <row r="106" spans="1:17" x14ac:dyDescent="0.25">
      <c r="A106" s="58" t="s">
        <v>88</v>
      </c>
      <c r="B106" s="45" t="s">
        <v>85</v>
      </c>
      <c r="C106" s="45" t="s">
        <v>106</v>
      </c>
      <c r="D106" s="64">
        <v>0</v>
      </c>
      <c r="E106" s="46"/>
      <c r="F106" s="47"/>
      <c r="G106" s="64"/>
      <c r="H106" s="64"/>
      <c r="I106" s="64"/>
      <c r="J106" s="64"/>
      <c r="K106" s="146"/>
      <c r="L106" s="46"/>
      <c r="M106" s="46"/>
      <c r="N106" s="46"/>
      <c r="O106" s="46"/>
      <c r="P106" s="46"/>
      <c r="Q106" s="46"/>
    </row>
    <row r="107" spans="1:17" x14ac:dyDescent="0.25">
      <c r="A107" s="58" t="s">
        <v>90</v>
      </c>
      <c r="B107" s="45" t="s">
        <v>127</v>
      </c>
      <c r="C107" s="45" t="s">
        <v>161</v>
      </c>
      <c r="D107" s="64">
        <v>350000</v>
      </c>
      <c r="E107" s="46"/>
      <c r="F107" s="97"/>
      <c r="G107" s="64"/>
      <c r="H107" s="64">
        <f>+D107</f>
        <v>350000</v>
      </c>
      <c r="I107" s="64"/>
      <c r="J107" s="64"/>
      <c r="K107" s="146"/>
      <c r="L107" s="46"/>
      <c r="M107" s="46"/>
      <c r="N107" s="46"/>
      <c r="O107" s="46"/>
      <c r="P107" s="46"/>
      <c r="Q107" s="46"/>
    </row>
    <row r="108" spans="1:17" x14ac:dyDescent="0.25">
      <c r="A108" s="58" t="s">
        <v>94</v>
      </c>
      <c r="B108" s="45" t="s">
        <v>162</v>
      </c>
      <c r="C108" s="45" t="s">
        <v>160</v>
      </c>
      <c r="D108" s="64">
        <v>0</v>
      </c>
      <c r="E108" s="46"/>
      <c r="G108" s="80"/>
      <c r="H108" s="64"/>
      <c r="I108" s="64"/>
      <c r="J108" s="64"/>
      <c r="K108" s="146"/>
      <c r="L108" s="46"/>
      <c r="M108" s="46"/>
      <c r="N108" s="46"/>
      <c r="O108" s="46"/>
      <c r="P108" s="46"/>
      <c r="Q108" s="46"/>
    </row>
    <row r="109" spans="1:17" s="93" customFormat="1" x14ac:dyDescent="0.25">
      <c r="A109" s="168" t="s">
        <v>213</v>
      </c>
      <c r="B109" s="170" t="s">
        <v>107</v>
      </c>
      <c r="C109" s="170" t="s">
        <v>163</v>
      </c>
      <c r="D109" s="174">
        <f>SUM(D111:D113)</f>
        <v>200000</v>
      </c>
      <c r="E109" s="49" t="s">
        <v>205</v>
      </c>
      <c r="F109" s="71">
        <v>0</v>
      </c>
      <c r="G109" s="71">
        <v>0</v>
      </c>
      <c r="H109" s="71">
        <v>0</v>
      </c>
      <c r="I109" s="71">
        <v>1</v>
      </c>
      <c r="J109" s="71">
        <v>0</v>
      </c>
      <c r="K109" s="147">
        <f>SUM(G109:J109)</f>
        <v>1</v>
      </c>
      <c r="L109" s="71"/>
      <c r="M109" s="49"/>
      <c r="N109" s="49"/>
      <c r="O109" s="49"/>
      <c r="P109" s="49"/>
      <c r="Q109" s="49"/>
    </row>
    <row r="110" spans="1:17" s="93" customFormat="1" x14ac:dyDescent="0.25">
      <c r="A110" s="169"/>
      <c r="B110" s="171"/>
      <c r="C110" s="171"/>
      <c r="D110" s="175"/>
      <c r="E110" s="49" t="s">
        <v>216</v>
      </c>
      <c r="F110" s="71"/>
      <c r="G110" s="72">
        <f>+G112</f>
        <v>0</v>
      </c>
      <c r="H110" s="72">
        <f>+H112</f>
        <v>0</v>
      </c>
      <c r="I110" s="72">
        <f>+I112</f>
        <v>200000</v>
      </c>
      <c r="J110" s="72">
        <f>+J112</f>
        <v>0</v>
      </c>
      <c r="K110" s="147"/>
      <c r="L110" s="71"/>
      <c r="M110" s="49"/>
      <c r="N110" s="49"/>
      <c r="O110" s="49"/>
      <c r="P110" s="49"/>
      <c r="Q110" s="49"/>
    </row>
    <row r="111" spans="1:17" x14ac:dyDescent="0.25">
      <c r="A111" s="44" t="s">
        <v>164</v>
      </c>
      <c r="B111" s="53" t="s">
        <v>107</v>
      </c>
      <c r="C111" s="53" t="s">
        <v>135</v>
      </c>
      <c r="D111" s="64">
        <v>0</v>
      </c>
      <c r="E111" s="46"/>
      <c r="G111" s="80"/>
      <c r="H111" s="64"/>
      <c r="I111" s="64"/>
      <c r="J111" s="64"/>
      <c r="K111" s="146"/>
      <c r="L111" s="46"/>
      <c r="M111" s="46"/>
      <c r="N111" s="46"/>
      <c r="O111" s="46"/>
      <c r="P111" s="46"/>
      <c r="Q111" s="46"/>
    </row>
    <row r="112" spans="1:17" x14ac:dyDescent="0.25">
      <c r="A112" s="44" t="s">
        <v>165</v>
      </c>
      <c r="B112" s="53" t="s">
        <v>136</v>
      </c>
      <c r="C112" s="53" t="s">
        <v>163</v>
      </c>
      <c r="D112" s="64">
        <v>200000</v>
      </c>
      <c r="E112" s="46"/>
      <c r="F112" s="47"/>
      <c r="G112" s="64"/>
      <c r="H112" s="64"/>
      <c r="I112" s="64">
        <v>200000</v>
      </c>
      <c r="J112" s="64"/>
      <c r="K112" s="146"/>
      <c r="L112" s="46"/>
      <c r="M112" s="46"/>
      <c r="N112" s="46"/>
      <c r="O112" s="46"/>
      <c r="P112" s="46"/>
      <c r="Q112" s="46"/>
    </row>
    <row r="113" spans="1:17" x14ac:dyDescent="0.25">
      <c r="A113" s="44" t="s">
        <v>166</v>
      </c>
      <c r="B113" s="53" t="s">
        <v>167</v>
      </c>
      <c r="C113" s="53" t="s">
        <v>168</v>
      </c>
      <c r="D113" s="64">
        <v>0</v>
      </c>
      <c r="E113" s="46"/>
      <c r="F113" s="47"/>
      <c r="G113" s="64"/>
      <c r="H113" s="64"/>
      <c r="I113" s="64"/>
      <c r="J113" s="64"/>
      <c r="K113" s="146"/>
      <c r="L113" s="46"/>
      <c r="M113" s="46"/>
      <c r="N113" s="46"/>
      <c r="O113" s="46"/>
      <c r="P113" s="46"/>
      <c r="Q113" s="46"/>
    </row>
    <row r="114" spans="1:17" s="93" customFormat="1" x14ac:dyDescent="0.25">
      <c r="A114" s="168" t="s">
        <v>214</v>
      </c>
      <c r="B114" s="170" t="s">
        <v>169</v>
      </c>
      <c r="C114" s="170" t="s">
        <v>170</v>
      </c>
      <c r="D114" s="174">
        <f>SUM(D116:D118)</f>
        <v>200000</v>
      </c>
      <c r="E114" s="49" t="s">
        <v>205</v>
      </c>
      <c r="F114" s="71">
        <v>0</v>
      </c>
      <c r="G114" s="71">
        <v>0</v>
      </c>
      <c r="H114" s="71">
        <v>0</v>
      </c>
      <c r="I114" s="71">
        <v>2</v>
      </c>
      <c r="J114" s="71">
        <v>0</v>
      </c>
      <c r="K114" s="147">
        <f>SUM(G114:J114)</f>
        <v>2</v>
      </c>
      <c r="L114" s="49"/>
      <c r="M114" s="49"/>
      <c r="N114" s="49"/>
      <c r="O114" s="49"/>
      <c r="P114" s="49"/>
      <c r="Q114" s="49"/>
    </row>
    <row r="115" spans="1:17" s="93" customFormat="1" x14ac:dyDescent="0.25">
      <c r="A115" s="169"/>
      <c r="B115" s="171"/>
      <c r="C115" s="171"/>
      <c r="D115" s="175"/>
      <c r="E115" s="49" t="s">
        <v>216</v>
      </c>
      <c r="F115" s="71"/>
      <c r="G115" s="72">
        <f>+G117</f>
        <v>0</v>
      </c>
      <c r="H115" s="72">
        <f>+H117</f>
        <v>0</v>
      </c>
      <c r="I115" s="72">
        <f>+I117</f>
        <v>200000</v>
      </c>
      <c r="J115" s="72">
        <f>+J117</f>
        <v>0</v>
      </c>
      <c r="K115" s="147"/>
      <c r="L115" s="49"/>
      <c r="M115" s="49"/>
      <c r="N115" s="49"/>
      <c r="O115" s="49"/>
      <c r="P115" s="49"/>
      <c r="Q115" s="49"/>
    </row>
    <row r="116" spans="1:17" x14ac:dyDescent="0.25">
      <c r="A116" s="44" t="s">
        <v>164</v>
      </c>
      <c r="B116" s="53" t="s">
        <v>169</v>
      </c>
      <c r="C116" s="53" t="s">
        <v>171</v>
      </c>
      <c r="D116" s="64">
        <v>0</v>
      </c>
      <c r="E116" s="46"/>
      <c r="F116" s="47"/>
      <c r="G116" s="64"/>
      <c r="H116" s="64"/>
      <c r="I116" s="64"/>
      <c r="J116" s="64"/>
      <c r="K116" s="146"/>
      <c r="L116" s="46"/>
      <c r="M116" s="46"/>
      <c r="N116" s="46"/>
      <c r="O116" s="46"/>
      <c r="P116" s="46"/>
      <c r="Q116" s="46"/>
    </row>
    <row r="117" spans="1:17" ht="21" customHeight="1" x14ac:dyDescent="0.25">
      <c r="A117" s="44" t="s">
        <v>165</v>
      </c>
      <c r="B117" s="53" t="s">
        <v>172</v>
      </c>
      <c r="C117" s="53" t="s">
        <v>173</v>
      </c>
      <c r="D117" s="64">
        <v>200000</v>
      </c>
      <c r="E117" s="78"/>
      <c r="G117" s="80"/>
      <c r="H117" s="80"/>
      <c r="I117" s="64">
        <v>200000</v>
      </c>
      <c r="J117" s="80"/>
    </row>
    <row r="118" spans="1:17" x14ac:dyDescent="0.25">
      <c r="A118" s="44" t="s">
        <v>166</v>
      </c>
      <c r="B118" s="53" t="s">
        <v>174</v>
      </c>
      <c r="C118" s="53" t="s">
        <v>170</v>
      </c>
      <c r="D118" s="64">
        <v>0</v>
      </c>
      <c r="E118" s="78"/>
      <c r="G118" s="80"/>
      <c r="H118" s="80"/>
      <c r="I118" s="80"/>
      <c r="J118" s="80"/>
    </row>
    <row r="119" spans="1:17" s="93" customFormat="1" x14ac:dyDescent="0.25">
      <c r="A119" s="168" t="s">
        <v>310</v>
      </c>
      <c r="B119" s="170" t="s">
        <v>85</v>
      </c>
      <c r="C119" s="170" t="s">
        <v>126</v>
      </c>
      <c r="D119" s="174">
        <f>SUM(D121:D123)</f>
        <v>200000</v>
      </c>
      <c r="E119" s="49" t="s">
        <v>205</v>
      </c>
      <c r="F119" s="71">
        <v>0</v>
      </c>
      <c r="G119" s="71">
        <v>1</v>
      </c>
      <c r="H119" s="71">
        <v>0</v>
      </c>
      <c r="I119" s="71">
        <v>0</v>
      </c>
      <c r="J119" s="71">
        <v>0</v>
      </c>
      <c r="K119" s="147">
        <f>SUM(G119:J119)</f>
        <v>1</v>
      </c>
      <c r="L119" s="49"/>
      <c r="M119" s="49"/>
      <c r="N119" s="49"/>
      <c r="O119" s="49"/>
      <c r="P119" s="49"/>
      <c r="Q119" s="49"/>
    </row>
    <row r="120" spans="1:17" s="93" customFormat="1" x14ac:dyDescent="0.25">
      <c r="A120" s="169"/>
      <c r="B120" s="171"/>
      <c r="C120" s="171"/>
      <c r="D120" s="175"/>
      <c r="E120" s="49" t="s">
        <v>216</v>
      </c>
      <c r="F120" s="71"/>
      <c r="G120" s="72">
        <f>+G122</f>
        <v>200000</v>
      </c>
      <c r="H120" s="72">
        <f>+H122</f>
        <v>0</v>
      </c>
      <c r="I120" s="72">
        <f>+I122</f>
        <v>0</v>
      </c>
      <c r="J120" s="72">
        <f>+J122</f>
        <v>0</v>
      </c>
      <c r="K120" s="147"/>
      <c r="L120" s="49"/>
      <c r="M120" s="49"/>
      <c r="N120" s="49"/>
      <c r="O120" s="49"/>
      <c r="P120" s="49"/>
      <c r="Q120" s="49"/>
    </row>
    <row r="121" spans="1:17" x14ac:dyDescent="0.25">
      <c r="A121" s="44" t="s">
        <v>164</v>
      </c>
      <c r="B121" s="53" t="s">
        <v>85</v>
      </c>
      <c r="C121" s="53" t="s">
        <v>106</v>
      </c>
      <c r="D121" s="64">
        <v>0</v>
      </c>
      <c r="E121" s="78"/>
      <c r="G121" s="80"/>
      <c r="H121" s="80"/>
      <c r="I121" s="80"/>
      <c r="J121" s="80"/>
    </row>
    <row r="122" spans="1:17" x14ac:dyDescent="0.25">
      <c r="A122" s="44" t="s">
        <v>165</v>
      </c>
      <c r="B122" s="53" t="s">
        <v>127</v>
      </c>
      <c r="C122" s="53" t="s">
        <v>107</v>
      </c>
      <c r="D122" s="64">
        <v>200000</v>
      </c>
      <c r="E122" s="78"/>
      <c r="G122" s="64">
        <v>200000</v>
      </c>
      <c r="H122" s="80"/>
      <c r="I122" s="80"/>
      <c r="J122" s="80"/>
    </row>
    <row r="123" spans="1:17" x14ac:dyDescent="0.25">
      <c r="A123" s="44" t="s">
        <v>166</v>
      </c>
      <c r="B123" s="53" t="s">
        <v>109</v>
      </c>
      <c r="C123" s="53" t="s">
        <v>126</v>
      </c>
      <c r="D123" s="64">
        <v>0</v>
      </c>
      <c r="E123" s="78"/>
      <c r="G123" s="80"/>
      <c r="H123" s="80"/>
      <c r="I123" s="80"/>
      <c r="J123" s="80"/>
    </row>
    <row r="124" spans="1:17" s="92" customFormat="1" ht="30" x14ac:dyDescent="0.25">
      <c r="A124" s="40" t="s">
        <v>217</v>
      </c>
      <c r="B124" s="41" t="s">
        <v>85</v>
      </c>
      <c r="C124" s="41" t="s">
        <v>175</v>
      </c>
      <c r="D124" s="69">
        <f>+D125+D149+D157+D164</f>
        <v>2000000</v>
      </c>
      <c r="E124" s="42"/>
      <c r="F124" s="68"/>
      <c r="G124" s="69">
        <f>+G126+G150+G158+G165</f>
        <v>1300000</v>
      </c>
      <c r="H124" s="69">
        <f>+H126+H150+H158+H165</f>
        <v>0</v>
      </c>
      <c r="I124" s="69">
        <f>+I126+I150+I158+I165</f>
        <v>700000</v>
      </c>
      <c r="J124" s="69">
        <f>+J126+J150+J158+J165</f>
        <v>0</v>
      </c>
      <c r="K124" s="145"/>
      <c r="L124" s="42"/>
      <c r="M124" s="42"/>
      <c r="N124" s="42"/>
      <c r="O124" s="42"/>
      <c r="P124" s="42"/>
      <c r="Q124" s="42"/>
    </row>
    <row r="125" spans="1:17" s="93" customFormat="1" x14ac:dyDescent="0.25">
      <c r="A125" s="168" t="s">
        <v>302</v>
      </c>
      <c r="B125" s="170" t="s">
        <v>85</v>
      </c>
      <c r="C125" s="170" t="s">
        <v>175</v>
      </c>
      <c r="D125" s="174">
        <f>+D128+D137+D143+D127</f>
        <v>1000000</v>
      </c>
      <c r="E125" s="49" t="s">
        <v>205</v>
      </c>
      <c r="F125" s="71">
        <v>0</v>
      </c>
      <c r="G125" s="71">
        <v>0</v>
      </c>
      <c r="H125" s="71">
        <v>0</v>
      </c>
      <c r="I125" s="71">
        <v>1</v>
      </c>
      <c r="J125" s="71">
        <v>4</v>
      </c>
      <c r="K125" s="147">
        <f>SUM(G125:J125)</f>
        <v>5</v>
      </c>
      <c r="L125" s="49"/>
      <c r="M125" s="49"/>
      <c r="N125" s="49"/>
      <c r="O125" s="49"/>
      <c r="P125" s="49"/>
      <c r="Q125" s="49"/>
    </row>
    <row r="126" spans="1:17" s="93" customFormat="1" x14ac:dyDescent="0.25">
      <c r="A126" s="169"/>
      <c r="B126" s="171"/>
      <c r="C126" s="171"/>
      <c r="D126" s="175"/>
      <c r="E126" s="49" t="s">
        <v>216</v>
      </c>
      <c r="F126" s="71"/>
      <c r="G126" s="72">
        <f>+G128+G137+G143</f>
        <v>300000</v>
      </c>
      <c r="H126" s="72">
        <f>+H128+H137+H143</f>
        <v>0</v>
      </c>
      <c r="I126" s="72">
        <f>+I128+I137+I143</f>
        <v>700000</v>
      </c>
      <c r="J126" s="72">
        <f>+J128+J137+J143</f>
        <v>0</v>
      </c>
      <c r="K126" s="147"/>
      <c r="L126" s="49"/>
      <c r="M126" s="49"/>
      <c r="N126" s="49"/>
      <c r="O126" s="49"/>
      <c r="P126" s="49"/>
      <c r="Q126" s="49"/>
    </row>
    <row r="127" spans="1:17" x14ac:dyDescent="0.25">
      <c r="A127" s="44" t="s">
        <v>251</v>
      </c>
      <c r="B127" s="52" t="s">
        <v>85</v>
      </c>
      <c r="C127" s="53" t="s">
        <v>263</v>
      </c>
      <c r="D127" s="64">
        <v>50000</v>
      </c>
      <c r="E127" s="46"/>
      <c r="F127" s="47"/>
      <c r="G127" s="64">
        <f>+D127</f>
        <v>50000</v>
      </c>
      <c r="H127" s="64"/>
      <c r="I127" s="64"/>
      <c r="J127" s="64"/>
      <c r="K127" s="146"/>
      <c r="L127" s="46"/>
      <c r="M127" s="46"/>
      <c r="N127" s="46"/>
      <c r="O127" s="46"/>
      <c r="P127" s="46"/>
      <c r="Q127" s="46"/>
    </row>
    <row r="128" spans="1:17" s="98" customFormat="1" ht="45" x14ac:dyDescent="0.25">
      <c r="A128" s="55" t="s">
        <v>299</v>
      </c>
      <c r="B128" s="56" t="s">
        <v>85</v>
      </c>
      <c r="C128" s="56" t="s">
        <v>175</v>
      </c>
      <c r="D128" s="73">
        <f>+D130</f>
        <v>250000</v>
      </c>
      <c r="E128" s="73"/>
      <c r="F128" s="73"/>
      <c r="G128" s="73">
        <f>SUM(G129:G136)</f>
        <v>300000</v>
      </c>
      <c r="H128" s="73">
        <f>SUM(H129:H136)</f>
        <v>0</v>
      </c>
      <c r="I128" s="73">
        <f>SUM(I129:I136)</f>
        <v>0</v>
      </c>
      <c r="J128" s="73">
        <f>SUM(J129:J136)</f>
        <v>0</v>
      </c>
      <c r="K128" s="143"/>
    </row>
    <row r="129" spans="1:11" s="98" customFormat="1" x14ac:dyDescent="0.25">
      <c r="A129" s="44" t="s">
        <v>88</v>
      </c>
      <c r="B129" s="53" t="s">
        <v>252</v>
      </c>
      <c r="C129" s="53" t="s">
        <v>264</v>
      </c>
      <c r="D129" s="65"/>
      <c r="E129" s="77"/>
      <c r="F129" s="57"/>
      <c r="G129" s="57"/>
      <c r="H129" s="57"/>
      <c r="I129" s="57"/>
      <c r="J129" s="57"/>
      <c r="K129" s="148"/>
    </row>
    <row r="130" spans="1:11" s="98" customFormat="1" x14ac:dyDescent="0.25">
      <c r="A130" s="44" t="s">
        <v>90</v>
      </c>
      <c r="B130" s="53" t="s">
        <v>253</v>
      </c>
      <c r="C130" s="53" t="s">
        <v>265</v>
      </c>
      <c r="D130" s="65">
        <v>250000</v>
      </c>
      <c r="E130" s="77"/>
      <c r="F130" s="57"/>
      <c r="G130" s="65">
        <v>300000</v>
      </c>
      <c r="H130" s="57"/>
      <c r="I130" s="57"/>
      <c r="J130" s="57"/>
      <c r="K130" s="148"/>
    </row>
    <row r="131" spans="1:11" s="98" customFormat="1" x14ac:dyDescent="0.25">
      <c r="A131" s="44" t="s">
        <v>176</v>
      </c>
      <c r="B131" s="53" t="s">
        <v>253</v>
      </c>
      <c r="C131" s="53" t="s">
        <v>266</v>
      </c>
      <c r="D131" s="65"/>
      <c r="E131" s="77"/>
      <c r="F131" s="57"/>
      <c r="G131" s="57"/>
      <c r="H131" s="57"/>
      <c r="I131" s="57"/>
      <c r="J131" s="57"/>
      <c r="K131" s="148"/>
    </row>
    <row r="132" spans="1:11" s="98" customFormat="1" x14ac:dyDescent="0.25">
      <c r="A132" s="44" t="s">
        <v>177</v>
      </c>
      <c r="B132" s="53" t="s">
        <v>267</v>
      </c>
      <c r="C132" s="53" t="s">
        <v>268</v>
      </c>
      <c r="D132" s="65"/>
      <c r="E132" s="77"/>
      <c r="F132" s="57"/>
      <c r="G132" s="57"/>
      <c r="H132" s="57"/>
      <c r="I132" s="57"/>
      <c r="J132" s="57"/>
      <c r="K132" s="148"/>
    </row>
    <row r="133" spans="1:11" s="98" customFormat="1" x14ac:dyDescent="0.25">
      <c r="A133" s="62" t="s">
        <v>178</v>
      </c>
      <c r="B133" s="53" t="s">
        <v>269</v>
      </c>
      <c r="C133" s="53" t="s">
        <v>270</v>
      </c>
      <c r="D133" s="65"/>
      <c r="E133" s="77"/>
      <c r="F133" s="57"/>
      <c r="G133" s="57"/>
      <c r="H133" s="57"/>
      <c r="I133" s="57"/>
      <c r="J133" s="57"/>
      <c r="K133" s="148"/>
    </row>
    <row r="134" spans="1:11" s="98" customFormat="1" x14ac:dyDescent="0.25">
      <c r="A134" s="44" t="s">
        <v>179</v>
      </c>
      <c r="B134" s="53" t="s">
        <v>271</v>
      </c>
      <c r="C134" s="53" t="s">
        <v>187</v>
      </c>
      <c r="D134" s="65"/>
      <c r="E134" s="77"/>
      <c r="F134" s="57"/>
      <c r="G134" s="57"/>
      <c r="H134" s="57"/>
      <c r="I134" s="57"/>
      <c r="J134" s="57"/>
      <c r="K134" s="148"/>
    </row>
    <row r="135" spans="1:11" s="98" customFormat="1" x14ac:dyDescent="0.25">
      <c r="A135" s="44" t="s">
        <v>180</v>
      </c>
      <c r="B135" s="53" t="s">
        <v>272</v>
      </c>
      <c r="C135" s="53" t="s">
        <v>273</v>
      </c>
      <c r="D135" s="65"/>
      <c r="E135" s="77"/>
      <c r="F135" s="57"/>
      <c r="G135" s="57"/>
      <c r="H135" s="57"/>
      <c r="I135" s="57"/>
      <c r="J135" s="57"/>
      <c r="K135" s="148"/>
    </row>
    <row r="136" spans="1:11" x14ac:dyDescent="0.25">
      <c r="A136" s="44" t="s">
        <v>94</v>
      </c>
      <c r="B136" s="53" t="s">
        <v>274</v>
      </c>
      <c r="C136" s="53" t="s">
        <v>265</v>
      </c>
      <c r="D136" s="64">
        <v>0</v>
      </c>
      <c r="E136" s="78"/>
      <c r="G136" s="80"/>
      <c r="H136" s="80"/>
      <c r="I136" s="80"/>
      <c r="J136" s="80"/>
    </row>
    <row r="137" spans="1:11" s="157" customFormat="1" ht="30" x14ac:dyDescent="0.25">
      <c r="A137" s="55" t="s">
        <v>304</v>
      </c>
      <c r="B137" s="38" t="s">
        <v>281</v>
      </c>
      <c r="C137" s="38" t="s">
        <v>280</v>
      </c>
      <c r="D137" s="73">
        <f>+D139</f>
        <v>350000</v>
      </c>
      <c r="E137" s="155"/>
      <c r="F137" s="156"/>
      <c r="G137" s="73">
        <f>SUM(G138:G142)</f>
        <v>0</v>
      </c>
      <c r="H137" s="73">
        <f>SUM(H138:H142)</f>
        <v>0</v>
      </c>
      <c r="I137" s="73">
        <f>SUM(I138:I142)</f>
        <v>350000</v>
      </c>
      <c r="J137" s="73">
        <f>SUM(J138:J142)</f>
        <v>0</v>
      </c>
      <c r="K137" s="147"/>
    </row>
    <row r="138" spans="1:11" x14ac:dyDescent="0.25">
      <c r="A138" s="44" t="s">
        <v>88</v>
      </c>
      <c r="B138" s="53" t="s">
        <v>281</v>
      </c>
      <c r="C138" s="53" t="s">
        <v>282</v>
      </c>
      <c r="D138" s="64">
        <v>0</v>
      </c>
      <c r="E138" s="78"/>
      <c r="G138" s="80"/>
      <c r="H138" s="80"/>
      <c r="I138" s="80"/>
      <c r="J138" s="80"/>
    </row>
    <row r="139" spans="1:11" x14ac:dyDescent="0.25">
      <c r="A139" s="44" t="s">
        <v>90</v>
      </c>
      <c r="B139" s="53" t="s">
        <v>275</v>
      </c>
      <c r="C139" s="53" t="s">
        <v>276</v>
      </c>
      <c r="D139" s="64">
        <v>350000</v>
      </c>
      <c r="E139" s="78"/>
      <c r="G139" s="80"/>
      <c r="H139" s="80"/>
      <c r="I139" s="65">
        <v>350000</v>
      </c>
      <c r="J139" s="80"/>
    </row>
    <row r="140" spans="1:11" x14ac:dyDescent="0.25">
      <c r="A140" s="44" t="s">
        <v>181</v>
      </c>
      <c r="B140" s="53" t="s">
        <v>275</v>
      </c>
      <c r="C140" s="53" t="s">
        <v>277</v>
      </c>
      <c r="D140" s="64">
        <v>0</v>
      </c>
      <c r="E140" s="78"/>
      <c r="G140" s="80"/>
      <c r="H140" s="80"/>
      <c r="I140" s="65"/>
      <c r="J140" s="80"/>
    </row>
    <row r="141" spans="1:11" x14ac:dyDescent="0.25">
      <c r="A141" s="44" t="s">
        <v>182</v>
      </c>
      <c r="B141" s="53" t="s">
        <v>278</v>
      </c>
      <c r="C141" s="53" t="s">
        <v>276</v>
      </c>
      <c r="D141" s="64">
        <v>0</v>
      </c>
      <c r="E141" s="78"/>
      <c r="G141" s="80"/>
      <c r="H141" s="80"/>
      <c r="I141" s="65"/>
      <c r="J141" s="80"/>
    </row>
    <row r="142" spans="1:11" x14ac:dyDescent="0.25">
      <c r="A142" s="44" t="s">
        <v>94</v>
      </c>
      <c r="B142" s="53" t="s">
        <v>279</v>
      </c>
      <c r="C142" s="53" t="s">
        <v>280</v>
      </c>
      <c r="D142" s="64"/>
      <c r="E142" s="78"/>
      <c r="G142" s="80"/>
      <c r="H142" s="80"/>
      <c r="I142" s="65"/>
      <c r="J142" s="80"/>
    </row>
    <row r="143" spans="1:11" s="95" customFormat="1" ht="30" x14ac:dyDescent="0.25">
      <c r="A143" s="55" t="s">
        <v>305</v>
      </c>
      <c r="B143" s="38" t="s">
        <v>274</v>
      </c>
      <c r="C143" s="38" t="s">
        <v>289</v>
      </c>
      <c r="D143" s="63">
        <f>+D145</f>
        <v>350000</v>
      </c>
      <c r="E143" s="76"/>
      <c r="F143" s="99"/>
      <c r="G143" s="63">
        <f>SUM(G144:G148)</f>
        <v>0</v>
      </c>
      <c r="H143" s="63">
        <f>SUM(H144:H148)</f>
        <v>0</v>
      </c>
      <c r="I143" s="63">
        <f>SUM(I144:I148)</f>
        <v>350000</v>
      </c>
      <c r="J143" s="63">
        <f>SUM(J144:J148)</f>
        <v>0</v>
      </c>
      <c r="K143" s="149"/>
    </row>
    <row r="144" spans="1:11" x14ac:dyDescent="0.25">
      <c r="A144" s="44" t="s">
        <v>88</v>
      </c>
      <c r="B144" s="53" t="s">
        <v>274</v>
      </c>
      <c r="C144" s="53" t="s">
        <v>283</v>
      </c>
      <c r="D144" s="64">
        <v>0</v>
      </c>
      <c r="E144" s="78"/>
      <c r="G144" s="80"/>
      <c r="H144" s="80"/>
      <c r="I144" s="65"/>
      <c r="J144" s="80"/>
    </row>
    <row r="145" spans="1:17" x14ac:dyDescent="0.25">
      <c r="A145" s="44" t="s">
        <v>90</v>
      </c>
      <c r="B145" s="53" t="s">
        <v>284</v>
      </c>
      <c r="C145" s="53" t="s">
        <v>285</v>
      </c>
      <c r="D145" s="64">
        <v>350000</v>
      </c>
      <c r="E145" s="78"/>
      <c r="G145" s="80"/>
      <c r="H145" s="80"/>
      <c r="I145" s="65">
        <v>350000</v>
      </c>
      <c r="J145" s="80"/>
    </row>
    <row r="146" spans="1:17" x14ac:dyDescent="0.25">
      <c r="A146" s="44" t="s">
        <v>183</v>
      </c>
      <c r="B146" s="53" t="s">
        <v>284</v>
      </c>
      <c r="C146" s="53" t="s">
        <v>286</v>
      </c>
      <c r="D146" s="64">
        <v>0</v>
      </c>
      <c r="E146" s="78"/>
      <c r="G146" s="80"/>
      <c r="H146" s="80"/>
      <c r="I146" s="80"/>
      <c r="J146" s="80"/>
    </row>
    <row r="147" spans="1:17" x14ac:dyDescent="0.25">
      <c r="A147" s="44" t="s">
        <v>184</v>
      </c>
      <c r="B147" s="53" t="s">
        <v>287</v>
      </c>
      <c r="C147" s="53" t="s">
        <v>285</v>
      </c>
      <c r="D147" s="64">
        <v>0</v>
      </c>
      <c r="E147" s="78"/>
      <c r="G147" s="80"/>
      <c r="H147" s="80"/>
      <c r="I147" s="80"/>
      <c r="J147" s="80"/>
    </row>
    <row r="148" spans="1:17" x14ac:dyDescent="0.25">
      <c r="A148" s="44" t="s">
        <v>185</v>
      </c>
      <c r="B148" s="53" t="s">
        <v>288</v>
      </c>
      <c r="C148" s="53" t="s">
        <v>289</v>
      </c>
      <c r="D148" s="64">
        <v>0</v>
      </c>
      <c r="E148" s="78"/>
      <c r="G148" s="80"/>
      <c r="H148" s="80"/>
      <c r="I148" s="80"/>
      <c r="J148" s="80"/>
    </row>
    <row r="149" spans="1:17" s="93" customFormat="1" x14ac:dyDescent="0.25">
      <c r="A149" s="168" t="s">
        <v>303</v>
      </c>
      <c r="B149" s="170" t="s">
        <v>85</v>
      </c>
      <c r="C149" s="170" t="s">
        <v>175</v>
      </c>
      <c r="D149" s="174">
        <f>+D152</f>
        <v>200000</v>
      </c>
      <c r="E149" s="49" t="s">
        <v>205</v>
      </c>
      <c r="F149" s="71">
        <v>0</v>
      </c>
      <c r="G149" s="71">
        <v>0</v>
      </c>
      <c r="H149" s="71">
        <v>0</v>
      </c>
      <c r="I149" s="71">
        <v>3</v>
      </c>
      <c r="J149" s="71">
        <v>2</v>
      </c>
      <c r="K149" s="147"/>
      <c r="L149" s="49"/>
      <c r="M149" s="49"/>
      <c r="N149" s="49"/>
      <c r="O149" s="49"/>
      <c r="P149" s="49"/>
      <c r="Q149" s="49"/>
    </row>
    <row r="150" spans="1:17" s="93" customFormat="1" x14ac:dyDescent="0.25">
      <c r="A150" s="169"/>
      <c r="B150" s="171"/>
      <c r="C150" s="171"/>
      <c r="D150" s="175"/>
      <c r="E150" s="49" t="s">
        <v>216</v>
      </c>
      <c r="F150" s="71"/>
      <c r="G150" s="72">
        <f>+G152</f>
        <v>200000</v>
      </c>
      <c r="H150" s="72">
        <f>+H152</f>
        <v>0</v>
      </c>
      <c r="I150" s="72">
        <f>+I152</f>
        <v>0</v>
      </c>
      <c r="J150" s="72">
        <f>+J152</f>
        <v>0</v>
      </c>
      <c r="K150" s="147"/>
      <c r="L150" s="49"/>
      <c r="M150" s="49"/>
      <c r="N150" s="49"/>
      <c r="O150" s="49"/>
      <c r="P150" s="49"/>
      <c r="Q150" s="49"/>
    </row>
    <row r="151" spans="1:17" x14ac:dyDescent="0.25">
      <c r="A151" s="44" t="s">
        <v>88</v>
      </c>
      <c r="B151" s="53" t="s">
        <v>252</v>
      </c>
      <c r="C151" s="53" t="s">
        <v>264</v>
      </c>
      <c r="D151" s="64">
        <v>0</v>
      </c>
      <c r="E151" s="78"/>
      <c r="G151" s="80"/>
      <c r="H151" s="80"/>
      <c r="I151" s="80"/>
      <c r="J151" s="80"/>
    </row>
    <row r="152" spans="1:17" x14ac:dyDescent="0.25">
      <c r="A152" s="44" t="s">
        <v>90</v>
      </c>
      <c r="B152" s="53" t="s">
        <v>253</v>
      </c>
      <c r="C152" s="53" t="s">
        <v>290</v>
      </c>
      <c r="D152" s="64">
        <v>200000</v>
      </c>
      <c r="E152" s="78"/>
      <c r="G152" s="65">
        <v>200000</v>
      </c>
      <c r="H152" s="80"/>
      <c r="I152" s="80"/>
      <c r="J152" s="80"/>
    </row>
    <row r="153" spans="1:17" x14ac:dyDescent="0.25">
      <c r="A153" s="44" t="s">
        <v>186</v>
      </c>
      <c r="B153" s="53" t="s">
        <v>253</v>
      </c>
      <c r="C153" s="53" t="s">
        <v>266</v>
      </c>
      <c r="D153" s="64">
        <v>0</v>
      </c>
      <c r="E153" s="78"/>
      <c r="G153" s="80"/>
      <c r="H153" s="80"/>
      <c r="I153" s="80"/>
      <c r="J153" s="80"/>
    </row>
    <row r="154" spans="1:17" x14ac:dyDescent="0.25">
      <c r="A154" s="44" t="s">
        <v>177</v>
      </c>
      <c r="B154" s="53" t="s">
        <v>267</v>
      </c>
      <c r="C154" s="53" t="s">
        <v>268</v>
      </c>
      <c r="D154" s="64">
        <v>0</v>
      </c>
      <c r="E154" s="78"/>
      <c r="G154" s="80"/>
      <c r="H154" s="80"/>
      <c r="I154" s="80"/>
      <c r="J154" s="80"/>
    </row>
    <row r="155" spans="1:17" x14ac:dyDescent="0.25">
      <c r="A155" s="44" t="s">
        <v>218</v>
      </c>
      <c r="B155" s="53" t="s">
        <v>187</v>
      </c>
      <c r="C155" s="53" t="s">
        <v>290</v>
      </c>
      <c r="D155" s="64">
        <v>0</v>
      </c>
      <c r="E155" s="78"/>
      <c r="G155" s="80"/>
      <c r="H155" s="80"/>
      <c r="I155" s="80"/>
      <c r="J155" s="80"/>
    </row>
    <row r="156" spans="1:17" x14ac:dyDescent="0.25">
      <c r="A156" s="44" t="s">
        <v>94</v>
      </c>
      <c r="B156" s="53" t="s">
        <v>291</v>
      </c>
      <c r="C156" s="53" t="s">
        <v>292</v>
      </c>
      <c r="D156" s="64">
        <v>0</v>
      </c>
      <c r="E156" s="78"/>
      <c r="G156" s="80"/>
      <c r="H156" s="80"/>
      <c r="I156" s="80"/>
      <c r="J156" s="80"/>
    </row>
    <row r="157" spans="1:17" s="93" customFormat="1" x14ac:dyDescent="0.25">
      <c r="A157" s="168" t="s">
        <v>219</v>
      </c>
      <c r="B157" s="170" t="s">
        <v>85</v>
      </c>
      <c r="C157" s="170" t="s">
        <v>188</v>
      </c>
      <c r="D157" s="174">
        <f>+D160</f>
        <v>200000</v>
      </c>
      <c r="E157" s="49" t="s">
        <v>205</v>
      </c>
      <c r="F157" s="71">
        <v>0</v>
      </c>
      <c r="G157" s="71">
        <v>1</v>
      </c>
      <c r="H157" s="71">
        <v>15</v>
      </c>
      <c r="I157" s="71">
        <v>24</v>
      </c>
      <c r="J157" s="71">
        <v>24</v>
      </c>
      <c r="K157" s="147">
        <f>SUM(G157:J157)</f>
        <v>64</v>
      </c>
      <c r="L157" s="49"/>
      <c r="M157" s="49"/>
      <c r="N157" s="49"/>
      <c r="O157" s="49"/>
      <c r="P157" s="49"/>
      <c r="Q157" s="49"/>
    </row>
    <row r="158" spans="1:17" s="93" customFormat="1" x14ac:dyDescent="0.25">
      <c r="A158" s="169"/>
      <c r="B158" s="171"/>
      <c r="C158" s="171"/>
      <c r="D158" s="175"/>
      <c r="E158" s="49" t="s">
        <v>216</v>
      </c>
      <c r="F158" s="71"/>
      <c r="G158" s="72">
        <f>+G160</f>
        <v>200000</v>
      </c>
      <c r="H158" s="72">
        <f>+H160</f>
        <v>0</v>
      </c>
      <c r="I158" s="72">
        <f>+I160</f>
        <v>0</v>
      </c>
      <c r="J158" s="72">
        <f>+J160</f>
        <v>0</v>
      </c>
      <c r="K158" s="147"/>
      <c r="L158" s="49"/>
      <c r="M158" s="49"/>
      <c r="N158" s="49"/>
      <c r="O158" s="49"/>
      <c r="P158" s="49"/>
      <c r="Q158" s="49"/>
    </row>
    <row r="159" spans="1:17" x14ac:dyDescent="0.25">
      <c r="A159" s="44" t="s">
        <v>88</v>
      </c>
      <c r="B159" s="53" t="s">
        <v>252</v>
      </c>
      <c r="C159" s="53" t="s">
        <v>293</v>
      </c>
      <c r="D159" s="64">
        <v>0</v>
      </c>
      <c r="E159" s="78"/>
      <c r="G159" s="80"/>
      <c r="H159" s="80"/>
      <c r="I159" s="80"/>
      <c r="J159" s="80"/>
    </row>
    <row r="160" spans="1:17" x14ac:dyDescent="0.25">
      <c r="A160" s="44" t="s">
        <v>90</v>
      </c>
      <c r="B160" s="53" t="s">
        <v>294</v>
      </c>
      <c r="C160" s="53" t="s">
        <v>295</v>
      </c>
      <c r="D160" s="64">
        <v>200000</v>
      </c>
      <c r="E160" s="78"/>
      <c r="G160" s="65">
        <v>200000</v>
      </c>
      <c r="H160" s="80"/>
      <c r="I160" s="80"/>
      <c r="J160" s="80"/>
    </row>
    <row r="161" spans="1:17" x14ac:dyDescent="0.25">
      <c r="A161" s="44" t="s">
        <v>92</v>
      </c>
      <c r="B161" s="53" t="s">
        <v>294</v>
      </c>
      <c r="C161" s="53" t="s">
        <v>294</v>
      </c>
      <c r="D161" s="64">
        <v>0</v>
      </c>
      <c r="E161" s="78"/>
      <c r="G161" s="80"/>
      <c r="H161" s="80"/>
      <c r="I161" s="80"/>
      <c r="J161" s="80"/>
    </row>
    <row r="162" spans="1:17" x14ac:dyDescent="0.25">
      <c r="A162" s="44" t="s">
        <v>220</v>
      </c>
      <c r="B162" s="53" t="s">
        <v>296</v>
      </c>
      <c r="C162" s="53" t="s">
        <v>295</v>
      </c>
      <c r="D162" s="64">
        <v>0</v>
      </c>
      <c r="E162" s="78"/>
      <c r="G162" s="80"/>
      <c r="H162" s="80"/>
      <c r="I162" s="80"/>
      <c r="J162" s="80"/>
    </row>
    <row r="163" spans="1:17" x14ac:dyDescent="0.25">
      <c r="A163" s="44" t="s">
        <v>94</v>
      </c>
      <c r="B163" s="53" t="s">
        <v>297</v>
      </c>
      <c r="C163" s="53" t="s">
        <v>298</v>
      </c>
      <c r="D163" s="64">
        <v>0</v>
      </c>
      <c r="E163" s="78"/>
      <c r="G163" s="80"/>
      <c r="H163" s="80"/>
      <c r="I163" s="80"/>
      <c r="J163" s="80"/>
    </row>
    <row r="164" spans="1:17" s="93" customFormat="1" x14ac:dyDescent="0.25">
      <c r="A164" s="168" t="s">
        <v>221</v>
      </c>
      <c r="B164" s="170" t="s">
        <v>252</v>
      </c>
      <c r="C164" s="170" t="s">
        <v>259</v>
      </c>
      <c r="D164" s="174">
        <f>D167</f>
        <v>600000</v>
      </c>
      <c r="E164" s="49" t="s">
        <v>205</v>
      </c>
      <c r="F164" s="71">
        <v>0</v>
      </c>
      <c r="G164" s="71">
        <v>0</v>
      </c>
      <c r="H164" s="71">
        <v>2</v>
      </c>
      <c r="I164" s="71">
        <v>2</v>
      </c>
      <c r="J164" s="71">
        <v>2</v>
      </c>
      <c r="K164" s="147">
        <f>SUM(H164:J164)</f>
        <v>6</v>
      </c>
      <c r="L164" s="49"/>
      <c r="M164" s="49"/>
      <c r="N164" s="49"/>
      <c r="O164" s="49"/>
      <c r="P164" s="49"/>
      <c r="Q164" s="49"/>
    </row>
    <row r="165" spans="1:17" s="93" customFormat="1" x14ac:dyDescent="0.25">
      <c r="A165" s="169"/>
      <c r="B165" s="171"/>
      <c r="C165" s="171"/>
      <c r="D165" s="175"/>
      <c r="E165" s="49" t="s">
        <v>216</v>
      </c>
      <c r="F165" s="71"/>
      <c r="G165" s="72">
        <f>G167</f>
        <v>600000</v>
      </c>
      <c r="H165" s="72">
        <f>H167</f>
        <v>0</v>
      </c>
      <c r="I165" s="72">
        <f>I167</f>
        <v>0</v>
      </c>
      <c r="J165" s="72">
        <f>J167</f>
        <v>0</v>
      </c>
      <c r="K165" s="147"/>
      <c r="L165" s="49"/>
      <c r="M165" s="49"/>
      <c r="N165" s="49"/>
      <c r="O165" s="49"/>
      <c r="P165" s="49"/>
      <c r="Q165" s="49"/>
    </row>
    <row r="166" spans="1:17" s="95" customFormat="1" x14ac:dyDescent="0.25">
      <c r="A166" s="44" t="s">
        <v>88</v>
      </c>
      <c r="B166" s="154" t="s">
        <v>252</v>
      </c>
      <c r="C166" s="154" t="s">
        <v>253</v>
      </c>
      <c r="D166" s="63">
        <v>0</v>
      </c>
      <c r="E166" s="76"/>
      <c r="F166" s="99"/>
      <c r="G166" s="79"/>
      <c r="H166" s="79"/>
      <c r="I166" s="79"/>
      <c r="J166" s="79"/>
      <c r="K166" s="149"/>
    </row>
    <row r="167" spans="1:17" x14ac:dyDescent="0.25">
      <c r="A167" s="153" t="s">
        <v>90</v>
      </c>
      <c r="B167" s="45" t="s">
        <v>254</v>
      </c>
      <c r="C167" s="45" t="s">
        <v>255</v>
      </c>
      <c r="D167" s="64">
        <v>600000</v>
      </c>
      <c r="E167" s="78"/>
      <c r="G167" s="80">
        <f>D167</f>
        <v>600000</v>
      </c>
      <c r="H167" s="80"/>
      <c r="I167" s="80"/>
      <c r="J167" s="80"/>
    </row>
    <row r="168" spans="1:17" x14ac:dyDescent="0.25">
      <c r="A168" s="44" t="s">
        <v>260</v>
      </c>
      <c r="B168" s="45" t="s">
        <v>254</v>
      </c>
      <c r="C168" s="45" t="s">
        <v>256</v>
      </c>
      <c r="D168" s="64">
        <v>0</v>
      </c>
      <c r="E168" s="78"/>
      <c r="G168" s="80"/>
      <c r="H168" s="80"/>
      <c r="I168" s="80"/>
      <c r="J168" s="80"/>
    </row>
    <row r="169" spans="1:17" ht="30" x14ac:dyDescent="0.25">
      <c r="A169" s="44" t="s">
        <v>261</v>
      </c>
      <c r="B169" s="45" t="s">
        <v>257</v>
      </c>
      <c r="C169" s="45" t="s">
        <v>255</v>
      </c>
      <c r="D169" s="64">
        <v>0</v>
      </c>
      <c r="E169" s="78"/>
      <c r="G169" s="80"/>
      <c r="H169" s="80"/>
      <c r="I169" s="80"/>
      <c r="J169" s="80"/>
    </row>
    <row r="170" spans="1:17" s="95" customFormat="1" x14ac:dyDescent="0.25">
      <c r="A170" s="44" t="s">
        <v>262</v>
      </c>
      <c r="B170" s="152" t="s">
        <v>258</v>
      </c>
      <c r="C170" s="152" t="s">
        <v>259</v>
      </c>
      <c r="D170" s="63">
        <v>0</v>
      </c>
      <c r="E170" s="76"/>
      <c r="F170" s="99"/>
      <c r="G170" s="79"/>
      <c r="H170" s="79"/>
      <c r="I170" s="79"/>
      <c r="J170" s="79"/>
      <c r="K170" s="149"/>
    </row>
    <row r="171" spans="1:17" s="92" customFormat="1" x14ac:dyDescent="0.25">
      <c r="A171" s="161" t="s">
        <v>300</v>
      </c>
      <c r="D171" s="69">
        <f>+D172+D191+D220+D233</f>
        <v>7600000</v>
      </c>
      <c r="E171" s="42"/>
      <c r="F171" s="68"/>
      <c r="G171" s="69">
        <f>+G173+G192+G221+G234</f>
        <v>1250000</v>
      </c>
      <c r="H171" s="69">
        <f>+H173+H192+H221+H234</f>
        <v>5800000</v>
      </c>
      <c r="I171" s="69">
        <f>+I173+I192+I221+I234</f>
        <v>100000</v>
      </c>
      <c r="J171" s="69">
        <f>+J173+J192+J221+J234</f>
        <v>100000</v>
      </c>
      <c r="K171" s="145"/>
      <c r="L171" s="42"/>
      <c r="M171" s="42"/>
      <c r="N171" s="42"/>
      <c r="O171" s="42"/>
      <c r="P171" s="42"/>
      <c r="Q171" s="42"/>
    </row>
    <row r="172" spans="1:17" s="93" customFormat="1" ht="22.5" customHeight="1" x14ac:dyDescent="0.25">
      <c r="A172" s="168" t="s">
        <v>222</v>
      </c>
      <c r="B172" s="170">
        <v>41764</v>
      </c>
      <c r="C172" s="170">
        <v>42325</v>
      </c>
      <c r="D172" s="174">
        <f>D174+D183</f>
        <v>4000000</v>
      </c>
      <c r="E172" s="49" t="s">
        <v>3</v>
      </c>
      <c r="F172" s="71">
        <v>1</v>
      </c>
      <c r="G172" s="71">
        <v>1</v>
      </c>
      <c r="H172" s="71">
        <v>2</v>
      </c>
      <c r="I172" s="71">
        <v>0</v>
      </c>
      <c r="J172" s="71">
        <v>0</v>
      </c>
      <c r="K172" s="147">
        <v>4</v>
      </c>
      <c r="L172" s="49" t="s">
        <v>4</v>
      </c>
      <c r="M172" s="49"/>
      <c r="N172" s="49"/>
      <c r="O172" s="49"/>
      <c r="P172" s="49"/>
      <c r="Q172" s="49"/>
    </row>
    <row r="173" spans="1:17" s="93" customFormat="1" x14ac:dyDescent="0.25">
      <c r="A173" s="178"/>
      <c r="B173" s="178"/>
      <c r="C173" s="178"/>
      <c r="D173" s="178"/>
      <c r="E173" s="49" t="s">
        <v>216</v>
      </c>
      <c r="F173" s="71"/>
      <c r="G173" s="72">
        <f>+G174+G183</f>
        <v>100000</v>
      </c>
      <c r="H173" s="72">
        <f>+H174+H183</f>
        <v>3900000</v>
      </c>
      <c r="I173" s="72">
        <f>+I174+I183</f>
        <v>0</v>
      </c>
      <c r="J173" s="72">
        <f>+J174+J183</f>
        <v>0</v>
      </c>
      <c r="K173" s="147"/>
      <c r="L173" s="49"/>
      <c r="M173" s="49"/>
      <c r="N173" s="49"/>
      <c r="O173" s="49"/>
      <c r="P173" s="49"/>
      <c r="Q173" s="49"/>
    </row>
    <row r="174" spans="1:17" s="95" customFormat="1" ht="45" x14ac:dyDescent="0.25">
      <c r="A174" s="100" t="s">
        <v>306</v>
      </c>
      <c r="B174" s="101">
        <v>41764</v>
      </c>
      <c r="C174" s="102">
        <v>42293</v>
      </c>
      <c r="D174" s="103">
        <f>SUM(G176:J176)</f>
        <v>500000</v>
      </c>
      <c r="E174" s="104"/>
      <c r="F174" s="104"/>
      <c r="G174" s="116">
        <f>SUM(G175:G182)</f>
        <v>100000</v>
      </c>
      <c r="H174" s="116">
        <f>SUM(H175:H182)</f>
        <v>400000</v>
      </c>
      <c r="I174" s="116">
        <f>SUM(I175:I182)</f>
        <v>0</v>
      </c>
      <c r="J174" s="116">
        <f>SUM(J175:J182)</f>
        <v>0</v>
      </c>
      <c r="K174" s="150"/>
      <c r="L174" s="100"/>
    </row>
    <row r="175" spans="1:17" x14ac:dyDescent="0.25">
      <c r="A175" s="105" t="s">
        <v>35</v>
      </c>
      <c r="B175" s="106">
        <v>41764</v>
      </c>
      <c r="C175" s="106">
        <v>41932</v>
      </c>
      <c r="D175" s="107"/>
      <c r="E175" s="107"/>
      <c r="F175" s="107"/>
      <c r="G175" s="107"/>
      <c r="H175" s="107"/>
      <c r="I175" s="107"/>
      <c r="J175" s="107"/>
      <c r="K175" s="151"/>
      <c r="L175" s="108"/>
    </row>
    <row r="176" spans="1:17" x14ac:dyDescent="0.25">
      <c r="A176" s="108" t="s">
        <v>36</v>
      </c>
      <c r="B176" s="109">
        <v>41933</v>
      </c>
      <c r="C176" s="109">
        <v>42222</v>
      </c>
      <c r="D176" s="107"/>
      <c r="E176" s="107"/>
      <c r="F176" s="107"/>
      <c r="G176" s="110">
        <v>100000</v>
      </c>
      <c r="H176" s="110">
        <v>400000</v>
      </c>
      <c r="I176" s="107"/>
      <c r="J176" s="107"/>
      <c r="K176" s="151"/>
      <c r="L176" s="108"/>
    </row>
    <row r="177" spans="1:17" x14ac:dyDescent="0.25">
      <c r="A177" s="108" t="s">
        <v>9</v>
      </c>
      <c r="B177" s="109">
        <v>41933</v>
      </c>
      <c r="C177" s="109">
        <v>41974</v>
      </c>
      <c r="D177" s="107"/>
      <c r="E177" s="107"/>
      <c r="F177" s="107"/>
      <c r="G177" s="107"/>
      <c r="H177" s="107"/>
      <c r="I177" s="107"/>
      <c r="J177" s="107"/>
      <c r="K177" s="151"/>
      <c r="L177" s="108"/>
    </row>
    <row r="178" spans="1:17" ht="30" x14ac:dyDescent="0.25">
      <c r="A178" s="108" t="s">
        <v>10</v>
      </c>
      <c r="B178" s="109">
        <v>41975</v>
      </c>
      <c r="C178" s="109">
        <v>42201</v>
      </c>
      <c r="D178" s="107"/>
      <c r="E178" s="107"/>
      <c r="F178" s="107"/>
      <c r="G178" s="107"/>
      <c r="H178" s="107"/>
      <c r="I178" s="107"/>
      <c r="J178" s="107"/>
      <c r="K178" s="151"/>
      <c r="L178" s="108"/>
    </row>
    <row r="179" spans="1:17" x14ac:dyDescent="0.25">
      <c r="A179" s="108" t="s">
        <v>11</v>
      </c>
      <c r="B179" s="109">
        <v>41975</v>
      </c>
      <c r="C179" s="109">
        <v>42201</v>
      </c>
      <c r="D179" s="107"/>
      <c r="E179" s="107"/>
      <c r="F179" s="107"/>
      <c r="G179" s="107"/>
      <c r="H179" s="107"/>
      <c r="I179" s="107"/>
      <c r="J179" s="107"/>
      <c r="K179" s="151"/>
      <c r="L179" s="108"/>
    </row>
    <row r="180" spans="1:17" x14ac:dyDescent="0.25">
      <c r="A180" s="108" t="s">
        <v>12</v>
      </c>
      <c r="B180" s="109">
        <v>41975</v>
      </c>
      <c r="C180" s="109">
        <v>42201</v>
      </c>
      <c r="D180" s="107"/>
      <c r="E180" s="107"/>
      <c r="F180" s="107"/>
      <c r="G180" s="107"/>
      <c r="H180" s="107"/>
      <c r="I180" s="107"/>
      <c r="J180" s="107"/>
      <c r="K180" s="151"/>
      <c r="L180" s="108"/>
    </row>
    <row r="181" spans="1:17" x14ac:dyDescent="0.25">
      <c r="A181" s="108" t="s">
        <v>13</v>
      </c>
      <c r="B181" s="109">
        <v>42202</v>
      </c>
      <c r="C181" s="109">
        <v>42222</v>
      </c>
      <c r="D181" s="107"/>
      <c r="E181" s="107"/>
      <c r="F181" s="107"/>
      <c r="G181" s="107"/>
      <c r="H181" s="107"/>
      <c r="I181" s="107"/>
      <c r="J181" s="107"/>
      <c r="K181" s="151"/>
      <c r="L181" s="108"/>
    </row>
    <row r="182" spans="1:17" x14ac:dyDescent="0.25">
      <c r="A182" s="111" t="s">
        <v>37</v>
      </c>
      <c r="B182" s="112">
        <v>42184</v>
      </c>
      <c r="C182" s="112">
        <v>42293</v>
      </c>
      <c r="D182" s="86"/>
      <c r="E182" s="107"/>
      <c r="F182" s="107"/>
      <c r="G182" s="107"/>
      <c r="H182" s="107"/>
      <c r="I182" s="107"/>
      <c r="J182" s="107"/>
      <c r="K182" s="151"/>
      <c r="L182" s="108"/>
    </row>
    <row r="183" spans="1:17" s="95" customFormat="1" ht="30" x14ac:dyDescent="0.25">
      <c r="A183" s="113" t="s">
        <v>307</v>
      </c>
      <c r="B183" s="114">
        <v>41809</v>
      </c>
      <c r="C183" s="115">
        <v>42325</v>
      </c>
      <c r="D183" s="116">
        <f>SUM(F185:J185)</f>
        <v>3500000</v>
      </c>
      <c r="E183" s="104"/>
      <c r="F183" s="104"/>
      <c r="G183" s="116">
        <f>SUM(G184:G189)</f>
        <v>0</v>
      </c>
      <c r="H183" s="116">
        <f>+H185</f>
        <v>3500000</v>
      </c>
      <c r="I183" s="116">
        <f>SUM(I184:I189)</f>
        <v>0</v>
      </c>
      <c r="J183" s="116">
        <f>SUM(J184:J189)</f>
        <v>0</v>
      </c>
      <c r="K183" s="150"/>
      <c r="L183" s="100"/>
    </row>
    <row r="184" spans="1:17" x14ac:dyDescent="0.25">
      <c r="A184" s="117" t="s">
        <v>38</v>
      </c>
      <c r="B184" s="112">
        <v>41809</v>
      </c>
      <c r="C184" s="112">
        <v>41977</v>
      </c>
      <c r="D184" s="86"/>
      <c r="E184" s="107"/>
      <c r="F184" s="107"/>
      <c r="G184" s="107"/>
      <c r="H184" s="107"/>
      <c r="I184" s="107"/>
      <c r="J184" s="107"/>
      <c r="K184" s="151"/>
      <c r="L184" s="108"/>
    </row>
    <row r="185" spans="1:17" x14ac:dyDescent="0.25">
      <c r="A185" s="108" t="s">
        <v>36</v>
      </c>
      <c r="B185" s="118">
        <v>41978</v>
      </c>
      <c r="C185" s="118">
        <v>42213</v>
      </c>
      <c r="D185" s="107"/>
      <c r="E185" s="107"/>
      <c r="F185" s="107"/>
      <c r="G185" s="107"/>
      <c r="H185" s="110">
        <f>SUM(H186:H189)</f>
        <v>3500000</v>
      </c>
      <c r="I185" s="110"/>
      <c r="J185" s="107"/>
      <c r="K185" s="151"/>
      <c r="L185" s="108"/>
    </row>
    <row r="186" spans="1:17" ht="45" x14ac:dyDescent="0.25">
      <c r="A186" s="108" t="s">
        <v>17</v>
      </c>
      <c r="B186" s="118">
        <v>41978</v>
      </c>
      <c r="C186" s="118">
        <v>42061</v>
      </c>
      <c r="D186" s="119"/>
      <c r="E186" s="107"/>
      <c r="F186" s="107"/>
      <c r="G186" s="107"/>
      <c r="H186" s="110">
        <v>500000</v>
      </c>
      <c r="I186" s="107"/>
      <c r="J186" s="107"/>
      <c r="K186" s="151"/>
      <c r="L186" s="108"/>
    </row>
    <row r="187" spans="1:17" ht="30" x14ac:dyDescent="0.25">
      <c r="A187" s="108" t="s">
        <v>18</v>
      </c>
      <c r="B187" s="118">
        <v>42062</v>
      </c>
      <c r="C187" s="118">
        <v>42185</v>
      </c>
      <c r="D187" s="107"/>
      <c r="E187" s="107"/>
      <c r="F187" s="107"/>
      <c r="G187" s="107"/>
      <c r="H187" s="176">
        <v>2700000</v>
      </c>
      <c r="I187" s="107"/>
      <c r="J187" s="107"/>
      <c r="K187" s="151"/>
      <c r="L187" s="108"/>
    </row>
    <row r="188" spans="1:17" ht="30" x14ac:dyDescent="0.25">
      <c r="A188" s="108" t="s">
        <v>19</v>
      </c>
      <c r="B188" s="118">
        <v>42062</v>
      </c>
      <c r="C188" s="118">
        <v>42185</v>
      </c>
      <c r="D188" s="107"/>
      <c r="E188" s="107"/>
      <c r="F188" s="107"/>
      <c r="G188" s="107"/>
      <c r="H188" s="177"/>
      <c r="I188" s="107"/>
      <c r="J188" s="107"/>
      <c r="K188" s="151"/>
      <c r="L188" s="108"/>
    </row>
    <row r="189" spans="1:17" x14ac:dyDescent="0.25">
      <c r="A189" s="108" t="s">
        <v>20</v>
      </c>
      <c r="B189" s="118">
        <v>42186</v>
      </c>
      <c r="C189" s="118">
        <v>42213</v>
      </c>
      <c r="D189" s="119"/>
      <c r="E189" s="107"/>
      <c r="F189" s="107"/>
      <c r="G189" s="107"/>
      <c r="H189" s="110">
        <v>300000</v>
      </c>
      <c r="I189" s="107"/>
      <c r="J189" s="107"/>
      <c r="K189" s="151"/>
      <c r="L189" s="108"/>
    </row>
    <row r="190" spans="1:17" x14ac:dyDescent="0.25">
      <c r="A190" s="111" t="s">
        <v>37</v>
      </c>
      <c r="B190" s="120">
        <v>42214</v>
      </c>
      <c r="C190" s="120">
        <v>42325</v>
      </c>
      <c r="D190" s="86"/>
      <c r="E190" s="107"/>
      <c r="F190" s="107"/>
      <c r="G190" s="107"/>
      <c r="H190" s="107"/>
      <c r="I190" s="107"/>
      <c r="J190" s="107"/>
      <c r="K190" s="151"/>
      <c r="L190" s="108"/>
    </row>
    <row r="191" spans="1:17" s="93" customFormat="1" ht="22.5" customHeight="1" x14ac:dyDescent="0.25">
      <c r="A191" s="168" t="s">
        <v>247</v>
      </c>
      <c r="B191" s="170">
        <v>41519</v>
      </c>
      <c r="C191" s="170">
        <v>41981</v>
      </c>
      <c r="D191" s="174">
        <f>SUM(G194:J194)</f>
        <v>500000</v>
      </c>
      <c r="E191" s="49" t="s">
        <v>3</v>
      </c>
      <c r="F191" s="71">
        <v>0</v>
      </c>
      <c r="G191" s="71">
        <v>1</v>
      </c>
      <c r="H191" s="71">
        <v>0</v>
      </c>
      <c r="I191" s="71">
        <v>0</v>
      </c>
      <c r="J191" s="71">
        <v>0</v>
      </c>
      <c r="K191" s="147">
        <v>1</v>
      </c>
      <c r="L191" s="49" t="s">
        <v>5</v>
      </c>
      <c r="M191" s="49"/>
      <c r="N191" s="49"/>
      <c r="O191" s="49"/>
      <c r="P191" s="49"/>
      <c r="Q191" s="49"/>
    </row>
    <row r="192" spans="1:17" s="93" customFormat="1" x14ac:dyDescent="0.25">
      <c r="A192" s="178"/>
      <c r="B192" s="178"/>
      <c r="C192" s="178"/>
      <c r="D192" s="178"/>
      <c r="E192" s="49" t="s">
        <v>216</v>
      </c>
      <c r="F192" s="71"/>
      <c r="G192" s="72">
        <f>+G194</f>
        <v>500000</v>
      </c>
      <c r="H192" s="72">
        <f>+H194</f>
        <v>0</v>
      </c>
      <c r="I192" s="72">
        <f>+I194</f>
        <v>0</v>
      </c>
      <c r="J192" s="72">
        <f>+J194</f>
        <v>0</v>
      </c>
      <c r="K192" s="147"/>
      <c r="L192" s="49"/>
      <c r="M192" s="49"/>
      <c r="N192" s="49"/>
      <c r="O192" s="49"/>
      <c r="P192" s="49"/>
      <c r="Q192" s="49"/>
    </row>
    <row r="193" spans="1:12" x14ac:dyDescent="0.25">
      <c r="A193" s="117" t="s">
        <v>39</v>
      </c>
      <c r="B193" s="112">
        <v>41519</v>
      </c>
      <c r="C193" s="112">
        <v>41687</v>
      </c>
      <c r="D193" s="86"/>
      <c r="E193" s="86"/>
      <c r="F193" s="86"/>
      <c r="G193" s="86"/>
      <c r="H193" s="86"/>
      <c r="I193" s="86"/>
      <c r="J193" s="86"/>
      <c r="K193" s="151"/>
      <c r="L193" s="111"/>
    </row>
    <row r="194" spans="1:12" x14ac:dyDescent="0.25">
      <c r="A194" s="117" t="s">
        <v>36</v>
      </c>
      <c r="B194" s="112">
        <v>41688</v>
      </c>
      <c r="C194" s="112">
        <v>41869</v>
      </c>
      <c r="D194" s="86"/>
      <c r="E194" s="86"/>
      <c r="F194" s="86"/>
      <c r="G194" s="121">
        <f>SUM(G195:G218)</f>
        <v>500000</v>
      </c>
      <c r="H194" s="86"/>
      <c r="I194" s="86"/>
      <c r="J194" s="86"/>
      <c r="K194" s="151"/>
      <c r="L194" s="111"/>
    </row>
    <row r="195" spans="1:12" x14ac:dyDescent="0.25">
      <c r="A195" s="117" t="s">
        <v>223</v>
      </c>
      <c r="B195" s="112">
        <v>41688</v>
      </c>
      <c r="C195" s="112">
        <v>41785</v>
      </c>
      <c r="D195" s="86"/>
      <c r="E195" s="86"/>
      <c r="F195" s="86"/>
      <c r="G195" s="86"/>
      <c r="H195" s="86"/>
      <c r="I195" s="86"/>
      <c r="J195" s="86"/>
      <c r="K195" s="151"/>
      <c r="L195" s="111"/>
    </row>
    <row r="196" spans="1:12" x14ac:dyDescent="0.25">
      <c r="A196" s="122" t="s">
        <v>224</v>
      </c>
      <c r="B196" s="112">
        <v>41688</v>
      </c>
      <c r="C196" s="112">
        <v>41715</v>
      </c>
      <c r="D196" s="86"/>
      <c r="E196" s="86"/>
      <c r="F196" s="86"/>
      <c r="G196" s="86"/>
      <c r="H196" s="86"/>
      <c r="I196" s="86"/>
      <c r="J196" s="86"/>
      <c r="K196" s="151"/>
      <c r="L196" s="111"/>
    </row>
    <row r="197" spans="1:12" x14ac:dyDescent="0.25">
      <c r="A197" s="122" t="s">
        <v>225</v>
      </c>
      <c r="B197" s="112">
        <v>41716</v>
      </c>
      <c r="C197" s="112">
        <v>41785</v>
      </c>
      <c r="D197" s="86"/>
      <c r="E197" s="86"/>
      <c r="F197" s="86"/>
      <c r="G197" s="121">
        <v>100000</v>
      </c>
      <c r="H197" s="86"/>
      <c r="I197" s="86"/>
      <c r="J197" s="86"/>
      <c r="K197" s="151"/>
      <c r="L197" s="111"/>
    </row>
    <row r="198" spans="1:12" x14ac:dyDescent="0.25">
      <c r="A198" s="122" t="s">
        <v>226</v>
      </c>
      <c r="B198" s="112">
        <v>41716</v>
      </c>
      <c r="C198" s="112">
        <v>41785</v>
      </c>
      <c r="D198" s="86"/>
      <c r="E198" s="86"/>
      <c r="F198" s="86"/>
      <c r="G198" s="121"/>
      <c r="H198" s="86"/>
      <c r="I198" s="86"/>
      <c r="J198" s="86"/>
      <c r="K198" s="151"/>
      <c r="L198" s="111"/>
    </row>
    <row r="199" spans="1:12" x14ac:dyDescent="0.25">
      <c r="A199" s="122" t="s">
        <v>227</v>
      </c>
      <c r="B199" s="112">
        <v>41716</v>
      </c>
      <c r="C199" s="112">
        <v>41785</v>
      </c>
      <c r="D199" s="86"/>
      <c r="E199" s="86"/>
      <c r="F199" s="86"/>
      <c r="G199" s="121"/>
      <c r="H199" s="86"/>
      <c r="I199" s="86"/>
      <c r="J199" s="86"/>
      <c r="K199" s="151"/>
      <c r="L199" s="111"/>
    </row>
    <row r="200" spans="1:12" x14ac:dyDescent="0.25">
      <c r="A200" s="122" t="s">
        <v>228</v>
      </c>
      <c r="B200" s="112">
        <v>41716</v>
      </c>
      <c r="C200" s="112">
        <v>41785</v>
      </c>
      <c r="D200" s="86"/>
      <c r="E200" s="86"/>
      <c r="F200" s="86"/>
      <c r="G200" s="121"/>
      <c r="H200" s="86"/>
      <c r="I200" s="86"/>
      <c r="J200" s="86"/>
      <c r="K200" s="151"/>
      <c r="L200" s="111"/>
    </row>
    <row r="201" spans="1:12" x14ac:dyDescent="0.25">
      <c r="A201" s="122" t="s">
        <v>229</v>
      </c>
      <c r="B201" s="112">
        <v>41716</v>
      </c>
      <c r="C201" s="112">
        <v>41785</v>
      </c>
      <c r="D201" s="86"/>
      <c r="E201" s="86"/>
      <c r="F201" s="86"/>
      <c r="G201" s="121"/>
      <c r="H201" s="86"/>
      <c r="I201" s="86"/>
      <c r="J201" s="86"/>
      <c r="K201" s="151"/>
      <c r="L201" s="111"/>
    </row>
    <row r="202" spans="1:12" ht="30" x14ac:dyDescent="0.25">
      <c r="A202" s="122" t="s">
        <v>230</v>
      </c>
      <c r="B202" s="112">
        <v>41716</v>
      </c>
      <c r="C202" s="112">
        <v>41785</v>
      </c>
      <c r="D202" s="86"/>
      <c r="E202" s="86"/>
      <c r="F202" s="86"/>
      <c r="G202" s="121"/>
      <c r="H202" s="86"/>
      <c r="I202" s="86"/>
      <c r="J202" s="86"/>
      <c r="K202" s="151"/>
      <c r="L202" s="111"/>
    </row>
    <row r="203" spans="1:12" x14ac:dyDescent="0.25">
      <c r="A203" s="122" t="s">
        <v>231</v>
      </c>
      <c r="B203" s="112">
        <v>41716</v>
      </c>
      <c r="C203" s="112">
        <v>41785</v>
      </c>
      <c r="D203" s="86"/>
      <c r="E203" s="86"/>
      <c r="F203" s="86"/>
      <c r="G203" s="121"/>
      <c r="H203" s="86"/>
      <c r="I203" s="86"/>
      <c r="J203" s="86"/>
      <c r="K203" s="151"/>
      <c r="L203" s="111"/>
    </row>
    <row r="204" spans="1:12" x14ac:dyDescent="0.25">
      <c r="A204" s="122" t="s">
        <v>232</v>
      </c>
      <c r="B204" s="112">
        <v>41716</v>
      </c>
      <c r="C204" s="112">
        <v>41785</v>
      </c>
      <c r="D204" s="86"/>
      <c r="E204" s="86"/>
      <c r="F204" s="86"/>
      <c r="G204" s="121"/>
      <c r="H204" s="86"/>
      <c r="I204" s="86"/>
      <c r="J204" s="86"/>
      <c r="K204" s="151"/>
      <c r="L204" s="111"/>
    </row>
    <row r="205" spans="1:12" x14ac:dyDescent="0.25">
      <c r="A205" s="122" t="s">
        <v>233</v>
      </c>
      <c r="B205" s="112">
        <v>41716</v>
      </c>
      <c r="C205" s="112">
        <v>41785</v>
      </c>
      <c r="D205" s="86"/>
      <c r="E205" s="86"/>
      <c r="F205" s="86"/>
      <c r="G205" s="121"/>
      <c r="H205" s="86"/>
      <c r="I205" s="86"/>
      <c r="J205" s="86"/>
      <c r="K205" s="151"/>
      <c r="L205" s="111"/>
    </row>
    <row r="206" spans="1:12" x14ac:dyDescent="0.25">
      <c r="A206" s="122" t="s">
        <v>234</v>
      </c>
      <c r="B206" s="112">
        <v>41716</v>
      </c>
      <c r="C206" s="112">
        <v>41785</v>
      </c>
      <c r="D206" s="86"/>
      <c r="E206" s="86"/>
      <c r="F206" s="86"/>
      <c r="G206" s="121"/>
      <c r="H206" s="86"/>
      <c r="I206" s="86"/>
      <c r="J206" s="86"/>
      <c r="K206" s="151"/>
      <c r="L206" s="111"/>
    </row>
    <row r="207" spans="1:12" ht="30" x14ac:dyDescent="0.25">
      <c r="A207" s="122" t="s">
        <v>235</v>
      </c>
      <c r="B207" s="112">
        <v>41716</v>
      </c>
      <c r="C207" s="112">
        <v>41785</v>
      </c>
      <c r="D207" s="86"/>
      <c r="E207" s="86"/>
      <c r="F207" s="86"/>
      <c r="G207" s="121"/>
      <c r="H207" s="86"/>
      <c r="I207" s="86"/>
      <c r="J207" s="86"/>
      <c r="K207" s="151"/>
      <c r="L207" s="111"/>
    </row>
    <row r="208" spans="1:12" ht="30" x14ac:dyDescent="0.25">
      <c r="A208" s="122" t="s">
        <v>236</v>
      </c>
      <c r="B208" s="112">
        <v>41716</v>
      </c>
      <c r="C208" s="112">
        <v>41785</v>
      </c>
      <c r="D208" s="86"/>
      <c r="E208" s="86"/>
      <c r="F208" s="86"/>
      <c r="G208" s="121"/>
      <c r="H208" s="86"/>
      <c r="I208" s="86"/>
      <c r="J208" s="86"/>
      <c r="K208" s="151"/>
      <c r="L208" s="111"/>
    </row>
    <row r="209" spans="1:17" x14ac:dyDescent="0.25">
      <c r="A209" s="122" t="s">
        <v>237</v>
      </c>
      <c r="B209" s="112">
        <v>41716</v>
      </c>
      <c r="C209" s="112">
        <v>41785</v>
      </c>
      <c r="D209" s="86"/>
      <c r="E209" s="86"/>
      <c r="F209" s="86"/>
      <c r="G209" s="121"/>
      <c r="H209" s="86"/>
      <c r="I209" s="86"/>
      <c r="J209" s="86"/>
      <c r="K209" s="151"/>
      <c r="L209" s="111"/>
    </row>
    <row r="210" spans="1:17" x14ac:dyDescent="0.25">
      <c r="A210" s="122" t="s">
        <v>238</v>
      </c>
      <c r="B210" s="112">
        <v>41716</v>
      </c>
      <c r="C210" s="112">
        <v>41785</v>
      </c>
      <c r="D210" s="86"/>
      <c r="E210" s="86"/>
      <c r="F210" s="86"/>
      <c r="G210" s="121">
        <v>100000</v>
      </c>
      <c r="H210" s="86"/>
      <c r="I210" s="86"/>
      <c r="J210" s="86"/>
      <c r="K210" s="151"/>
      <c r="L210" s="111"/>
    </row>
    <row r="211" spans="1:17" ht="30" x14ac:dyDescent="0.25">
      <c r="A211" s="122" t="s">
        <v>239</v>
      </c>
      <c r="B211" s="112">
        <v>41716</v>
      </c>
      <c r="C211" s="112">
        <v>41785</v>
      </c>
      <c r="D211" s="86"/>
      <c r="E211" s="86"/>
      <c r="F211" s="86"/>
      <c r="G211" s="121"/>
      <c r="H211" s="86"/>
      <c r="I211" s="86"/>
      <c r="J211" s="86"/>
      <c r="K211" s="151"/>
      <c r="L211" s="111"/>
    </row>
    <row r="212" spans="1:17" x14ac:dyDescent="0.25">
      <c r="A212" s="122" t="s">
        <v>240</v>
      </c>
      <c r="B212" s="112">
        <v>41716</v>
      </c>
      <c r="C212" s="112">
        <v>41785</v>
      </c>
      <c r="D212" s="86"/>
      <c r="E212" s="86"/>
      <c r="F212" s="86"/>
      <c r="G212" s="121"/>
      <c r="H212" s="86"/>
      <c r="I212" s="86"/>
      <c r="J212" s="86"/>
      <c r="K212" s="151"/>
      <c r="L212" s="111"/>
    </row>
    <row r="213" spans="1:17" x14ac:dyDescent="0.25">
      <c r="A213" s="122" t="s">
        <v>241</v>
      </c>
      <c r="B213" s="112">
        <v>41716</v>
      </c>
      <c r="C213" s="112">
        <v>41785</v>
      </c>
      <c r="D213" s="86"/>
      <c r="E213" s="86"/>
      <c r="F213" s="86"/>
      <c r="G213" s="121"/>
      <c r="H213" s="86"/>
      <c r="I213" s="86"/>
      <c r="J213" s="86"/>
      <c r="K213" s="151"/>
      <c r="L213" s="111"/>
    </row>
    <row r="214" spans="1:17" x14ac:dyDescent="0.25">
      <c r="A214" s="122" t="s">
        <v>242</v>
      </c>
      <c r="B214" s="112">
        <v>41716</v>
      </c>
      <c r="C214" s="112">
        <v>41785</v>
      </c>
      <c r="D214" s="86"/>
      <c r="E214" s="86"/>
      <c r="F214" s="86"/>
      <c r="G214" s="121"/>
      <c r="H214" s="86"/>
      <c r="I214" s="86"/>
      <c r="J214" s="86"/>
      <c r="K214" s="151"/>
      <c r="L214" s="111"/>
    </row>
    <row r="215" spans="1:17" ht="30" x14ac:dyDescent="0.25">
      <c r="A215" s="122" t="s">
        <v>243</v>
      </c>
      <c r="B215" s="112">
        <v>41716</v>
      </c>
      <c r="C215" s="112">
        <v>41785</v>
      </c>
      <c r="D215" s="86"/>
      <c r="E215" s="86"/>
      <c r="F215" s="86"/>
      <c r="G215" s="121"/>
      <c r="H215" s="86"/>
      <c r="I215" s="86"/>
      <c r="J215" s="86"/>
      <c r="K215" s="151"/>
      <c r="L215" s="111"/>
    </row>
    <row r="216" spans="1:17" ht="30" x14ac:dyDescent="0.25">
      <c r="A216" s="122" t="s">
        <v>244</v>
      </c>
      <c r="B216" s="112">
        <v>41786</v>
      </c>
      <c r="C216" s="112">
        <v>41869</v>
      </c>
      <c r="D216" s="86"/>
      <c r="E216" s="86"/>
      <c r="F216" s="86"/>
      <c r="G216" s="86"/>
      <c r="H216" s="86"/>
      <c r="I216" s="86"/>
      <c r="J216" s="86"/>
      <c r="K216" s="151"/>
      <c r="L216" s="111"/>
    </row>
    <row r="217" spans="1:17" ht="30" x14ac:dyDescent="0.25">
      <c r="A217" s="122" t="s">
        <v>245</v>
      </c>
      <c r="B217" s="112">
        <v>41786</v>
      </c>
      <c r="C217" s="112">
        <v>41841</v>
      </c>
      <c r="D217" s="86"/>
      <c r="E217" s="86"/>
      <c r="F217" s="86"/>
      <c r="G217" s="121">
        <v>250000</v>
      </c>
      <c r="H217" s="86"/>
      <c r="I217" s="86"/>
      <c r="J217" s="86"/>
      <c r="K217" s="151"/>
      <c r="L217" s="111"/>
    </row>
    <row r="218" spans="1:17" ht="30" x14ac:dyDescent="0.25">
      <c r="A218" s="122" t="s">
        <v>246</v>
      </c>
      <c r="B218" s="112">
        <v>41842</v>
      </c>
      <c r="C218" s="112">
        <v>41869</v>
      </c>
      <c r="D218" s="86"/>
      <c r="E218" s="86"/>
      <c r="F218" s="86"/>
      <c r="G218" s="121">
        <v>50000</v>
      </c>
      <c r="H218" s="86"/>
      <c r="I218" s="86"/>
      <c r="J218" s="86"/>
      <c r="K218" s="151"/>
      <c r="L218" s="111"/>
    </row>
    <row r="219" spans="1:17" x14ac:dyDescent="0.25">
      <c r="A219" s="123" t="s">
        <v>37</v>
      </c>
      <c r="B219" s="124">
        <v>41870</v>
      </c>
      <c r="C219" s="124">
        <v>41981</v>
      </c>
      <c r="D219" s="86"/>
      <c r="E219" s="86"/>
      <c r="F219" s="86"/>
      <c r="G219" s="86"/>
      <c r="H219" s="86"/>
      <c r="I219" s="86"/>
      <c r="J219" s="86"/>
      <c r="K219" s="151"/>
      <c r="L219" s="111"/>
    </row>
    <row r="220" spans="1:17" s="93" customFormat="1" ht="22.5" customHeight="1" x14ac:dyDescent="0.25">
      <c r="A220" s="168" t="s">
        <v>248</v>
      </c>
      <c r="B220" s="170">
        <v>41687</v>
      </c>
      <c r="C220" s="170">
        <v>42592</v>
      </c>
      <c r="D220" s="174">
        <f>SUM(G223:J223)</f>
        <v>400000</v>
      </c>
      <c r="E220" s="49" t="s">
        <v>3</v>
      </c>
      <c r="F220" s="71">
        <v>0</v>
      </c>
      <c r="G220" s="71">
        <v>5</v>
      </c>
      <c r="H220" s="71">
        <v>5</v>
      </c>
      <c r="I220" s="71">
        <v>5</v>
      </c>
      <c r="J220" s="71">
        <v>5</v>
      </c>
      <c r="K220" s="147">
        <v>20</v>
      </c>
      <c r="L220" s="49" t="s">
        <v>1</v>
      </c>
      <c r="M220" s="49"/>
      <c r="N220" s="49"/>
      <c r="O220" s="49"/>
      <c r="P220" s="49"/>
      <c r="Q220" s="49"/>
    </row>
    <row r="221" spans="1:17" s="93" customFormat="1" x14ac:dyDescent="0.25">
      <c r="A221" s="178"/>
      <c r="B221" s="178"/>
      <c r="C221" s="178"/>
      <c r="D221" s="178"/>
      <c r="E221" s="49"/>
      <c r="F221" s="71"/>
      <c r="G221" s="72">
        <f>+G223</f>
        <v>100000</v>
      </c>
      <c r="H221" s="72">
        <f>+H223</f>
        <v>100000</v>
      </c>
      <c r="I221" s="72">
        <f>+I223</f>
        <v>100000</v>
      </c>
      <c r="J221" s="72">
        <f>+J223</f>
        <v>100000</v>
      </c>
      <c r="K221" s="147"/>
      <c r="L221" s="49"/>
      <c r="M221" s="49"/>
      <c r="N221" s="49"/>
      <c r="O221" s="49"/>
      <c r="P221" s="49"/>
      <c r="Q221" s="49"/>
    </row>
    <row r="222" spans="1:17" x14ac:dyDescent="0.25">
      <c r="A222" s="125" t="s">
        <v>58</v>
      </c>
      <c r="B222" s="126">
        <v>41687</v>
      </c>
      <c r="C222" s="126">
        <v>41855</v>
      </c>
      <c r="D222" s="127"/>
      <c r="E222" s="86"/>
      <c r="F222" s="86"/>
      <c r="G222" s="86"/>
      <c r="H222" s="86"/>
      <c r="I222" s="86"/>
      <c r="J222" s="86"/>
      <c r="K222" s="151"/>
      <c r="L222" s="111"/>
    </row>
    <row r="223" spans="1:17" x14ac:dyDescent="0.25">
      <c r="A223" s="111" t="s">
        <v>65</v>
      </c>
      <c r="B223" s="112">
        <v>41856</v>
      </c>
      <c r="C223" s="112">
        <v>42481</v>
      </c>
      <c r="D223" s="86"/>
      <c r="E223" s="86"/>
      <c r="F223" s="86"/>
      <c r="G223" s="121">
        <f>SUM(G224:G232)</f>
        <v>100000</v>
      </c>
      <c r="H223" s="121">
        <f>SUM(H224:H232)</f>
        <v>100000</v>
      </c>
      <c r="I223" s="121">
        <f>SUM(I224:I232)</f>
        <v>100000</v>
      </c>
      <c r="J223" s="121">
        <f>SUM(J224:J232)</f>
        <v>100000</v>
      </c>
      <c r="K223" s="151"/>
      <c r="L223" s="111"/>
    </row>
    <row r="224" spans="1:17" x14ac:dyDescent="0.25">
      <c r="A224" s="44" t="s">
        <v>59</v>
      </c>
      <c r="B224" s="112">
        <v>41856</v>
      </c>
      <c r="C224" s="112">
        <v>41967</v>
      </c>
      <c r="D224" s="86"/>
      <c r="E224" s="86"/>
      <c r="F224" s="86"/>
      <c r="G224" s="121">
        <v>80000</v>
      </c>
      <c r="H224" s="121"/>
      <c r="I224" s="121"/>
      <c r="J224" s="121"/>
      <c r="K224" s="151"/>
      <c r="L224" s="111"/>
    </row>
    <row r="225" spans="1:17" ht="30" x14ac:dyDescent="0.25">
      <c r="A225" s="122" t="s">
        <v>79</v>
      </c>
      <c r="B225" s="112">
        <v>41856</v>
      </c>
      <c r="C225" s="112">
        <v>41967</v>
      </c>
      <c r="D225" s="86"/>
      <c r="E225" s="86"/>
      <c r="F225" s="86"/>
      <c r="G225" s="121">
        <v>20000</v>
      </c>
      <c r="H225" s="121"/>
      <c r="I225" s="121"/>
      <c r="J225" s="121"/>
      <c r="K225" s="151"/>
      <c r="L225" s="111"/>
    </row>
    <row r="226" spans="1:17" x14ac:dyDescent="0.25">
      <c r="A226" s="44" t="s">
        <v>60</v>
      </c>
      <c r="B226" s="112">
        <v>42006</v>
      </c>
      <c r="C226" s="112">
        <v>42117</v>
      </c>
      <c r="D226" s="86"/>
      <c r="E226" s="86"/>
      <c r="F226" s="86"/>
      <c r="G226" s="121"/>
      <c r="H226" s="121">
        <v>80000</v>
      </c>
      <c r="I226" s="121"/>
      <c r="J226" s="121"/>
      <c r="K226" s="151"/>
      <c r="L226" s="111"/>
    </row>
    <row r="227" spans="1:17" ht="30" x14ac:dyDescent="0.25">
      <c r="A227" s="122" t="s">
        <v>80</v>
      </c>
      <c r="B227" s="112">
        <v>42006</v>
      </c>
      <c r="C227" s="112">
        <v>42117</v>
      </c>
      <c r="D227" s="86"/>
      <c r="E227" s="86"/>
      <c r="F227" s="86"/>
      <c r="G227" s="121"/>
      <c r="H227" s="121">
        <v>20000</v>
      </c>
      <c r="I227" s="121"/>
      <c r="J227" s="121"/>
      <c r="K227" s="151"/>
      <c r="L227" s="111"/>
    </row>
    <row r="228" spans="1:17" x14ac:dyDescent="0.25">
      <c r="A228" s="44" t="s">
        <v>61</v>
      </c>
      <c r="B228" s="112">
        <v>42217</v>
      </c>
      <c r="C228" s="112">
        <v>42327</v>
      </c>
      <c r="D228" s="86"/>
      <c r="E228" s="86"/>
      <c r="F228" s="86"/>
      <c r="G228" s="121"/>
      <c r="H228" s="121"/>
      <c r="I228" s="121">
        <v>80000</v>
      </c>
      <c r="J228" s="121"/>
      <c r="K228" s="151"/>
      <c r="L228" s="111"/>
    </row>
    <row r="229" spans="1:17" ht="30" x14ac:dyDescent="0.25">
      <c r="A229" s="122" t="s">
        <v>80</v>
      </c>
      <c r="B229" s="112">
        <v>42217</v>
      </c>
      <c r="C229" s="112">
        <v>42327</v>
      </c>
      <c r="D229" s="86"/>
      <c r="E229" s="86"/>
      <c r="F229" s="86"/>
      <c r="G229" s="121"/>
      <c r="H229" s="121"/>
      <c r="I229" s="121">
        <v>20000</v>
      </c>
      <c r="J229" s="121"/>
      <c r="K229" s="151"/>
      <c r="L229" s="111"/>
    </row>
    <row r="230" spans="1:17" x14ac:dyDescent="0.25">
      <c r="A230" s="44" t="s">
        <v>62</v>
      </c>
      <c r="B230" s="112">
        <v>42371</v>
      </c>
      <c r="C230" s="112">
        <v>42481</v>
      </c>
      <c r="D230" s="86"/>
      <c r="E230" s="86"/>
      <c r="F230" s="86"/>
      <c r="G230" s="121"/>
      <c r="H230" s="121"/>
      <c r="I230" s="121"/>
      <c r="J230" s="121">
        <v>80000</v>
      </c>
      <c r="K230" s="151"/>
      <c r="L230" s="111"/>
    </row>
    <row r="231" spans="1:17" ht="30" x14ac:dyDescent="0.25">
      <c r="A231" s="122" t="s">
        <v>80</v>
      </c>
      <c r="B231" s="112">
        <v>42371</v>
      </c>
      <c r="C231" s="112">
        <v>42481</v>
      </c>
      <c r="D231" s="86"/>
      <c r="E231" s="86"/>
      <c r="F231" s="86"/>
      <c r="G231" s="121"/>
      <c r="H231" s="121"/>
      <c r="I231" s="121"/>
      <c r="J231" s="121">
        <v>20000</v>
      </c>
      <c r="K231" s="151"/>
      <c r="L231" s="111"/>
    </row>
    <row r="232" spans="1:17" x14ac:dyDescent="0.25">
      <c r="A232" s="111" t="s">
        <v>81</v>
      </c>
      <c r="B232" s="112">
        <v>42481</v>
      </c>
      <c r="C232" s="112">
        <v>42592</v>
      </c>
      <c r="D232" s="128"/>
      <c r="E232" s="86"/>
      <c r="F232" s="86"/>
      <c r="G232" s="86"/>
      <c r="H232" s="86"/>
      <c r="I232" s="86"/>
      <c r="J232" s="86"/>
      <c r="K232" s="151"/>
      <c r="L232" s="111"/>
    </row>
    <row r="233" spans="1:17" s="93" customFormat="1" ht="22.5" customHeight="1" x14ac:dyDescent="0.25">
      <c r="A233" s="168" t="s">
        <v>249</v>
      </c>
      <c r="B233" s="170">
        <v>41687</v>
      </c>
      <c r="C233" s="170">
        <v>42359</v>
      </c>
      <c r="D233" s="174">
        <v>2700000</v>
      </c>
      <c r="E233" s="49" t="s">
        <v>3</v>
      </c>
      <c r="F233" s="71">
        <v>0</v>
      </c>
      <c r="G233" s="71">
        <v>0</v>
      </c>
      <c r="H233" s="71">
        <v>1</v>
      </c>
      <c r="I233" s="71">
        <v>0</v>
      </c>
      <c r="J233" s="71">
        <v>0</v>
      </c>
      <c r="K233" s="147">
        <v>1</v>
      </c>
      <c r="L233" s="49" t="s">
        <v>6</v>
      </c>
      <c r="M233" s="49"/>
      <c r="N233" s="49"/>
      <c r="O233" s="49"/>
      <c r="P233" s="49"/>
      <c r="Q233" s="49"/>
    </row>
    <row r="234" spans="1:17" s="93" customFormat="1" x14ac:dyDescent="0.25">
      <c r="A234" s="178"/>
      <c r="B234" s="178"/>
      <c r="C234" s="178"/>
      <c r="D234" s="178"/>
      <c r="E234" s="49" t="s">
        <v>216</v>
      </c>
      <c r="F234" s="71"/>
      <c r="G234" s="72">
        <f>+G238+G243</f>
        <v>550000</v>
      </c>
      <c r="H234" s="72">
        <f>+H235</f>
        <v>1800000</v>
      </c>
      <c r="I234" s="72">
        <f>+I235</f>
        <v>0</v>
      </c>
      <c r="J234" s="72">
        <f>+J235</f>
        <v>0</v>
      </c>
      <c r="K234" s="147"/>
      <c r="L234" s="49"/>
      <c r="M234" s="49"/>
      <c r="N234" s="49"/>
      <c r="O234" s="49"/>
      <c r="P234" s="49"/>
      <c r="Q234" s="49"/>
    </row>
    <row r="235" spans="1:17" s="95" customFormat="1" x14ac:dyDescent="0.25">
      <c r="A235" s="129" t="s">
        <v>308</v>
      </c>
      <c r="B235" s="130">
        <v>41687</v>
      </c>
      <c r="C235" s="130">
        <v>42303</v>
      </c>
      <c r="D235" s="185">
        <f>+G238+H237</f>
        <v>2050000</v>
      </c>
      <c r="E235" s="131"/>
      <c r="F235" s="131"/>
      <c r="G235" s="135">
        <f>+G237</f>
        <v>850000</v>
      </c>
      <c r="H235" s="135">
        <f>+H237</f>
        <v>1800000</v>
      </c>
      <c r="I235" s="135">
        <f>+I237</f>
        <v>0</v>
      </c>
      <c r="J235" s="135">
        <f>+J237</f>
        <v>0</v>
      </c>
      <c r="K235" s="150"/>
      <c r="L235" s="131"/>
    </row>
    <row r="236" spans="1:17" x14ac:dyDescent="0.25">
      <c r="A236" s="122" t="s">
        <v>58</v>
      </c>
      <c r="B236" s="132">
        <v>41687</v>
      </c>
      <c r="C236" s="132">
        <v>41855</v>
      </c>
      <c r="D236" s="86"/>
      <c r="E236" s="86"/>
      <c r="F236" s="86"/>
      <c r="G236" s="86"/>
      <c r="H236" s="86"/>
      <c r="I236" s="86"/>
      <c r="J236" s="86"/>
      <c r="K236" s="151"/>
      <c r="L236" s="86"/>
    </row>
    <row r="237" spans="1:17" x14ac:dyDescent="0.25">
      <c r="A237" s="122" t="s">
        <v>65</v>
      </c>
      <c r="B237" s="132">
        <v>41856</v>
      </c>
      <c r="C237" s="132">
        <v>42191</v>
      </c>
      <c r="D237" s="133"/>
      <c r="E237" s="86"/>
      <c r="F237" s="86"/>
      <c r="G237" s="133">
        <f>SUM(G238:G250)</f>
        <v>850000</v>
      </c>
      <c r="H237" s="133">
        <f>SUM(H238:H250)</f>
        <v>1800000</v>
      </c>
      <c r="I237" s="133"/>
      <c r="J237" s="133"/>
      <c r="K237" s="151"/>
      <c r="L237" s="86"/>
    </row>
    <row r="238" spans="1:17" ht="30" x14ac:dyDescent="0.25">
      <c r="A238" s="122" t="s">
        <v>67</v>
      </c>
      <c r="B238" s="132">
        <v>41856</v>
      </c>
      <c r="C238" s="132">
        <v>41911</v>
      </c>
      <c r="D238" s="86"/>
      <c r="E238" s="86"/>
      <c r="F238" s="86"/>
      <c r="G238" s="180">
        <v>250000</v>
      </c>
      <c r="H238" s="121"/>
      <c r="I238" s="86"/>
      <c r="J238" s="86"/>
      <c r="K238" s="151"/>
      <c r="L238" s="86"/>
    </row>
    <row r="239" spans="1:17" ht="30" x14ac:dyDescent="0.25">
      <c r="A239" s="122" t="s">
        <v>68</v>
      </c>
      <c r="B239" s="132">
        <v>41884</v>
      </c>
      <c r="C239" s="132">
        <v>41939</v>
      </c>
      <c r="D239" s="86"/>
      <c r="E239" s="86"/>
      <c r="F239" s="86"/>
      <c r="G239" s="178"/>
      <c r="H239" s="121"/>
      <c r="I239" s="86"/>
      <c r="J239" s="86"/>
      <c r="K239" s="151"/>
      <c r="L239" s="86"/>
    </row>
    <row r="240" spans="1:17" x14ac:dyDescent="0.25">
      <c r="A240" s="122" t="s">
        <v>69</v>
      </c>
      <c r="B240" s="132">
        <v>41940</v>
      </c>
      <c r="C240" s="132">
        <v>42163</v>
      </c>
      <c r="D240" s="86"/>
      <c r="E240" s="86"/>
      <c r="F240" s="86"/>
      <c r="G240" s="121"/>
      <c r="H240" s="179">
        <v>1550000</v>
      </c>
      <c r="I240" s="86"/>
      <c r="J240" s="86"/>
      <c r="K240" s="151"/>
      <c r="L240" s="86"/>
    </row>
    <row r="241" spans="1:12" x14ac:dyDescent="0.25">
      <c r="A241" s="122" t="s">
        <v>70</v>
      </c>
      <c r="B241" s="132">
        <v>41940</v>
      </c>
      <c r="C241" s="132">
        <v>42191</v>
      </c>
      <c r="D241" s="86"/>
      <c r="E241" s="86"/>
      <c r="F241" s="86"/>
      <c r="G241" s="121"/>
      <c r="H241" s="178"/>
      <c r="I241" s="86"/>
      <c r="J241" s="86"/>
      <c r="K241" s="151"/>
      <c r="L241" s="86"/>
    </row>
    <row r="242" spans="1:12" x14ac:dyDescent="0.25">
      <c r="A242" s="122" t="s">
        <v>63</v>
      </c>
      <c r="B242" s="132">
        <v>42192</v>
      </c>
      <c r="C242" s="132">
        <v>42303</v>
      </c>
      <c r="D242" s="86"/>
      <c r="E242" s="86"/>
      <c r="F242" s="86"/>
      <c r="G242" s="121"/>
      <c r="H242" s="121"/>
      <c r="I242" s="86"/>
      <c r="J242" s="86"/>
      <c r="K242" s="151"/>
      <c r="L242" s="86"/>
    </row>
    <row r="243" spans="1:12" s="95" customFormat="1" x14ac:dyDescent="0.25">
      <c r="A243" s="129" t="s">
        <v>309</v>
      </c>
      <c r="B243" s="130">
        <v>41687</v>
      </c>
      <c r="C243" s="130">
        <v>42359</v>
      </c>
      <c r="D243" s="185">
        <f>G246+H247+H248</f>
        <v>550000</v>
      </c>
      <c r="E243" s="131"/>
      <c r="F243" s="131"/>
      <c r="G243" s="134">
        <f>+G246</f>
        <v>300000</v>
      </c>
      <c r="H243" s="134">
        <f>+H246</f>
        <v>0</v>
      </c>
      <c r="I243" s="134">
        <f>+I246</f>
        <v>0</v>
      </c>
      <c r="J243" s="134">
        <f>+J246</f>
        <v>0</v>
      </c>
      <c r="K243" s="150"/>
      <c r="L243" s="131"/>
    </row>
    <row r="244" spans="1:12" x14ac:dyDescent="0.25">
      <c r="A244" s="122" t="s">
        <v>58</v>
      </c>
      <c r="B244" s="132">
        <v>41687</v>
      </c>
      <c r="C244" s="132">
        <v>41855</v>
      </c>
      <c r="D244" s="86"/>
      <c r="E244" s="86"/>
      <c r="F244" s="86"/>
      <c r="G244" s="121"/>
      <c r="H244" s="121"/>
      <c r="I244" s="86"/>
      <c r="J244" s="86"/>
      <c r="K244" s="151"/>
      <c r="L244" s="86"/>
    </row>
    <row r="245" spans="1:12" x14ac:dyDescent="0.25">
      <c r="A245" s="122" t="s">
        <v>65</v>
      </c>
      <c r="B245" s="132">
        <v>41856</v>
      </c>
      <c r="C245" s="132">
        <v>42247</v>
      </c>
      <c r="D245" s="86"/>
      <c r="E245" s="86"/>
      <c r="F245" s="86"/>
      <c r="G245" s="121"/>
      <c r="H245" s="121"/>
      <c r="I245" s="86"/>
      <c r="J245" s="86"/>
      <c r="K245" s="151"/>
      <c r="L245" s="86"/>
    </row>
    <row r="246" spans="1:12" x14ac:dyDescent="0.25">
      <c r="A246" s="122" t="s">
        <v>71</v>
      </c>
      <c r="B246" s="132">
        <v>41856</v>
      </c>
      <c r="C246" s="132">
        <v>41911</v>
      </c>
      <c r="D246" s="86"/>
      <c r="E246" s="86"/>
      <c r="F246" s="86"/>
      <c r="G246" s="121">
        <v>300000</v>
      </c>
      <c r="H246" s="121"/>
      <c r="I246" s="86"/>
      <c r="J246" s="86"/>
      <c r="K246" s="151"/>
      <c r="L246" s="86"/>
    </row>
    <row r="247" spans="1:12" ht="30" x14ac:dyDescent="0.25">
      <c r="A247" s="122" t="s">
        <v>72</v>
      </c>
      <c r="B247" s="132">
        <v>41912</v>
      </c>
      <c r="C247" s="132">
        <v>41967</v>
      </c>
      <c r="D247" s="86"/>
      <c r="E247" s="86"/>
      <c r="F247" s="86"/>
      <c r="G247" s="121"/>
      <c r="H247" s="121">
        <v>50000</v>
      </c>
      <c r="I247" s="86"/>
      <c r="J247" s="86"/>
      <c r="K247" s="151"/>
      <c r="L247" s="86"/>
    </row>
    <row r="248" spans="1:12" x14ac:dyDescent="0.25">
      <c r="A248" s="122" t="s">
        <v>73</v>
      </c>
      <c r="B248" s="132">
        <v>41968</v>
      </c>
      <c r="C248" s="132">
        <v>42191</v>
      </c>
      <c r="D248" s="86"/>
      <c r="E248" s="86"/>
      <c r="F248" s="86"/>
      <c r="G248" s="86"/>
      <c r="H248" s="180">
        <v>200000</v>
      </c>
      <c r="I248" s="86"/>
      <c r="J248" s="86"/>
      <c r="K248" s="151"/>
      <c r="L248" s="86"/>
    </row>
    <row r="249" spans="1:12" x14ac:dyDescent="0.25">
      <c r="A249" s="122" t="s">
        <v>74</v>
      </c>
      <c r="B249" s="132">
        <v>41968</v>
      </c>
      <c r="C249" s="132">
        <v>42219</v>
      </c>
      <c r="D249" s="86"/>
      <c r="E249" s="86"/>
      <c r="F249" s="86"/>
      <c r="G249" s="86"/>
      <c r="H249" s="181"/>
      <c r="I249" s="86"/>
      <c r="J249" s="86"/>
      <c r="K249" s="151"/>
      <c r="L249" s="86"/>
    </row>
    <row r="250" spans="1:12" ht="30" x14ac:dyDescent="0.25">
      <c r="A250" s="122" t="s">
        <v>75</v>
      </c>
      <c r="B250" s="132">
        <v>42192</v>
      </c>
      <c r="C250" s="132">
        <v>42247</v>
      </c>
      <c r="D250" s="86"/>
      <c r="E250" s="86"/>
      <c r="F250" s="86"/>
      <c r="G250" s="86"/>
      <c r="H250" s="178"/>
      <c r="I250" s="86"/>
      <c r="J250" s="86"/>
      <c r="K250" s="151"/>
      <c r="L250" s="86"/>
    </row>
    <row r="251" spans="1:12" x14ac:dyDescent="0.25">
      <c r="A251" s="122" t="s">
        <v>63</v>
      </c>
      <c r="B251" s="132">
        <v>42248</v>
      </c>
      <c r="C251" s="132">
        <v>42359</v>
      </c>
      <c r="D251" s="86"/>
      <c r="E251" s="86"/>
      <c r="F251" s="86"/>
      <c r="G251" s="86"/>
      <c r="H251" s="86"/>
      <c r="I251" s="86"/>
      <c r="J251" s="86"/>
      <c r="K251" s="151"/>
      <c r="L251" s="86"/>
    </row>
    <row r="259" spans="6:11" x14ac:dyDescent="0.25">
      <c r="F259" s="91"/>
      <c r="K259" s="91"/>
    </row>
    <row r="260" spans="6:11" x14ac:dyDescent="0.25">
      <c r="F260" s="91"/>
      <c r="K260" s="91"/>
    </row>
    <row r="261" spans="6:11" x14ac:dyDescent="0.25">
      <c r="F261" s="91"/>
      <c r="K261" s="91"/>
    </row>
    <row r="262" spans="6:11" x14ac:dyDescent="0.25">
      <c r="F262" s="91"/>
      <c r="K262" s="91"/>
    </row>
    <row r="263" spans="6:11" x14ac:dyDescent="0.25">
      <c r="F263" s="91"/>
      <c r="K263" s="91"/>
    </row>
    <row r="264" spans="6:11" x14ac:dyDescent="0.25">
      <c r="F264" s="91"/>
      <c r="K264" s="91"/>
    </row>
    <row r="265" spans="6:11" x14ac:dyDescent="0.25">
      <c r="F265" s="91"/>
      <c r="K265" s="91"/>
    </row>
    <row r="266" spans="6:11" x14ac:dyDescent="0.25">
      <c r="F266" s="91"/>
      <c r="K266" s="91"/>
    </row>
    <row r="267" spans="6:11" x14ac:dyDescent="0.25">
      <c r="F267" s="91"/>
      <c r="K267" s="91"/>
    </row>
    <row r="268" spans="6:11" x14ac:dyDescent="0.25">
      <c r="F268" s="91"/>
      <c r="K268" s="91"/>
    </row>
    <row r="269" spans="6:11" x14ac:dyDescent="0.25">
      <c r="F269" s="91"/>
      <c r="K269" s="91"/>
    </row>
    <row r="270" spans="6:11" x14ac:dyDescent="0.25">
      <c r="F270" s="91"/>
      <c r="K270" s="91"/>
    </row>
    <row r="271" spans="6:11" x14ac:dyDescent="0.25">
      <c r="F271" s="91"/>
      <c r="K271" s="91"/>
    </row>
    <row r="272" spans="6:11" x14ac:dyDescent="0.25">
      <c r="F272" s="91"/>
      <c r="K272" s="91"/>
    </row>
    <row r="273" spans="5:11" x14ac:dyDescent="0.25">
      <c r="F273" s="91"/>
      <c r="K273" s="91"/>
    </row>
    <row r="274" spans="5:11" x14ac:dyDescent="0.25">
      <c r="F274" s="91"/>
      <c r="K274" s="91"/>
    </row>
    <row r="280" spans="5:11" x14ac:dyDescent="0.25">
      <c r="E280" s="91">
        <f>9.3+1.1+7.6+2</f>
        <v>20</v>
      </c>
      <c r="F280" s="91"/>
      <c r="K280" s="91"/>
    </row>
  </sheetData>
  <mergeCells count="56">
    <mergeCell ref="H240:H241"/>
    <mergeCell ref="H248:H250"/>
    <mergeCell ref="A172:A173"/>
    <mergeCell ref="B172:B173"/>
    <mergeCell ref="C172:C173"/>
    <mergeCell ref="D172:D173"/>
    <mergeCell ref="A191:A192"/>
    <mergeCell ref="B191:B192"/>
    <mergeCell ref="C191:C192"/>
    <mergeCell ref="D191:D192"/>
    <mergeCell ref="G238:G239"/>
    <mergeCell ref="A220:A221"/>
    <mergeCell ref="B220:B221"/>
    <mergeCell ref="C220:C221"/>
    <mergeCell ref="D220:D221"/>
    <mergeCell ref="A233:A234"/>
    <mergeCell ref="B233:B234"/>
    <mergeCell ref="A164:A165"/>
    <mergeCell ref="B164:B165"/>
    <mergeCell ref="C164:C165"/>
    <mergeCell ref="D164:D165"/>
    <mergeCell ref="C233:C234"/>
    <mergeCell ref="D233:D234"/>
    <mergeCell ref="H187:H188"/>
    <mergeCell ref="A149:A150"/>
    <mergeCell ref="B149:B150"/>
    <mergeCell ref="C149:C150"/>
    <mergeCell ref="D149:D150"/>
    <mergeCell ref="A157:A158"/>
    <mergeCell ref="B157:B158"/>
    <mergeCell ref="C157:C158"/>
    <mergeCell ref="D157:D158"/>
    <mergeCell ref="D119:D120"/>
    <mergeCell ref="C119:C120"/>
    <mergeCell ref="B119:B120"/>
    <mergeCell ref="A119:A120"/>
    <mergeCell ref="A125:A126"/>
    <mergeCell ref="B125:B126"/>
    <mergeCell ref="C125:C126"/>
    <mergeCell ref="D125:D126"/>
    <mergeCell ref="D109:D110"/>
    <mergeCell ref="C109:C110"/>
    <mergeCell ref="B109:B110"/>
    <mergeCell ref="A109:A110"/>
    <mergeCell ref="D114:D115"/>
    <mergeCell ref="C114:C115"/>
    <mergeCell ref="B114:B115"/>
    <mergeCell ref="A114:A115"/>
    <mergeCell ref="A15:A16"/>
    <mergeCell ref="B15:B16"/>
    <mergeCell ref="C15:C16"/>
    <mergeCell ref="D15:D16"/>
    <mergeCell ref="A99:A100"/>
    <mergeCell ref="B99:B100"/>
    <mergeCell ref="C99:C100"/>
    <mergeCell ref="D99:D100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10"/>
  <sheetViews>
    <sheetView workbookViewId="0">
      <selection activeCell="A5" sqref="A5:A10"/>
    </sheetView>
  </sheetViews>
  <sheetFormatPr defaultRowHeight="15.75" x14ac:dyDescent="0.25"/>
  <sheetData>
    <row r="4" spans="1:1" ht="16.5" thickBot="1" x14ac:dyDescent="0.3"/>
    <row r="5" spans="1:1" ht="16.5" thickBot="1" x14ac:dyDescent="0.3">
      <c r="A5" s="158">
        <v>480000</v>
      </c>
    </row>
    <row r="6" spans="1:1" x14ac:dyDescent="0.25">
      <c r="A6" s="182">
        <v>7490000</v>
      </c>
    </row>
    <row r="7" spans="1:1" ht="16.5" thickBot="1" x14ac:dyDescent="0.3">
      <c r="A7" s="183"/>
    </row>
    <row r="8" spans="1:1" ht="16.5" thickBot="1" x14ac:dyDescent="0.3">
      <c r="A8" s="160">
        <v>500000</v>
      </c>
    </row>
    <row r="9" spans="1:1" ht="16.5" thickBot="1" x14ac:dyDescent="0.3">
      <c r="A9" s="159">
        <v>200000</v>
      </c>
    </row>
    <row r="10" spans="1:1" ht="16.5" thickBot="1" x14ac:dyDescent="0.3">
      <c r="A10" s="159">
        <v>200000</v>
      </c>
    </row>
  </sheetData>
  <mergeCells count="1">
    <mergeCell ref="A6:A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287CA36DA540A3479AA2682B76CAB3E0" ma:contentTypeVersion="0" ma:contentTypeDescription="A content type to manage public (operations) IDB documents" ma:contentTypeScope="" ma:versionID="0ecad887d3c84338597d6526f20188f2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5e396acf9842407597efee5fc1224e8a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060eec94-9ea5-4a7b-9f6d-cccf30bfb5dc}" ma:internalName="TaxCatchAll" ma:showField="CatchAllData" ma:web="de16acd7-ff20-4325-8e03-4fc85fddf82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060eec94-9ea5-4a7b-9f6d-cccf30bfb5dc}" ma:internalName="TaxCatchAllLabel" ma:readOnly="true" ma:showField="CatchAllDataLabel" ma:web="de16acd7-ff20-4325-8e03-4fc85fddf82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IFD/ICS</Division_x0020_or_x0020_Unit>
    <Other_x0020_Author xmlns="9c571b2f-e523-4ab2-ba2e-09e151a03ef4" xsi:nil="true"/>
    <Region xmlns="9c571b2f-e523-4ab2-ba2e-09e151a03ef4" xsi:nil="true"/>
    <IDBDocs_x0020_Number xmlns="9c571b2f-e523-4ab2-ba2e-09e151a03ef4">37735364</IDBDocs_x0020_Number>
    <Document_x0020_Author xmlns="9c571b2f-e523-4ab2-ba2e-09e151a03ef4">Posadas, Arnaldo Enrique</Document_x0020_Author>
    <Publication_x0020_Type xmlns="9c571b2f-e523-4ab2-ba2e-09e151a03ef4" xsi:nil="true"/>
    <Operation_x0020_Type xmlns="9c571b2f-e523-4ab2-ba2e-09e151a03ef4" xsi:nil="true"/>
    <TaxCatchAll xmlns="9c571b2f-e523-4ab2-ba2e-09e151a03ef4">
      <Value>8</Value>
      <Value>7</Value>
    </TaxCatchAll>
    <Fiscal_x0020_Year_x0020_IDB xmlns="9c571b2f-e523-4ab2-ba2e-09e151a03ef4">2013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CO-L1102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Loan Proposal</TermName>
          <TermId xmlns="http://schemas.microsoft.com/office/infopath/2007/PartnerControls">6ee86b6f-6e46-485b-8bfb-87a1f44622ac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Proposal&lt;/USER_STAGE&gt;&lt;PD_OBJ_TYPE&gt;0&lt;/PD_OBJ_TYPE&gt;&lt;MAKERECORD&gt;N&lt;/MAKERECORD&gt;&lt;PD_FILEPT_NO&gt;PO-CO-L1102-Anl&lt;/PD_FILEPT_NO&gt;&lt;/Data&gt;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GE-PUB</Webtopic>
    <Identifier xmlns="9c571b2f-e523-4ab2-ba2e-09e151a03ef4"> TECFILE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D3C51C0A-8CCB-44EC-BBB6-868E55687F1C}"/>
</file>

<file path=customXml/itemProps2.xml><?xml version="1.0" encoding="utf-8"?>
<ds:datastoreItem xmlns:ds="http://schemas.openxmlformats.org/officeDocument/2006/customXml" ds:itemID="{5D6234A8-8C3A-48EC-8972-409E3F055A69}"/>
</file>

<file path=customXml/itemProps3.xml><?xml version="1.0" encoding="utf-8"?>
<ds:datastoreItem xmlns:ds="http://schemas.openxmlformats.org/officeDocument/2006/customXml" ds:itemID="{9575CED3-C0F0-476E-8316-3C115E1A2828}"/>
</file>

<file path=customXml/itemProps4.xml><?xml version="1.0" encoding="utf-8"?>
<ds:datastoreItem xmlns:ds="http://schemas.openxmlformats.org/officeDocument/2006/customXml" ds:itemID="{8245B5B2-0455-4CB7-B49D-C72924203C8C}"/>
</file>

<file path=customXml/itemProps5.xml><?xml version="1.0" encoding="utf-8"?>
<ds:datastoreItem xmlns:ds="http://schemas.openxmlformats.org/officeDocument/2006/customXml" ds:itemID="{9E647481-4C73-4A3B-9459-1D9F34B6A34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CCE</vt:lpstr>
      <vt:lpstr>PEP C1C2C3</vt:lpstr>
      <vt:lpstr>Sheet1</vt:lpstr>
    </vt:vector>
  </TitlesOfParts>
  <Company>José Daniel Mongua Forero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Enlace Obligatorio 1 - POA</dc:title>
  <dc:creator>José Daniel Mongua Forero</dc:creator>
  <cp:lastModifiedBy>Test</cp:lastModifiedBy>
  <dcterms:created xsi:type="dcterms:W3CDTF">2012-10-03T16:19:09Z</dcterms:created>
  <dcterms:modified xsi:type="dcterms:W3CDTF">2013-06-12T21:48:19Z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0x01010046CF21643EE8D14686A648AA6DAD089200287CA36DA540A3479AA2682B76CAB3E0</vt:lpwstr>
  </property>
  <property fmtid="{D5CDD505-2E9C-101B-9397-08002B2CF9AE}" pid="5" name="TaxKeywordTaxHTField">
    <vt:lpwstr/>
  </property>
  <property fmtid="{D5CDD505-2E9C-101B-9397-08002B2CF9AE}" pid="6" name="Series Operations IDB">
    <vt:lpwstr>7;#Loan Proposal|6ee86b6f-6e46-485b-8bfb-87a1f44622ac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7;#Loan Proposal|6ee86b6f-6e46-485b-8bfb-87a1f44622ac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8;#Project Preparation, Planning and Design|29ca0c72-1fc4-435f-a09c-28585cb5eac9</vt:lpwstr>
  </property>
</Properties>
</file>