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2690" windowHeight="9450"/>
  </bookViews>
  <sheets>
    <sheet name="25 Abril 2016 Opción 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7" i="1" l="1"/>
  <c r="F56" i="1"/>
  <c r="C97" i="1" l="1"/>
  <c r="C91" i="1" l="1"/>
  <c r="C90" i="1"/>
  <c r="C83" i="1"/>
  <c r="C75" i="1"/>
  <c r="C74" i="1"/>
  <c r="C72" i="1"/>
  <c r="C71" i="1"/>
  <c r="C69" i="1"/>
  <c r="C68" i="1"/>
  <c r="C63" i="1"/>
  <c r="C62" i="1"/>
  <c r="C61" i="1"/>
  <c r="C58" i="1"/>
  <c r="C29" i="1"/>
  <c r="C28" i="1"/>
  <c r="C32" i="1"/>
  <c r="C31" i="1"/>
  <c r="C37" i="1"/>
  <c r="C36" i="1"/>
  <c r="C35" i="1"/>
  <c r="C40" i="1"/>
  <c r="C39" i="1"/>
  <c r="C43" i="1"/>
  <c r="C42" i="1"/>
  <c r="C22" i="1"/>
  <c r="C19" i="1"/>
  <c r="C21" i="1" l="1"/>
  <c r="C17" i="1"/>
  <c r="C15" i="1"/>
  <c r="C13" i="1"/>
  <c r="G89" i="1" l="1"/>
  <c r="G73" i="1"/>
  <c r="G67" i="1"/>
  <c r="G60" i="1"/>
  <c r="G34" i="1"/>
  <c r="G38" i="1"/>
  <c r="G16" i="1"/>
  <c r="G18" i="1"/>
  <c r="C60" i="1" l="1"/>
  <c r="F89" i="1" l="1"/>
  <c r="C89" i="1" l="1"/>
  <c r="F60" i="1"/>
  <c r="G51" i="1"/>
  <c r="G50" i="1" s="1"/>
  <c r="F52" i="1"/>
  <c r="F73" i="1"/>
  <c r="C73" i="1"/>
  <c r="F70" i="1"/>
  <c r="C70" i="1"/>
  <c r="F67" i="1"/>
  <c r="C67" i="1"/>
  <c r="F14" i="1"/>
  <c r="C14" i="1" s="1"/>
  <c r="G33" i="1"/>
  <c r="F41" i="1"/>
  <c r="C41" i="1"/>
  <c r="F38" i="1"/>
  <c r="C38" i="1"/>
  <c r="F34" i="1"/>
  <c r="C34" i="1"/>
  <c r="F30" i="1"/>
  <c r="C30" i="1"/>
  <c r="F27" i="1"/>
  <c r="C27" i="1"/>
  <c r="F51" i="1" l="1"/>
  <c r="F50" i="1" s="1"/>
  <c r="C52" i="1"/>
  <c r="C51" i="1" s="1"/>
  <c r="C50" i="1" s="1"/>
  <c r="C48" i="1" s="1"/>
  <c r="G65" i="1"/>
  <c r="C65" i="1"/>
  <c r="F65" i="1"/>
  <c r="C33" i="1"/>
  <c r="C26" i="1" s="1"/>
  <c r="G26" i="1"/>
  <c r="F33" i="1"/>
  <c r="F26" i="1" s="1"/>
  <c r="G81" i="1" l="1"/>
  <c r="F82" i="1"/>
  <c r="F81" i="1" s="1"/>
  <c r="F77" i="1" s="1"/>
  <c r="C82" i="1"/>
  <c r="C81" i="1" s="1"/>
  <c r="G57" i="1"/>
  <c r="F57" i="1"/>
  <c r="C57" i="1"/>
  <c r="C56" i="1" s="1"/>
  <c r="C77" i="1" l="1"/>
  <c r="G20" i="1"/>
  <c r="F21" i="1"/>
  <c r="F20" i="1" s="1"/>
  <c r="F18" i="1"/>
  <c r="C18" i="1" s="1"/>
  <c r="C20" i="1" l="1"/>
  <c r="F48" i="1"/>
  <c r="F45" i="1" s="1"/>
  <c r="G56" i="1"/>
  <c r="G48" i="1" s="1"/>
  <c r="G45" i="1" s="1"/>
  <c r="C45" i="1" l="1"/>
  <c r="F16" i="1"/>
  <c r="G12" i="1"/>
  <c r="G9" i="1" s="1"/>
  <c r="G95" i="1" l="1"/>
  <c r="G98" i="1" s="1"/>
  <c r="F12" i="1"/>
  <c r="C16" i="1"/>
  <c r="F9" i="1" l="1"/>
  <c r="F95" i="1" s="1"/>
  <c r="F98" i="1" s="1"/>
  <c r="F107" i="1" s="1"/>
  <c r="F108" i="1" s="1"/>
  <c r="C12" i="1"/>
  <c r="C9" i="1" l="1"/>
  <c r="C95" i="1" s="1"/>
  <c r="C98" i="1"/>
</calcChain>
</file>

<file path=xl/sharedStrings.xml><?xml version="1.0" encoding="utf-8"?>
<sst xmlns="http://schemas.openxmlformats.org/spreadsheetml/2006/main" count="349" uniqueCount="176">
  <si>
    <t>PLAN DE ADQUISICIONES DE COOPERACIONES TECNICAS NO REEMBOLSABLES</t>
  </si>
  <si>
    <r>
      <rPr>
        <b/>
        <sz val="12"/>
        <color indexed="8"/>
        <rFont val="Arial"/>
        <family val="2"/>
      </rPr>
      <t xml:space="preserve">País: </t>
    </r>
    <r>
      <rPr>
        <sz val="12"/>
        <color indexed="8"/>
        <rFont val="Arial"/>
        <family val="2"/>
      </rPr>
      <t>México</t>
    </r>
  </si>
  <si>
    <t xml:space="preserve">Monto límite para revisión ex post de adquisiciones: </t>
  </si>
  <si>
    <t>Descripción de las adquisiciones (1)</t>
  </si>
  <si>
    <t>Costo estimado de la adquisición
 (US $)</t>
  </si>
  <si>
    <t>Método de Adquisición (2)</t>
  </si>
  <si>
    <t>Fuente de financiamiento en porcentaje %</t>
  </si>
  <si>
    <t>Fecha estimada del Anuncio de Adquisición o del inicio de la contratación</t>
  </si>
  <si>
    <t>Revisión técnica del JEP (4)</t>
  </si>
  <si>
    <t>Nombre de la firma consultora/ consultor indiv/proveedor</t>
  </si>
  <si>
    <t>Fecha firma del contrato</t>
  </si>
  <si>
    <t>Fecha terminación del contrato</t>
  </si>
  <si>
    <t>Número de registro
BID</t>
  </si>
  <si>
    <t>Valor Final de la adquisición</t>
  </si>
  <si>
    <t>Status 
(pendiente, en proceso, adjudicado, cancelado)</t>
  </si>
  <si>
    <t>Comentarios</t>
  </si>
  <si>
    <t xml:space="preserve">FOMIN </t>
  </si>
  <si>
    <t>LOCAL</t>
  </si>
  <si>
    <t>Honorarios consultor externo</t>
  </si>
  <si>
    <t>Honorarios consultor externo (5*8)</t>
  </si>
  <si>
    <t>Pasajes (2*8)</t>
  </si>
  <si>
    <t>Pasajes (1.5*10)</t>
  </si>
  <si>
    <t>Viáticos (1.5*10* 7)</t>
  </si>
  <si>
    <t>Honorarios consultores externos (6*2)</t>
  </si>
  <si>
    <t>Viáticos coordinación, experto y consultor (2*13*2)</t>
  </si>
  <si>
    <t>Pasajes coordinación, experto y consultor (2*13)</t>
  </si>
  <si>
    <t>Interpretación simultánea (7*2)</t>
  </si>
  <si>
    <t>Pasajes (1.5*8)</t>
  </si>
  <si>
    <t>Viáticos (1.5*8* 3)</t>
  </si>
  <si>
    <t>Traducción (14)</t>
  </si>
  <si>
    <t>Impresión (9*2)</t>
  </si>
  <si>
    <t>Pasajes (1,5*8)</t>
  </si>
  <si>
    <t>Viáticos (1,5*13*8)</t>
  </si>
  <si>
    <t>Recolección y procesamiento de datos (4 encuestas)</t>
  </si>
  <si>
    <t>Pasajes (10)</t>
  </si>
  <si>
    <t>Viáticos (7*10)</t>
  </si>
  <si>
    <t>Traducción (4*1 +4*2)</t>
  </si>
  <si>
    <t>Impresión (4*2)</t>
  </si>
  <si>
    <t>Profesional A</t>
  </si>
  <si>
    <t>Coordinación</t>
  </si>
  <si>
    <t>Gestión del proyecto</t>
  </si>
  <si>
    <t>Administrador de proyecto</t>
  </si>
  <si>
    <t>Evaluaciones</t>
  </si>
  <si>
    <t>Evaluación de medio término</t>
  </si>
  <si>
    <t>Evaluación Final</t>
  </si>
  <si>
    <t>Cuenta de Agenda</t>
  </si>
  <si>
    <t>TOTAL:</t>
  </si>
  <si>
    <t xml:space="preserve">1 Se recomienda el agrupamiento de adquisiciones de naturaleza similar tales como equipos informáticos, mobiliario, publicaciones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Por ejemplo: en un proyecto de promoción de exportaciones que incluye viajes para participar en ferias, se podría poner un ítem que dijese "Pasajes aéreos Ferias", el valor total estimado en US$ 5 mil y una explicación en la columna de Comentarios: Este es un agrupamiento de aproximadamente 4 pasajes para participar en ferias de la región durante el año X y X2". </t>
  </si>
  <si>
    <r>
      <t>2</t>
    </r>
    <r>
      <rPr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Bienes y Obras</t>
    </r>
    <r>
      <rPr>
        <sz val="10"/>
        <rFont val="Arial"/>
        <family val="2"/>
      </rPr>
      <t xml:space="preserve">:  </t>
    </r>
    <r>
      <rPr>
        <b/>
        <sz val="10"/>
        <rFont val="Arial"/>
        <family val="2"/>
      </rPr>
      <t>LP</t>
    </r>
    <r>
      <rPr>
        <sz val="10"/>
        <rFont val="Arial"/>
        <family val="2"/>
      </rPr>
      <t xml:space="preserve">: Licitación Pública; </t>
    </r>
    <r>
      <rPr>
        <b/>
        <sz val="10"/>
        <rFont val="Arial"/>
        <family val="2"/>
      </rPr>
      <t>CP</t>
    </r>
    <r>
      <rPr>
        <sz val="10"/>
        <rFont val="Arial"/>
        <family val="2"/>
      </rPr>
      <t xml:space="preserve">: Comparación de Precios;  </t>
    </r>
    <r>
      <rPr>
        <b/>
        <sz val="10"/>
        <rFont val="Arial"/>
        <family val="2"/>
      </rPr>
      <t>CD</t>
    </r>
    <r>
      <rPr>
        <sz val="10"/>
        <rFont val="Arial"/>
        <family val="2"/>
      </rPr>
      <t xml:space="preserve">: Contratación Directa. </t>
    </r>
    <r>
      <rPr>
        <b/>
        <u/>
        <sz val="9"/>
        <rFont val="Arial"/>
        <family val="2"/>
      </rPr>
      <t/>
    </r>
  </si>
  <si>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Firmas de consultoría</t>
    </r>
    <r>
      <rPr>
        <b/>
        <sz val="10"/>
        <rFont val="Arial"/>
        <family val="2"/>
      </rPr>
      <t>: SCC</t>
    </r>
    <r>
      <rPr>
        <sz val="10"/>
        <rFont val="Arial"/>
        <family val="2"/>
      </rPr>
      <t xml:space="preserve">: Selección Basada en la Calificación de los Consultores; </t>
    </r>
    <r>
      <rPr>
        <b/>
        <sz val="10"/>
        <rFont val="Arial"/>
        <family val="2"/>
      </rPr>
      <t>SBCC</t>
    </r>
    <r>
      <rPr>
        <sz val="10"/>
        <rFont val="Arial"/>
        <family val="2"/>
      </rPr>
      <t xml:space="preserve">: Selección Basada en Calidad y el Costo; </t>
    </r>
    <r>
      <rPr>
        <b/>
        <sz val="10"/>
        <rFont val="Arial"/>
        <family val="2"/>
      </rPr>
      <t>SBMC</t>
    </r>
    <r>
      <rPr>
        <sz val="10"/>
        <rFont val="Arial"/>
        <family val="2"/>
      </rPr>
      <t xml:space="preserve">:Selección Basada en el Menor Costo; </t>
    </r>
    <r>
      <rPr>
        <b/>
        <sz val="10"/>
        <rFont val="Arial"/>
        <family val="2"/>
      </rPr>
      <t>SBPF</t>
    </r>
    <r>
      <rPr>
        <sz val="10"/>
        <rFont val="Arial"/>
        <family val="2"/>
      </rPr>
      <t xml:space="preserve">: Selección Basada en Presupuesto Fijo; </t>
    </r>
    <r>
      <rPr>
        <b/>
        <sz val="10"/>
        <rFont val="Arial"/>
        <family val="2"/>
      </rPr>
      <t>SD:</t>
    </r>
    <r>
      <rPr>
        <sz val="10"/>
        <rFont val="Arial"/>
        <family val="2"/>
      </rPr>
      <t xml:space="preserve"> Selección Directa; </t>
    </r>
    <r>
      <rPr>
        <b/>
        <sz val="10"/>
        <rFont val="Arial"/>
        <family val="2"/>
      </rPr>
      <t>SBC</t>
    </r>
    <r>
      <rPr>
        <sz val="10"/>
        <rFont val="Arial"/>
        <family val="2"/>
      </rPr>
      <t xml:space="preserve">: Selección Basada en la Calidad   </t>
    </r>
  </si>
  <si>
    <r>
      <t>2</t>
    </r>
    <r>
      <rPr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Consultores Individuales</t>
    </r>
    <r>
      <rPr>
        <b/>
        <sz val="10"/>
        <rFont val="Arial"/>
        <family val="2"/>
      </rPr>
      <t>: CCIN</t>
    </r>
    <r>
      <rPr>
        <sz val="10"/>
        <rFont val="Arial"/>
        <family val="2"/>
      </rPr>
      <t xml:space="preserve">: Selección Basada en la Comparación de Calificaciones Consultor Individual Nacional; </t>
    </r>
    <r>
      <rPr>
        <b/>
        <sz val="10"/>
        <rFont val="Arial"/>
        <family val="2"/>
      </rPr>
      <t>SD</t>
    </r>
    <r>
      <rPr>
        <sz val="10"/>
        <rFont val="Arial"/>
        <family val="2"/>
      </rPr>
      <t>: Selección Directa.</t>
    </r>
  </si>
  <si>
    <r>
      <t>3</t>
    </r>
    <r>
      <rPr>
        <sz val="10"/>
        <rFont val="Arial"/>
        <family val="2"/>
      </rPr>
      <t xml:space="preserve">  </t>
    </r>
    <r>
      <rPr>
        <b/>
        <u/>
        <sz val="10"/>
        <rFont val="Arial"/>
        <family val="2"/>
      </rPr>
      <t>Revisión ex ante/ ex post:</t>
    </r>
    <r>
      <rPr>
        <sz val="10"/>
        <rFont val="Arial"/>
        <family val="2"/>
      </rPr>
      <t xml:space="preserve"> en general, dependiendo de la capacidad institucional y del nivel de riesgo asociados a las adquisiciones, la modalidad estándar será la revisión ex post. Para procesos críticos o complejos, podrá establecerse la modalidad ex ante.</t>
    </r>
  </si>
  <si>
    <r>
      <t>4</t>
    </r>
    <r>
      <rPr>
        <sz val="10"/>
        <rFont val="Arial"/>
        <family val="2"/>
      </rPr>
      <t xml:space="preserve">  </t>
    </r>
    <r>
      <rPr>
        <b/>
        <sz val="10"/>
        <rFont val="Arial"/>
        <family val="2"/>
      </rPr>
      <t>Revisión técnica:</t>
    </r>
    <r>
      <rPr>
        <sz val="10"/>
        <rFont val="Arial"/>
        <family val="2"/>
      </rPr>
      <t xml:space="preserve"> esta columna será utilizada por el JEP para definir aquellas adquisiciones que considere "críticas" o "complejas" que requieran la revisión ex ante de los términos de referencia, especificaciones técnicas, informes, productos u otros</t>
    </r>
  </si>
  <si>
    <t>IMPREVISTO NO SE INCLUYE EN EL PLAN DE ADQUISICIONES</t>
  </si>
  <si>
    <t>1.2.2</t>
  </si>
  <si>
    <t>1.3.3</t>
  </si>
  <si>
    <t>1.3.4</t>
  </si>
  <si>
    <t>1.3.6</t>
  </si>
  <si>
    <t>1.4.1</t>
  </si>
  <si>
    <t>1.4.4</t>
  </si>
  <si>
    <t>1.4.6</t>
  </si>
  <si>
    <t>1.5.1</t>
  </si>
  <si>
    <t>1.5.1.4</t>
  </si>
  <si>
    <t>1.5.1.5</t>
  </si>
  <si>
    <t>1.5.1.6</t>
  </si>
  <si>
    <t>1.5.1.8</t>
  </si>
  <si>
    <t>1.5.2</t>
  </si>
  <si>
    <t>1.5.2.2</t>
  </si>
  <si>
    <t>1.5.2.4</t>
  </si>
  <si>
    <t>1.5.3</t>
  </si>
  <si>
    <t>1.5.3.3</t>
  </si>
  <si>
    <t>1.5.3.4</t>
  </si>
  <si>
    <t>Viáticos (2*12*8)+C20</t>
  </si>
  <si>
    <t>2.3.3</t>
  </si>
  <si>
    <t>2.3.5</t>
  </si>
  <si>
    <t>2.4.3</t>
  </si>
  <si>
    <t>2.4.4</t>
  </si>
  <si>
    <t>2.4.6</t>
  </si>
  <si>
    <t>2.5.3</t>
  </si>
  <si>
    <t>2.5.4</t>
  </si>
  <si>
    <t>2.6.1</t>
  </si>
  <si>
    <t>2.6.2</t>
  </si>
  <si>
    <t>2.6.3</t>
  </si>
  <si>
    <t>2.6.4</t>
  </si>
  <si>
    <t>2.6.1.3</t>
  </si>
  <si>
    <t>2.6.1.3.1</t>
  </si>
  <si>
    <t>2.6.1.3.2</t>
  </si>
  <si>
    <t xml:space="preserve">Honorarios Consultor A1 Economista para la Base de Datos de precios de remesas
</t>
  </si>
  <si>
    <t xml:space="preserve">Honorarios Consultor A2 Asistente del Economista para la Base de Datos de precios de remesas
</t>
  </si>
  <si>
    <t>3.1.1</t>
  </si>
  <si>
    <r>
      <rPr>
        <b/>
        <sz val="12"/>
        <color indexed="8"/>
        <rFont val="Arial"/>
        <family val="2"/>
      </rPr>
      <t>Número de Proyecto:</t>
    </r>
    <r>
      <rPr>
        <sz val="12"/>
        <color indexed="8"/>
        <rFont val="Arial"/>
        <family val="2"/>
      </rPr>
      <t xml:space="preserve"> ATN/ME-14962-RG   RG-M1248</t>
    </r>
  </si>
  <si>
    <t>Período del Plan:De Septiembre 2015 A 30 DE JUNIO DE 2020 fecha de ejecución del proyecto.</t>
  </si>
  <si>
    <t>Preparado por: Ignacio Eduardo Corona Santana Administrador de proyecto</t>
  </si>
  <si>
    <t>No. Item Ref. POA</t>
  </si>
  <si>
    <t>Evaluación e implementación de modificaciones al marco regulatorio para la inclusión financiera de clientes de remesas</t>
  </si>
  <si>
    <t>Evaluación e implementación de modificaciones en la recolección y publicación de información sobre remesas e inclusión financiera de clientes de remesas</t>
  </si>
  <si>
    <t>CD</t>
  </si>
  <si>
    <t>Ex - ante</t>
  </si>
  <si>
    <t>SD</t>
  </si>
  <si>
    <t>Ex - post</t>
  </si>
  <si>
    <t>CCIN</t>
  </si>
  <si>
    <t>SCC</t>
  </si>
  <si>
    <r>
      <t>Honorarios consultor externo (</t>
    </r>
    <r>
      <rPr>
        <b/>
        <sz val="10"/>
        <rFont val="Euphemia"/>
        <family val="2"/>
      </rPr>
      <t>5</t>
    </r>
    <r>
      <rPr>
        <sz val="10"/>
        <rFont val="Euphemia"/>
        <family val="2"/>
      </rPr>
      <t>*10)</t>
    </r>
  </si>
  <si>
    <t>SI</t>
  </si>
  <si>
    <t>N/A</t>
  </si>
  <si>
    <t xml:space="preserve">Revisión   
ex-ante o 
ex-post de adquisiciones para recursos FOMIN (3) </t>
  </si>
  <si>
    <t>Coordinación técnica componente 1</t>
  </si>
  <si>
    <t xml:space="preserve">Desarrollo de estudio regional sobre el marco regulatorio de servicios financieros de clientes de remesas </t>
  </si>
  <si>
    <t xml:space="preserve">Misiones de diagnóstico (8) </t>
  </si>
  <si>
    <t>Implementación de recomendaciones (10)</t>
  </si>
  <si>
    <t>Desarrollo de productos de conocimiento y diseminación</t>
  </si>
  <si>
    <t xml:space="preserve">Eventos internacionales para intercambio de experiencias (13) </t>
  </si>
  <si>
    <t>Diseminación en otros eventos (8)</t>
  </si>
  <si>
    <t>Preparación y publicación de reportes país sobre inclusión financiera y remesas (9)</t>
  </si>
  <si>
    <t>Coordinación técnica componente 2</t>
  </si>
  <si>
    <t>Mantenimiento, diseminación y evaluación de bases de datos sobre remesas</t>
  </si>
  <si>
    <t>Mantenimiento de las bases de datos de precios de remesas</t>
  </si>
  <si>
    <t>Implementación de recomendaciones ( 10 misiones)</t>
  </si>
  <si>
    <t xml:space="preserve">Diagnóstico, planificación y diseño de la estrategia de masificación de la base de datos </t>
  </si>
  <si>
    <t xml:space="preserve">Implementación de la estrategia de comunicación y divulgación de la base de datos  </t>
  </si>
  <si>
    <t xml:space="preserve">Evaluación de bases de datos  </t>
  </si>
  <si>
    <t>Publicaciones características de emisores y receptores de remesas y su inclusión financiera (8)</t>
  </si>
  <si>
    <t>René Maldonado
 Gonzales</t>
  </si>
  <si>
    <t>MEA 4787</t>
  </si>
  <si>
    <t>Adjudicado</t>
  </si>
  <si>
    <t>Honorarios Componente 1, conforme al Contrato del Coordinador renovable anualmente, durante la vida del proyecto</t>
  </si>
  <si>
    <t>Pendiente</t>
  </si>
  <si>
    <t>Honorarios consultor externo por participar en el Estudio regional sobre el marco regulatorio de servicios financieros de clientes de remesas</t>
  </si>
  <si>
    <t>Honorarios consultor externo por participar en Misiones de Diagnóstico</t>
  </si>
  <si>
    <t>Honorarios consultor externo por participar en la Implementación de recomendaciones</t>
  </si>
  <si>
    <t>Honorarios consultor externo por participar en Eventos internacionales del programa</t>
  </si>
  <si>
    <t>Compra de boletos de avión 2 ejecutivos para participar en 8 Misiones de Diagnóstico</t>
  </si>
  <si>
    <t>Pago de Viaticos a 2 ejecutivos para participar en 8 Misiones de Diagnóstico</t>
  </si>
  <si>
    <t>Compra de boletos de avión a ejecutivos para participar en 8 Misiones (Recomendaciones)</t>
  </si>
  <si>
    <t>Pago de Viaticos a ejecutivos para participar en 8 Misiones (Recomendaciones)</t>
  </si>
  <si>
    <t>Pago de Viaticos a ejecutivos para participar en Eventos internacionales</t>
  </si>
  <si>
    <t>Compra de boletos de avión a ejecutivos para participar en Eventos internacionales</t>
  </si>
  <si>
    <t>Pago de Interpretes traductoras en 7 Eventos internacionales</t>
  </si>
  <si>
    <t>Compra de boletos de avión a ejecutivos para participar en otros Eventos de diseminación</t>
  </si>
  <si>
    <t>Pago de Viaticos a ejecutivos para participar en otros Eventos de diseminación</t>
  </si>
  <si>
    <t>Traducir 14 publicaciones con experto seleccionado por el CEMLA en términos de calidad y precio</t>
  </si>
  <si>
    <t>Honorarios Componente 2, conforme al Contrato del Coordinador, renovable anualmente, durante la vida del proyecto</t>
  </si>
  <si>
    <t>Cindy Sánchez Ricardo</t>
  </si>
  <si>
    <t>MEA 4789</t>
  </si>
  <si>
    <t>Ana Paola
 Uribe Gómez</t>
  </si>
  <si>
    <t>MEA 4794</t>
  </si>
  <si>
    <t>Según contrato renovable anualmente, para apoyar en el mantenimiento de las Bases de datos</t>
  </si>
  <si>
    <t>Suma de los items 2.61.3.1 y 2.6.1.3.2</t>
  </si>
  <si>
    <t>2.4.3.A</t>
  </si>
  <si>
    <t xml:space="preserve">Servicio de levantamiento de la Encuesta de “Remesas, Migración e Inclusión Financiera en El Salvador” en la navidad de 2015 </t>
  </si>
  <si>
    <t>6,000a</t>
  </si>
  <si>
    <t>Scientific Professional
 Support Services
 S.A de C.V.</t>
  </si>
  <si>
    <t>MEA 4853</t>
  </si>
  <si>
    <t>Trabajo realizado por la coordianción del Programa, con la colaboración de los técnicos expertos del Departamento del Sector Externo del Banco Central de la Reserva de El Salvador “BCR”</t>
  </si>
  <si>
    <t>Suma de los items 2.6.2 , 2.6.3  y 2.6.1.4</t>
  </si>
  <si>
    <t xml:space="preserve">Honorarios de firma consultora por el Diagnóstico, planificación y diseño de la estrategia de masificación de la base de datos </t>
  </si>
  <si>
    <t xml:space="preserve">Honorarios de firma consultora por la Implementación de la estrategia de comunicación y divulgación de la base de datos  </t>
  </si>
  <si>
    <t xml:space="preserve">Honorarios de firma consultora por la Evaluación
 de las bases de datos  </t>
  </si>
  <si>
    <t>Traducir 9 publicaciones con experto seleccionado por el CEMLA en términos de calidad y precio</t>
  </si>
  <si>
    <t>imprimir 4 publicaciones con empresa seleccionada por el CEMLA en términos de calidad y precio</t>
  </si>
  <si>
    <t>imprimir 9 publicaciones con empresa seleccionada por el CEMLA en términos de calidad y precio</t>
  </si>
  <si>
    <t>Ignacio Eduardo Corona Santana</t>
  </si>
  <si>
    <t>MEA 4788</t>
  </si>
  <si>
    <t>Honorarios, conforme al Contrato del administrador renovable anualmente, durante la vida del proyecto</t>
  </si>
  <si>
    <t>Imprevistos</t>
  </si>
  <si>
    <t>14,400 A.1</t>
  </si>
  <si>
    <t>6,600 A.2</t>
  </si>
  <si>
    <t xml:space="preserve">GRAN TOTAL </t>
  </si>
  <si>
    <t>Ëste trabajo fue previsto por el equipo
 de FOMIN BID en Washington</t>
  </si>
  <si>
    <t>A.2 El Aporte local incluye Impuestos de nómina, despensa y contribuciones sociales</t>
  </si>
  <si>
    <t>A.1 El Aporte local incluye Impuestos de nómina, despensa y contribuciones sociales</t>
  </si>
  <si>
    <t>BIENES (No aplica)</t>
  </si>
  <si>
    <t>CONSULTORES INDIVIDUALES</t>
  </si>
  <si>
    <t>FIRMAS CONSULTORAS</t>
  </si>
  <si>
    <t>SERVICIOS DIFERENTES DE CONSULTORIAS</t>
  </si>
  <si>
    <t>Fecha de actualización: 28/Abr/2016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</si>
</sst>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&quot;$&quot;#,##0.00"/>
    <numFmt numFmtId="167" formatCode="[$-409]d\-mmm\-yy;@"/>
    <numFmt numFmtId="168" formatCode="[$-409]d\-mmm\-yyyy;@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Euphemia"/>
      <family val="2"/>
    </font>
    <font>
      <b/>
      <sz val="10"/>
      <name val="Euphemia"/>
      <family val="2"/>
    </font>
    <font>
      <b/>
      <sz val="9"/>
      <color theme="1"/>
      <name val="Euphemia"/>
      <family val="2"/>
    </font>
    <font>
      <sz val="10"/>
      <name val="Euphemia"/>
      <family val="2"/>
    </font>
    <font>
      <b/>
      <sz val="10"/>
      <color rgb="FF000000"/>
      <name val="Euphemia"/>
      <family val="2"/>
    </font>
    <font>
      <b/>
      <sz val="9"/>
      <name val="Euphemia"/>
      <family val="2"/>
    </font>
    <font>
      <sz val="10"/>
      <color theme="1"/>
      <name val="Euphemia"/>
      <family val="2"/>
    </font>
    <font>
      <sz val="9"/>
      <color indexed="8"/>
      <name val="Euphemia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Calibri Light"/>
      <family val="1"/>
      <scheme val="major"/>
    </font>
    <font>
      <sz val="10"/>
      <name val="Calibri"/>
      <family val="2"/>
      <scheme val="minor"/>
    </font>
    <font>
      <b/>
      <sz val="9"/>
      <name val="Verdana"/>
      <family val="2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Euphemia"/>
      <family val="2"/>
    </font>
  </fonts>
  <fills count="1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lightGray">
        <bgColor theme="2" tint="-9.9978637043366805E-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18">
    <xf numFmtId="0" fontId="0" fillId="0" borderId="0" xfId="0"/>
    <xf numFmtId="0" fontId="3" fillId="0" borderId="0" xfId="0" applyFont="1"/>
    <xf numFmtId="0" fontId="4" fillId="0" borderId="3" xfId="0" applyFont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6" fontId="4" fillId="0" borderId="1" xfId="0" applyNumberFormat="1" applyFont="1" applyBorder="1"/>
    <xf numFmtId="0" fontId="8" fillId="0" borderId="1" xfId="0" applyFont="1" applyBorder="1"/>
    <xf numFmtId="0" fontId="8" fillId="0" borderId="1" xfId="0" applyFont="1" applyBorder="1" applyAlignment="1">
      <alignment horizontal="center" vertical="center"/>
    </xf>
    <xf numFmtId="0" fontId="8" fillId="0" borderId="0" xfId="0" applyFont="1"/>
    <xf numFmtId="0" fontId="10" fillId="0" borderId="0" xfId="0" applyFont="1"/>
    <xf numFmtId="0" fontId="11" fillId="0" borderId="0" xfId="0" applyFont="1"/>
    <xf numFmtId="0" fontId="8" fillId="0" borderId="0" xfId="0" applyFont="1" applyAlignment="1">
      <alignment horizontal="center" vertical="center"/>
    </xf>
    <xf numFmtId="0" fontId="8" fillId="5" borderId="0" xfId="0" applyFont="1" applyFill="1" applyBorder="1"/>
    <xf numFmtId="0" fontId="8" fillId="5" borderId="0" xfId="0" applyFont="1" applyFill="1" applyBorder="1" applyAlignment="1">
      <alignment horizontal="center" vertical="center"/>
    </xf>
    <xf numFmtId="0" fontId="17" fillId="5" borderId="0" xfId="0" applyFont="1" applyFill="1" applyBorder="1" applyAlignment="1">
      <alignment horizontal="right"/>
    </xf>
    <xf numFmtId="43" fontId="17" fillId="5" borderId="0" xfId="0" applyNumberFormat="1" applyFont="1" applyFill="1" applyBorder="1" applyAlignment="1">
      <alignment horizontal="center" vertical="center"/>
    </xf>
    <xf numFmtId="165" fontId="17" fillId="5" borderId="0" xfId="0" applyNumberFormat="1" applyFont="1" applyFill="1" applyBorder="1" applyAlignment="1">
      <alignment horizontal="center" vertical="center"/>
    </xf>
    <xf numFmtId="165" fontId="17" fillId="5" borderId="0" xfId="1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left" vertical="center"/>
    </xf>
    <xf numFmtId="0" fontId="17" fillId="5" borderId="0" xfId="0" applyFont="1" applyFill="1" applyBorder="1"/>
    <xf numFmtId="0" fontId="17" fillId="5" borderId="0" xfId="0" applyFont="1" applyFill="1" applyBorder="1" applyAlignment="1">
      <alignment horizontal="center" vertical="center"/>
    </xf>
    <xf numFmtId="43" fontId="8" fillId="5" borderId="0" xfId="0" applyNumberFormat="1" applyFont="1" applyFill="1" applyBorder="1" applyAlignment="1">
      <alignment horizontal="center" vertical="center"/>
    </xf>
    <xf numFmtId="0" fontId="8" fillId="5" borderId="0" xfId="0" applyFont="1" applyFill="1"/>
    <xf numFmtId="0" fontId="8" fillId="0" borderId="1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5" borderId="0" xfId="0" applyFont="1" applyFill="1" applyBorder="1" applyAlignment="1">
      <alignment horizontal="left"/>
    </xf>
    <xf numFmtId="0" fontId="8" fillId="7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8" fillId="5" borderId="5" xfId="0" applyFont="1" applyFill="1" applyBorder="1" applyAlignment="1">
      <alignment horizontal="left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14" fontId="17" fillId="8" borderId="1" xfId="0" applyNumberFormat="1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vertical="center"/>
    </xf>
    <xf numFmtId="0" fontId="17" fillId="4" borderId="1" xfId="0" applyFont="1" applyFill="1" applyBorder="1" applyAlignment="1">
      <alignment horizontal="left" vertical="center"/>
    </xf>
    <xf numFmtId="3" fontId="18" fillId="4" borderId="1" xfId="0" applyNumberFormat="1" applyFont="1" applyFill="1" applyBorder="1" applyAlignment="1">
      <alignment vertical="center" wrapText="1"/>
    </xf>
    <xf numFmtId="14" fontId="17" fillId="4" borderId="1" xfId="0" applyNumberFormat="1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vertical="center"/>
    </xf>
    <xf numFmtId="0" fontId="17" fillId="0" borderId="1" xfId="0" applyFont="1" applyBorder="1" applyAlignment="1">
      <alignment horizontal="left" vertical="center"/>
    </xf>
    <xf numFmtId="0" fontId="20" fillId="5" borderId="1" xfId="0" applyFont="1" applyFill="1" applyBorder="1" applyAlignment="1">
      <alignment vertical="center" wrapText="1"/>
    </xf>
    <xf numFmtId="164" fontId="17" fillId="0" borderId="1" xfId="2" applyFont="1" applyBorder="1" applyAlignment="1">
      <alignment horizontal="center" vertical="center"/>
    </xf>
    <xf numFmtId="14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8" fillId="4" borderId="1" xfId="0" applyFont="1" applyFill="1" applyBorder="1" applyAlignment="1">
      <alignment vertical="center" wrapText="1"/>
    </xf>
    <xf numFmtId="164" fontId="19" fillId="4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left" vertical="center" wrapText="1"/>
    </xf>
    <xf numFmtId="4" fontId="22" fillId="4" borderId="1" xfId="0" applyNumberFormat="1" applyFont="1" applyFill="1" applyBorder="1" applyAlignment="1">
      <alignment horizontal="right" vertical="center"/>
    </xf>
    <xf numFmtId="0" fontId="23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center" vertical="top" wrapText="1"/>
    </xf>
    <xf numFmtId="0" fontId="18" fillId="5" borderId="3" xfId="0" applyFont="1" applyFill="1" applyBorder="1" applyAlignment="1">
      <alignment horizontal="left" vertical="center" wrapText="1"/>
    </xf>
    <xf numFmtId="164" fontId="19" fillId="4" borderId="1" xfId="2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vertical="center" wrapText="1"/>
    </xf>
    <xf numFmtId="164" fontId="19" fillId="5" borderId="1" xfId="2" applyFont="1" applyFill="1" applyBorder="1" applyAlignment="1">
      <alignment horizontal="center" vertical="center"/>
    </xf>
    <xf numFmtId="14" fontId="17" fillId="5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vertical="center" wrapText="1"/>
    </xf>
    <xf numFmtId="0" fontId="18" fillId="5" borderId="1" xfId="0" applyFont="1" applyFill="1" applyBorder="1" applyAlignment="1">
      <alignment horizontal="left" vertical="center" wrapText="1"/>
    </xf>
    <xf numFmtId="4" fontId="22" fillId="5" borderId="1" xfId="0" applyNumberFormat="1" applyFont="1" applyFill="1" applyBorder="1" applyAlignment="1">
      <alignment horizontal="right" vertical="center"/>
    </xf>
    <xf numFmtId="164" fontId="17" fillId="5" borderId="1" xfId="2" applyFont="1" applyFill="1" applyBorder="1" applyAlignment="1">
      <alignment horizontal="center" vertical="center"/>
    </xf>
    <xf numFmtId="0" fontId="18" fillId="9" borderId="1" xfId="0" applyFont="1" applyFill="1" applyBorder="1" applyAlignment="1">
      <alignment vertical="center" wrapText="1"/>
    </xf>
    <xf numFmtId="14" fontId="17" fillId="9" borderId="1" xfId="0" applyNumberFormat="1" applyFont="1" applyFill="1" applyBorder="1" applyAlignment="1">
      <alignment horizontal="center" vertical="center"/>
    </xf>
    <xf numFmtId="0" fontId="17" fillId="9" borderId="1" xfId="0" applyFont="1" applyFill="1" applyBorder="1" applyAlignment="1">
      <alignment horizontal="center" vertical="center"/>
    </xf>
    <xf numFmtId="0" fontId="17" fillId="10" borderId="0" xfId="0" applyFont="1" applyFill="1" applyBorder="1" applyAlignment="1">
      <alignment horizontal="left" vertical="center"/>
    </xf>
    <xf numFmtId="0" fontId="18" fillId="10" borderId="1" xfId="0" applyFont="1" applyFill="1" applyBorder="1" applyAlignment="1">
      <alignment horizontal="right"/>
    </xf>
    <xf numFmtId="165" fontId="17" fillId="10" borderId="1" xfId="1" applyNumberFormat="1" applyFont="1" applyFill="1" applyBorder="1" applyAlignment="1">
      <alignment horizontal="center" vertical="center"/>
    </xf>
    <xf numFmtId="167" fontId="24" fillId="10" borderId="1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/>
    </xf>
    <xf numFmtId="4" fontId="19" fillId="6" borderId="10" xfId="0" applyNumberFormat="1" applyFont="1" applyFill="1" applyBorder="1" applyAlignment="1">
      <alignment horizontal="center" vertical="center"/>
    </xf>
    <xf numFmtId="4" fontId="19" fillId="6" borderId="15" xfId="0" applyNumberFormat="1" applyFont="1" applyFill="1" applyBorder="1" applyAlignment="1">
      <alignment horizontal="center" vertical="center"/>
    </xf>
    <xf numFmtId="165" fontId="17" fillId="10" borderId="1" xfId="1" applyNumberFormat="1" applyFont="1" applyFill="1" applyBorder="1" applyAlignment="1">
      <alignment horizontal="right" vertical="center"/>
    </xf>
    <xf numFmtId="0" fontId="8" fillId="7" borderId="0" xfId="0" applyFont="1" applyFill="1" applyAlignment="1">
      <alignment horizontal="right" vertical="center"/>
    </xf>
    <xf numFmtId="164" fontId="17" fillId="4" borderId="1" xfId="2" applyFont="1" applyFill="1" applyBorder="1" applyAlignment="1">
      <alignment horizontal="right" vertical="center"/>
    </xf>
    <xf numFmtId="167" fontId="26" fillId="4" borderId="1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/>
    </xf>
    <xf numFmtId="14" fontId="11" fillId="4" borderId="1" xfId="0" applyNumberFormat="1" applyFont="1" applyFill="1" applyBorder="1" applyAlignment="1">
      <alignment horizontal="center" vertical="center" wrapText="1"/>
    </xf>
    <xf numFmtId="14" fontId="11" fillId="4" borderId="1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vertical="center" wrapText="1"/>
    </xf>
    <xf numFmtId="4" fontId="19" fillId="4" borderId="6" xfId="2" applyNumberFormat="1" applyFont="1" applyFill="1" applyBorder="1" applyAlignment="1">
      <alignment vertical="center"/>
    </xf>
    <xf numFmtId="164" fontId="19" fillId="4" borderId="6" xfId="2" applyFont="1" applyFill="1" applyBorder="1" applyAlignment="1">
      <alignment vertical="center"/>
    </xf>
    <xf numFmtId="165" fontId="17" fillId="4" borderId="7" xfId="1" applyNumberFormat="1" applyFont="1" applyFill="1" applyBorder="1" applyAlignment="1">
      <alignment horizontal="center" vertical="center"/>
    </xf>
    <xf numFmtId="165" fontId="17" fillId="0" borderId="7" xfId="1" applyNumberFormat="1" applyFont="1" applyBorder="1" applyAlignment="1">
      <alignment horizontal="center" vertical="center"/>
    </xf>
    <xf numFmtId="165" fontId="17" fillId="5" borderId="7" xfId="1" applyNumberFormat="1" applyFont="1" applyFill="1" applyBorder="1" applyAlignment="1">
      <alignment horizontal="center" vertical="center"/>
    </xf>
    <xf numFmtId="165" fontId="17" fillId="9" borderId="7" xfId="1" applyNumberFormat="1" applyFont="1" applyFill="1" applyBorder="1" applyAlignment="1">
      <alignment horizontal="center" vertical="center"/>
    </xf>
    <xf numFmtId="0" fontId="19" fillId="6" borderId="0" xfId="0" applyFont="1" applyFill="1" applyBorder="1" applyAlignment="1">
      <alignment horizontal="left" vertical="center"/>
    </xf>
    <xf numFmtId="0" fontId="19" fillId="6" borderId="13" xfId="0" applyFont="1" applyFill="1" applyBorder="1" applyAlignment="1">
      <alignment horizontal="left" vertical="center"/>
    </xf>
    <xf numFmtId="14" fontId="19" fillId="4" borderId="1" xfId="0" applyNumberFormat="1" applyFont="1" applyFill="1" applyBorder="1" applyAlignment="1">
      <alignment horizontal="center" vertical="center"/>
    </xf>
    <xf numFmtId="167" fontId="26" fillId="5" borderId="1" xfId="0" applyNumberFormat="1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28" fillId="5" borderId="1" xfId="0" applyFont="1" applyFill="1" applyBorder="1" applyAlignment="1">
      <alignment vertical="center" wrapText="1"/>
    </xf>
    <xf numFmtId="14" fontId="8" fillId="0" borderId="1" xfId="0" applyNumberFormat="1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/>
    </xf>
    <xf numFmtId="0" fontId="27" fillId="5" borderId="1" xfId="0" applyFont="1" applyFill="1" applyBorder="1" applyAlignment="1">
      <alignment horizontal="center" vertical="top" wrapText="1"/>
    </xf>
    <xf numFmtId="167" fontId="29" fillId="5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center" wrapText="1"/>
    </xf>
    <xf numFmtId="164" fontId="17" fillId="5" borderId="1" xfId="2" applyFont="1" applyFill="1" applyBorder="1" applyAlignment="1">
      <alignment horizontal="right" vertical="center"/>
    </xf>
    <xf numFmtId="14" fontId="8" fillId="5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26" fillId="5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vertical="center"/>
    </xf>
    <xf numFmtId="0" fontId="25" fillId="5" borderId="1" xfId="0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left" vertical="top" wrapText="1"/>
    </xf>
    <xf numFmtId="3" fontId="25" fillId="5" borderId="1" xfId="0" applyNumberFormat="1" applyFont="1" applyFill="1" applyBorder="1" applyAlignment="1">
      <alignment horizontal="right" vertical="center"/>
    </xf>
    <xf numFmtId="0" fontId="30" fillId="0" borderId="1" xfId="0" applyFont="1" applyFill="1" applyBorder="1" applyAlignment="1">
      <alignment horizontal="center" vertical="top" wrapText="1"/>
    </xf>
    <xf numFmtId="0" fontId="30" fillId="5" borderId="1" xfId="0" applyFont="1" applyFill="1" applyBorder="1" applyAlignment="1">
      <alignment horizontal="left" vertical="top" wrapText="1"/>
    </xf>
    <xf numFmtId="0" fontId="31" fillId="0" borderId="1" xfId="0" applyFont="1" applyBorder="1" applyAlignment="1">
      <alignment wrapText="1"/>
    </xf>
    <xf numFmtId="0" fontId="19" fillId="4" borderId="1" xfId="0" applyFont="1" applyFill="1" applyBorder="1" applyAlignment="1">
      <alignment vertical="center"/>
    </xf>
    <xf numFmtId="0" fontId="27" fillId="4" borderId="1" xfId="0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wrapText="1"/>
    </xf>
    <xf numFmtId="0" fontId="31" fillId="4" borderId="1" xfId="0" applyFont="1" applyFill="1" applyBorder="1" applyAlignment="1">
      <alignment vertical="center" wrapText="1"/>
    </xf>
    <xf numFmtId="0" fontId="26" fillId="5" borderId="1" xfId="0" applyFont="1" applyFill="1" applyBorder="1" applyAlignment="1">
      <alignment horizontal="center" vertical="top" wrapText="1"/>
    </xf>
    <xf numFmtId="167" fontId="29" fillId="5" borderId="1" xfId="0" applyNumberFormat="1" applyFont="1" applyFill="1" applyBorder="1" applyAlignment="1">
      <alignment horizontal="center" vertical="center" wrapText="1"/>
    </xf>
    <xf numFmtId="168" fontId="11" fillId="5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vertical="center" wrapText="1"/>
    </xf>
    <xf numFmtId="4" fontId="19" fillId="6" borderId="10" xfId="0" applyNumberFormat="1" applyFont="1" applyFill="1" applyBorder="1" applyAlignment="1">
      <alignment horizontal="center" vertical="center"/>
    </xf>
    <xf numFmtId="0" fontId="19" fillId="6" borderId="9" xfId="0" applyFont="1" applyFill="1" applyBorder="1" applyAlignment="1">
      <alignment horizontal="left" vertical="center"/>
    </xf>
    <xf numFmtId="164" fontId="19" fillId="4" borderId="6" xfId="2" applyFont="1" applyFill="1" applyBorder="1" applyAlignment="1">
      <alignment horizontal="right" vertical="center"/>
    </xf>
    <xf numFmtId="0" fontId="18" fillId="8" borderId="7" xfId="0" applyFont="1" applyFill="1" applyBorder="1" applyAlignment="1">
      <alignment horizontal="right" vertical="center" wrapText="1"/>
    </xf>
    <xf numFmtId="164" fontId="19" fillId="4" borderId="1" xfId="0" applyNumberFormat="1" applyFont="1" applyFill="1" applyBorder="1" applyAlignment="1">
      <alignment horizontal="right" vertical="center"/>
    </xf>
    <xf numFmtId="0" fontId="19" fillId="9" borderId="1" xfId="0" applyFont="1" applyFill="1" applyBorder="1" applyAlignment="1">
      <alignment horizontal="left" vertical="center"/>
    </xf>
    <xf numFmtId="0" fontId="18" fillId="9" borderId="7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right" vertical="center" wrapText="1"/>
    </xf>
    <xf numFmtId="4" fontId="19" fillId="9" borderId="10" xfId="0" applyNumberFormat="1" applyFont="1" applyFill="1" applyBorder="1" applyAlignment="1">
      <alignment horizontal="right" vertical="center"/>
    </xf>
    <xf numFmtId="0" fontId="19" fillId="6" borderId="0" xfId="0" applyFont="1" applyFill="1" applyBorder="1" applyAlignment="1">
      <alignment horizontal="center"/>
    </xf>
    <xf numFmtId="0" fontId="19" fillId="6" borderId="9" xfId="0" applyFont="1" applyFill="1" applyBorder="1" applyAlignment="1">
      <alignment horizontal="right"/>
    </xf>
    <xf numFmtId="0" fontId="18" fillId="11" borderId="1" xfId="0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left" vertical="center"/>
    </xf>
    <xf numFmtId="0" fontId="18" fillId="12" borderId="1" xfId="0" applyFont="1" applyFill="1" applyBorder="1" applyAlignment="1">
      <alignment vertical="center" wrapText="1"/>
    </xf>
    <xf numFmtId="165" fontId="17" fillId="12" borderId="7" xfId="1" applyNumberFormat="1" applyFont="1" applyFill="1" applyBorder="1" applyAlignment="1">
      <alignment horizontal="center" vertical="center"/>
    </xf>
    <xf numFmtId="0" fontId="17" fillId="12" borderId="1" xfId="0" applyFont="1" applyFill="1" applyBorder="1" applyAlignment="1">
      <alignment horizontal="left" vertical="center"/>
    </xf>
    <xf numFmtId="0" fontId="8" fillId="7" borderId="1" xfId="0" applyFont="1" applyFill="1" applyBorder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43" fontId="17" fillId="7" borderId="0" xfId="0" applyNumberFormat="1" applyFont="1" applyFill="1" applyBorder="1" applyAlignment="1">
      <alignment horizontal="center" vertical="center"/>
    </xf>
    <xf numFmtId="165" fontId="17" fillId="7" borderId="0" xfId="1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  <xf numFmtId="43" fontId="8" fillId="7" borderId="0" xfId="0" applyNumberFormat="1" applyFont="1" applyFill="1" applyBorder="1" applyAlignment="1">
      <alignment horizontal="center" vertical="center"/>
    </xf>
    <xf numFmtId="164" fontId="17" fillId="8" borderId="7" xfId="2" applyFont="1" applyFill="1" applyBorder="1" applyAlignment="1">
      <alignment vertical="center"/>
    </xf>
    <xf numFmtId="164" fontId="22" fillId="9" borderId="7" xfId="2" applyFont="1" applyFill="1" applyBorder="1" applyAlignment="1">
      <alignment horizontal="center" vertical="center" wrapText="1"/>
    </xf>
    <xf numFmtId="0" fontId="22" fillId="8" borderId="7" xfId="0" applyFont="1" applyFill="1" applyBorder="1" applyAlignment="1">
      <alignment horizontal="center" vertical="center" wrapText="1"/>
    </xf>
    <xf numFmtId="164" fontId="22" fillId="4" borderId="7" xfId="0" applyNumberFormat="1" applyFont="1" applyFill="1" applyBorder="1" applyAlignment="1">
      <alignment horizontal="center" vertical="center" wrapText="1"/>
    </xf>
    <xf numFmtId="164" fontId="32" fillId="5" borderId="7" xfId="0" applyNumberFormat="1" applyFont="1" applyFill="1" applyBorder="1" applyAlignment="1">
      <alignment horizontal="center" vertical="center" wrapText="1"/>
    </xf>
    <xf numFmtId="164" fontId="17" fillId="5" borderId="6" xfId="2" applyFont="1" applyFill="1" applyBorder="1" applyAlignment="1">
      <alignment vertical="center"/>
    </xf>
    <xf numFmtId="164" fontId="17" fillId="5" borderId="7" xfId="2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 wrapText="1"/>
    </xf>
    <xf numFmtId="164" fontId="19" fillId="9" borderId="6" xfId="2" applyFont="1" applyFill="1" applyBorder="1" applyAlignment="1">
      <alignment vertical="center"/>
    </xf>
    <xf numFmtId="0" fontId="17" fillId="13" borderId="1" xfId="0" applyFont="1" applyFill="1" applyBorder="1" applyAlignment="1">
      <alignment horizontal="left" vertical="center" wrapText="1"/>
    </xf>
    <xf numFmtId="4" fontId="19" fillId="9" borderId="17" xfId="0" applyNumberFormat="1" applyFont="1" applyFill="1" applyBorder="1" applyAlignment="1">
      <alignment horizontal="center" vertical="center"/>
    </xf>
    <xf numFmtId="4" fontId="19" fillId="6" borderId="18" xfId="0" applyNumberFormat="1" applyFont="1" applyFill="1" applyBorder="1" applyAlignment="1">
      <alignment horizontal="center" vertical="center"/>
    </xf>
    <xf numFmtId="0" fontId="18" fillId="11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164" fontId="18" fillId="9" borderId="21" xfId="0" applyNumberFormat="1" applyFont="1" applyFill="1" applyBorder="1" applyAlignment="1">
      <alignment horizontal="center" vertical="center" wrapText="1"/>
    </xf>
    <xf numFmtId="164" fontId="18" fillId="9" borderId="22" xfId="0" applyNumberFormat="1" applyFont="1" applyFill="1" applyBorder="1" applyAlignment="1">
      <alignment horizontal="center" vertical="center" wrapText="1"/>
    </xf>
    <xf numFmtId="164" fontId="17" fillId="0" borderId="4" xfId="2" applyFont="1" applyBorder="1" applyAlignment="1">
      <alignment horizontal="center" vertical="center"/>
    </xf>
    <xf numFmtId="164" fontId="17" fillId="5" borderId="4" xfId="2" applyFont="1" applyFill="1" applyBorder="1" applyAlignment="1">
      <alignment horizontal="right" vertical="center"/>
    </xf>
    <xf numFmtId="4" fontId="22" fillId="9" borderId="23" xfId="0" applyNumberFormat="1" applyFont="1" applyFill="1" applyBorder="1" applyAlignment="1">
      <alignment horizontal="right" vertical="center"/>
    </xf>
    <xf numFmtId="4" fontId="22" fillId="9" borderId="22" xfId="0" applyNumberFormat="1" applyFont="1" applyFill="1" applyBorder="1" applyAlignment="1">
      <alignment horizontal="right" vertical="center"/>
    </xf>
    <xf numFmtId="164" fontId="19" fillId="5" borderId="4" xfId="2" applyFont="1" applyFill="1" applyBorder="1" applyAlignment="1">
      <alignment horizontal="center" vertical="center"/>
    </xf>
    <xf numFmtId="164" fontId="19" fillId="5" borderId="5" xfId="2" applyFont="1" applyFill="1" applyBorder="1" applyAlignment="1">
      <alignment horizontal="center" vertical="center"/>
    </xf>
    <xf numFmtId="164" fontId="17" fillId="5" borderId="5" xfId="2" applyFont="1" applyFill="1" applyBorder="1" applyAlignment="1">
      <alignment horizontal="right" vertical="center"/>
    </xf>
    <xf numFmtId="4" fontId="22" fillId="12" borderId="23" xfId="0" applyNumberFormat="1" applyFont="1" applyFill="1" applyBorder="1" applyAlignment="1">
      <alignment horizontal="right" vertical="center"/>
    </xf>
    <xf numFmtId="4" fontId="22" fillId="12" borderId="22" xfId="0" applyNumberFormat="1" applyFont="1" applyFill="1" applyBorder="1" applyAlignment="1">
      <alignment horizontal="right" vertical="center"/>
    </xf>
    <xf numFmtId="164" fontId="17" fillId="5" borderId="4" xfId="2" applyFont="1" applyFill="1" applyBorder="1" applyAlignment="1">
      <alignment horizontal="center" vertical="center"/>
    </xf>
    <xf numFmtId="164" fontId="17" fillId="0" borderId="5" xfId="2" applyFont="1" applyBorder="1" applyAlignment="1">
      <alignment horizontal="center" vertical="center"/>
    </xf>
    <xf numFmtId="164" fontId="19" fillId="12" borderId="19" xfId="2" applyFont="1" applyFill="1" applyBorder="1" applyAlignment="1">
      <alignment vertical="center"/>
    </xf>
    <xf numFmtId="164" fontId="19" fillId="12" borderId="22" xfId="2" applyFont="1" applyFill="1" applyBorder="1" applyAlignment="1">
      <alignment vertical="center"/>
    </xf>
    <xf numFmtId="14" fontId="17" fillId="9" borderId="3" xfId="0" applyNumberFormat="1" applyFont="1" applyFill="1" applyBorder="1" applyAlignment="1">
      <alignment horizontal="center" vertical="center"/>
    </xf>
    <xf numFmtId="164" fontId="17" fillId="12" borderId="22" xfId="2" applyFont="1" applyFill="1" applyBorder="1" applyAlignment="1">
      <alignment horizontal="right" vertical="center"/>
    </xf>
    <xf numFmtId="0" fontId="18" fillId="14" borderId="5" xfId="0" applyFont="1" applyFill="1" applyBorder="1" applyAlignment="1">
      <alignment horizontal="left" vertical="center" wrapText="1"/>
    </xf>
    <xf numFmtId="0" fontId="18" fillId="14" borderId="7" xfId="0" applyFont="1" applyFill="1" applyBorder="1" applyAlignment="1">
      <alignment horizontal="left" vertical="center" wrapText="1"/>
    </xf>
    <xf numFmtId="0" fontId="22" fillId="14" borderId="7" xfId="0" applyFont="1" applyFill="1" applyBorder="1" applyAlignment="1">
      <alignment horizontal="center" vertical="center" wrapText="1"/>
    </xf>
    <xf numFmtId="0" fontId="18" fillId="14" borderId="7" xfId="0" applyFont="1" applyFill="1" applyBorder="1" applyAlignment="1">
      <alignment horizontal="center" vertical="center" wrapText="1"/>
    </xf>
    <xf numFmtId="0" fontId="18" fillId="14" borderId="20" xfId="0" applyFont="1" applyFill="1" applyBorder="1" applyAlignment="1">
      <alignment horizontal="center" vertical="center" wrapText="1"/>
    </xf>
    <xf numFmtId="0" fontId="18" fillId="14" borderId="20" xfId="0" applyFont="1" applyFill="1" applyBorder="1" applyAlignment="1">
      <alignment horizontal="right" vertical="center" wrapText="1"/>
    </xf>
    <xf numFmtId="164" fontId="22" fillId="14" borderId="7" xfId="2" applyFont="1" applyFill="1" applyBorder="1" applyAlignment="1">
      <alignment horizontal="left" vertical="center" wrapText="1"/>
    </xf>
    <xf numFmtId="165" fontId="17" fillId="14" borderId="7" xfId="1" applyNumberFormat="1" applyFont="1" applyFill="1" applyBorder="1" applyAlignment="1">
      <alignment horizontal="center" vertical="center"/>
    </xf>
    <xf numFmtId="164" fontId="19" fillId="14" borderId="6" xfId="2" applyFont="1" applyFill="1" applyBorder="1" applyAlignment="1">
      <alignment vertical="center"/>
    </xf>
    <xf numFmtId="164" fontId="19" fillId="14" borderId="6" xfId="2" applyFont="1" applyFill="1" applyBorder="1" applyAlignment="1">
      <alignment horizontal="right" vertical="center"/>
    </xf>
    <xf numFmtId="164" fontId="17" fillId="14" borderId="7" xfId="2" applyFont="1" applyFill="1" applyBorder="1" applyAlignment="1">
      <alignment vertical="center"/>
    </xf>
    <xf numFmtId="164" fontId="17" fillId="14" borderId="1" xfId="2" applyFont="1" applyFill="1" applyBorder="1" applyAlignment="1">
      <alignment horizontal="center" vertical="center"/>
    </xf>
    <xf numFmtId="164" fontId="17" fillId="14" borderId="1" xfId="2" applyFont="1" applyFill="1" applyBorder="1" applyAlignment="1">
      <alignment horizontal="right" vertical="center"/>
    </xf>
    <xf numFmtId="0" fontId="21" fillId="14" borderId="0" xfId="0" applyFont="1" applyFill="1" applyAlignment="1">
      <alignment horizontal="left" vertical="center"/>
    </xf>
    <xf numFmtId="164" fontId="19" fillId="14" borderId="7" xfId="2" applyFont="1" applyFill="1" applyBorder="1" applyAlignment="1">
      <alignment vertical="center"/>
    </xf>
    <xf numFmtId="164" fontId="19" fillId="14" borderId="7" xfId="2" applyFont="1" applyFill="1" applyBorder="1" applyAlignment="1">
      <alignment horizontal="right" vertical="center"/>
    </xf>
    <xf numFmtId="0" fontId="18" fillId="14" borderId="7" xfId="0" applyFont="1" applyFill="1" applyBorder="1" applyAlignment="1">
      <alignment horizontal="right" vertical="center" wrapText="1"/>
    </xf>
    <xf numFmtId="4" fontId="8" fillId="5" borderId="0" xfId="0" applyNumberFormat="1" applyFont="1" applyFill="1" applyBorder="1" applyAlignment="1">
      <alignment horizontal="center" vertical="center"/>
    </xf>
    <xf numFmtId="0" fontId="7" fillId="3" borderId="1" xfId="0" applyFont="1" applyFill="1" applyBorder="1"/>
    <xf numFmtId="0" fontId="4" fillId="3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/>
    <xf numFmtId="0" fontId="4" fillId="0" borderId="2" xfId="0" applyFont="1" applyBorder="1"/>
    <xf numFmtId="0" fontId="6" fillId="0" borderId="1" xfId="0" applyFont="1" applyBorder="1"/>
    <xf numFmtId="0" fontId="7" fillId="0" borderId="1" xfId="0" applyFont="1" applyBorder="1"/>
    <xf numFmtId="0" fontId="18" fillId="2" borderId="4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19" fillId="6" borderId="8" xfId="0" applyFont="1" applyFill="1" applyBorder="1" applyAlignment="1">
      <alignment horizontal="right"/>
    </xf>
    <xf numFmtId="0" fontId="19" fillId="6" borderId="9" xfId="0" applyFont="1" applyFill="1" applyBorder="1" applyAlignment="1">
      <alignment horizontal="right"/>
    </xf>
    <xf numFmtId="0" fontId="19" fillId="6" borderId="12" xfId="0" applyFont="1" applyFill="1" applyBorder="1" applyAlignment="1">
      <alignment horizontal="right"/>
    </xf>
    <xf numFmtId="0" fontId="19" fillId="6" borderId="14" xfId="0" applyFont="1" applyFill="1" applyBorder="1" applyAlignment="1">
      <alignment horizontal="right"/>
    </xf>
    <xf numFmtId="4" fontId="19" fillId="6" borderId="10" xfId="0" applyNumberFormat="1" applyFont="1" applyFill="1" applyBorder="1" applyAlignment="1">
      <alignment horizontal="center" vertical="center"/>
    </xf>
    <xf numFmtId="4" fontId="19" fillId="6" borderId="15" xfId="0" applyNumberFormat="1" applyFont="1" applyFill="1" applyBorder="1" applyAlignment="1">
      <alignment horizontal="center" vertical="center"/>
    </xf>
    <xf numFmtId="0" fontId="19" fillId="6" borderId="9" xfId="0" applyFont="1" applyFill="1" applyBorder="1" applyAlignment="1">
      <alignment horizontal="left" vertical="center"/>
    </xf>
    <xf numFmtId="0" fontId="19" fillId="6" borderId="14" xfId="0" applyFont="1" applyFill="1" applyBorder="1" applyAlignment="1">
      <alignment horizontal="left" vertical="center"/>
    </xf>
    <xf numFmtId="0" fontId="19" fillId="6" borderId="11" xfId="0" applyFont="1" applyFill="1" applyBorder="1" applyAlignment="1">
      <alignment horizontal="left" vertical="center"/>
    </xf>
    <xf numFmtId="0" fontId="19" fillId="6" borderId="16" xfId="0" applyFont="1" applyFill="1" applyBorder="1" applyAlignment="1">
      <alignment horizontal="left" vertical="center"/>
    </xf>
    <xf numFmtId="0" fontId="8" fillId="7" borderId="0" xfId="0" applyFont="1" applyFill="1" applyAlignment="1">
      <alignment horizontal="left" vertical="center" wrapText="1"/>
    </xf>
    <xf numFmtId="0" fontId="25" fillId="0" borderId="5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109</xdr:row>
      <xdr:rowOff>0</xdr:rowOff>
    </xdr:from>
    <xdr:to>
      <xdr:col>5</xdr:col>
      <xdr:colOff>646552</xdr:colOff>
      <xdr:row>130</xdr:row>
      <xdr:rowOff>104315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30784800"/>
          <a:ext cx="7361677" cy="3685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792"/>
  <sheetViews>
    <sheetView tabSelected="1" workbookViewId="0">
      <pane xSplit="2" ySplit="8" topLeftCell="C77" activePane="bottomRight" state="frozen"/>
      <selection pane="topRight" activeCell="C1" sqref="C1"/>
      <selection pane="bottomLeft" activeCell="A9" sqref="A9"/>
      <selection pane="bottomRight" activeCell="B87" sqref="B87"/>
    </sheetView>
  </sheetViews>
  <sheetFormatPr defaultColWidth="9.140625" defaultRowHeight="12" x14ac:dyDescent="0.2"/>
  <cols>
    <col min="1" max="1" width="9.140625" style="25" customWidth="1"/>
    <col min="2" max="2" width="53.28515625" style="9" bestFit="1" customWidth="1"/>
    <col min="3" max="3" width="16.28515625" style="139" bestFit="1" customWidth="1"/>
    <col min="4" max="4" width="14.85546875" style="12" customWidth="1"/>
    <col min="5" max="6" width="16.28515625" style="12" customWidth="1"/>
    <col min="7" max="7" width="16.28515625" style="75" customWidth="1"/>
    <col min="8" max="10" width="18.42578125" style="12" customWidth="1"/>
    <col min="11" max="11" width="16.5703125" style="12" customWidth="1"/>
    <col min="12" max="12" width="16" style="12" customWidth="1"/>
    <col min="13" max="13" width="15.85546875" style="12" customWidth="1"/>
    <col min="14" max="14" width="14.7109375" style="12" customWidth="1"/>
    <col min="15" max="15" width="17.42578125" style="12" customWidth="1"/>
    <col min="16" max="16" width="42.5703125" style="9" customWidth="1"/>
    <col min="17" max="17" width="42.7109375" style="9" customWidth="1"/>
    <col min="18" max="16384" width="9.140625" style="9"/>
  </cols>
  <sheetData>
    <row r="1" spans="1:16" s="1" customFormat="1" ht="30.75" customHeight="1" x14ac:dyDescent="0.3">
      <c r="A1" s="195" t="s">
        <v>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</row>
    <row r="2" spans="1:16" s="3" customFormat="1" ht="15.75" x14ac:dyDescent="0.25">
      <c r="A2" s="196" t="s">
        <v>1</v>
      </c>
      <c r="B2" s="196"/>
      <c r="C2" s="196"/>
      <c r="D2" s="196"/>
      <c r="E2" s="196"/>
      <c r="F2" s="196"/>
      <c r="G2" s="196"/>
      <c r="H2" s="197"/>
      <c r="I2" s="197"/>
      <c r="J2" s="197"/>
      <c r="K2" s="197"/>
      <c r="L2" s="197"/>
      <c r="M2" s="197"/>
      <c r="N2" s="197"/>
      <c r="O2" s="197"/>
      <c r="P2" s="2"/>
    </row>
    <row r="3" spans="1:16" s="3" customFormat="1" ht="15.75" x14ac:dyDescent="0.25">
      <c r="A3" s="198" t="s">
        <v>90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</row>
    <row r="4" spans="1:16" s="3" customFormat="1" ht="15.75" x14ac:dyDescent="0.25">
      <c r="A4" s="193" t="s">
        <v>91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</row>
    <row r="5" spans="1:16" s="3" customFormat="1" ht="15.75" x14ac:dyDescent="0.25">
      <c r="A5" s="199" t="s">
        <v>2</v>
      </c>
      <c r="B5" s="196"/>
      <c r="C5" s="196"/>
      <c r="D5" s="196"/>
      <c r="E5" s="196"/>
      <c r="F5" s="196"/>
      <c r="G5" s="196"/>
      <c r="H5" s="4"/>
      <c r="I5" s="4"/>
      <c r="J5" s="4"/>
      <c r="K5" s="5">
        <v>30000</v>
      </c>
      <c r="L5" s="5"/>
      <c r="M5" s="5"/>
      <c r="N5" s="5"/>
      <c r="O5" s="4"/>
      <c r="P5" s="6"/>
    </row>
    <row r="6" spans="1:16" x14ac:dyDescent="0.2">
      <c r="A6" s="24"/>
      <c r="B6" s="7"/>
      <c r="C6" s="13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7"/>
    </row>
    <row r="7" spans="1:16" s="10" customFormat="1" ht="48" customHeight="1" x14ac:dyDescent="0.2">
      <c r="A7" s="200" t="s">
        <v>93</v>
      </c>
      <c r="B7" s="202" t="s">
        <v>3</v>
      </c>
      <c r="C7" s="202" t="s">
        <v>4</v>
      </c>
      <c r="D7" s="202" t="s">
        <v>5</v>
      </c>
      <c r="E7" s="203" t="s">
        <v>105</v>
      </c>
      <c r="F7" s="202" t="s">
        <v>6</v>
      </c>
      <c r="G7" s="202"/>
      <c r="H7" s="202" t="s">
        <v>7</v>
      </c>
      <c r="I7" s="202" t="s">
        <v>8</v>
      </c>
      <c r="J7" s="202" t="s">
        <v>9</v>
      </c>
      <c r="K7" s="202" t="s">
        <v>10</v>
      </c>
      <c r="L7" s="202" t="s">
        <v>11</v>
      </c>
      <c r="M7" s="202" t="s">
        <v>12</v>
      </c>
      <c r="N7" s="202" t="s">
        <v>13</v>
      </c>
      <c r="O7" s="202" t="s">
        <v>14</v>
      </c>
      <c r="P7" s="202" t="s">
        <v>15</v>
      </c>
    </row>
    <row r="8" spans="1:16" s="10" customFormat="1" ht="38.25" customHeight="1" thickBot="1" x14ac:dyDescent="0.25">
      <c r="A8" s="201"/>
      <c r="B8" s="202"/>
      <c r="C8" s="202"/>
      <c r="D8" s="202"/>
      <c r="E8" s="203"/>
      <c r="F8" s="157" t="s">
        <v>16</v>
      </c>
      <c r="G8" s="157" t="s">
        <v>17</v>
      </c>
      <c r="H8" s="202"/>
      <c r="I8" s="202"/>
      <c r="J8" s="202"/>
      <c r="K8" s="202"/>
      <c r="L8" s="202"/>
      <c r="M8" s="202"/>
      <c r="N8" s="202"/>
      <c r="O8" s="202"/>
      <c r="P8" s="202"/>
    </row>
    <row r="9" spans="1:16" s="10" customFormat="1" ht="39.75" customHeight="1" thickBot="1" x14ac:dyDescent="0.25">
      <c r="A9" s="127">
        <v>1</v>
      </c>
      <c r="B9" s="64" t="s">
        <v>94</v>
      </c>
      <c r="C9" s="145">
        <f>+F9+G9</f>
        <v>916364.60000000009</v>
      </c>
      <c r="D9" s="128"/>
      <c r="E9" s="128"/>
      <c r="F9" s="158">
        <f>F10+F12+F24+F26</f>
        <v>401400</v>
      </c>
      <c r="G9" s="159">
        <f>G10+G12+G24+G26</f>
        <v>514964.60000000003</v>
      </c>
      <c r="H9" s="156"/>
      <c r="I9" s="133"/>
      <c r="J9" s="133"/>
      <c r="K9" s="133"/>
      <c r="L9" s="133"/>
      <c r="M9" s="133"/>
      <c r="N9" s="133"/>
      <c r="O9" s="133"/>
      <c r="P9" s="133"/>
    </row>
    <row r="10" spans="1:16" s="10" customFormat="1" ht="14.25" customHeight="1" x14ac:dyDescent="0.2">
      <c r="A10" s="175"/>
      <c r="B10" s="176" t="s">
        <v>171</v>
      </c>
      <c r="C10" s="177"/>
      <c r="D10" s="178"/>
      <c r="E10" s="178"/>
      <c r="F10" s="179">
        <v>0</v>
      </c>
      <c r="G10" s="180">
        <v>0</v>
      </c>
      <c r="H10" s="133"/>
      <c r="I10" s="133"/>
      <c r="J10" s="133"/>
      <c r="K10" s="133"/>
      <c r="L10" s="133"/>
      <c r="M10" s="133"/>
      <c r="N10" s="133"/>
      <c r="O10" s="133"/>
      <c r="P10" s="133"/>
    </row>
    <row r="11" spans="1:16" s="10" customFormat="1" ht="1.5" customHeight="1" x14ac:dyDescent="0.2">
      <c r="A11" s="29"/>
      <c r="B11" s="29"/>
      <c r="C11" s="146"/>
      <c r="D11" s="30"/>
      <c r="E11" s="30"/>
      <c r="F11" s="30"/>
      <c r="G11" s="125"/>
      <c r="H11" s="31"/>
      <c r="I11" s="31"/>
      <c r="J11" s="31"/>
      <c r="K11" s="31"/>
      <c r="L11" s="31"/>
      <c r="M11" s="31"/>
      <c r="N11" s="31"/>
      <c r="O11" s="31"/>
      <c r="P11" s="31"/>
    </row>
    <row r="12" spans="1:16" s="10" customFormat="1" ht="21" customHeight="1" x14ac:dyDescent="0.2">
      <c r="A12" s="175"/>
      <c r="B12" s="176" t="s">
        <v>172</v>
      </c>
      <c r="C12" s="181">
        <f t="shared" ref="C12:C18" si="0">+F12+G12</f>
        <v>357900</v>
      </c>
      <c r="D12" s="182"/>
      <c r="E12" s="182"/>
      <c r="F12" s="183">
        <f>+F13+F14+F16+F18+F20</f>
        <v>210300</v>
      </c>
      <c r="G12" s="184">
        <f>+G13+G14+G16+G18+G20</f>
        <v>147600</v>
      </c>
      <c r="H12" s="133"/>
      <c r="I12" s="133"/>
      <c r="J12" s="133"/>
      <c r="K12" s="133"/>
      <c r="L12" s="133"/>
      <c r="M12" s="133"/>
      <c r="N12" s="133"/>
      <c r="O12" s="133"/>
      <c r="P12" s="133"/>
    </row>
    <row r="13" spans="1:16" ht="36" x14ac:dyDescent="0.2">
      <c r="A13" s="35">
        <v>1.1000000000000001</v>
      </c>
      <c r="B13" s="36" t="s">
        <v>106</v>
      </c>
      <c r="C13" s="147">
        <f t="shared" si="0"/>
        <v>157500</v>
      </c>
      <c r="D13" s="85" t="s">
        <v>98</v>
      </c>
      <c r="E13" s="85" t="s">
        <v>97</v>
      </c>
      <c r="F13" s="83">
        <v>157500</v>
      </c>
      <c r="G13" s="76">
        <v>0</v>
      </c>
      <c r="H13" s="77">
        <v>42186</v>
      </c>
      <c r="I13" s="91" t="s">
        <v>103</v>
      </c>
      <c r="J13" s="79" t="s">
        <v>122</v>
      </c>
      <c r="K13" s="77">
        <v>42217</v>
      </c>
      <c r="L13" s="77">
        <v>42583</v>
      </c>
      <c r="M13" s="80" t="s">
        <v>123</v>
      </c>
      <c r="N13" s="78"/>
      <c r="O13" s="81" t="s">
        <v>124</v>
      </c>
      <c r="P13" s="82" t="s">
        <v>125</v>
      </c>
    </row>
    <row r="14" spans="1:16" ht="45" x14ac:dyDescent="0.2">
      <c r="A14" s="35">
        <v>1.2</v>
      </c>
      <c r="B14" s="36" t="s">
        <v>107</v>
      </c>
      <c r="C14" s="147">
        <f t="shared" si="0"/>
        <v>18000</v>
      </c>
      <c r="D14" s="85"/>
      <c r="E14" s="85"/>
      <c r="F14" s="84">
        <f t="shared" ref="F14" si="1">SUM(F15:F15)</f>
        <v>8000</v>
      </c>
      <c r="G14" s="124">
        <v>10000</v>
      </c>
      <c r="H14" s="37"/>
      <c r="I14" s="37"/>
      <c r="J14" s="37"/>
      <c r="K14" s="37"/>
      <c r="L14" s="37"/>
      <c r="M14" s="37"/>
      <c r="N14" s="37"/>
      <c r="O14" s="38"/>
      <c r="P14" s="39"/>
    </row>
    <row r="15" spans="1:16" ht="38.25" x14ac:dyDescent="0.2">
      <c r="A15" s="40" t="s">
        <v>54</v>
      </c>
      <c r="B15" s="41" t="s">
        <v>18</v>
      </c>
      <c r="C15" s="148">
        <f t="shared" si="0"/>
        <v>8000</v>
      </c>
      <c r="D15" s="86" t="s">
        <v>98</v>
      </c>
      <c r="E15" s="86" t="s">
        <v>99</v>
      </c>
      <c r="F15" s="42">
        <v>8000</v>
      </c>
      <c r="G15" s="101">
        <v>0</v>
      </c>
      <c r="H15" s="92">
        <v>42583</v>
      </c>
      <c r="I15" s="43" t="s">
        <v>104</v>
      </c>
      <c r="J15" s="93" t="s">
        <v>126</v>
      </c>
      <c r="K15" s="92">
        <v>42612</v>
      </c>
      <c r="L15" s="92">
        <v>42704</v>
      </c>
      <c r="M15" s="94"/>
      <c r="N15" s="94"/>
      <c r="O15" s="93" t="s">
        <v>126</v>
      </c>
      <c r="P15" s="95" t="s">
        <v>127</v>
      </c>
    </row>
    <row r="16" spans="1:16" ht="15" x14ac:dyDescent="0.2">
      <c r="A16" s="35">
        <v>1.3</v>
      </c>
      <c r="B16" s="36" t="s">
        <v>108</v>
      </c>
      <c r="C16" s="147">
        <f t="shared" si="0"/>
        <v>96800</v>
      </c>
      <c r="D16" s="85"/>
      <c r="E16" s="85"/>
      <c r="F16" s="84">
        <f>SUM(F17:F17)</f>
        <v>20000</v>
      </c>
      <c r="G16" s="124">
        <f>25600+51200</f>
        <v>76800</v>
      </c>
      <c r="H16" s="37"/>
      <c r="I16" s="37"/>
      <c r="J16" s="37"/>
      <c r="K16" s="37"/>
      <c r="L16" s="37"/>
      <c r="M16" s="37"/>
      <c r="N16" s="37"/>
      <c r="O16" s="38"/>
      <c r="P16" s="39"/>
    </row>
    <row r="17" spans="1:16" ht="25.5" x14ac:dyDescent="0.2">
      <c r="A17" s="40" t="s">
        <v>55</v>
      </c>
      <c r="B17" s="41" t="s">
        <v>19</v>
      </c>
      <c r="C17" s="149">
        <f>+F17+G17</f>
        <v>20000</v>
      </c>
      <c r="D17" s="86" t="s">
        <v>98</v>
      </c>
      <c r="E17" s="86" t="s">
        <v>99</v>
      </c>
      <c r="F17" s="42">
        <v>20000</v>
      </c>
      <c r="G17" s="101">
        <v>0</v>
      </c>
      <c r="H17" s="43"/>
      <c r="I17" s="43" t="s">
        <v>104</v>
      </c>
      <c r="J17" s="93" t="s">
        <v>126</v>
      </c>
      <c r="K17" s="96"/>
      <c r="L17" s="92">
        <v>43677</v>
      </c>
      <c r="M17" s="96"/>
      <c r="N17" s="96"/>
      <c r="O17" s="93" t="s">
        <v>126</v>
      </c>
      <c r="P17" s="95" t="s">
        <v>128</v>
      </c>
    </row>
    <row r="18" spans="1:16" ht="15" x14ac:dyDescent="0.2">
      <c r="A18" s="35">
        <v>1.4</v>
      </c>
      <c r="B18" s="36" t="s">
        <v>109</v>
      </c>
      <c r="C18" s="147">
        <f t="shared" si="0"/>
        <v>76000</v>
      </c>
      <c r="D18" s="85"/>
      <c r="E18" s="85"/>
      <c r="F18" s="84">
        <f>SUM(F19:F19)</f>
        <v>20000</v>
      </c>
      <c r="G18" s="124">
        <f>28000*2</f>
        <v>56000</v>
      </c>
      <c r="H18" s="37"/>
      <c r="I18" s="37"/>
      <c r="J18" s="37"/>
      <c r="K18" s="37"/>
      <c r="L18" s="37"/>
      <c r="M18" s="37"/>
      <c r="N18" s="37"/>
      <c r="O18" s="38"/>
      <c r="P18" s="39"/>
    </row>
    <row r="19" spans="1:16" ht="25.5" x14ac:dyDescent="0.2">
      <c r="A19" s="40" t="s">
        <v>58</v>
      </c>
      <c r="B19" s="41" t="s">
        <v>102</v>
      </c>
      <c r="C19" s="149">
        <f>+F19+G19</f>
        <v>20000</v>
      </c>
      <c r="D19" s="86" t="s">
        <v>98</v>
      </c>
      <c r="E19" s="86" t="s">
        <v>99</v>
      </c>
      <c r="F19" s="42">
        <v>20000</v>
      </c>
      <c r="G19" s="101">
        <v>0</v>
      </c>
      <c r="H19" s="43"/>
      <c r="I19" s="43" t="s">
        <v>104</v>
      </c>
      <c r="J19" s="93" t="s">
        <v>126</v>
      </c>
      <c r="K19" s="43"/>
      <c r="L19" s="92">
        <v>43677</v>
      </c>
      <c r="M19" s="97"/>
      <c r="N19" s="97"/>
      <c r="O19" s="93" t="s">
        <v>126</v>
      </c>
      <c r="P19" s="95" t="s">
        <v>129</v>
      </c>
    </row>
    <row r="20" spans="1:16" ht="30" x14ac:dyDescent="0.2">
      <c r="A20" s="35">
        <v>1.5</v>
      </c>
      <c r="B20" s="36" t="s">
        <v>110</v>
      </c>
      <c r="C20" s="84">
        <f>+F20+G20</f>
        <v>9600</v>
      </c>
      <c r="D20" s="85"/>
      <c r="E20" s="85"/>
      <c r="F20" s="84">
        <f>F21</f>
        <v>4800</v>
      </c>
      <c r="G20" s="124">
        <f>G21</f>
        <v>4800</v>
      </c>
      <c r="H20" s="37"/>
      <c r="I20" s="37"/>
      <c r="J20" s="37"/>
      <c r="K20" s="37"/>
      <c r="L20" s="37"/>
      <c r="M20" s="37"/>
      <c r="N20" s="37"/>
      <c r="O20" s="38"/>
      <c r="P20" s="39"/>
    </row>
    <row r="21" spans="1:16" ht="30" x14ac:dyDescent="0.2">
      <c r="A21" s="35" t="s">
        <v>61</v>
      </c>
      <c r="B21" s="46" t="s">
        <v>111</v>
      </c>
      <c r="C21" s="84">
        <f>SUM(C22:C22)</f>
        <v>4800</v>
      </c>
      <c r="D21" s="85"/>
      <c r="E21" s="85"/>
      <c r="F21" s="84">
        <f>SUM(F22:F22)</f>
        <v>4800</v>
      </c>
      <c r="G21" s="124">
        <v>4800</v>
      </c>
      <c r="H21" s="37"/>
      <c r="I21" s="37"/>
      <c r="J21" s="37"/>
      <c r="K21" s="37"/>
      <c r="L21" s="37"/>
      <c r="M21" s="37"/>
      <c r="N21" s="37"/>
      <c r="O21" s="38"/>
      <c r="P21" s="39"/>
    </row>
    <row r="22" spans="1:16" ht="25.5" x14ac:dyDescent="0.2">
      <c r="A22" s="40" t="s">
        <v>62</v>
      </c>
      <c r="B22" s="41" t="s">
        <v>23</v>
      </c>
      <c r="C22" s="149">
        <f>+F22+G22</f>
        <v>4800</v>
      </c>
      <c r="D22" s="86" t="s">
        <v>98</v>
      </c>
      <c r="E22" s="86" t="s">
        <v>99</v>
      </c>
      <c r="F22" s="42">
        <v>4800</v>
      </c>
      <c r="G22" s="101">
        <v>0</v>
      </c>
      <c r="H22" s="43"/>
      <c r="I22" s="43" t="s">
        <v>104</v>
      </c>
      <c r="J22" s="93" t="s">
        <v>126</v>
      </c>
      <c r="K22" s="43"/>
      <c r="L22" s="92">
        <v>43677</v>
      </c>
      <c r="M22" s="96"/>
      <c r="N22" s="96"/>
      <c r="O22" s="93" t="s">
        <v>126</v>
      </c>
      <c r="P22" s="95" t="s">
        <v>130</v>
      </c>
    </row>
    <row r="23" spans="1:16" ht="7.5" customHeight="1" x14ac:dyDescent="0.2">
      <c r="A23" s="40"/>
      <c r="B23" s="41"/>
      <c r="C23" s="150"/>
      <c r="D23" s="86"/>
      <c r="E23" s="86"/>
      <c r="F23" s="42"/>
      <c r="G23" s="101"/>
      <c r="H23" s="43"/>
      <c r="I23" s="43"/>
      <c r="J23" s="43"/>
      <c r="K23" s="43"/>
      <c r="L23" s="43"/>
      <c r="M23" s="43"/>
      <c r="N23" s="43"/>
      <c r="O23" s="44"/>
      <c r="P23" s="45"/>
    </row>
    <row r="24" spans="1:16" ht="29.25" customHeight="1" x14ac:dyDescent="0.2">
      <c r="A24" s="175"/>
      <c r="B24" s="176" t="s">
        <v>173</v>
      </c>
      <c r="C24" s="185"/>
      <c r="D24" s="182"/>
      <c r="E24" s="182"/>
      <c r="F24" s="186"/>
      <c r="G24" s="187">
        <v>0</v>
      </c>
      <c r="H24" s="133"/>
      <c r="I24" s="133"/>
      <c r="J24" s="133"/>
      <c r="K24" s="133"/>
      <c r="L24" s="133"/>
      <c r="M24" s="133"/>
      <c r="N24" s="133"/>
      <c r="O24" s="133"/>
      <c r="P24" s="133"/>
    </row>
    <row r="25" spans="1:16" ht="5.25" customHeight="1" x14ac:dyDescent="0.2">
      <c r="A25" s="40"/>
      <c r="B25" s="44"/>
      <c r="C25" s="144"/>
      <c r="D25" s="86"/>
      <c r="E25" s="86"/>
      <c r="F25" s="42"/>
      <c r="G25" s="101"/>
      <c r="H25" s="43"/>
      <c r="I25" s="43"/>
      <c r="J25" s="43"/>
      <c r="K25" s="43"/>
      <c r="L25" s="43"/>
      <c r="M25" s="43"/>
      <c r="N25" s="43"/>
      <c r="O25" s="44"/>
      <c r="P25" s="45"/>
    </row>
    <row r="26" spans="1:16" ht="29.25" customHeight="1" x14ac:dyDescent="0.2">
      <c r="A26" s="175"/>
      <c r="B26" s="188" t="s">
        <v>174</v>
      </c>
      <c r="C26" s="183">
        <f>C27+C30+C33</f>
        <v>191100</v>
      </c>
      <c r="D26" s="182"/>
      <c r="E26" s="182"/>
      <c r="F26" s="183">
        <f>F27+F30+F33</f>
        <v>191100</v>
      </c>
      <c r="G26" s="184">
        <f>G27+G30+G33</f>
        <v>367364.60000000003</v>
      </c>
      <c r="H26" s="133"/>
      <c r="I26" s="133"/>
      <c r="J26" s="133"/>
      <c r="K26" s="133"/>
      <c r="L26" s="133"/>
      <c r="M26" s="133"/>
      <c r="N26" s="133"/>
      <c r="O26" s="133"/>
      <c r="P26" s="133"/>
    </row>
    <row r="27" spans="1:16" ht="15" x14ac:dyDescent="0.2">
      <c r="A27" s="35">
        <v>1.3</v>
      </c>
      <c r="B27" s="36" t="s">
        <v>108</v>
      </c>
      <c r="C27" s="47">
        <f>C28+C29</f>
        <v>60480</v>
      </c>
      <c r="D27" s="38"/>
      <c r="E27" s="38"/>
      <c r="F27" s="47">
        <f>F28+F29</f>
        <v>60480</v>
      </c>
      <c r="G27" s="126">
        <v>950.40000000000009</v>
      </c>
      <c r="H27" s="38"/>
      <c r="I27" s="38"/>
      <c r="J27" s="38"/>
      <c r="K27" s="38"/>
      <c r="L27" s="38"/>
      <c r="M27" s="38"/>
      <c r="N27" s="38"/>
      <c r="O27" s="38"/>
      <c r="P27" s="39"/>
    </row>
    <row r="28" spans="1:16" ht="24" x14ac:dyDescent="0.2">
      <c r="A28" s="40" t="s">
        <v>56</v>
      </c>
      <c r="B28" s="41" t="s">
        <v>20</v>
      </c>
      <c r="C28" s="63">
        <f t="shared" ref="C28:C29" si="2">F28+G28</f>
        <v>14400</v>
      </c>
      <c r="D28" s="86" t="s">
        <v>96</v>
      </c>
      <c r="E28" s="86" t="s">
        <v>99</v>
      </c>
      <c r="F28" s="42">
        <v>14400</v>
      </c>
      <c r="G28" s="101">
        <v>0</v>
      </c>
      <c r="H28" s="43"/>
      <c r="I28" s="43" t="s">
        <v>104</v>
      </c>
      <c r="J28" s="98" t="s">
        <v>126</v>
      </c>
      <c r="K28" s="96"/>
      <c r="L28" s="99">
        <v>43677</v>
      </c>
      <c r="M28" s="96"/>
      <c r="N28" s="96"/>
      <c r="O28" s="98" t="s">
        <v>126</v>
      </c>
      <c r="P28" s="100" t="s">
        <v>131</v>
      </c>
    </row>
    <row r="29" spans="1:16" ht="24" x14ac:dyDescent="0.2">
      <c r="A29" s="40" t="s">
        <v>57</v>
      </c>
      <c r="B29" s="41" t="s">
        <v>72</v>
      </c>
      <c r="C29" s="63">
        <f t="shared" si="2"/>
        <v>46080</v>
      </c>
      <c r="D29" s="86" t="s">
        <v>96</v>
      </c>
      <c r="E29" s="86" t="s">
        <v>99</v>
      </c>
      <c r="F29" s="42">
        <v>46080</v>
      </c>
      <c r="G29" s="101">
        <v>0</v>
      </c>
      <c r="H29" s="43"/>
      <c r="I29" s="43" t="s">
        <v>104</v>
      </c>
      <c r="J29" s="98" t="s">
        <v>126</v>
      </c>
      <c r="K29" s="96"/>
      <c r="L29" s="99">
        <v>43677</v>
      </c>
      <c r="M29" s="96"/>
      <c r="N29" s="96"/>
      <c r="O29" s="98" t="s">
        <v>126</v>
      </c>
      <c r="P29" s="100" t="s">
        <v>132</v>
      </c>
    </row>
    <row r="30" spans="1:16" ht="15" x14ac:dyDescent="0.2">
      <c r="A30" s="35">
        <v>1.4</v>
      </c>
      <c r="B30" s="36" t="s">
        <v>109</v>
      </c>
      <c r="C30" s="47">
        <f>C31+C32</f>
        <v>38700</v>
      </c>
      <c r="D30" s="38"/>
      <c r="E30" s="38"/>
      <c r="F30" s="47">
        <f>F31+F32</f>
        <v>38700</v>
      </c>
      <c r="G30" s="126">
        <v>891.00000000000011</v>
      </c>
      <c r="H30" s="38"/>
      <c r="I30" s="38"/>
      <c r="J30" s="38"/>
      <c r="K30" s="38"/>
      <c r="L30" s="38"/>
      <c r="M30" s="38"/>
      <c r="N30" s="38"/>
      <c r="O30" s="38"/>
      <c r="P30" s="39"/>
    </row>
    <row r="31" spans="1:16" ht="24" x14ac:dyDescent="0.2">
      <c r="A31" s="40" t="s">
        <v>59</v>
      </c>
      <c r="B31" s="41" t="s">
        <v>21</v>
      </c>
      <c r="C31" s="63">
        <f t="shared" ref="C31:C32" si="3">F31+G31</f>
        <v>13500</v>
      </c>
      <c r="D31" s="86" t="s">
        <v>96</v>
      </c>
      <c r="E31" s="86" t="s">
        <v>99</v>
      </c>
      <c r="F31" s="42">
        <v>13500</v>
      </c>
      <c r="G31" s="101">
        <v>0</v>
      </c>
      <c r="H31" s="43"/>
      <c r="I31" s="43" t="s">
        <v>104</v>
      </c>
      <c r="J31" s="98" t="s">
        <v>126</v>
      </c>
      <c r="K31" s="96"/>
      <c r="L31" s="99">
        <v>43677</v>
      </c>
      <c r="M31" s="96"/>
      <c r="N31" s="96"/>
      <c r="O31" s="98" t="s">
        <v>126</v>
      </c>
      <c r="P31" s="100" t="s">
        <v>133</v>
      </c>
    </row>
    <row r="32" spans="1:16" ht="24" x14ac:dyDescent="0.2">
      <c r="A32" s="40" t="s">
        <v>60</v>
      </c>
      <c r="B32" s="41" t="s">
        <v>22</v>
      </c>
      <c r="C32" s="63">
        <f t="shared" si="3"/>
        <v>25200</v>
      </c>
      <c r="D32" s="86" t="s">
        <v>96</v>
      </c>
      <c r="E32" s="86" t="s">
        <v>99</v>
      </c>
      <c r="F32" s="42">
        <v>25200</v>
      </c>
      <c r="G32" s="101">
        <v>0</v>
      </c>
      <c r="H32" s="43"/>
      <c r="I32" s="43" t="s">
        <v>104</v>
      </c>
      <c r="J32" s="98" t="s">
        <v>126</v>
      </c>
      <c r="K32" s="96"/>
      <c r="L32" s="99">
        <v>43677</v>
      </c>
      <c r="M32" s="96"/>
      <c r="N32" s="96"/>
      <c r="O32" s="98" t="s">
        <v>126</v>
      </c>
      <c r="P32" s="100" t="s">
        <v>134</v>
      </c>
    </row>
    <row r="33" spans="1:16" ht="30" x14ac:dyDescent="0.2">
      <c r="A33" s="35">
        <v>1.5</v>
      </c>
      <c r="B33" s="36" t="s">
        <v>110</v>
      </c>
      <c r="C33" s="84">
        <f>C34+C38+C41</f>
        <v>91920</v>
      </c>
      <c r="D33" s="85"/>
      <c r="E33" s="85"/>
      <c r="F33" s="84">
        <f>F34+F38+F41</f>
        <v>91920</v>
      </c>
      <c r="G33" s="124">
        <f>G34+G38+G41</f>
        <v>365523.20000000001</v>
      </c>
      <c r="H33" s="37"/>
      <c r="I33" s="37"/>
      <c r="J33" s="37"/>
      <c r="K33" s="37"/>
      <c r="L33" s="37"/>
      <c r="M33" s="37"/>
      <c r="N33" s="37"/>
      <c r="O33" s="38"/>
      <c r="P33" s="39"/>
    </row>
    <row r="34" spans="1:16" ht="30" x14ac:dyDescent="0.2">
      <c r="A34" s="35" t="s">
        <v>61</v>
      </c>
      <c r="B34" s="46" t="s">
        <v>111</v>
      </c>
      <c r="C34" s="84">
        <f>SUM(C35:C37)</f>
        <v>49880</v>
      </c>
      <c r="D34" s="85"/>
      <c r="E34" s="85"/>
      <c r="F34" s="84">
        <f>SUM(F35:F37)</f>
        <v>49880</v>
      </c>
      <c r="G34" s="124">
        <f>65000+222300+1544.4</f>
        <v>288844.40000000002</v>
      </c>
      <c r="H34" s="37"/>
      <c r="I34" s="37"/>
      <c r="J34" s="37"/>
      <c r="K34" s="37"/>
      <c r="L34" s="37"/>
      <c r="M34" s="37"/>
      <c r="N34" s="37"/>
      <c r="O34" s="38"/>
      <c r="P34" s="39"/>
    </row>
    <row r="35" spans="1:16" ht="24" x14ac:dyDescent="0.2">
      <c r="A35" s="40" t="s">
        <v>63</v>
      </c>
      <c r="B35" s="41" t="s">
        <v>24</v>
      </c>
      <c r="C35" s="63">
        <f t="shared" ref="C35:C37" si="4">F35+G35</f>
        <v>12480</v>
      </c>
      <c r="D35" s="86" t="s">
        <v>96</v>
      </c>
      <c r="E35" s="86" t="s">
        <v>99</v>
      </c>
      <c r="F35" s="42">
        <v>12480</v>
      </c>
      <c r="G35" s="101">
        <v>0</v>
      </c>
      <c r="H35" s="43"/>
      <c r="I35" s="43" t="s">
        <v>104</v>
      </c>
      <c r="J35" s="98" t="s">
        <v>126</v>
      </c>
      <c r="K35" s="96"/>
      <c r="L35" s="99">
        <v>43677</v>
      </c>
      <c r="M35" s="96"/>
      <c r="N35" s="96"/>
      <c r="O35" s="98" t="s">
        <v>126</v>
      </c>
      <c r="P35" s="100" t="s">
        <v>135</v>
      </c>
    </row>
    <row r="36" spans="1:16" ht="24" x14ac:dyDescent="0.2">
      <c r="A36" s="40" t="s">
        <v>64</v>
      </c>
      <c r="B36" s="41" t="s">
        <v>25</v>
      </c>
      <c r="C36" s="63">
        <f t="shared" si="4"/>
        <v>23400</v>
      </c>
      <c r="D36" s="86" t="s">
        <v>96</v>
      </c>
      <c r="E36" s="86" t="s">
        <v>99</v>
      </c>
      <c r="F36" s="42">
        <v>23400</v>
      </c>
      <c r="G36" s="101">
        <v>0</v>
      </c>
      <c r="H36" s="43"/>
      <c r="I36" s="43" t="s">
        <v>104</v>
      </c>
      <c r="J36" s="98" t="s">
        <v>126</v>
      </c>
      <c r="K36" s="96"/>
      <c r="L36" s="99">
        <v>43677</v>
      </c>
      <c r="M36" s="96"/>
      <c r="N36" s="96"/>
      <c r="O36" s="98" t="s">
        <v>126</v>
      </c>
      <c r="P36" s="100" t="s">
        <v>136</v>
      </c>
    </row>
    <row r="37" spans="1:16" ht="24" x14ac:dyDescent="0.2">
      <c r="A37" s="48" t="s">
        <v>65</v>
      </c>
      <c r="B37" s="41" t="s">
        <v>26</v>
      </c>
      <c r="C37" s="63">
        <f t="shared" si="4"/>
        <v>14000</v>
      </c>
      <c r="D37" s="87" t="s">
        <v>96</v>
      </c>
      <c r="E37" s="87" t="s">
        <v>99</v>
      </c>
      <c r="F37" s="63">
        <v>14000</v>
      </c>
      <c r="G37" s="101">
        <v>0</v>
      </c>
      <c r="H37" s="57"/>
      <c r="I37" s="57" t="s">
        <v>104</v>
      </c>
      <c r="J37" s="98" t="s">
        <v>126</v>
      </c>
      <c r="K37" s="102"/>
      <c r="L37" s="99">
        <v>43677</v>
      </c>
      <c r="M37" s="102"/>
      <c r="N37" s="102"/>
      <c r="O37" s="98" t="s">
        <v>126</v>
      </c>
      <c r="P37" s="100" t="s">
        <v>137</v>
      </c>
    </row>
    <row r="38" spans="1:16" ht="15" x14ac:dyDescent="0.2">
      <c r="A38" s="35" t="s">
        <v>66</v>
      </c>
      <c r="B38" s="46" t="s">
        <v>112</v>
      </c>
      <c r="C38" s="84">
        <f>SUM(C39:C40)</f>
        <v>19440</v>
      </c>
      <c r="D38" s="85"/>
      <c r="E38" s="85"/>
      <c r="F38" s="84">
        <f>SUM(F39:F40)</f>
        <v>19440</v>
      </c>
      <c r="G38" s="124">
        <f>712.8+8000</f>
        <v>8712.7999999999993</v>
      </c>
      <c r="H38" s="37"/>
      <c r="I38" s="37"/>
      <c r="J38" s="37"/>
      <c r="K38" s="37"/>
      <c r="L38" s="37"/>
      <c r="M38" s="37"/>
      <c r="N38" s="37"/>
      <c r="O38" s="38"/>
      <c r="P38" s="39"/>
    </row>
    <row r="39" spans="1:16" ht="24" x14ac:dyDescent="0.2">
      <c r="A39" s="40" t="s">
        <v>67</v>
      </c>
      <c r="B39" s="41" t="s">
        <v>27</v>
      </c>
      <c r="C39" s="63">
        <f t="shared" ref="C39:C40" si="5">F39+G39</f>
        <v>10800</v>
      </c>
      <c r="D39" s="86" t="s">
        <v>96</v>
      </c>
      <c r="E39" s="86" t="s">
        <v>99</v>
      </c>
      <c r="F39" s="42">
        <v>10800</v>
      </c>
      <c r="G39" s="101">
        <v>0</v>
      </c>
      <c r="H39" s="43"/>
      <c r="I39" s="43" t="s">
        <v>104</v>
      </c>
      <c r="J39" s="98" t="s">
        <v>126</v>
      </c>
      <c r="K39" s="96"/>
      <c r="L39" s="99">
        <v>43677</v>
      </c>
      <c r="M39" s="96"/>
      <c r="N39" s="96"/>
      <c r="O39" s="98" t="s">
        <v>126</v>
      </c>
      <c r="P39" s="100" t="s">
        <v>138</v>
      </c>
    </row>
    <row r="40" spans="1:16" ht="24" x14ac:dyDescent="0.2">
      <c r="A40" s="40" t="s">
        <v>68</v>
      </c>
      <c r="B40" s="41" t="s">
        <v>28</v>
      </c>
      <c r="C40" s="63">
        <f t="shared" si="5"/>
        <v>8640</v>
      </c>
      <c r="D40" s="86" t="s">
        <v>96</v>
      </c>
      <c r="E40" s="86" t="s">
        <v>99</v>
      </c>
      <c r="F40" s="42">
        <v>8640</v>
      </c>
      <c r="G40" s="101">
        <v>0</v>
      </c>
      <c r="H40" s="43"/>
      <c r="I40" s="43" t="s">
        <v>104</v>
      </c>
      <c r="J40" s="98" t="s">
        <v>126</v>
      </c>
      <c r="K40" s="96"/>
      <c r="L40" s="99">
        <v>43677</v>
      </c>
      <c r="M40" s="96"/>
      <c r="N40" s="96"/>
      <c r="O40" s="98" t="s">
        <v>126</v>
      </c>
      <c r="P40" s="100" t="s">
        <v>139</v>
      </c>
    </row>
    <row r="41" spans="1:16" ht="30" x14ac:dyDescent="0.2">
      <c r="A41" s="35" t="s">
        <v>69</v>
      </c>
      <c r="B41" s="46" t="s">
        <v>113</v>
      </c>
      <c r="C41" s="84">
        <f>SUM(C42:C43)</f>
        <v>22600</v>
      </c>
      <c r="D41" s="85"/>
      <c r="E41" s="85"/>
      <c r="F41" s="84">
        <f>SUM(F42:F43)</f>
        <v>22600</v>
      </c>
      <c r="G41" s="124">
        <v>67966</v>
      </c>
      <c r="H41" s="37"/>
      <c r="I41" s="37"/>
      <c r="J41" s="37"/>
      <c r="K41" s="37"/>
      <c r="L41" s="37"/>
      <c r="M41" s="37"/>
      <c r="N41" s="37"/>
      <c r="O41" s="38"/>
      <c r="P41" s="39"/>
    </row>
    <row r="42" spans="1:16" ht="36" x14ac:dyDescent="0.2">
      <c r="A42" s="40" t="s">
        <v>70</v>
      </c>
      <c r="B42" s="41" t="s">
        <v>29</v>
      </c>
      <c r="C42" s="63">
        <f>F42+G42</f>
        <v>9100</v>
      </c>
      <c r="D42" s="86" t="s">
        <v>96</v>
      </c>
      <c r="E42" s="86" t="s">
        <v>99</v>
      </c>
      <c r="F42" s="42">
        <v>9100</v>
      </c>
      <c r="G42" s="101">
        <v>0</v>
      </c>
      <c r="H42" s="43"/>
      <c r="I42" s="43" t="s">
        <v>104</v>
      </c>
      <c r="J42" s="98" t="s">
        <v>126</v>
      </c>
      <c r="K42" s="96"/>
      <c r="L42" s="99">
        <v>43677</v>
      </c>
      <c r="M42" s="96"/>
      <c r="N42" s="96"/>
      <c r="O42" s="98" t="s">
        <v>126</v>
      </c>
      <c r="P42" s="100" t="s">
        <v>140</v>
      </c>
    </row>
    <row r="43" spans="1:16" ht="36" x14ac:dyDescent="0.2">
      <c r="A43" s="40" t="s">
        <v>71</v>
      </c>
      <c r="B43" s="41" t="s">
        <v>30</v>
      </c>
      <c r="C43" s="63">
        <f>F43+G43</f>
        <v>13500</v>
      </c>
      <c r="D43" s="86" t="s">
        <v>96</v>
      </c>
      <c r="E43" s="86" t="s">
        <v>99</v>
      </c>
      <c r="F43" s="42">
        <v>13500</v>
      </c>
      <c r="G43" s="101">
        <v>0</v>
      </c>
      <c r="H43" s="43"/>
      <c r="I43" s="43" t="s">
        <v>104</v>
      </c>
      <c r="J43" s="98" t="s">
        <v>126</v>
      </c>
      <c r="K43" s="96"/>
      <c r="L43" s="99">
        <v>43677</v>
      </c>
      <c r="M43" s="96"/>
      <c r="N43" s="96"/>
      <c r="O43" s="98" t="s">
        <v>126</v>
      </c>
      <c r="P43" s="100" t="s">
        <v>160</v>
      </c>
    </row>
    <row r="44" spans="1:16" ht="9.9499999999999993" customHeight="1" thickBot="1" x14ac:dyDescent="0.25">
      <c r="A44" s="40"/>
      <c r="B44" s="41"/>
      <c r="C44" s="150"/>
      <c r="D44" s="86"/>
      <c r="E44" s="86"/>
      <c r="F44" s="160"/>
      <c r="G44" s="161"/>
      <c r="H44" s="43"/>
      <c r="I44" s="43"/>
      <c r="J44" s="43"/>
      <c r="K44" s="43"/>
      <c r="L44" s="43"/>
      <c r="M44" s="43"/>
      <c r="N44" s="43"/>
      <c r="O44" s="44"/>
      <c r="P44" s="45"/>
    </row>
    <row r="45" spans="1:16" ht="41.25" customHeight="1" thickBot="1" x14ac:dyDescent="0.25">
      <c r="A45" s="127">
        <v>2</v>
      </c>
      <c r="B45" s="64" t="s">
        <v>95</v>
      </c>
      <c r="C45" s="145">
        <f>+F45+G45</f>
        <v>862554.79932500003</v>
      </c>
      <c r="D45" s="88"/>
      <c r="E45" s="88"/>
      <c r="F45" s="162">
        <f>F46+F48+F56+F65</f>
        <v>518339.99932499998</v>
      </c>
      <c r="G45" s="163">
        <f>G46+G48+G56+G65</f>
        <v>344214.8</v>
      </c>
      <c r="H45" s="156"/>
      <c r="I45" s="133"/>
      <c r="J45" s="133"/>
      <c r="K45" s="133"/>
      <c r="L45" s="133"/>
      <c r="M45" s="133"/>
      <c r="N45" s="133"/>
      <c r="O45" s="133"/>
      <c r="P45" s="133"/>
    </row>
    <row r="46" spans="1:16" ht="29.25" customHeight="1" x14ac:dyDescent="0.2">
      <c r="A46" s="175"/>
      <c r="B46" s="176" t="s">
        <v>171</v>
      </c>
      <c r="C46" s="177"/>
      <c r="D46" s="178"/>
      <c r="E46" s="178"/>
      <c r="F46" s="179"/>
      <c r="G46" s="180"/>
      <c r="H46" s="133"/>
      <c r="I46" s="133"/>
      <c r="J46" s="133"/>
      <c r="K46" s="133"/>
      <c r="L46" s="133"/>
      <c r="M46" s="133"/>
      <c r="N46" s="133"/>
      <c r="O46" s="133"/>
      <c r="P46" s="133"/>
    </row>
    <row r="47" spans="1:16" ht="9.9499999999999993" customHeight="1" x14ac:dyDescent="0.2">
      <c r="A47" s="48"/>
      <c r="B47" s="49"/>
      <c r="C47" s="151"/>
      <c r="D47" s="30"/>
      <c r="E47" s="30"/>
      <c r="F47" s="30"/>
      <c r="G47" s="30"/>
      <c r="H47" s="31"/>
      <c r="I47" s="31"/>
      <c r="J47" s="31"/>
      <c r="K47" s="31"/>
      <c r="L47" s="31"/>
      <c r="M47" s="31"/>
      <c r="N47" s="31"/>
      <c r="O47" s="31"/>
      <c r="P47" s="31"/>
    </row>
    <row r="48" spans="1:16" s="23" customFormat="1" ht="29.25" customHeight="1" x14ac:dyDescent="0.2">
      <c r="A48" s="175"/>
      <c r="B48" s="176" t="s">
        <v>172</v>
      </c>
      <c r="C48" s="183">
        <f>C49+C50</f>
        <v>241499.99932499998</v>
      </c>
      <c r="D48" s="182"/>
      <c r="E48" s="182"/>
      <c r="F48" s="183">
        <f>F49+F50</f>
        <v>220499.99932499998</v>
      </c>
      <c r="G48" s="184">
        <f>G49+G50</f>
        <v>21000</v>
      </c>
      <c r="H48" s="133"/>
      <c r="I48" s="133"/>
      <c r="J48" s="133"/>
      <c r="K48" s="133"/>
      <c r="L48" s="133"/>
      <c r="M48" s="133"/>
      <c r="N48" s="133"/>
      <c r="O48" s="133"/>
      <c r="P48" s="133"/>
    </row>
    <row r="49" spans="1:17" ht="36" x14ac:dyDescent="0.2">
      <c r="A49" s="35">
        <v>2.1</v>
      </c>
      <c r="B49" s="36" t="s">
        <v>114</v>
      </c>
      <c r="C49" s="83">
        <v>157500</v>
      </c>
      <c r="D49" s="85" t="s">
        <v>98</v>
      </c>
      <c r="E49" s="85" t="s">
        <v>97</v>
      </c>
      <c r="F49" s="83">
        <v>157500</v>
      </c>
      <c r="G49" s="76">
        <v>0</v>
      </c>
      <c r="H49" s="37"/>
      <c r="I49" s="37" t="s">
        <v>103</v>
      </c>
      <c r="J49" s="79" t="s">
        <v>122</v>
      </c>
      <c r="K49" s="77">
        <v>42217</v>
      </c>
      <c r="L49" s="77">
        <v>42583</v>
      </c>
      <c r="M49" s="80" t="s">
        <v>123</v>
      </c>
      <c r="N49" s="78"/>
      <c r="O49" s="81" t="s">
        <v>124</v>
      </c>
      <c r="P49" s="82" t="s">
        <v>141</v>
      </c>
    </row>
    <row r="50" spans="1:17" ht="30" x14ac:dyDescent="0.2">
      <c r="A50" s="35">
        <v>2.6</v>
      </c>
      <c r="B50" s="36" t="s">
        <v>115</v>
      </c>
      <c r="C50" s="50">
        <f>C51</f>
        <v>83999.999324999997</v>
      </c>
      <c r="D50" s="85"/>
      <c r="E50" s="85"/>
      <c r="F50" s="50">
        <f>F51</f>
        <v>62999.999324999997</v>
      </c>
      <c r="G50" s="50">
        <f>G51</f>
        <v>21000</v>
      </c>
      <c r="H50" s="37"/>
      <c r="I50" s="37"/>
      <c r="J50" s="37"/>
      <c r="K50" s="37"/>
      <c r="L50" s="37"/>
      <c r="M50" s="37"/>
      <c r="N50" s="37"/>
      <c r="O50" s="38"/>
      <c r="P50" s="39"/>
    </row>
    <row r="51" spans="1:17" ht="30" x14ac:dyDescent="0.2">
      <c r="A51" s="35" t="s">
        <v>80</v>
      </c>
      <c r="B51" s="46" t="s">
        <v>116</v>
      </c>
      <c r="C51" s="50">
        <f>C52</f>
        <v>83999.999324999997</v>
      </c>
      <c r="D51" s="85"/>
      <c r="E51" s="85"/>
      <c r="F51" s="50">
        <f>F52</f>
        <v>62999.999324999997</v>
      </c>
      <c r="G51" s="50">
        <f>G52</f>
        <v>21000</v>
      </c>
      <c r="H51" s="37"/>
      <c r="I51" s="37"/>
      <c r="J51" s="37"/>
      <c r="K51" s="37"/>
      <c r="L51" s="37"/>
      <c r="M51" s="37"/>
      <c r="N51" s="37"/>
      <c r="O51" s="38"/>
      <c r="P51" s="39"/>
    </row>
    <row r="52" spans="1:17" ht="15" x14ac:dyDescent="0.2">
      <c r="A52" s="40" t="s">
        <v>84</v>
      </c>
      <c r="B52" s="41" t="s">
        <v>38</v>
      </c>
      <c r="C52" s="63">
        <f>F52+G52</f>
        <v>83999.999324999997</v>
      </c>
      <c r="D52" s="87"/>
      <c r="E52" s="87"/>
      <c r="F52" s="42">
        <f>F53+F54</f>
        <v>62999.999324999997</v>
      </c>
      <c r="G52" s="101">
        <v>21000</v>
      </c>
      <c r="H52" s="43"/>
      <c r="I52" s="43"/>
      <c r="J52" s="43"/>
      <c r="K52" s="43"/>
      <c r="L52" s="43"/>
      <c r="M52" s="43"/>
      <c r="N52" s="43"/>
      <c r="O52" s="44"/>
      <c r="P52" s="106" t="s">
        <v>147</v>
      </c>
    </row>
    <row r="53" spans="1:17" ht="30" customHeight="1" x14ac:dyDescent="0.2">
      <c r="A53" s="40" t="s">
        <v>85</v>
      </c>
      <c r="B53" s="51" t="s">
        <v>87</v>
      </c>
      <c r="C53" s="63">
        <v>43199.999324999997</v>
      </c>
      <c r="D53" s="87" t="s">
        <v>100</v>
      </c>
      <c r="E53" s="87" t="s">
        <v>97</v>
      </c>
      <c r="F53" s="42">
        <v>43199.999324999997</v>
      </c>
      <c r="G53" s="101" t="s">
        <v>165</v>
      </c>
      <c r="H53" s="43"/>
      <c r="I53" s="43" t="s">
        <v>103</v>
      </c>
      <c r="J53" s="103" t="s">
        <v>142</v>
      </c>
      <c r="K53" s="92">
        <v>42249</v>
      </c>
      <c r="L53" s="92">
        <v>42615</v>
      </c>
      <c r="M53" s="94" t="s">
        <v>143</v>
      </c>
      <c r="N53" s="96"/>
      <c r="O53" s="104" t="s">
        <v>124</v>
      </c>
      <c r="P53" s="105" t="s">
        <v>146</v>
      </c>
      <c r="Q53" s="105" t="s">
        <v>170</v>
      </c>
    </row>
    <row r="54" spans="1:17" ht="30" customHeight="1" x14ac:dyDescent="0.2">
      <c r="A54" s="40" t="s">
        <v>86</v>
      </c>
      <c r="B54" s="52" t="s">
        <v>88</v>
      </c>
      <c r="C54" s="63">
        <v>19800</v>
      </c>
      <c r="D54" s="87" t="s">
        <v>100</v>
      </c>
      <c r="E54" s="87" t="s">
        <v>99</v>
      </c>
      <c r="F54" s="42">
        <v>19800</v>
      </c>
      <c r="G54" s="101" t="s">
        <v>166</v>
      </c>
      <c r="H54" s="43"/>
      <c r="I54" s="43" t="s">
        <v>103</v>
      </c>
      <c r="J54" s="103" t="s">
        <v>144</v>
      </c>
      <c r="K54" s="92">
        <v>42278</v>
      </c>
      <c r="L54" s="92">
        <v>42644</v>
      </c>
      <c r="M54" s="94" t="s">
        <v>145</v>
      </c>
      <c r="N54" s="96"/>
      <c r="O54" s="104" t="s">
        <v>124</v>
      </c>
      <c r="P54" s="105" t="s">
        <v>146</v>
      </c>
      <c r="Q54" s="105" t="s">
        <v>169</v>
      </c>
    </row>
    <row r="55" spans="1:17" ht="9.9499999999999993" customHeight="1" x14ac:dyDescent="0.2">
      <c r="A55" s="40"/>
      <c r="B55" s="53"/>
      <c r="C55" s="151"/>
      <c r="D55" s="30"/>
      <c r="E55" s="30"/>
      <c r="F55" s="30"/>
      <c r="G55" s="129"/>
      <c r="H55" s="31"/>
      <c r="I55" s="31"/>
      <c r="J55" s="31"/>
      <c r="K55" s="31"/>
      <c r="L55" s="31"/>
      <c r="M55" s="31"/>
      <c r="N55" s="31"/>
      <c r="O55" s="31"/>
      <c r="P55" s="31"/>
    </row>
    <row r="56" spans="1:17" ht="29.25" customHeight="1" x14ac:dyDescent="0.2">
      <c r="A56" s="175"/>
      <c r="B56" s="176" t="s">
        <v>173</v>
      </c>
      <c r="C56" s="189">
        <f>C57+C60</f>
        <v>210000</v>
      </c>
      <c r="D56" s="182"/>
      <c r="E56" s="182"/>
      <c r="F56" s="189">
        <f>F57+F60</f>
        <v>210000</v>
      </c>
      <c r="G56" s="190">
        <f>G57+G60</f>
        <v>0</v>
      </c>
      <c r="H56" s="133"/>
      <c r="I56" s="133"/>
      <c r="J56" s="133"/>
      <c r="K56" s="133"/>
      <c r="L56" s="133"/>
      <c r="M56" s="133"/>
      <c r="N56" s="133"/>
      <c r="O56" s="133"/>
      <c r="P56" s="133"/>
    </row>
    <row r="57" spans="1:17" ht="30" x14ac:dyDescent="0.2">
      <c r="A57" s="35">
        <v>2.4</v>
      </c>
      <c r="B57" s="36" t="s">
        <v>117</v>
      </c>
      <c r="C57" s="50">
        <f>SUM(C58:C58)</f>
        <v>88000</v>
      </c>
      <c r="D57" s="85"/>
      <c r="E57" s="85"/>
      <c r="F57" s="50">
        <f>SUM(F58:F58)</f>
        <v>88000</v>
      </c>
      <c r="G57" s="50">
        <f>SUM(G58:G58)</f>
        <v>0</v>
      </c>
      <c r="H57" s="37"/>
      <c r="I57" s="37"/>
      <c r="J57" s="37"/>
      <c r="K57" s="37"/>
      <c r="L57" s="37"/>
      <c r="M57" s="37"/>
      <c r="N57" s="37"/>
      <c r="O57" s="38"/>
      <c r="P57" s="39"/>
    </row>
    <row r="58" spans="1:17" ht="15" x14ac:dyDescent="0.2">
      <c r="A58" s="40" t="s">
        <v>75</v>
      </c>
      <c r="B58" s="41" t="s">
        <v>33</v>
      </c>
      <c r="C58" s="63">
        <f>F58+G58</f>
        <v>88000</v>
      </c>
      <c r="D58" s="86" t="s">
        <v>101</v>
      </c>
      <c r="E58" s="87" t="s">
        <v>97</v>
      </c>
      <c r="F58" s="42">
        <v>88000</v>
      </c>
      <c r="G58" s="101">
        <v>0</v>
      </c>
      <c r="H58" s="43"/>
      <c r="I58" s="43" t="s">
        <v>103</v>
      </c>
      <c r="J58" s="43"/>
      <c r="K58" s="43"/>
      <c r="L58" s="43"/>
      <c r="M58" s="43"/>
      <c r="N58" s="43"/>
      <c r="O58" s="44"/>
      <c r="P58" s="45"/>
    </row>
    <row r="59" spans="1:17" ht="39.950000000000003" customHeight="1" x14ac:dyDescent="0.25">
      <c r="A59" s="107" t="s">
        <v>148</v>
      </c>
      <c r="B59" s="108" t="s">
        <v>149</v>
      </c>
      <c r="C59" s="109" t="s">
        <v>150</v>
      </c>
      <c r="D59" s="87" t="s">
        <v>98</v>
      </c>
      <c r="E59" s="87" t="s">
        <v>97</v>
      </c>
      <c r="F59" s="109" t="s">
        <v>150</v>
      </c>
      <c r="G59" s="101">
        <v>0</v>
      </c>
      <c r="H59" s="43"/>
      <c r="I59" s="43" t="s">
        <v>103</v>
      </c>
      <c r="J59" s="110" t="s">
        <v>151</v>
      </c>
      <c r="K59" s="92">
        <v>42339</v>
      </c>
      <c r="L59" s="92">
        <v>42400</v>
      </c>
      <c r="M59" s="103" t="s">
        <v>152</v>
      </c>
      <c r="N59" s="109" t="s">
        <v>150</v>
      </c>
      <c r="O59" s="104" t="s">
        <v>124</v>
      </c>
      <c r="P59" s="111" t="s">
        <v>149</v>
      </c>
      <c r="Q59" s="112" t="s">
        <v>153</v>
      </c>
    </row>
    <row r="60" spans="1:17" ht="30" x14ac:dyDescent="0.2">
      <c r="A60" s="35">
        <v>2.6</v>
      </c>
      <c r="B60" s="36" t="s">
        <v>115</v>
      </c>
      <c r="C60" s="50">
        <f>C61+C62+C63</f>
        <v>122000</v>
      </c>
      <c r="D60" s="85"/>
      <c r="E60" s="85"/>
      <c r="F60" s="50">
        <f>F61+F62+F63</f>
        <v>122000</v>
      </c>
      <c r="G60" s="50">
        <f>G61+G62+G63</f>
        <v>0</v>
      </c>
      <c r="H60" s="37"/>
      <c r="I60" s="37"/>
      <c r="J60" s="37"/>
      <c r="K60" s="37"/>
      <c r="L60" s="37"/>
      <c r="M60" s="37"/>
      <c r="N60" s="37"/>
      <c r="O60" s="38"/>
      <c r="P60" s="113" t="s">
        <v>154</v>
      </c>
    </row>
    <row r="61" spans="1:17" ht="30" x14ac:dyDescent="0.25">
      <c r="A61" s="35" t="s">
        <v>81</v>
      </c>
      <c r="B61" s="46" t="s">
        <v>118</v>
      </c>
      <c r="C61" s="84">
        <f>F61+G61</f>
        <v>20000</v>
      </c>
      <c r="D61" s="85" t="s">
        <v>98</v>
      </c>
      <c r="E61" s="85" t="s">
        <v>99</v>
      </c>
      <c r="F61" s="54">
        <v>20000</v>
      </c>
      <c r="G61" s="76">
        <v>0</v>
      </c>
      <c r="H61" s="37"/>
      <c r="I61" s="37" t="s">
        <v>104</v>
      </c>
      <c r="J61" s="114" t="s">
        <v>126</v>
      </c>
      <c r="K61" s="37"/>
      <c r="L61" s="77">
        <v>42704</v>
      </c>
      <c r="M61" s="37"/>
      <c r="N61" s="37"/>
      <c r="O61" s="115" t="s">
        <v>126</v>
      </c>
      <c r="P61" s="116" t="s">
        <v>155</v>
      </c>
    </row>
    <row r="62" spans="1:17" ht="30" x14ac:dyDescent="0.25">
      <c r="A62" s="35" t="s">
        <v>82</v>
      </c>
      <c r="B62" s="46" t="s">
        <v>119</v>
      </c>
      <c r="C62" s="84">
        <f t="shared" ref="C62:C63" si="6">F62+G62</f>
        <v>72000</v>
      </c>
      <c r="D62" s="85" t="s">
        <v>101</v>
      </c>
      <c r="E62" s="85" t="s">
        <v>97</v>
      </c>
      <c r="F62" s="54">
        <v>72000</v>
      </c>
      <c r="G62" s="76">
        <v>0</v>
      </c>
      <c r="H62" s="37"/>
      <c r="I62" s="37" t="s">
        <v>103</v>
      </c>
      <c r="J62" s="114" t="s">
        <v>126</v>
      </c>
      <c r="K62" s="37"/>
      <c r="L62" s="77">
        <v>42704</v>
      </c>
      <c r="M62" s="37"/>
      <c r="N62" s="37"/>
      <c r="O62" s="115" t="s">
        <v>126</v>
      </c>
      <c r="P62" s="116" t="s">
        <v>156</v>
      </c>
    </row>
    <row r="63" spans="1:17" ht="27" x14ac:dyDescent="0.2">
      <c r="A63" s="35" t="s">
        <v>83</v>
      </c>
      <c r="B63" s="46" t="s">
        <v>120</v>
      </c>
      <c r="C63" s="84">
        <f t="shared" si="6"/>
        <v>30000</v>
      </c>
      <c r="D63" s="85" t="s">
        <v>101</v>
      </c>
      <c r="E63" s="85" t="s">
        <v>99</v>
      </c>
      <c r="F63" s="54">
        <v>30000</v>
      </c>
      <c r="G63" s="76">
        <v>0</v>
      </c>
      <c r="H63" s="37"/>
      <c r="I63" s="37" t="s">
        <v>104</v>
      </c>
      <c r="J63" s="114" t="s">
        <v>126</v>
      </c>
      <c r="K63" s="37"/>
      <c r="L63" s="77">
        <v>43677</v>
      </c>
      <c r="M63" s="37"/>
      <c r="N63" s="37"/>
      <c r="O63" s="115" t="s">
        <v>126</v>
      </c>
      <c r="P63" s="117" t="s">
        <v>157</v>
      </c>
    </row>
    <row r="64" spans="1:17" ht="9.9499999999999993" customHeight="1" x14ac:dyDescent="0.2">
      <c r="A64" s="48"/>
      <c r="B64" s="55"/>
      <c r="C64" s="55"/>
      <c r="D64" s="87"/>
      <c r="E64" s="87"/>
      <c r="F64" s="56"/>
      <c r="G64" s="101"/>
      <c r="H64" s="57"/>
      <c r="I64" s="57"/>
      <c r="J64" s="57"/>
      <c r="K64" s="57"/>
      <c r="L64" s="57"/>
      <c r="M64" s="57"/>
      <c r="N64" s="57"/>
      <c r="O64" s="58"/>
      <c r="P64" s="59"/>
    </row>
    <row r="65" spans="1:16" ht="20.25" customHeight="1" x14ac:dyDescent="0.2">
      <c r="A65" s="175"/>
      <c r="B65" s="188" t="s">
        <v>174</v>
      </c>
      <c r="C65" s="189">
        <f>C67+C70+C73</f>
        <v>87840</v>
      </c>
      <c r="D65" s="182"/>
      <c r="E65" s="182"/>
      <c r="F65" s="189">
        <f>F67+F70+F73</f>
        <v>87840</v>
      </c>
      <c r="G65" s="190">
        <f>G67+G70+G73</f>
        <v>323214.8</v>
      </c>
      <c r="H65" s="133"/>
      <c r="I65" s="133"/>
      <c r="J65" s="133"/>
      <c r="K65" s="133"/>
      <c r="L65" s="133"/>
      <c r="M65" s="133"/>
      <c r="N65" s="133"/>
      <c r="O65" s="133"/>
      <c r="P65" s="133"/>
    </row>
    <row r="66" spans="1:16" ht="9.9499999999999993" customHeight="1" x14ac:dyDescent="0.2">
      <c r="A66" s="48"/>
      <c r="B66" s="55"/>
      <c r="C66" s="55"/>
      <c r="D66" s="87"/>
      <c r="E66" s="87"/>
      <c r="F66" s="56"/>
      <c r="G66" s="101"/>
      <c r="H66" s="57"/>
      <c r="I66" s="57"/>
      <c r="J66" s="57"/>
      <c r="K66" s="57"/>
      <c r="L66" s="57"/>
      <c r="M66" s="57"/>
      <c r="N66" s="57"/>
      <c r="O66" s="58"/>
      <c r="P66" s="59"/>
    </row>
    <row r="67" spans="1:16" ht="15" x14ac:dyDescent="0.2">
      <c r="A67" s="35">
        <v>2.2999999999999998</v>
      </c>
      <c r="B67" s="36" t="s">
        <v>108</v>
      </c>
      <c r="C67" s="50">
        <f>SUM(C68:C69)</f>
        <v>48240</v>
      </c>
      <c r="D67" s="85"/>
      <c r="E67" s="85"/>
      <c r="F67" s="50">
        <f>SUM(F68:F69)</f>
        <v>48240</v>
      </c>
      <c r="G67" s="50">
        <f>16000+77512.8</f>
        <v>93512.8</v>
      </c>
      <c r="H67" s="37"/>
      <c r="I67" s="37"/>
      <c r="J67" s="37"/>
      <c r="K67" s="37"/>
      <c r="L67" s="37"/>
      <c r="M67" s="37"/>
      <c r="N67" s="37"/>
      <c r="O67" s="38"/>
      <c r="P67" s="39"/>
    </row>
    <row r="68" spans="1:16" ht="24" x14ac:dyDescent="0.2">
      <c r="A68" s="40" t="s">
        <v>73</v>
      </c>
      <c r="B68" s="41" t="s">
        <v>31</v>
      </c>
      <c r="C68" s="63">
        <f t="shared" ref="C68:C75" si="7">F68+G68</f>
        <v>10800</v>
      </c>
      <c r="D68" s="86" t="s">
        <v>96</v>
      </c>
      <c r="E68" s="86" t="s">
        <v>99</v>
      </c>
      <c r="F68" s="42">
        <v>10800</v>
      </c>
      <c r="G68" s="101">
        <v>0</v>
      </c>
      <c r="H68" s="43"/>
      <c r="I68" s="43" t="s">
        <v>104</v>
      </c>
      <c r="J68" s="105" t="s">
        <v>126</v>
      </c>
      <c r="K68" s="96"/>
      <c r="L68" s="119">
        <v>43677</v>
      </c>
      <c r="M68" s="96"/>
      <c r="N68" s="96"/>
      <c r="O68" s="105" t="s">
        <v>126</v>
      </c>
      <c r="P68" s="100" t="s">
        <v>131</v>
      </c>
    </row>
    <row r="69" spans="1:16" ht="24" x14ac:dyDescent="0.2">
      <c r="A69" s="40" t="s">
        <v>74</v>
      </c>
      <c r="B69" s="41" t="s">
        <v>32</v>
      </c>
      <c r="C69" s="63">
        <f t="shared" si="7"/>
        <v>37440</v>
      </c>
      <c r="D69" s="86" t="s">
        <v>96</v>
      </c>
      <c r="E69" s="86" t="s">
        <v>99</v>
      </c>
      <c r="F69" s="42">
        <v>37440</v>
      </c>
      <c r="G69" s="101">
        <v>0</v>
      </c>
      <c r="H69" s="43"/>
      <c r="I69" s="43" t="s">
        <v>104</v>
      </c>
      <c r="J69" s="105" t="s">
        <v>126</v>
      </c>
      <c r="K69" s="96"/>
      <c r="L69" s="119">
        <v>43677</v>
      </c>
      <c r="M69" s="96"/>
      <c r="N69" s="96"/>
      <c r="O69" s="105" t="s">
        <v>126</v>
      </c>
      <c r="P69" s="100" t="s">
        <v>132</v>
      </c>
    </row>
    <row r="70" spans="1:16" ht="30" x14ac:dyDescent="0.2">
      <c r="A70" s="35">
        <v>2.4</v>
      </c>
      <c r="B70" s="36" t="s">
        <v>117</v>
      </c>
      <c r="C70" s="50">
        <f>SUM(C71:C72)</f>
        <v>25800</v>
      </c>
      <c r="D70" s="85"/>
      <c r="E70" s="85"/>
      <c r="F70" s="50">
        <f>SUM(F71:F72)</f>
        <v>25800</v>
      </c>
      <c r="G70" s="50">
        <v>56594</v>
      </c>
      <c r="H70" s="37"/>
      <c r="I70" s="37"/>
      <c r="J70" s="37"/>
      <c r="K70" s="37"/>
      <c r="L70" s="37"/>
      <c r="M70" s="37"/>
      <c r="N70" s="37"/>
      <c r="O70" s="38"/>
      <c r="P70" s="39"/>
    </row>
    <row r="71" spans="1:16" ht="24" x14ac:dyDescent="0.2">
      <c r="A71" s="40" t="s">
        <v>76</v>
      </c>
      <c r="B71" s="41" t="s">
        <v>34</v>
      </c>
      <c r="C71" s="63">
        <f t="shared" si="7"/>
        <v>9000</v>
      </c>
      <c r="D71" s="86" t="s">
        <v>96</v>
      </c>
      <c r="E71" s="86" t="s">
        <v>99</v>
      </c>
      <c r="F71" s="42">
        <v>9000</v>
      </c>
      <c r="G71" s="101">
        <v>0</v>
      </c>
      <c r="H71" s="43"/>
      <c r="I71" s="43" t="s">
        <v>104</v>
      </c>
      <c r="J71" s="105" t="s">
        <v>126</v>
      </c>
      <c r="K71" s="96"/>
      <c r="L71" s="119">
        <v>43677</v>
      </c>
      <c r="M71" s="96"/>
      <c r="N71" s="96"/>
      <c r="O71" s="105" t="s">
        <v>126</v>
      </c>
      <c r="P71" s="100" t="s">
        <v>133</v>
      </c>
    </row>
    <row r="72" spans="1:16" ht="24" x14ac:dyDescent="0.2">
      <c r="A72" s="40" t="s">
        <v>77</v>
      </c>
      <c r="B72" s="41" t="s">
        <v>35</v>
      </c>
      <c r="C72" s="63">
        <f t="shared" si="7"/>
        <v>16800</v>
      </c>
      <c r="D72" s="86" t="s">
        <v>96</v>
      </c>
      <c r="E72" s="86" t="s">
        <v>99</v>
      </c>
      <c r="F72" s="42">
        <v>16800</v>
      </c>
      <c r="G72" s="101">
        <v>0</v>
      </c>
      <c r="H72" s="43"/>
      <c r="I72" s="43" t="s">
        <v>104</v>
      </c>
      <c r="J72" s="105" t="s">
        <v>126</v>
      </c>
      <c r="K72" s="96"/>
      <c r="L72" s="119">
        <v>43677</v>
      </c>
      <c r="M72" s="96"/>
      <c r="N72" s="96"/>
      <c r="O72" s="105" t="s">
        <v>126</v>
      </c>
      <c r="P72" s="100" t="s">
        <v>134</v>
      </c>
    </row>
    <row r="73" spans="1:16" ht="45" x14ac:dyDescent="0.2">
      <c r="A73" s="35">
        <v>2.5</v>
      </c>
      <c r="B73" s="36" t="s">
        <v>121</v>
      </c>
      <c r="C73" s="50">
        <f>SUM(C74:C75)</f>
        <v>13800</v>
      </c>
      <c r="D73" s="85"/>
      <c r="E73" s="85"/>
      <c r="F73" s="50">
        <f>SUM(F74:F75)</f>
        <v>13800</v>
      </c>
      <c r="G73" s="50">
        <f>45208+127900</f>
        <v>173108</v>
      </c>
      <c r="H73" s="37"/>
      <c r="I73" s="37"/>
      <c r="J73" s="37"/>
      <c r="K73" s="37"/>
      <c r="L73" s="37"/>
      <c r="M73" s="37"/>
      <c r="N73" s="37"/>
      <c r="O73" s="38"/>
      <c r="P73" s="39"/>
    </row>
    <row r="74" spans="1:16" ht="24" x14ac:dyDescent="0.2">
      <c r="A74" s="40" t="s">
        <v>78</v>
      </c>
      <c r="B74" s="41" t="s">
        <v>36</v>
      </c>
      <c r="C74" s="63">
        <f t="shared" si="7"/>
        <v>7800</v>
      </c>
      <c r="D74" s="86" t="s">
        <v>96</v>
      </c>
      <c r="E74" s="86" t="s">
        <v>99</v>
      </c>
      <c r="F74" s="42">
        <v>7800</v>
      </c>
      <c r="G74" s="101">
        <v>0</v>
      </c>
      <c r="H74" s="43"/>
      <c r="I74" s="43" t="s">
        <v>104</v>
      </c>
      <c r="J74" s="105" t="s">
        <v>126</v>
      </c>
      <c r="K74" s="96"/>
      <c r="L74" s="119">
        <v>43677</v>
      </c>
      <c r="M74" s="96"/>
      <c r="N74" s="96"/>
      <c r="O74" s="105" t="s">
        <v>126</v>
      </c>
      <c r="P74" s="100" t="s">
        <v>158</v>
      </c>
    </row>
    <row r="75" spans="1:16" ht="36" x14ac:dyDescent="0.2">
      <c r="A75" s="40" t="s">
        <v>79</v>
      </c>
      <c r="B75" s="41" t="s">
        <v>37</v>
      </c>
      <c r="C75" s="63">
        <f t="shared" si="7"/>
        <v>6000</v>
      </c>
      <c r="D75" s="86" t="s">
        <v>96</v>
      </c>
      <c r="E75" s="86" t="s">
        <v>99</v>
      </c>
      <c r="F75" s="42">
        <v>6000</v>
      </c>
      <c r="G75" s="101">
        <v>0</v>
      </c>
      <c r="H75" s="43"/>
      <c r="I75" s="43" t="s">
        <v>104</v>
      </c>
      <c r="J75" s="105" t="s">
        <v>126</v>
      </c>
      <c r="K75" s="96"/>
      <c r="L75" s="119">
        <v>43677</v>
      </c>
      <c r="M75" s="96"/>
      <c r="N75" s="96"/>
      <c r="O75" s="105" t="s">
        <v>126</v>
      </c>
      <c r="P75" s="100" t="s">
        <v>159</v>
      </c>
    </row>
    <row r="76" spans="1:16" ht="9.9499999999999993" customHeight="1" thickBot="1" x14ac:dyDescent="0.25">
      <c r="A76" s="48"/>
      <c r="B76" s="55"/>
      <c r="C76" s="55"/>
      <c r="D76" s="87"/>
      <c r="E76" s="87"/>
      <c r="F76" s="164"/>
      <c r="G76" s="161"/>
      <c r="H76" s="57"/>
      <c r="I76" s="57"/>
      <c r="J76" s="57"/>
      <c r="K76" s="57"/>
      <c r="L76" s="57"/>
      <c r="M76" s="57"/>
      <c r="N76" s="57"/>
      <c r="O76" s="58"/>
      <c r="P76" s="59"/>
    </row>
    <row r="77" spans="1:16" ht="29.25" customHeight="1" thickBot="1" x14ac:dyDescent="0.25">
      <c r="A77" s="134">
        <v>3</v>
      </c>
      <c r="B77" s="135" t="s">
        <v>39</v>
      </c>
      <c r="C77" s="145">
        <f>+F77+G77</f>
        <v>446575</v>
      </c>
      <c r="D77" s="136"/>
      <c r="E77" s="136"/>
      <c r="F77" s="167">
        <f>F79+F81+F85+F87</f>
        <v>153600</v>
      </c>
      <c r="G77" s="168">
        <f>G79+G81+G85+G87</f>
        <v>292975</v>
      </c>
      <c r="H77" s="156"/>
      <c r="I77" s="133"/>
      <c r="J77" s="133"/>
      <c r="K77" s="133"/>
      <c r="L77" s="133"/>
      <c r="M77" s="133"/>
      <c r="N77" s="133"/>
      <c r="O77" s="133"/>
      <c r="P77" s="133"/>
    </row>
    <row r="78" spans="1:16" ht="9.9499999999999993" customHeight="1" x14ac:dyDescent="0.2">
      <c r="A78" s="40"/>
      <c r="B78" s="55"/>
      <c r="C78" s="55"/>
      <c r="D78" s="87"/>
      <c r="E78" s="87"/>
      <c r="F78" s="165"/>
      <c r="G78" s="166"/>
      <c r="H78" s="57"/>
      <c r="I78" s="57"/>
      <c r="J78" s="57"/>
      <c r="K78" s="57"/>
      <c r="L78" s="57"/>
      <c r="M78" s="57"/>
      <c r="N78" s="57"/>
      <c r="O78" s="58"/>
      <c r="P78" s="59"/>
    </row>
    <row r="79" spans="1:16" ht="18" customHeight="1" x14ac:dyDescent="0.2">
      <c r="A79" s="175"/>
      <c r="B79" s="176" t="s">
        <v>171</v>
      </c>
      <c r="C79" s="177"/>
      <c r="D79" s="178"/>
      <c r="E79" s="178"/>
      <c r="F79" s="178"/>
      <c r="G79" s="191"/>
      <c r="H79" s="133"/>
      <c r="I79" s="133"/>
      <c r="J79" s="133"/>
      <c r="K79" s="133"/>
      <c r="L79" s="133"/>
      <c r="M79" s="133"/>
      <c r="N79" s="133"/>
      <c r="O79" s="133"/>
      <c r="P79" s="133"/>
    </row>
    <row r="80" spans="1:16" ht="13.5" customHeight="1" x14ac:dyDescent="0.2">
      <c r="A80" s="48"/>
      <c r="B80" s="49"/>
      <c r="C80" s="49"/>
      <c r="D80" s="30"/>
      <c r="E80" s="30"/>
      <c r="F80" s="30"/>
      <c r="G80" s="129"/>
      <c r="H80" s="31"/>
      <c r="I80" s="31"/>
      <c r="J80" s="31"/>
      <c r="K80" s="31"/>
      <c r="L80" s="31"/>
      <c r="M80" s="31"/>
      <c r="N80" s="31"/>
      <c r="O80" s="31"/>
      <c r="P80" s="31"/>
    </row>
    <row r="81" spans="1:61" ht="12.75" customHeight="1" x14ac:dyDescent="0.2">
      <c r="A81" s="175"/>
      <c r="B81" s="176" t="s">
        <v>172</v>
      </c>
      <c r="C81" s="183">
        <f>C82</f>
        <v>153600</v>
      </c>
      <c r="D81" s="182"/>
      <c r="E81" s="182"/>
      <c r="F81" s="183">
        <f>F82</f>
        <v>153600</v>
      </c>
      <c r="G81" s="184">
        <f>G82</f>
        <v>0</v>
      </c>
      <c r="H81" s="133"/>
      <c r="I81" s="133"/>
      <c r="J81" s="133"/>
      <c r="K81" s="133"/>
      <c r="L81" s="133"/>
      <c r="M81" s="133"/>
      <c r="N81" s="133"/>
      <c r="O81" s="133"/>
      <c r="P81" s="133"/>
    </row>
    <row r="82" spans="1:61" ht="15" x14ac:dyDescent="0.2">
      <c r="A82" s="35">
        <v>3.1</v>
      </c>
      <c r="B82" s="46" t="s">
        <v>40</v>
      </c>
      <c r="C82" s="50">
        <f>SUM(C83:C83)</f>
        <v>153600</v>
      </c>
      <c r="D82" s="85"/>
      <c r="E82" s="85"/>
      <c r="F82" s="50">
        <f>SUM(F83:F83)</f>
        <v>153600</v>
      </c>
      <c r="G82" s="50">
        <v>0</v>
      </c>
      <c r="H82" s="37"/>
      <c r="I82" s="37"/>
      <c r="J82" s="37"/>
      <c r="K82" s="37"/>
      <c r="L82" s="37"/>
      <c r="M82" s="37"/>
      <c r="N82" s="37"/>
      <c r="O82" s="38"/>
      <c r="P82" s="39"/>
    </row>
    <row r="83" spans="1:61" ht="36" x14ac:dyDescent="0.2">
      <c r="A83" s="40" t="s">
        <v>89</v>
      </c>
      <c r="B83" s="60" t="s">
        <v>41</v>
      </c>
      <c r="C83" s="63">
        <f t="shared" ref="C83" si="8">F83+G83</f>
        <v>153600</v>
      </c>
      <c r="D83" s="86" t="s">
        <v>98</v>
      </c>
      <c r="E83" s="86" t="s">
        <v>97</v>
      </c>
      <c r="F83" s="42">
        <v>153600</v>
      </c>
      <c r="G83" s="101">
        <v>0</v>
      </c>
      <c r="H83" s="43"/>
      <c r="I83" s="43" t="s">
        <v>103</v>
      </c>
      <c r="J83" s="120" t="s">
        <v>161</v>
      </c>
      <c r="K83" s="92">
        <v>42234</v>
      </c>
      <c r="L83" s="92">
        <v>42600</v>
      </c>
      <c r="M83" s="103" t="s">
        <v>162</v>
      </c>
      <c r="N83" s="96"/>
      <c r="O83" s="104" t="s">
        <v>124</v>
      </c>
      <c r="P83" s="121" t="s">
        <v>163</v>
      </c>
    </row>
    <row r="84" spans="1:61" ht="9.9499999999999993" customHeight="1" x14ac:dyDescent="0.2">
      <c r="A84" s="61"/>
      <c r="B84" s="53"/>
      <c r="C84" s="49"/>
      <c r="D84" s="30"/>
      <c r="E84" s="30"/>
      <c r="F84" s="30"/>
      <c r="G84" s="129"/>
      <c r="H84" s="31"/>
      <c r="I84" s="31"/>
      <c r="J84" s="31"/>
      <c r="K84" s="31"/>
      <c r="L84" s="31"/>
      <c r="M84" s="31"/>
      <c r="N84" s="31"/>
      <c r="O84" s="31"/>
      <c r="P84" s="31"/>
    </row>
    <row r="85" spans="1:61" ht="12.75" customHeight="1" x14ac:dyDescent="0.2">
      <c r="A85" s="175"/>
      <c r="B85" s="176" t="s">
        <v>173</v>
      </c>
      <c r="C85" s="189"/>
      <c r="D85" s="182"/>
      <c r="E85" s="182"/>
      <c r="F85" s="189">
        <v>0</v>
      </c>
      <c r="G85" s="190">
        <v>0</v>
      </c>
      <c r="H85" s="133"/>
      <c r="I85" s="133"/>
      <c r="J85" s="133"/>
      <c r="K85" s="133"/>
      <c r="L85" s="133"/>
      <c r="M85" s="133"/>
      <c r="N85" s="133"/>
      <c r="O85" s="133"/>
      <c r="P85" s="133"/>
    </row>
    <row r="86" spans="1:61" ht="9.9499999999999993" customHeight="1" x14ac:dyDescent="0.2">
      <c r="A86" s="48"/>
      <c r="B86" s="58"/>
      <c r="C86" s="49"/>
      <c r="D86" s="87"/>
      <c r="E86" s="87"/>
      <c r="F86" s="62"/>
      <c r="G86" s="62"/>
      <c r="H86" s="57"/>
      <c r="I86" s="57"/>
      <c r="J86" s="57"/>
      <c r="K86" s="57"/>
      <c r="L86" s="57"/>
      <c r="M86" s="57"/>
      <c r="N86" s="57"/>
      <c r="O86" s="58"/>
      <c r="P86" s="59"/>
    </row>
    <row r="87" spans="1:61" ht="15" x14ac:dyDescent="0.2">
      <c r="A87" s="175"/>
      <c r="B87" s="188" t="s">
        <v>174</v>
      </c>
      <c r="C87" s="189"/>
      <c r="D87" s="182"/>
      <c r="E87" s="182"/>
      <c r="F87" s="189"/>
      <c r="G87" s="190">
        <v>292975</v>
      </c>
      <c r="H87" s="32"/>
      <c r="I87" s="32"/>
      <c r="J87" s="32"/>
      <c r="K87" s="32"/>
      <c r="L87" s="32"/>
      <c r="M87" s="32"/>
      <c r="N87" s="32"/>
      <c r="O87" s="33"/>
      <c r="P87" s="34"/>
    </row>
    <row r="88" spans="1:61" ht="9.9499999999999993" customHeight="1" thickBot="1" x14ac:dyDescent="0.25">
      <c r="A88" s="48"/>
      <c r="B88" s="41"/>
      <c r="C88" s="49"/>
      <c r="D88" s="87"/>
      <c r="E88" s="87"/>
      <c r="F88" s="169"/>
      <c r="G88" s="161"/>
      <c r="H88" s="57"/>
      <c r="I88" s="57"/>
      <c r="J88" s="57"/>
      <c r="K88" s="57"/>
      <c r="L88" s="57"/>
      <c r="M88" s="57"/>
      <c r="N88" s="57"/>
      <c r="O88" s="58"/>
      <c r="P88" s="59"/>
    </row>
    <row r="89" spans="1:61" ht="15.75" thickBot="1" x14ac:dyDescent="0.25">
      <c r="A89" s="137">
        <v>4</v>
      </c>
      <c r="B89" s="135" t="s">
        <v>42</v>
      </c>
      <c r="C89" s="145">
        <f>+F89+G89</f>
        <v>50000</v>
      </c>
      <c r="D89" s="136"/>
      <c r="E89" s="136"/>
      <c r="F89" s="171">
        <f>F90+F91</f>
        <v>50000</v>
      </c>
      <c r="G89" s="172">
        <f>G90+G91</f>
        <v>0</v>
      </c>
      <c r="H89" s="133"/>
      <c r="I89" s="133"/>
      <c r="J89" s="133"/>
      <c r="K89" s="133"/>
      <c r="L89" s="133"/>
      <c r="M89" s="133"/>
      <c r="N89" s="133"/>
      <c r="O89" s="133"/>
      <c r="P89" s="133"/>
    </row>
    <row r="90" spans="1:61" ht="15" x14ac:dyDescent="0.2">
      <c r="A90" s="40"/>
      <c r="B90" s="60" t="s">
        <v>43</v>
      </c>
      <c r="C90" s="63">
        <f t="shared" ref="C90:C91" si="9">F90+G90</f>
        <v>25000</v>
      </c>
      <c r="D90" s="86" t="s">
        <v>98</v>
      </c>
      <c r="E90" s="86" t="s">
        <v>97</v>
      </c>
      <c r="F90" s="170">
        <v>25000</v>
      </c>
      <c r="G90" s="166">
        <v>0</v>
      </c>
      <c r="H90" s="43"/>
      <c r="I90" s="43" t="s">
        <v>103</v>
      </c>
      <c r="J90" s="118" t="s">
        <v>126</v>
      </c>
      <c r="K90" s="92">
        <v>43009</v>
      </c>
      <c r="L90" s="92">
        <v>43099</v>
      </c>
      <c r="M90" s="96"/>
      <c r="N90" s="96"/>
      <c r="O90" s="104" t="s">
        <v>126</v>
      </c>
      <c r="P90" s="45"/>
    </row>
    <row r="91" spans="1:61" ht="15.75" thickBot="1" x14ac:dyDescent="0.25">
      <c r="A91" s="40"/>
      <c r="B91" s="60" t="s">
        <v>44</v>
      </c>
      <c r="C91" s="63">
        <f t="shared" si="9"/>
        <v>25000</v>
      </c>
      <c r="D91" s="86" t="s">
        <v>98</v>
      </c>
      <c r="E91" s="86" t="s">
        <v>97</v>
      </c>
      <c r="F91" s="42">
        <v>25000</v>
      </c>
      <c r="G91" s="101">
        <v>0</v>
      </c>
      <c r="H91" s="43"/>
      <c r="I91" s="43" t="s">
        <v>103</v>
      </c>
      <c r="J91" s="118" t="s">
        <v>126</v>
      </c>
      <c r="K91" s="92">
        <v>43586</v>
      </c>
      <c r="L91" s="92">
        <v>43677</v>
      </c>
      <c r="M91" s="96"/>
      <c r="N91" s="96"/>
      <c r="O91" s="104" t="s">
        <v>126</v>
      </c>
      <c r="P91" s="45"/>
    </row>
    <row r="92" spans="1:61" ht="29.25" thickBot="1" x14ac:dyDescent="0.25">
      <c r="A92" s="137">
        <v>7</v>
      </c>
      <c r="B92" s="135" t="s">
        <v>45</v>
      </c>
      <c r="C92" s="152">
        <v>6000</v>
      </c>
      <c r="D92" s="136"/>
      <c r="E92" s="136"/>
      <c r="F92" s="171">
        <v>6000</v>
      </c>
      <c r="G92" s="174">
        <v>0</v>
      </c>
      <c r="H92" s="173"/>
      <c r="I92" s="65"/>
      <c r="J92" s="65"/>
      <c r="K92" s="65"/>
      <c r="L92" s="65"/>
      <c r="M92" s="65"/>
      <c r="N92" s="65"/>
      <c r="O92" s="66"/>
      <c r="P92" s="153" t="s">
        <v>168</v>
      </c>
    </row>
    <row r="93" spans="1:61" ht="20.25" customHeight="1" x14ac:dyDescent="0.2">
      <c r="A93" s="40"/>
      <c r="B93" s="48"/>
      <c r="C93" s="149"/>
      <c r="D93" s="86"/>
      <c r="E93" s="86"/>
      <c r="F93" s="170"/>
      <c r="G93" s="166"/>
      <c r="H93" s="43"/>
      <c r="I93" s="43"/>
      <c r="J93" s="43"/>
      <c r="K93" s="43"/>
      <c r="L93" s="43"/>
      <c r="M93" s="43"/>
      <c r="N93" s="43"/>
      <c r="O93" s="44"/>
      <c r="P93" s="48"/>
    </row>
    <row r="94" spans="1:61" ht="7.5" customHeight="1" x14ac:dyDescent="0.3">
      <c r="A94" s="67"/>
      <c r="B94" s="68"/>
      <c r="C94" s="69"/>
      <c r="D94" s="69"/>
      <c r="E94" s="69"/>
      <c r="F94" s="69"/>
      <c r="G94" s="74"/>
      <c r="H94" s="70"/>
      <c r="I94" s="70"/>
      <c r="J94" s="70"/>
      <c r="K94" s="70"/>
      <c r="L94" s="70"/>
      <c r="M94" s="70"/>
      <c r="N94" s="70"/>
      <c r="O94" s="71"/>
      <c r="P94" s="7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</row>
    <row r="95" spans="1:61" ht="15.75" customHeight="1" x14ac:dyDescent="0.2">
      <c r="A95" s="204" t="s">
        <v>46</v>
      </c>
      <c r="B95" s="205"/>
      <c r="C95" s="208">
        <f>C92+C89+C77+C45+C9</f>
        <v>2281494.3993250001</v>
      </c>
      <c r="D95" s="72"/>
      <c r="E95" s="72"/>
      <c r="F95" s="208">
        <f>F92+F89+F77+F45+F9</f>
        <v>1129339.999325</v>
      </c>
      <c r="G95" s="208">
        <f>G92+G89+G77+G45+G9</f>
        <v>1152154.4000000001</v>
      </c>
      <c r="H95" s="210"/>
      <c r="I95" s="89" t="s">
        <v>92</v>
      </c>
      <c r="J95" s="89"/>
      <c r="K95" s="89"/>
      <c r="L95" s="89"/>
      <c r="M95" s="89"/>
      <c r="N95" s="89"/>
      <c r="O95" s="89"/>
      <c r="P95" s="212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</row>
    <row r="96" spans="1:61" ht="15.75" customHeight="1" thickBot="1" x14ac:dyDescent="0.25">
      <c r="A96" s="206"/>
      <c r="B96" s="207"/>
      <c r="C96" s="209"/>
      <c r="D96" s="73"/>
      <c r="E96" s="73"/>
      <c r="F96" s="209"/>
      <c r="G96" s="209"/>
      <c r="H96" s="211"/>
      <c r="I96" s="90" t="s">
        <v>175</v>
      </c>
      <c r="J96" s="90"/>
      <c r="K96" s="90"/>
      <c r="L96" s="90"/>
      <c r="M96" s="90"/>
      <c r="N96" s="90"/>
      <c r="O96" s="90"/>
      <c r="P96" s="213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</row>
    <row r="97" spans="1:61" ht="15.75" customHeight="1" thickTop="1" x14ac:dyDescent="0.3">
      <c r="A97" s="131">
        <v>6</v>
      </c>
      <c r="B97" s="132" t="s">
        <v>164</v>
      </c>
      <c r="C97" s="145">
        <f>+F97+G97</f>
        <v>15000</v>
      </c>
      <c r="D97" s="122"/>
      <c r="E97" s="122"/>
      <c r="F97" s="122">
        <v>15000</v>
      </c>
      <c r="G97" s="130">
        <v>0</v>
      </c>
      <c r="H97" s="123"/>
      <c r="I97" s="89"/>
      <c r="J97" s="89"/>
      <c r="K97" s="89"/>
      <c r="L97" s="89"/>
      <c r="M97" s="89"/>
      <c r="N97" s="89"/>
      <c r="O97" s="89"/>
      <c r="P97" s="89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</row>
    <row r="98" spans="1:61" ht="15.75" customHeight="1" thickBot="1" x14ac:dyDescent="0.35">
      <c r="A98" s="131"/>
      <c r="B98" s="132" t="s">
        <v>167</v>
      </c>
      <c r="C98" s="154">
        <f>+F98+G98</f>
        <v>2296494.3993250001</v>
      </c>
      <c r="D98" s="122"/>
      <c r="E98" s="122"/>
      <c r="F98" s="155">
        <f>+F95+F97</f>
        <v>1144339.999325</v>
      </c>
      <c r="G98" s="155">
        <f>+G95+G97</f>
        <v>1152154.4000000001</v>
      </c>
      <c r="H98" s="123"/>
      <c r="I98" s="89"/>
      <c r="J98" s="89"/>
      <c r="K98" s="89"/>
      <c r="L98" s="89"/>
      <c r="M98" s="89"/>
      <c r="N98" s="89"/>
      <c r="O98" s="89"/>
      <c r="P98" s="89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</row>
    <row r="99" spans="1:61" ht="26.25" customHeight="1" thickTop="1" x14ac:dyDescent="0.2">
      <c r="A99" s="215" t="s">
        <v>47</v>
      </c>
      <c r="B99" s="215"/>
      <c r="C99" s="215"/>
      <c r="D99" s="215"/>
      <c r="E99" s="215"/>
      <c r="F99" s="215"/>
      <c r="G99" s="215"/>
      <c r="H99" s="215"/>
      <c r="I99" s="215"/>
      <c r="J99" s="215"/>
      <c r="K99" s="215"/>
      <c r="L99" s="215"/>
      <c r="M99" s="215"/>
      <c r="N99" s="215"/>
      <c r="O99" s="215"/>
      <c r="P99" s="215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</row>
    <row r="100" spans="1:61" ht="13.5" customHeight="1" x14ac:dyDescent="0.2">
      <c r="A100" s="216" t="s">
        <v>48</v>
      </c>
      <c r="B100" s="216"/>
      <c r="C100" s="216"/>
      <c r="D100" s="216"/>
      <c r="E100" s="216"/>
      <c r="F100" s="216"/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</row>
    <row r="101" spans="1:61" ht="13.5" customHeight="1" x14ac:dyDescent="0.2">
      <c r="A101" s="216" t="s">
        <v>49</v>
      </c>
      <c r="B101" s="216"/>
      <c r="C101" s="216"/>
      <c r="D101" s="216"/>
      <c r="E101" s="216"/>
      <c r="F101" s="216"/>
      <c r="G101" s="216"/>
      <c r="H101" s="216"/>
      <c r="I101" s="216"/>
      <c r="J101" s="216"/>
      <c r="K101" s="216"/>
      <c r="L101" s="216"/>
      <c r="M101" s="216"/>
      <c r="N101" s="216"/>
      <c r="O101" s="216"/>
      <c r="P101" s="216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</row>
    <row r="102" spans="1:61" ht="13.5" customHeight="1" x14ac:dyDescent="0.2">
      <c r="A102" s="216" t="s">
        <v>50</v>
      </c>
      <c r="B102" s="216"/>
      <c r="C102" s="216"/>
      <c r="D102" s="216"/>
      <c r="E102" s="216"/>
      <c r="F102" s="216"/>
      <c r="G102" s="216"/>
      <c r="H102" s="216"/>
      <c r="I102" s="216"/>
      <c r="J102" s="216"/>
      <c r="K102" s="216"/>
      <c r="L102" s="216"/>
      <c r="M102" s="216"/>
      <c r="N102" s="216"/>
      <c r="O102" s="216"/>
      <c r="P102" s="216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</row>
    <row r="103" spans="1:61" ht="14.25" x14ac:dyDescent="0.2">
      <c r="A103" s="217" t="s">
        <v>51</v>
      </c>
      <c r="B103" s="217"/>
      <c r="C103" s="217"/>
      <c r="D103" s="217"/>
      <c r="E103" s="217"/>
      <c r="F103" s="217"/>
      <c r="G103" s="217"/>
      <c r="H103" s="217"/>
      <c r="I103" s="217"/>
      <c r="J103" s="217"/>
      <c r="K103" s="217"/>
      <c r="L103" s="217"/>
      <c r="M103" s="217"/>
      <c r="N103" s="217"/>
      <c r="O103" s="217"/>
      <c r="P103" s="217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</row>
    <row r="104" spans="1:61" ht="14.25" x14ac:dyDescent="0.2">
      <c r="A104" s="217" t="s">
        <v>52</v>
      </c>
      <c r="B104" s="217"/>
      <c r="C104" s="217"/>
      <c r="D104" s="217"/>
      <c r="E104" s="217"/>
      <c r="F104" s="217"/>
      <c r="G104" s="217"/>
      <c r="H104" s="217"/>
      <c r="I104" s="217"/>
      <c r="J104" s="217"/>
      <c r="K104" s="217"/>
      <c r="L104" s="217"/>
      <c r="M104" s="217"/>
      <c r="N104" s="217"/>
      <c r="O104" s="217"/>
      <c r="P104" s="217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</row>
    <row r="105" spans="1:61" ht="14.25" x14ac:dyDescent="0.3">
      <c r="C105" s="15"/>
      <c r="G105" s="12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</row>
    <row r="106" spans="1:61" x14ac:dyDescent="0.2">
      <c r="B106" s="214" t="s">
        <v>53</v>
      </c>
      <c r="C106" s="214"/>
      <c r="D106" s="27"/>
      <c r="E106" s="27"/>
      <c r="F106" s="12">
        <v>1199340</v>
      </c>
      <c r="G106" s="12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</row>
    <row r="107" spans="1:61" s="13" customFormat="1" ht="14.25" x14ac:dyDescent="0.3">
      <c r="A107" s="26"/>
      <c r="B107" s="15"/>
      <c r="C107" s="15"/>
      <c r="D107" s="16"/>
      <c r="E107" s="16"/>
      <c r="F107" s="192">
        <f>+F98</f>
        <v>1144339.999325</v>
      </c>
      <c r="G107" s="12"/>
      <c r="H107" s="14"/>
      <c r="I107" s="14"/>
      <c r="J107" s="14"/>
      <c r="K107" s="14"/>
      <c r="L107" s="14"/>
      <c r="M107" s="14"/>
      <c r="N107" s="14"/>
      <c r="O107" s="14"/>
    </row>
    <row r="108" spans="1:61" s="13" customFormat="1" ht="14.25" x14ac:dyDescent="0.3">
      <c r="A108" s="26"/>
      <c r="B108" s="15"/>
      <c r="C108" s="15"/>
      <c r="D108" s="17"/>
      <c r="E108" s="17"/>
      <c r="F108" s="192">
        <f>+F106-F107</f>
        <v>55000.000675000018</v>
      </c>
      <c r="G108" s="12"/>
      <c r="H108" s="14"/>
      <c r="I108" s="14"/>
      <c r="J108" s="14"/>
      <c r="K108" s="14"/>
      <c r="L108" s="14"/>
      <c r="M108" s="14"/>
      <c r="N108" s="14"/>
      <c r="O108" s="14"/>
    </row>
    <row r="109" spans="1:61" s="13" customFormat="1" ht="14.25" x14ac:dyDescent="0.3">
      <c r="A109" s="26"/>
      <c r="B109" s="15"/>
      <c r="C109" s="15"/>
      <c r="D109" s="17"/>
      <c r="E109" s="17"/>
      <c r="F109" s="14"/>
      <c r="G109" s="12"/>
      <c r="H109" s="14"/>
      <c r="I109" s="14"/>
      <c r="J109" s="14"/>
      <c r="K109" s="14"/>
      <c r="L109" s="14"/>
      <c r="M109" s="14"/>
      <c r="N109" s="14"/>
      <c r="O109" s="14"/>
    </row>
    <row r="110" spans="1:61" s="13" customFormat="1" ht="14.25" x14ac:dyDescent="0.3">
      <c r="A110" s="26"/>
      <c r="B110" s="15"/>
      <c r="C110" s="140"/>
      <c r="D110" s="16"/>
      <c r="E110" s="16"/>
      <c r="F110" s="14"/>
      <c r="G110" s="12"/>
      <c r="H110" s="14"/>
      <c r="I110" s="14"/>
      <c r="J110" s="14"/>
      <c r="K110" s="14"/>
      <c r="L110" s="14"/>
      <c r="M110" s="14"/>
      <c r="N110" s="14"/>
      <c r="O110" s="14"/>
    </row>
    <row r="111" spans="1:61" s="13" customFormat="1" ht="14.25" x14ac:dyDescent="0.3">
      <c r="A111" s="26"/>
      <c r="B111" s="15"/>
      <c r="C111" s="140"/>
      <c r="D111" s="16"/>
      <c r="E111" s="16"/>
      <c r="F111" s="14"/>
      <c r="G111" s="12"/>
      <c r="H111" s="14"/>
      <c r="I111" s="14"/>
      <c r="J111" s="14"/>
      <c r="K111" s="14"/>
      <c r="L111" s="14"/>
      <c r="M111" s="14"/>
      <c r="N111" s="14"/>
      <c r="O111" s="14"/>
    </row>
    <row r="112" spans="1:61" s="13" customFormat="1" ht="14.25" x14ac:dyDescent="0.3">
      <c r="A112" s="26"/>
      <c r="B112" s="15"/>
      <c r="C112" s="141"/>
      <c r="D112" s="18"/>
      <c r="E112" s="18"/>
      <c r="F112" s="14"/>
      <c r="G112" s="12"/>
      <c r="H112" s="14"/>
      <c r="I112" s="14"/>
      <c r="J112" s="14"/>
      <c r="K112" s="14"/>
      <c r="L112" s="14"/>
      <c r="M112" s="14"/>
      <c r="N112" s="14"/>
      <c r="O112" s="14"/>
    </row>
    <row r="113" spans="1:15" s="13" customFormat="1" ht="14.25" x14ac:dyDescent="0.3">
      <c r="A113" s="26"/>
      <c r="B113" s="15"/>
      <c r="C113" s="141"/>
      <c r="D113" s="18"/>
      <c r="E113" s="18"/>
      <c r="F113" s="14"/>
      <c r="G113" s="12"/>
      <c r="H113" s="14"/>
      <c r="I113" s="14"/>
      <c r="J113" s="14"/>
      <c r="K113" s="14"/>
      <c r="L113" s="14"/>
      <c r="M113" s="14"/>
      <c r="N113" s="14"/>
      <c r="O113" s="14"/>
    </row>
    <row r="114" spans="1:15" s="13" customFormat="1" ht="14.25" x14ac:dyDescent="0.3">
      <c r="A114" s="26"/>
      <c r="B114" s="15"/>
      <c r="C114" s="141"/>
      <c r="D114" s="18"/>
      <c r="E114" s="18"/>
      <c r="F114" s="14"/>
      <c r="G114" s="12"/>
      <c r="H114" s="14"/>
      <c r="I114" s="14"/>
      <c r="J114" s="14"/>
      <c r="K114" s="14"/>
      <c r="L114" s="14"/>
      <c r="M114" s="14"/>
      <c r="N114" s="14"/>
      <c r="O114" s="14"/>
    </row>
    <row r="115" spans="1:15" s="13" customFormat="1" ht="26.25" customHeight="1" x14ac:dyDescent="0.3">
      <c r="A115" s="26"/>
      <c r="B115" s="15"/>
      <c r="C115" s="140"/>
      <c r="D115" s="16"/>
      <c r="E115" s="16"/>
      <c r="F115" s="14"/>
      <c r="G115" s="12"/>
      <c r="H115" s="14"/>
      <c r="I115" s="14"/>
      <c r="J115" s="14"/>
      <c r="K115" s="14"/>
      <c r="L115" s="14"/>
      <c r="M115" s="14"/>
      <c r="N115" s="14"/>
      <c r="O115" s="14"/>
    </row>
    <row r="116" spans="1:15" s="13" customFormat="1" ht="14.25" x14ac:dyDescent="0.3">
      <c r="A116" s="26"/>
      <c r="B116" s="15"/>
      <c r="C116" s="140"/>
      <c r="D116" s="16"/>
      <c r="E116" s="16"/>
      <c r="F116" s="19"/>
      <c r="G116" s="12"/>
      <c r="H116" s="14"/>
      <c r="I116" s="14"/>
      <c r="J116" s="14"/>
      <c r="K116" s="14"/>
      <c r="L116" s="14"/>
      <c r="M116" s="14"/>
      <c r="N116" s="14"/>
      <c r="O116" s="14"/>
    </row>
    <row r="117" spans="1:15" s="13" customFormat="1" ht="14.25" x14ac:dyDescent="0.3">
      <c r="A117" s="26"/>
      <c r="B117" s="20"/>
      <c r="C117" s="142"/>
      <c r="D117" s="21"/>
      <c r="E117" s="21"/>
      <c r="F117" s="14"/>
      <c r="G117" s="12"/>
      <c r="H117" s="14"/>
      <c r="I117" s="14"/>
      <c r="J117" s="14"/>
      <c r="K117" s="14"/>
      <c r="L117" s="14"/>
      <c r="M117" s="14"/>
      <c r="N117" s="14"/>
      <c r="O117" s="14"/>
    </row>
    <row r="118" spans="1:15" s="13" customFormat="1" x14ac:dyDescent="0.2">
      <c r="A118" s="26"/>
      <c r="C118" s="143"/>
      <c r="D118" s="22"/>
      <c r="E118" s="22"/>
      <c r="F118" s="14"/>
      <c r="G118" s="12"/>
      <c r="H118" s="14"/>
      <c r="I118" s="14"/>
      <c r="J118" s="14"/>
      <c r="K118" s="14"/>
      <c r="L118" s="14"/>
      <c r="M118" s="14"/>
      <c r="N118" s="14"/>
      <c r="O118" s="14"/>
    </row>
    <row r="119" spans="1:15" x14ac:dyDescent="0.2">
      <c r="G119" s="12"/>
    </row>
    <row r="120" spans="1:15" x14ac:dyDescent="0.2">
      <c r="G120" s="12"/>
    </row>
    <row r="121" spans="1:15" x14ac:dyDescent="0.2">
      <c r="G121" s="12"/>
    </row>
    <row r="122" spans="1:15" x14ac:dyDescent="0.2">
      <c r="G122" s="12"/>
    </row>
    <row r="123" spans="1:15" x14ac:dyDescent="0.2">
      <c r="G123" s="12"/>
    </row>
    <row r="124" spans="1:15" x14ac:dyDescent="0.2">
      <c r="G124" s="12"/>
    </row>
    <row r="125" spans="1:15" x14ac:dyDescent="0.2">
      <c r="G125" s="12"/>
    </row>
    <row r="126" spans="1:15" x14ac:dyDescent="0.2">
      <c r="G126" s="12"/>
    </row>
    <row r="127" spans="1:15" x14ac:dyDescent="0.2">
      <c r="G127" s="12"/>
    </row>
    <row r="128" spans="1:15" x14ac:dyDescent="0.2">
      <c r="G128" s="12"/>
    </row>
    <row r="129" spans="3:15" x14ac:dyDescent="0.2">
      <c r="G129" s="12"/>
    </row>
    <row r="130" spans="3:15" x14ac:dyDescent="0.2">
      <c r="G130" s="12"/>
    </row>
    <row r="131" spans="3:15" x14ac:dyDescent="0.2">
      <c r="G131" s="12"/>
    </row>
    <row r="132" spans="3:15" x14ac:dyDescent="0.2">
      <c r="C132" s="9"/>
      <c r="G132" s="12"/>
    </row>
    <row r="133" spans="3:15" x14ac:dyDescent="0.2">
      <c r="C133" s="9"/>
      <c r="G133" s="12"/>
    </row>
    <row r="134" spans="3:15" x14ac:dyDescent="0.2">
      <c r="C134" s="9"/>
      <c r="G134" s="12"/>
    </row>
    <row r="135" spans="3:15" x14ac:dyDescent="0.2">
      <c r="C135" s="9"/>
      <c r="G135" s="12"/>
    </row>
    <row r="136" spans="3:15" x14ac:dyDescent="0.2">
      <c r="C136" s="9"/>
      <c r="G136" s="12"/>
    </row>
    <row r="137" spans="3:15" x14ac:dyDescent="0.2">
      <c r="C137" s="9"/>
      <c r="G137" s="12"/>
    </row>
    <row r="138" spans="3:15" x14ac:dyDescent="0.2">
      <c r="C138" s="9"/>
      <c r="G138" s="12"/>
    </row>
    <row r="139" spans="3:15" x14ac:dyDescent="0.2">
      <c r="C139" s="9"/>
      <c r="G139" s="12"/>
    </row>
    <row r="140" spans="3:15" x14ac:dyDescent="0.2">
      <c r="C140" s="9"/>
      <c r="D140" s="28"/>
      <c r="E140" s="28"/>
      <c r="F140" s="9"/>
      <c r="G140" s="12"/>
      <c r="H140" s="9"/>
      <c r="I140" s="9"/>
      <c r="J140" s="9"/>
      <c r="K140" s="9"/>
      <c r="L140" s="9"/>
      <c r="M140" s="9"/>
      <c r="N140" s="9"/>
      <c r="O140" s="9"/>
    </row>
    <row r="141" spans="3:15" x14ac:dyDescent="0.2">
      <c r="C141" s="9"/>
      <c r="D141" s="28"/>
      <c r="E141" s="28"/>
      <c r="F141" s="9"/>
      <c r="G141" s="12"/>
      <c r="H141" s="9"/>
      <c r="I141" s="9"/>
      <c r="J141" s="9"/>
      <c r="K141" s="9"/>
      <c r="L141" s="9"/>
      <c r="M141" s="9"/>
      <c r="N141" s="9"/>
      <c r="O141" s="9"/>
    </row>
    <row r="142" spans="3:15" x14ac:dyDescent="0.2">
      <c r="C142" s="9"/>
      <c r="D142" s="28"/>
      <c r="E142" s="28"/>
      <c r="F142" s="9"/>
      <c r="G142" s="12"/>
      <c r="H142" s="9"/>
      <c r="I142" s="9"/>
      <c r="J142" s="9"/>
      <c r="K142" s="9"/>
      <c r="L142" s="9"/>
      <c r="M142" s="9"/>
      <c r="N142" s="9"/>
      <c r="O142" s="9"/>
    </row>
    <row r="143" spans="3:15" x14ac:dyDescent="0.2">
      <c r="C143" s="9"/>
      <c r="D143" s="28"/>
      <c r="E143" s="28"/>
      <c r="F143" s="9"/>
      <c r="G143" s="12"/>
      <c r="H143" s="9"/>
      <c r="I143" s="9"/>
      <c r="J143" s="9"/>
      <c r="K143" s="9"/>
      <c r="L143" s="9"/>
      <c r="M143" s="9"/>
      <c r="N143" s="9"/>
      <c r="O143" s="9"/>
    </row>
    <row r="144" spans="3:15" x14ac:dyDescent="0.2">
      <c r="C144" s="9"/>
      <c r="D144" s="28"/>
      <c r="E144" s="28"/>
      <c r="F144" s="9"/>
      <c r="G144" s="12"/>
      <c r="H144" s="9"/>
      <c r="I144" s="9"/>
      <c r="J144" s="9"/>
      <c r="K144" s="9"/>
      <c r="L144" s="9"/>
      <c r="M144" s="9"/>
      <c r="N144" s="9"/>
      <c r="O144" s="9"/>
    </row>
    <row r="145" spans="3:15" x14ac:dyDescent="0.2">
      <c r="C145" s="9"/>
      <c r="D145" s="28"/>
      <c r="E145" s="28"/>
      <c r="F145" s="9"/>
      <c r="G145" s="12"/>
      <c r="H145" s="9"/>
      <c r="I145" s="9"/>
      <c r="J145" s="9"/>
      <c r="K145" s="9"/>
      <c r="L145" s="9"/>
      <c r="M145" s="9"/>
      <c r="N145" s="9"/>
      <c r="O145" s="9"/>
    </row>
    <row r="146" spans="3:15" x14ac:dyDescent="0.2">
      <c r="C146" s="9"/>
      <c r="D146" s="28"/>
      <c r="E146" s="28"/>
      <c r="F146" s="9"/>
      <c r="G146" s="12"/>
      <c r="H146" s="9"/>
      <c r="I146" s="9"/>
      <c r="J146" s="9"/>
      <c r="K146" s="9"/>
      <c r="L146" s="9"/>
      <c r="M146" s="9"/>
      <c r="N146" s="9"/>
      <c r="O146" s="9"/>
    </row>
    <row r="147" spans="3:15" x14ac:dyDescent="0.2">
      <c r="C147" s="9"/>
      <c r="D147" s="28"/>
      <c r="E147" s="28"/>
      <c r="F147" s="9"/>
      <c r="G147" s="12"/>
      <c r="H147" s="9"/>
      <c r="I147" s="9"/>
      <c r="J147" s="9"/>
      <c r="K147" s="9"/>
      <c r="L147" s="9"/>
      <c r="M147" s="9"/>
      <c r="N147" s="9"/>
      <c r="O147" s="9"/>
    </row>
    <row r="148" spans="3:15" x14ac:dyDescent="0.2">
      <c r="C148" s="9"/>
      <c r="D148" s="28"/>
      <c r="E148" s="28"/>
      <c r="F148" s="9"/>
      <c r="G148" s="12"/>
      <c r="H148" s="9"/>
      <c r="I148" s="9"/>
      <c r="J148" s="9"/>
      <c r="K148" s="9"/>
      <c r="L148" s="9"/>
      <c r="M148" s="9"/>
      <c r="N148" s="9"/>
      <c r="O148" s="9"/>
    </row>
    <row r="149" spans="3:15" x14ac:dyDescent="0.2">
      <c r="C149" s="9"/>
      <c r="G149" s="12"/>
    </row>
    <row r="150" spans="3:15" x14ac:dyDescent="0.2">
      <c r="C150" s="9"/>
      <c r="G150" s="12"/>
    </row>
    <row r="151" spans="3:15" x14ac:dyDescent="0.2">
      <c r="C151" s="9"/>
      <c r="G151" s="12"/>
    </row>
    <row r="152" spans="3:15" x14ac:dyDescent="0.2">
      <c r="C152" s="9"/>
      <c r="G152" s="12"/>
    </row>
    <row r="153" spans="3:15" x14ac:dyDescent="0.2">
      <c r="C153" s="9"/>
      <c r="G153" s="12"/>
    </row>
    <row r="154" spans="3:15" x14ac:dyDescent="0.2">
      <c r="C154" s="9"/>
      <c r="G154" s="12"/>
    </row>
    <row r="155" spans="3:15" x14ac:dyDescent="0.2">
      <c r="C155" s="9"/>
      <c r="G155" s="12"/>
    </row>
    <row r="156" spans="3:15" x14ac:dyDescent="0.2">
      <c r="C156" s="9"/>
      <c r="G156" s="12"/>
    </row>
    <row r="157" spans="3:15" x14ac:dyDescent="0.2">
      <c r="C157" s="9"/>
      <c r="G157" s="12"/>
    </row>
    <row r="158" spans="3:15" x14ac:dyDescent="0.2">
      <c r="C158" s="9"/>
      <c r="G158" s="12"/>
    </row>
    <row r="159" spans="3:15" x14ac:dyDescent="0.2">
      <c r="C159" s="9"/>
      <c r="G159" s="12"/>
    </row>
    <row r="160" spans="3:15" x14ac:dyDescent="0.2">
      <c r="C160" s="9"/>
      <c r="G160" s="12"/>
    </row>
    <row r="161" spans="3:7" x14ac:dyDescent="0.2">
      <c r="C161" s="9"/>
      <c r="G161" s="12"/>
    </row>
    <row r="162" spans="3:7" x14ac:dyDescent="0.2">
      <c r="C162" s="9"/>
      <c r="G162" s="12"/>
    </row>
    <row r="163" spans="3:7" x14ac:dyDescent="0.2">
      <c r="C163" s="9"/>
      <c r="G163" s="12"/>
    </row>
    <row r="164" spans="3:7" x14ac:dyDescent="0.2">
      <c r="C164" s="9"/>
      <c r="G164" s="12"/>
    </row>
    <row r="165" spans="3:7" x14ac:dyDescent="0.2">
      <c r="C165" s="9"/>
      <c r="G165" s="12"/>
    </row>
    <row r="166" spans="3:7" x14ac:dyDescent="0.2">
      <c r="C166" s="9"/>
      <c r="G166" s="12"/>
    </row>
    <row r="167" spans="3:7" x14ac:dyDescent="0.2">
      <c r="C167" s="9"/>
      <c r="G167" s="12"/>
    </row>
    <row r="168" spans="3:7" x14ac:dyDescent="0.2">
      <c r="C168" s="9"/>
      <c r="G168" s="12"/>
    </row>
    <row r="169" spans="3:7" x14ac:dyDescent="0.2">
      <c r="C169" s="9"/>
      <c r="G169" s="12"/>
    </row>
    <row r="170" spans="3:7" x14ac:dyDescent="0.2">
      <c r="C170" s="9"/>
      <c r="G170" s="12"/>
    </row>
    <row r="171" spans="3:7" x14ac:dyDescent="0.2">
      <c r="C171" s="9"/>
      <c r="G171" s="12"/>
    </row>
    <row r="172" spans="3:7" x14ac:dyDescent="0.2">
      <c r="C172" s="9"/>
      <c r="G172" s="12"/>
    </row>
    <row r="173" spans="3:7" x14ac:dyDescent="0.2">
      <c r="C173" s="9"/>
      <c r="G173" s="12"/>
    </row>
    <row r="174" spans="3:7" x14ac:dyDescent="0.2">
      <c r="C174" s="9"/>
      <c r="G174" s="12"/>
    </row>
    <row r="175" spans="3:7" x14ac:dyDescent="0.2">
      <c r="C175" s="9"/>
      <c r="G175" s="12"/>
    </row>
    <row r="176" spans="3:7" x14ac:dyDescent="0.2">
      <c r="C176" s="9"/>
      <c r="G176" s="12"/>
    </row>
    <row r="177" spans="3:7" x14ac:dyDescent="0.2">
      <c r="C177" s="9"/>
      <c r="G177" s="12"/>
    </row>
    <row r="178" spans="3:7" x14ac:dyDescent="0.2">
      <c r="C178" s="9"/>
      <c r="G178" s="12"/>
    </row>
    <row r="179" spans="3:7" x14ac:dyDescent="0.2">
      <c r="C179" s="9"/>
      <c r="G179" s="12"/>
    </row>
    <row r="180" spans="3:7" x14ac:dyDescent="0.2">
      <c r="C180" s="9"/>
      <c r="G180" s="12"/>
    </row>
    <row r="181" spans="3:7" x14ac:dyDescent="0.2">
      <c r="C181" s="9"/>
      <c r="G181" s="12"/>
    </row>
    <row r="182" spans="3:7" x14ac:dyDescent="0.2">
      <c r="C182" s="9"/>
      <c r="G182" s="12"/>
    </row>
    <row r="183" spans="3:7" x14ac:dyDescent="0.2">
      <c r="C183" s="9"/>
      <c r="G183" s="12"/>
    </row>
    <row r="184" spans="3:7" x14ac:dyDescent="0.2">
      <c r="C184" s="9"/>
      <c r="G184" s="12"/>
    </row>
    <row r="185" spans="3:7" x14ac:dyDescent="0.2">
      <c r="C185" s="9"/>
      <c r="G185" s="12"/>
    </row>
    <row r="186" spans="3:7" x14ac:dyDescent="0.2">
      <c r="C186" s="9"/>
      <c r="G186" s="12"/>
    </row>
    <row r="187" spans="3:7" x14ac:dyDescent="0.2">
      <c r="C187" s="9"/>
      <c r="G187" s="12"/>
    </row>
    <row r="188" spans="3:7" x14ac:dyDescent="0.2">
      <c r="C188" s="9"/>
      <c r="G188" s="12"/>
    </row>
    <row r="189" spans="3:7" x14ac:dyDescent="0.2">
      <c r="C189" s="9"/>
      <c r="G189" s="12"/>
    </row>
    <row r="190" spans="3:7" x14ac:dyDescent="0.2">
      <c r="C190" s="9"/>
      <c r="G190" s="12"/>
    </row>
    <row r="191" spans="3:7" x14ac:dyDescent="0.2">
      <c r="C191" s="9"/>
      <c r="G191" s="12"/>
    </row>
    <row r="192" spans="3:7" x14ac:dyDescent="0.2">
      <c r="C192" s="9"/>
      <c r="G192" s="12"/>
    </row>
    <row r="193" spans="3:7" x14ac:dyDescent="0.2">
      <c r="C193" s="9"/>
      <c r="G193" s="12"/>
    </row>
    <row r="194" spans="3:7" x14ac:dyDescent="0.2">
      <c r="C194" s="9"/>
      <c r="G194" s="12"/>
    </row>
    <row r="195" spans="3:7" x14ac:dyDescent="0.2">
      <c r="C195" s="9"/>
      <c r="G195" s="12"/>
    </row>
    <row r="196" spans="3:7" x14ac:dyDescent="0.2">
      <c r="C196" s="9"/>
      <c r="G196" s="12"/>
    </row>
    <row r="197" spans="3:7" x14ac:dyDescent="0.2">
      <c r="C197" s="9"/>
      <c r="G197" s="12"/>
    </row>
    <row r="198" spans="3:7" x14ac:dyDescent="0.2">
      <c r="C198" s="9"/>
      <c r="G198" s="12"/>
    </row>
    <row r="199" spans="3:7" x14ac:dyDescent="0.2">
      <c r="C199" s="9"/>
      <c r="G199" s="12"/>
    </row>
    <row r="200" spans="3:7" x14ac:dyDescent="0.2">
      <c r="C200" s="9"/>
      <c r="G200" s="12"/>
    </row>
    <row r="201" spans="3:7" x14ac:dyDescent="0.2">
      <c r="C201" s="9"/>
      <c r="G201" s="12"/>
    </row>
    <row r="202" spans="3:7" x14ac:dyDescent="0.2">
      <c r="C202" s="9"/>
      <c r="G202" s="12"/>
    </row>
    <row r="203" spans="3:7" x14ac:dyDescent="0.2">
      <c r="C203" s="9"/>
      <c r="G203" s="12"/>
    </row>
    <row r="204" spans="3:7" x14ac:dyDescent="0.2">
      <c r="C204" s="9"/>
      <c r="G204" s="12"/>
    </row>
    <row r="205" spans="3:7" x14ac:dyDescent="0.2">
      <c r="C205" s="9"/>
      <c r="G205" s="12"/>
    </row>
    <row r="206" spans="3:7" x14ac:dyDescent="0.2">
      <c r="C206" s="9"/>
      <c r="G206" s="12"/>
    </row>
    <row r="207" spans="3:7" x14ac:dyDescent="0.2">
      <c r="C207" s="9"/>
      <c r="G207" s="12"/>
    </row>
    <row r="208" spans="3:7" x14ac:dyDescent="0.2">
      <c r="C208" s="9"/>
      <c r="G208" s="12"/>
    </row>
    <row r="209" spans="3:7" x14ac:dyDescent="0.2">
      <c r="C209" s="9"/>
      <c r="G209" s="12"/>
    </row>
    <row r="210" spans="3:7" x14ac:dyDescent="0.2">
      <c r="C210" s="9"/>
      <c r="G210" s="12"/>
    </row>
    <row r="211" spans="3:7" x14ac:dyDescent="0.2">
      <c r="C211" s="9"/>
      <c r="G211" s="12"/>
    </row>
    <row r="212" spans="3:7" x14ac:dyDescent="0.2">
      <c r="C212" s="9"/>
      <c r="G212" s="12"/>
    </row>
    <row r="213" spans="3:7" x14ac:dyDescent="0.2">
      <c r="C213" s="9"/>
      <c r="G213" s="12"/>
    </row>
    <row r="214" spans="3:7" x14ac:dyDescent="0.2">
      <c r="C214" s="9"/>
      <c r="G214" s="12"/>
    </row>
    <row r="215" spans="3:7" x14ac:dyDescent="0.2">
      <c r="C215" s="9"/>
      <c r="G215" s="12"/>
    </row>
    <row r="216" spans="3:7" x14ac:dyDescent="0.2">
      <c r="C216" s="9"/>
      <c r="G216" s="12"/>
    </row>
    <row r="217" spans="3:7" x14ac:dyDescent="0.2">
      <c r="C217" s="9"/>
      <c r="G217" s="12"/>
    </row>
    <row r="218" spans="3:7" x14ac:dyDescent="0.2">
      <c r="C218" s="9"/>
      <c r="G218" s="12"/>
    </row>
    <row r="219" spans="3:7" x14ac:dyDescent="0.2">
      <c r="C219" s="9"/>
      <c r="G219" s="12"/>
    </row>
    <row r="220" spans="3:7" x14ac:dyDescent="0.2">
      <c r="C220" s="9"/>
      <c r="G220" s="12"/>
    </row>
    <row r="221" spans="3:7" x14ac:dyDescent="0.2">
      <c r="C221" s="9"/>
      <c r="G221" s="12"/>
    </row>
    <row r="222" spans="3:7" x14ac:dyDescent="0.2">
      <c r="C222" s="9"/>
      <c r="G222" s="12"/>
    </row>
    <row r="223" spans="3:7" x14ac:dyDescent="0.2">
      <c r="C223" s="9"/>
      <c r="G223" s="12"/>
    </row>
    <row r="224" spans="3:7" x14ac:dyDescent="0.2">
      <c r="C224" s="9"/>
      <c r="G224" s="12"/>
    </row>
    <row r="225" spans="3:7" x14ac:dyDescent="0.2">
      <c r="C225" s="9"/>
      <c r="G225" s="12"/>
    </row>
    <row r="226" spans="3:7" x14ac:dyDescent="0.2">
      <c r="C226" s="9"/>
      <c r="G226" s="12"/>
    </row>
    <row r="227" spans="3:7" x14ac:dyDescent="0.2">
      <c r="C227" s="9"/>
      <c r="G227" s="12"/>
    </row>
    <row r="228" spans="3:7" x14ac:dyDescent="0.2">
      <c r="C228" s="9"/>
      <c r="G228" s="12"/>
    </row>
    <row r="229" spans="3:7" x14ac:dyDescent="0.2">
      <c r="C229" s="9"/>
      <c r="G229" s="12"/>
    </row>
    <row r="230" spans="3:7" x14ac:dyDescent="0.2">
      <c r="C230" s="9"/>
      <c r="G230" s="12"/>
    </row>
    <row r="231" spans="3:7" x14ac:dyDescent="0.2">
      <c r="C231" s="9"/>
      <c r="G231" s="12"/>
    </row>
    <row r="232" spans="3:7" x14ac:dyDescent="0.2">
      <c r="C232" s="9"/>
      <c r="G232" s="12"/>
    </row>
    <row r="233" spans="3:7" x14ac:dyDescent="0.2">
      <c r="C233" s="9"/>
      <c r="G233" s="12"/>
    </row>
    <row r="234" spans="3:7" x14ac:dyDescent="0.2">
      <c r="C234" s="9"/>
      <c r="G234" s="12"/>
    </row>
    <row r="235" spans="3:7" x14ac:dyDescent="0.2">
      <c r="C235" s="9"/>
      <c r="G235" s="12"/>
    </row>
    <row r="236" spans="3:7" x14ac:dyDescent="0.2">
      <c r="C236" s="9"/>
      <c r="G236" s="12"/>
    </row>
    <row r="237" spans="3:7" x14ac:dyDescent="0.2">
      <c r="C237" s="9"/>
      <c r="G237" s="12"/>
    </row>
    <row r="238" spans="3:7" x14ac:dyDescent="0.2">
      <c r="C238" s="9"/>
      <c r="G238" s="12"/>
    </row>
    <row r="239" spans="3:7" x14ac:dyDescent="0.2">
      <c r="C239" s="9"/>
      <c r="G239" s="12"/>
    </row>
    <row r="240" spans="3:7" x14ac:dyDescent="0.2">
      <c r="C240" s="9"/>
      <c r="G240" s="12"/>
    </row>
    <row r="241" spans="3:7" x14ac:dyDescent="0.2">
      <c r="C241" s="9"/>
      <c r="G241" s="12"/>
    </row>
    <row r="242" spans="3:7" x14ac:dyDescent="0.2">
      <c r="C242" s="9"/>
      <c r="G242" s="12"/>
    </row>
    <row r="243" spans="3:7" x14ac:dyDescent="0.2">
      <c r="C243" s="9"/>
      <c r="G243" s="12"/>
    </row>
    <row r="244" spans="3:7" x14ac:dyDescent="0.2">
      <c r="C244" s="9"/>
      <c r="G244" s="12"/>
    </row>
    <row r="245" spans="3:7" x14ac:dyDescent="0.2">
      <c r="C245" s="9"/>
      <c r="G245" s="12"/>
    </row>
    <row r="246" spans="3:7" x14ac:dyDescent="0.2">
      <c r="C246" s="9"/>
      <c r="G246" s="12"/>
    </row>
    <row r="247" spans="3:7" x14ac:dyDescent="0.2">
      <c r="C247" s="9"/>
      <c r="G247" s="12"/>
    </row>
    <row r="248" spans="3:7" x14ac:dyDescent="0.2">
      <c r="C248" s="9"/>
      <c r="G248" s="12"/>
    </row>
    <row r="249" spans="3:7" x14ac:dyDescent="0.2">
      <c r="C249" s="9"/>
      <c r="G249" s="12"/>
    </row>
    <row r="250" spans="3:7" x14ac:dyDescent="0.2">
      <c r="C250" s="9"/>
      <c r="G250" s="12"/>
    </row>
    <row r="251" spans="3:7" x14ac:dyDescent="0.2">
      <c r="C251" s="9"/>
      <c r="G251" s="12"/>
    </row>
    <row r="252" spans="3:7" x14ac:dyDescent="0.2">
      <c r="C252" s="9"/>
      <c r="G252" s="12"/>
    </row>
    <row r="253" spans="3:7" x14ac:dyDescent="0.2">
      <c r="C253" s="9"/>
      <c r="G253" s="12"/>
    </row>
    <row r="254" spans="3:7" x14ac:dyDescent="0.2">
      <c r="C254" s="9"/>
      <c r="G254" s="12"/>
    </row>
    <row r="255" spans="3:7" x14ac:dyDescent="0.2">
      <c r="C255" s="9"/>
      <c r="G255" s="12"/>
    </row>
    <row r="256" spans="3:7" x14ac:dyDescent="0.2">
      <c r="C256" s="9"/>
      <c r="G256" s="12"/>
    </row>
    <row r="257" spans="3:7" x14ac:dyDescent="0.2">
      <c r="C257" s="9"/>
      <c r="G257" s="12"/>
    </row>
    <row r="258" spans="3:7" x14ac:dyDescent="0.2">
      <c r="C258" s="9"/>
      <c r="G258" s="12"/>
    </row>
    <row r="259" spans="3:7" x14ac:dyDescent="0.2">
      <c r="C259" s="9"/>
      <c r="G259" s="12"/>
    </row>
    <row r="260" spans="3:7" x14ac:dyDescent="0.2">
      <c r="C260" s="9"/>
      <c r="G260" s="12"/>
    </row>
    <row r="261" spans="3:7" x14ac:dyDescent="0.2">
      <c r="C261" s="9"/>
      <c r="G261" s="12"/>
    </row>
    <row r="262" spans="3:7" x14ac:dyDescent="0.2">
      <c r="C262" s="9"/>
      <c r="G262" s="12"/>
    </row>
    <row r="263" spans="3:7" x14ac:dyDescent="0.2">
      <c r="C263" s="9"/>
      <c r="G263" s="12"/>
    </row>
    <row r="264" spans="3:7" x14ac:dyDescent="0.2">
      <c r="C264" s="9"/>
      <c r="G264" s="12"/>
    </row>
    <row r="265" spans="3:7" x14ac:dyDescent="0.2">
      <c r="C265" s="9"/>
      <c r="G265" s="12"/>
    </row>
    <row r="266" spans="3:7" x14ac:dyDescent="0.2">
      <c r="C266" s="9"/>
      <c r="G266" s="12"/>
    </row>
    <row r="267" spans="3:7" x14ac:dyDescent="0.2">
      <c r="C267" s="9"/>
      <c r="G267" s="12"/>
    </row>
    <row r="268" spans="3:7" x14ac:dyDescent="0.2">
      <c r="C268" s="9"/>
      <c r="G268" s="12"/>
    </row>
    <row r="269" spans="3:7" x14ac:dyDescent="0.2">
      <c r="C269" s="9"/>
      <c r="G269" s="12"/>
    </row>
    <row r="270" spans="3:7" x14ac:dyDescent="0.2">
      <c r="C270" s="9"/>
      <c r="G270" s="12"/>
    </row>
    <row r="271" spans="3:7" x14ac:dyDescent="0.2">
      <c r="C271" s="9"/>
      <c r="G271" s="12"/>
    </row>
    <row r="272" spans="3:7" x14ac:dyDescent="0.2">
      <c r="C272" s="9"/>
      <c r="G272" s="12"/>
    </row>
    <row r="273" spans="3:7" x14ac:dyDescent="0.2">
      <c r="C273" s="9"/>
      <c r="G273" s="12"/>
    </row>
    <row r="274" spans="3:7" x14ac:dyDescent="0.2">
      <c r="C274" s="9"/>
      <c r="G274" s="12"/>
    </row>
    <row r="275" spans="3:7" x14ac:dyDescent="0.2">
      <c r="C275" s="9"/>
      <c r="G275" s="12"/>
    </row>
    <row r="276" spans="3:7" x14ac:dyDescent="0.2">
      <c r="C276" s="9"/>
      <c r="G276" s="12"/>
    </row>
    <row r="277" spans="3:7" x14ac:dyDescent="0.2">
      <c r="C277" s="9"/>
      <c r="G277" s="12"/>
    </row>
    <row r="278" spans="3:7" x14ac:dyDescent="0.2">
      <c r="C278" s="9"/>
      <c r="G278" s="12"/>
    </row>
    <row r="279" spans="3:7" x14ac:dyDescent="0.2">
      <c r="C279" s="9"/>
      <c r="G279" s="12"/>
    </row>
    <row r="280" spans="3:7" x14ac:dyDescent="0.2">
      <c r="C280" s="9"/>
      <c r="G280" s="12"/>
    </row>
    <row r="281" spans="3:7" x14ac:dyDescent="0.2">
      <c r="C281" s="9"/>
      <c r="G281" s="12"/>
    </row>
    <row r="282" spans="3:7" x14ac:dyDescent="0.2">
      <c r="C282" s="9"/>
      <c r="G282" s="12"/>
    </row>
    <row r="283" spans="3:7" x14ac:dyDescent="0.2">
      <c r="C283" s="9"/>
      <c r="G283" s="12"/>
    </row>
    <row r="284" spans="3:7" x14ac:dyDescent="0.2">
      <c r="C284" s="9"/>
      <c r="G284" s="12"/>
    </row>
    <row r="285" spans="3:7" x14ac:dyDescent="0.2">
      <c r="C285" s="9"/>
      <c r="G285" s="12"/>
    </row>
    <row r="286" spans="3:7" x14ac:dyDescent="0.2">
      <c r="C286" s="9"/>
      <c r="G286" s="12"/>
    </row>
    <row r="287" spans="3:7" x14ac:dyDescent="0.2">
      <c r="C287" s="9"/>
      <c r="G287" s="12"/>
    </row>
    <row r="288" spans="3:7" x14ac:dyDescent="0.2">
      <c r="C288" s="9"/>
      <c r="G288" s="12"/>
    </row>
    <row r="289" spans="3:7" x14ac:dyDescent="0.2">
      <c r="C289" s="9"/>
      <c r="G289" s="12"/>
    </row>
    <row r="290" spans="3:7" x14ac:dyDescent="0.2">
      <c r="C290" s="9"/>
      <c r="G290" s="12"/>
    </row>
    <row r="291" spans="3:7" x14ac:dyDescent="0.2">
      <c r="C291" s="9"/>
      <c r="G291" s="12"/>
    </row>
    <row r="292" spans="3:7" x14ac:dyDescent="0.2">
      <c r="C292" s="9"/>
      <c r="G292" s="12"/>
    </row>
    <row r="293" spans="3:7" x14ac:dyDescent="0.2">
      <c r="C293" s="9"/>
      <c r="G293" s="12"/>
    </row>
    <row r="294" spans="3:7" x14ac:dyDescent="0.2">
      <c r="C294" s="9"/>
      <c r="G294" s="12"/>
    </row>
    <row r="295" spans="3:7" x14ac:dyDescent="0.2">
      <c r="C295" s="9"/>
      <c r="G295" s="12"/>
    </row>
    <row r="296" spans="3:7" x14ac:dyDescent="0.2">
      <c r="C296" s="9"/>
      <c r="G296" s="12"/>
    </row>
    <row r="297" spans="3:7" x14ac:dyDescent="0.2">
      <c r="C297" s="9"/>
      <c r="G297" s="12"/>
    </row>
    <row r="298" spans="3:7" x14ac:dyDescent="0.2">
      <c r="C298" s="9"/>
      <c r="G298" s="12"/>
    </row>
    <row r="299" spans="3:7" x14ac:dyDescent="0.2">
      <c r="C299" s="9"/>
      <c r="G299" s="12"/>
    </row>
    <row r="300" spans="3:7" x14ac:dyDescent="0.2">
      <c r="C300" s="9"/>
      <c r="G300" s="12"/>
    </row>
    <row r="301" spans="3:7" x14ac:dyDescent="0.2">
      <c r="C301" s="9"/>
      <c r="G301" s="12"/>
    </row>
    <row r="302" spans="3:7" x14ac:dyDescent="0.2">
      <c r="C302" s="9"/>
      <c r="G302" s="12"/>
    </row>
    <row r="303" spans="3:7" x14ac:dyDescent="0.2">
      <c r="C303" s="9"/>
      <c r="G303" s="12"/>
    </row>
    <row r="304" spans="3:7" x14ac:dyDescent="0.2">
      <c r="C304" s="9"/>
      <c r="G304" s="12"/>
    </row>
    <row r="305" spans="3:7" x14ac:dyDescent="0.2">
      <c r="C305" s="9"/>
      <c r="G305" s="12"/>
    </row>
    <row r="306" spans="3:7" x14ac:dyDescent="0.2">
      <c r="C306" s="9"/>
      <c r="G306" s="12"/>
    </row>
    <row r="307" spans="3:7" x14ac:dyDescent="0.2">
      <c r="C307" s="9"/>
      <c r="G307" s="12"/>
    </row>
    <row r="308" spans="3:7" x14ac:dyDescent="0.2">
      <c r="C308" s="9"/>
      <c r="G308" s="12"/>
    </row>
    <row r="309" spans="3:7" x14ac:dyDescent="0.2">
      <c r="C309" s="9"/>
      <c r="G309" s="12"/>
    </row>
    <row r="310" spans="3:7" x14ac:dyDescent="0.2">
      <c r="C310" s="9"/>
      <c r="G310" s="12"/>
    </row>
    <row r="311" spans="3:7" x14ac:dyDescent="0.2">
      <c r="C311" s="9"/>
      <c r="G311" s="12"/>
    </row>
    <row r="312" spans="3:7" x14ac:dyDescent="0.2">
      <c r="C312" s="9"/>
      <c r="G312" s="12"/>
    </row>
    <row r="313" spans="3:7" x14ac:dyDescent="0.2">
      <c r="C313" s="9"/>
      <c r="G313" s="12"/>
    </row>
    <row r="314" spans="3:7" x14ac:dyDescent="0.2">
      <c r="C314" s="9"/>
      <c r="G314" s="12"/>
    </row>
    <row r="315" spans="3:7" x14ac:dyDescent="0.2">
      <c r="C315" s="9"/>
      <c r="G315" s="12"/>
    </row>
    <row r="316" spans="3:7" x14ac:dyDescent="0.2">
      <c r="C316" s="9"/>
      <c r="G316" s="12"/>
    </row>
    <row r="317" spans="3:7" x14ac:dyDescent="0.2">
      <c r="C317" s="9"/>
      <c r="G317" s="12"/>
    </row>
    <row r="318" spans="3:7" x14ac:dyDescent="0.2">
      <c r="C318" s="9"/>
      <c r="G318" s="12"/>
    </row>
    <row r="319" spans="3:7" x14ac:dyDescent="0.2">
      <c r="C319" s="9"/>
      <c r="G319" s="12"/>
    </row>
    <row r="320" spans="3:7" x14ac:dyDescent="0.2">
      <c r="C320" s="9"/>
      <c r="G320" s="12"/>
    </row>
    <row r="321" spans="3:7" x14ac:dyDescent="0.2">
      <c r="C321" s="9"/>
      <c r="G321" s="12"/>
    </row>
    <row r="322" spans="3:7" x14ac:dyDescent="0.2">
      <c r="C322" s="9"/>
      <c r="G322" s="12"/>
    </row>
    <row r="323" spans="3:7" x14ac:dyDescent="0.2">
      <c r="C323" s="9"/>
      <c r="G323" s="12"/>
    </row>
    <row r="324" spans="3:7" x14ac:dyDescent="0.2">
      <c r="C324" s="9"/>
      <c r="G324" s="12"/>
    </row>
    <row r="325" spans="3:7" x14ac:dyDescent="0.2">
      <c r="C325" s="9"/>
      <c r="G325" s="12"/>
    </row>
    <row r="326" spans="3:7" x14ac:dyDescent="0.2">
      <c r="C326" s="9"/>
      <c r="G326" s="12"/>
    </row>
    <row r="327" spans="3:7" x14ac:dyDescent="0.2">
      <c r="C327" s="9"/>
      <c r="G327" s="12"/>
    </row>
    <row r="328" spans="3:7" x14ac:dyDescent="0.2">
      <c r="C328" s="9"/>
      <c r="G328" s="12"/>
    </row>
    <row r="329" spans="3:7" x14ac:dyDescent="0.2">
      <c r="C329" s="9"/>
      <c r="G329" s="12"/>
    </row>
    <row r="330" spans="3:7" x14ac:dyDescent="0.2">
      <c r="C330" s="9"/>
      <c r="G330" s="12"/>
    </row>
    <row r="331" spans="3:7" x14ac:dyDescent="0.2">
      <c r="C331" s="9"/>
      <c r="G331" s="12"/>
    </row>
    <row r="332" spans="3:7" x14ac:dyDescent="0.2">
      <c r="C332" s="9"/>
      <c r="G332" s="12"/>
    </row>
    <row r="333" spans="3:7" x14ac:dyDescent="0.2">
      <c r="C333" s="9"/>
      <c r="G333" s="12"/>
    </row>
    <row r="334" spans="3:7" x14ac:dyDescent="0.2">
      <c r="C334" s="9"/>
      <c r="G334" s="12"/>
    </row>
    <row r="335" spans="3:7" x14ac:dyDescent="0.2">
      <c r="C335" s="9"/>
      <c r="G335" s="12"/>
    </row>
    <row r="336" spans="3:7" x14ac:dyDescent="0.2">
      <c r="C336" s="9"/>
      <c r="G336" s="12"/>
    </row>
    <row r="337" spans="3:7" x14ac:dyDescent="0.2">
      <c r="C337" s="9"/>
      <c r="G337" s="12"/>
    </row>
    <row r="338" spans="3:7" x14ac:dyDescent="0.2">
      <c r="C338" s="9"/>
      <c r="G338" s="12"/>
    </row>
    <row r="339" spans="3:7" x14ac:dyDescent="0.2">
      <c r="C339" s="9"/>
      <c r="G339" s="12"/>
    </row>
    <row r="340" spans="3:7" x14ac:dyDescent="0.2">
      <c r="C340" s="9"/>
      <c r="G340" s="12"/>
    </row>
    <row r="341" spans="3:7" x14ac:dyDescent="0.2">
      <c r="C341" s="9"/>
      <c r="G341" s="12"/>
    </row>
    <row r="342" spans="3:7" x14ac:dyDescent="0.2">
      <c r="C342" s="9"/>
      <c r="G342" s="12"/>
    </row>
    <row r="343" spans="3:7" x14ac:dyDescent="0.2">
      <c r="C343" s="9"/>
      <c r="G343" s="12"/>
    </row>
    <row r="344" spans="3:7" x14ac:dyDescent="0.2">
      <c r="C344" s="9"/>
      <c r="G344" s="12"/>
    </row>
    <row r="345" spans="3:7" x14ac:dyDescent="0.2">
      <c r="C345" s="9"/>
      <c r="G345" s="12"/>
    </row>
    <row r="346" spans="3:7" x14ac:dyDescent="0.2">
      <c r="C346" s="9"/>
      <c r="G346" s="12"/>
    </row>
    <row r="347" spans="3:7" x14ac:dyDescent="0.2">
      <c r="C347" s="9"/>
      <c r="G347" s="12"/>
    </row>
    <row r="348" spans="3:7" x14ac:dyDescent="0.2">
      <c r="C348" s="9"/>
      <c r="G348" s="12"/>
    </row>
    <row r="349" spans="3:7" x14ac:dyDescent="0.2">
      <c r="C349" s="9"/>
      <c r="G349" s="12"/>
    </row>
    <row r="350" spans="3:7" x14ac:dyDescent="0.2">
      <c r="C350" s="9"/>
      <c r="G350" s="12"/>
    </row>
    <row r="351" spans="3:7" x14ac:dyDescent="0.2">
      <c r="C351" s="9"/>
      <c r="G351" s="12"/>
    </row>
    <row r="352" spans="3:7" x14ac:dyDescent="0.2">
      <c r="C352" s="9"/>
      <c r="G352" s="12"/>
    </row>
    <row r="353" spans="3:7" x14ac:dyDescent="0.2">
      <c r="C353" s="9"/>
      <c r="G353" s="12"/>
    </row>
    <row r="354" spans="3:7" x14ac:dyDescent="0.2">
      <c r="C354" s="9"/>
      <c r="G354" s="12"/>
    </row>
    <row r="355" spans="3:7" x14ac:dyDescent="0.2">
      <c r="C355" s="9"/>
      <c r="G355" s="12"/>
    </row>
    <row r="356" spans="3:7" x14ac:dyDescent="0.2">
      <c r="C356" s="9"/>
      <c r="G356" s="12"/>
    </row>
    <row r="357" spans="3:7" x14ac:dyDescent="0.2">
      <c r="C357" s="9"/>
      <c r="G357" s="12"/>
    </row>
    <row r="358" spans="3:7" x14ac:dyDescent="0.2">
      <c r="C358" s="9"/>
      <c r="G358" s="12"/>
    </row>
    <row r="359" spans="3:7" x14ac:dyDescent="0.2">
      <c r="C359" s="9"/>
      <c r="G359" s="12"/>
    </row>
    <row r="360" spans="3:7" x14ac:dyDescent="0.2">
      <c r="C360" s="9"/>
      <c r="G360" s="12"/>
    </row>
    <row r="361" spans="3:7" x14ac:dyDescent="0.2">
      <c r="C361" s="9"/>
      <c r="G361" s="12"/>
    </row>
    <row r="362" spans="3:7" x14ac:dyDescent="0.2">
      <c r="C362" s="9"/>
    </row>
    <row r="363" spans="3:7" x14ac:dyDescent="0.2">
      <c r="C363" s="9"/>
    </row>
    <row r="364" spans="3:7" x14ac:dyDescent="0.2">
      <c r="C364" s="9"/>
    </row>
    <row r="365" spans="3:7" x14ac:dyDescent="0.2">
      <c r="C365" s="9"/>
    </row>
    <row r="366" spans="3:7" x14ac:dyDescent="0.2">
      <c r="C366" s="9"/>
    </row>
    <row r="367" spans="3:7" x14ac:dyDescent="0.2">
      <c r="C367" s="9"/>
    </row>
    <row r="368" spans="3:7" x14ac:dyDescent="0.2">
      <c r="C368" s="9"/>
    </row>
    <row r="369" spans="3:3" x14ac:dyDescent="0.2">
      <c r="C369" s="9"/>
    </row>
    <row r="370" spans="3:3" x14ac:dyDescent="0.2">
      <c r="C370" s="9"/>
    </row>
    <row r="371" spans="3:3" x14ac:dyDescent="0.2">
      <c r="C371" s="9"/>
    </row>
    <row r="372" spans="3:3" x14ac:dyDescent="0.2">
      <c r="C372" s="9"/>
    </row>
    <row r="373" spans="3:3" x14ac:dyDescent="0.2">
      <c r="C373" s="9"/>
    </row>
    <row r="374" spans="3:3" x14ac:dyDescent="0.2">
      <c r="C374" s="9"/>
    </row>
    <row r="375" spans="3:3" x14ac:dyDescent="0.2">
      <c r="C375" s="9"/>
    </row>
    <row r="376" spans="3:3" x14ac:dyDescent="0.2">
      <c r="C376" s="9"/>
    </row>
    <row r="377" spans="3:3" x14ac:dyDescent="0.2">
      <c r="C377" s="9"/>
    </row>
    <row r="378" spans="3:3" x14ac:dyDescent="0.2">
      <c r="C378" s="9"/>
    </row>
    <row r="379" spans="3:3" x14ac:dyDescent="0.2">
      <c r="C379" s="9"/>
    </row>
    <row r="380" spans="3:3" x14ac:dyDescent="0.2">
      <c r="C380" s="9"/>
    </row>
    <row r="381" spans="3:3" x14ac:dyDescent="0.2">
      <c r="C381" s="9"/>
    </row>
    <row r="382" spans="3:3" x14ac:dyDescent="0.2">
      <c r="C382" s="9"/>
    </row>
    <row r="383" spans="3:3" x14ac:dyDescent="0.2">
      <c r="C383" s="9"/>
    </row>
    <row r="384" spans="3:3" x14ac:dyDescent="0.2">
      <c r="C384" s="9"/>
    </row>
    <row r="385" spans="3:3" x14ac:dyDescent="0.2">
      <c r="C385" s="9"/>
    </row>
    <row r="386" spans="3:3" x14ac:dyDescent="0.2">
      <c r="C386" s="9"/>
    </row>
    <row r="387" spans="3:3" x14ac:dyDescent="0.2">
      <c r="C387" s="9"/>
    </row>
    <row r="388" spans="3:3" x14ac:dyDescent="0.2">
      <c r="C388" s="9"/>
    </row>
    <row r="389" spans="3:3" x14ac:dyDescent="0.2">
      <c r="C389" s="9"/>
    </row>
    <row r="390" spans="3:3" x14ac:dyDescent="0.2">
      <c r="C390" s="9"/>
    </row>
    <row r="391" spans="3:3" x14ac:dyDescent="0.2">
      <c r="C391" s="9"/>
    </row>
    <row r="392" spans="3:3" x14ac:dyDescent="0.2">
      <c r="C392" s="9"/>
    </row>
    <row r="393" spans="3:3" x14ac:dyDescent="0.2">
      <c r="C393" s="9"/>
    </row>
    <row r="394" spans="3:3" x14ac:dyDescent="0.2">
      <c r="C394" s="9"/>
    </row>
    <row r="395" spans="3:3" x14ac:dyDescent="0.2">
      <c r="C395" s="9"/>
    </row>
    <row r="396" spans="3:3" x14ac:dyDescent="0.2">
      <c r="C396" s="9"/>
    </row>
    <row r="397" spans="3:3" x14ac:dyDescent="0.2">
      <c r="C397" s="9"/>
    </row>
    <row r="398" spans="3:3" x14ac:dyDescent="0.2">
      <c r="C398" s="9"/>
    </row>
    <row r="399" spans="3:3" x14ac:dyDescent="0.2">
      <c r="C399" s="9"/>
    </row>
    <row r="400" spans="3:3" x14ac:dyDescent="0.2">
      <c r="C400" s="9"/>
    </row>
    <row r="401" spans="3:3" x14ac:dyDescent="0.2">
      <c r="C401" s="9"/>
    </row>
    <row r="402" spans="3:3" x14ac:dyDescent="0.2">
      <c r="C402" s="9"/>
    </row>
    <row r="403" spans="3:3" x14ac:dyDescent="0.2">
      <c r="C403" s="9"/>
    </row>
    <row r="404" spans="3:3" x14ac:dyDescent="0.2">
      <c r="C404" s="9"/>
    </row>
    <row r="405" spans="3:3" x14ac:dyDescent="0.2">
      <c r="C405" s="9"/>
    </row>
    <row r="406" spans="3:3" x14ac:dyDescent="0.2">
      <c r="C406" s="9"/>
    </row>
    <row r="407" spans="3:3" x14ac:dyDescent="0.2">
      <c r="C407" s="9"/>
    </row>
    <row r="408" spans="3:3" x14ac:dyDescent="0.2">
      <c r="C408" s="9"/>
    </row>
    <row r="409" spans="3:3" x14ac:dyDescent="0.2">
      <c r="C409" s="9"/>
    </row>
    <row r="410" spans="3:3" x14ac:dyDescent="0.2">
      <c r="C410" s="9"/>
    </row>
    <row r="411" spans="3:3" x14ac:dyDescent="0.2">
      <c r="C411" s="9"/>
    </row>
    <row r="412" spans="3:3" x14ac:dyDescent="0.2">
      <c r="C412" s="9"/>
    </row>
    <row r="413" spans="3:3" x14ac:dyDescent="0.2">
      <c r="C413" s="9"/>
    </row>
    <row r="414" spans="3:3" x14ac:dyDescent="0.2">
      <c r="C414" s="9"/>
    </row>
    <row r="415" spans="3:3" x14ac:dyDescent="0.2">
      <c r="C415" s="9"/>
    </row>
    <row r="416" spans="3:3" x14ac:dyDescent="0.2">
      <c r="C416" s="9"/>
    </row>
    <row r="417" spans="3:3" x14ac:dyDescent="0.2">
      <c r="C417" s="9"/>
    </row>
    <row r="418" spans="3:3" x14ac:dyDescent="0.2">
      <c r="C418" s="9"/>
    </row>
    <row r="419" spans="3:3" x14ac:dyDescent="0.2">
      <c r="C419" s="9"/>
    </row>
    <row r="420" spans="3:3" x14ac:dyDescent="0.2">
      <c r="C420" s="9"/>
    </row>
    <row r="421" spans="3:3" x14ac:dyDescent="0.2">
      <c r="C421" s="9"/>
    </row>
    <row r="422" spans="3:3" x14ac:dyDescent="0.2">
      <c r="C422" s="9"/>
    </row>
    <row r="423" spans="3:3" x14ac:dyDescent="0.2">
      <c r="C423" s="9"/>
    </row>
    <row r="424" spans="3:3" x14ac:dyDescent="0.2">
      <c r="C424" s="9"/>
    </row>
    <row r="425" spans="3:3" x14ac:dyDescent="0.2">
      <c r="C425" s="9"/>
    </row>
    <row r="426" spans="3:3" x14ac:dyDescent="0.2">
      <c r="C426" s="9"/>
    </row>
    <row r="427" spans="3:3" x14ac:dyDescent="0.2">
      <c r="C427" s="9"/>
    </row>
    <row r="428" spans="3:3" x14ac:dyDescent="0.2">
      <c r="C428" s="9"/>
    </row>
    <row r="429" spans="3:3" x14ac:dyDescent="0.2">
      <c r="C429" s="9"/>
    </row>
    <row r="430" spans="3:3" x14ac:dyDescent="0.2">
      <c r="C430" s="9"/>
    </row>
    <row r="431" spans="3:3" x14ac:dyDescent="0.2">
      <c r="C431" s="9"/>
    </row>
    <row r="432" spans="3:3" x14ac:dyDescent="0.2">
      <c r="C432" s="9"/>
    </row>
    <row r="433" spans="3:3" x14ac:dyDescent="0.2">
      <c r="C433" s="9"/>
    </row>
    <row r="434" spans="3:3" x14ac:dyDescent="0.2">
      <c r="C434" s="9"/>
    </row>
    <row r="435" spans="3:3" x14ac:dyDescent="0.2">
      <c r="C435" s="9"/>
    </row>
    <row r="436" spans="3:3" x14ac:dyDescent="0.2">
      <c r="C436" s="9"/>
    </row>
    <row r="437" spans="3:3" x14ac:dyDescent="0.2">
      <c r="C437" s="9"/>
    </row>
    <row r="438" spans="3:3" x14ac:dyDescent="0.2">
      <c r="C438" s="9"/>
    </row>
    <row r="439" spans="3:3" x14ac:dyDescent="0.2">
      <c r="C439" s="9"/>
    </row>
    <row r="440" spans="3:3" x14ac:dyDescent="0.2">
      <c r="C440" s="9"/>
    </row>
    <row r="441" spans="3:3" x14ac:dyDescent="0.2">
      <c r="C441" s="9"/>
    </row>
    <row r="442" spans="3:3" x14ac:dyDescent="0.2">
      <c r="C442" s="9"/>
    </row>
    <row r="443" spans="3:3" x14ac:dyDescent="0.2">
      <c r="C443" s="9"/>
    </row>
    <row r="444" spans="3:3" x14ac:dyDescent="0.2">
      <c r="C444" s="9"/>
    </row>
    <row r="445" spans="3:3" x14ac:dyDescent="0.2">
      <c r="C445" s="9"/>
    </row>
    <row r="446" spans="3:3" x14ac:dyDescent="0.2">
      <c r="C446" s="9"/>
    </row>
    <row r="447" spans="3:3" x14ac:dyDescent="0.2">
      <c r="C447" s="9"/>
    </row>
    <row r="448" spans="3:3" x14ac:dyDescent="0.2">
      <c r="C448" s="9"/>
    </row>
    <row r="449" spans="3:3" x14ac:dyDescent="0.2">
      <c r="C449" s="9"/>
    </row>
    <row r="450" spans="3:3" x14ac:dyDescent="0.2">
      <c r="C450" s="9"/>
    </row>
    <row r="451" spans="3:3" x14ac:dyDescent="0.2">
      <c r="C451" s="9"/>
    </row>
    <row r="452" spans="3:3" x14ac:dyDescent="0.2">
      <c r="C452" s="9"/>
    </row>
    <row r="453" spans="3:3" x14ac:dyDescent="0.2">
      <c r="C453" s="9"/>
    </row>
    <row r="454" spans="3:3" x14ac:dyDescent="0.2">
      <c r="C454" s="9"/>
    </row>
    <row r="455" spans="3:3" x14ac:dyDescent="0.2">
      <c r="C455" s="9"/>
    </row>
    <row r="456" spans="3:3" x14ac:dyDescent="0.2">
      <c r="C456" s="9"/>
    </row>
    <row r="457" spans="3:3" x14ac:dyDescent="0.2">
      <c r="C457" s="9"/>
    </row>
    <row r="458" spans="3:3" x14ac:dyDescent="0.2">
      <c r="C458" s="9"/>
    </row>
    <row r="459" spans="3:3" x14ac:dyDescent="0.2">
      <c r="C459" s="9"/>
    </row>
    <row r="460" spans="3:3" x14ac:dyDescent="0.2">
      <c r="C460" s="9"/>
    </row>
    <row r="461" spans="3:3" x14ac:dyDescent="0.2">
      <c r="C461" s="9"/>
    </row>
    <row r="462" spans="3:3" x14ac:dyDescent="0.2">
      <c r="C462" s="9"/>
    </row>
    <row r="463" spans="3:3" x14ac:dyDescent="0.2">
      <c r="C463" s="9"/>
    </row>
    <row r="464" spans="3:3" x14ac:dyDescent="0.2">
      <c r="C464" s="9"/>
    </row>
    <row r="465" spans="3:3" x14ac:dyDescent="0.2">
      <c r="C465" s="9"/>
    </row>
    <row r="466" spans="3:3" x14ac:dyDescent="0.2">
      <c r="C466" s="9"/>
    </row>
    <row r="467" spans="3:3" x14ac:dyDescent="0.2">
      <c r="C467" s="9"/>
    </row>
    <row r="468" spans="3:3" x14ac:dyDescent="0.2">
      <c r="C468" s="9"/>
    </row>
    <row r="469" spans="3:3" x14ac:dyDescent="0.2">
      <c r="C469" s="9"/>
    </row>
    <row r="470" spans="3:3" x14ac:dyDescent="0.2">
      <c r="C470" s="9"/>
    </row>
    <row r="471" spans="3:3" x14ac:dyDescent="0.2">
      <c r="C471" s="9"/>
    </row>
    <row r="472" spans="3:3" x14ac:dyDescent="0.2">
      <c r="C472" s="9"/>
    </row>
    <row r="473" spans="3:3" x14ac:dyDescent="0.2">
      <c r="C473" s="9"/>
    </row>
    <row r="474" spans="3:3" x14ac:dyDescent="0.2">
      <c r="C474" s="9"/>
    </row>
    <row r="475" spans="3:3" x14ac:dyDescent="0.2">
      <c r="C475" s="9"/>
    </row>
    <row r="476" spans="3:3" x14ac:dyDescent="0.2">
      <c r="C476" s="9"/>
    </row>
    <row r="477" spans="3:3" x14ac:dyDescent="0.2">
      <c r="C477" s="9"/>
    </row>
    <row r="478" spans="3:3" x14ac:dyDescent="0.2">
      <c r="C478" s="9"/>
    </row>
    <row r="479" spans="3:3" x14ac:dyDescent="0.2">
      <c r="C479" s="9"/>
    </row>
    <row r="480" spans="3:3" x14ac:dyDescent="0.2">
      <c r="C480" s="9"/>
    </row>
    <row r="481" spans="3:3" x14ac:dyDescent="0.2">
      <c r="C481" s="9"/>
    </row>
    <row r="482" spans="3:3" x14ac:dyDescent="0.2">
      <c r="C482" s="9"/>
    </row>
    <row r="483" spans="3:3" x14ac:dyDescent="0.2">
      <c r="C483" s="9"/>
    </row>
    <row r="484" spans="3:3" x14ac:dyDescent="0.2">
      <c r="C484" s="9"/>
    </row>
    <row r="485" spans="3:3" x14ac:dyDescent="0.2">
      <c r="C485" s="9"/>
    </row>
    <row r="486" spans="3:3" x14ac:dyDescent="0.2">
      <c r="C486" s="9"/>
    </row>
    <row r="487" spans="3:3" x14ac:dyDescent="0.2">
      <c r="C487" s="9"/>
    </row>
    <row r="488" spans="3:3" x14ac:dyDescent="0.2">
      <c r="C488" s="9"/>
    </row>
    <row r="489" spans="3:3" x14ac:dyDescent="0.2">
      <c r="C489" s="9"/>
    </row>
    <row r="490" spans="3:3" x14ac:dyDescent="0.2">
      <c r="C490" s="9"/>
    </row>
    <row r="491" spans="3:3" x14ac:dyDescent="0.2">
      <c r="C491" s="9"/>
    </row>
    <row r="492" spans="3:3" x14ac:dyDescent="0.2">
      <c r="C492" s="9"/>
    </row>
    <row r="493" spans="3:3" x14ac:dyDescent="0.2">
      <c r="C493" s="9"/>
    </row>
    <row r="494" spans="3:3" x14ac:dyDescent="0.2">
      <c r="C494" s="9"/>
    </row>
    <row r="495" spans="3:3" x14ac:dyDescent="0.2">
      <c r="C495" s="9"/>
    </row>
    <row r="496" spans="3:3" x14ac:dyDescent="0.2">
      <c r="C496" s="9"/>
    </row>
    <row r="497" spans="3:3" x14ac:dyDescent="0.2">
      <c r="C497" s="9"/>
    </row>
    <row r="498" spans="3:3" x14ac:dyDescent="0.2">
      <c r="C498" s="9"/>
    </row>
    <row r="499" spans="3:3" x14ac:dyDescent="0.2">
      <c r="C499" s="9"/>
    </row>
    <row r="500" spans="3:3" x14ac:dyDescent="0.2">
      <c r="C500" s="9"/>
    </row>
    <row r="501" spans="3:3" x14ac:dyDescent="0.2">
      <c r="C501" s="9"/>
    </row>
    <row r="502" spans="3:3" x14ac:dyDescent="0.2">
      <c r="C502" s="9"/>
    </row>
    <row r="503" spans="3:3" x14ac:dyDescent="0.2">
      <c r="C503" s="9"/>
    </row>
    <row r="504" spans="3:3" x14ac:dyDescent="0.2">
      <c r="C504" s="9"/>
    </row>
    <row r="505" spans="3:3" x14ac:dyDescent="0.2">
      <c r="C505" s="9"/>
    </row>
    <row r="506" spans="3:3" x14ac:dyDescent="0.2">
      <c r="C506" s="9"/>
    </row>
    <row r="507" spans="3:3" x14ac:dyDescent="0.2">
      <c r="C507" s="9"/>
    </row>
    <row r="508" spans="3:3" x14ac:dyDescent="0.2">
      <c r="C508" s="9"/>
    </row>
    <row r="509" spans="3:3" x14ac:dyDescent="0.2">
      <c r="C509" s="9"/>
    </row>
    <row r="510" spans="3:3" x14ac:dyDescent="0.2">
      <c r="C510" s="9"/>
    </row>
    <row r="511" spans="3:3" x14ac:dyDescent="0.2">
      <c r="C511" s="9"/>
    </row>
    <row r="512" spans="3:3" x14ac:dyDescent="0.2">
      <c r="C512" s="9"/>
    </row>
    <row r="513" spans="3:3" x14ac:dyDescent="0.2">
      <c r="C513" s="9"/>
    </row>
    <row r="514" spans="3:3" x14ac:dyDescent="0.2">
      <c r="C514" s="9"/>
    </row>
    <row r="515" spans="3:3" x14ac:dyDescent="0.2">
      <c r="C515" s="9"/>
    </row>
    <row r="516" spans="3:3" x14ac:dyDescent="0.2">
      <c r="C516" s="9"/>
    </row>
    <row r="517" spans="3:3" x14ac:dyDescent="0.2">
      <c r="C517" s="9"/>
    </row>
    <row r="518" spans="3:3" x14ac:dyDescent="0.2">
      <c r="C518" s="9"/>
    </row>
    <row r="519" spans="3:3" x14ac:dyDescent="0.2">
      <c r="C519" s="9"/>
    </row>
    <row r="520" spans="3:3" x14ac:dyDescent="0.2">
      <c r="C520" s="9"/>
    </row>
    <row r="521" spans="3:3" x14ac:dyDescent="0.2">
      <c r="C521" s="9"/>
    </row>
    <row r="522" spans="3:3" x14ac:dyDescent="0.2">
      <c r="C522" s="9"/>
    </row>
    <row r="523" spans="3:3" x14ac:dyDescent="0.2">
      <c r="C523" s="9"/>
    </row>
    <row r="524" spans="3:3" x14ac:dyDescent="0.2">
      <c r="C524" s="9"/>
    </row>
    <row r="525" spans="3:3" x14ac:dyDescent="0.2">
      <c r="C525" s="9"/>
    </row>
    <row r="526" spans="3:3" x14ac:dyDescent="0.2">
      <c r="C526" s="9"/>
    </row>
    <row r="527" spans="3:3" x14ac:dyDescent="0.2">
      <c r="C527" s="9"/>
    </row>
    <row r="528" spans="3:3" x14ac:dyDescent="0.2">
      <c r="C528" s="9"/>
    </row>
    <row r="529" spans="3:3" x14ac:dyDescent="0.2">
      <c r="C529" s="9"/>
    </row>
    <row r="530" spans="3:3" x14ac:dyDescent="0.2">
      <c r="C530" s="9"/>
    </row>
    <row r="531" spans="3:3" x14ac:dyDescent="0.2">
      <c r="C531" s="9"/>
    </row>
    <row r="532" spans="3:3" x14ac:dyDescent="0.2">
      <c r="C532" s="9"/>
    </row>
    <row r="533" spans="3:3" x14ac:dyDescent="0.2">
      <c r="C533" s="9"/>
    </row>
    <row r="534" spans="3:3" x14ac:dyDescent="0.2">
      <c r="C534" s="9"/>
    </row>
    <row r="535" spans="3:3" x14ac:dyDescent="0.2">
      <c r="C535" s="9"/>
    </row>
    <row r="536" spans="3:3" x14ac:dyDescent="0.2">
      <c r="C536" s="9"/>
    </row>
    <row r="537" spans="3:3" x14ac:dyDescent="0.2">
      <c r="C537" s="9"/>
    </row>
    <row r="538" spans="3:3" x14ac:dyDescent="0.2">
      <c r="C538" s="9"/>
    </row>
    <row r="539" spans="3:3" x14ac:dyDescent="0.2">
      <c r="C539" s="9"/>
    </row>
    <row r="540" spans="3:3" x14ac:dyDescent="0.2">
      <c r="C540" s="9"/>
    </row>
    <row r="541" spans="3:3" x14ac:dyDescent="0.2">
      <c r="C541" s="9"/>
    </row>
    <row r="542" spans="3:3" x14ac:dyDescent="0.2">
      <c r="C542" s="9"/>
    </row>
    <row r="543" spans="3:3" x14ac:dyDescent="0.2">
      <c r="C543" s="9"/>
    </row>
    <row r="544" spans="3:3" x14ac:dyDescent="0.2">
      <c r="C544" s="9"/>
    </row>
    <row r="545" spans="3:3" x14ac:dyDescent="0.2">
      <c r="C545" s="9"/>
    </row>
    <row r="546" spans="3:3" x14ac:dyDescent="0.2">
      <c r="C546" s="9"/>
    </row>
    <row r="547" spans="3:3" x14ac:dyDescent="0.2">
      <c r="C547" s="9"/>
    </row>
    <row r="548" spans="3:3" x14ac:dyDescent="0.2">
      <c r="C548" s="9"/>
    </row>
    <row r="549" spans="3:3" x14ac:dyDescent="0.2">
      <c r="C549" s="9"/>
    </row>
    <row r="550" spans="3:3" x14ac:dyDescent="0.2">
      <c r="C550" s="9"/>
    </row>
    <row r="551" spans="3:3" x14ac:dyDescent="0.2">
      <c r="C551" s="9"/>
    </row>
    <row r="552" spans="3:3" x14ac:dyDescent="0.2">
      <c r="C552" s="9"/>
    </row>
    <row r="553" spans="3:3" x14ac:dyDescent="0.2">
      <c r="C553" s="9"/>
    </row>
    <row r="554" spans="3:3" x14ac:dyDescent="0.2">
      <c r="C554" s="9"/>
    </row>
    <row r="555" spans="3:3" x14ac:dyDescent="0.2">
      <c r="C555" s="9"/>
    </row>
    <row r="556" spans="3:3" x14ac:dyDescent="0.2">
      <c r="C556" s="9"/>
    </row>
    <row r="557" spans="3:3" x14ac:dyDescent="0.2">
      <c r="C557" s="9"/>
    </row>
    <row r="558" spans="3:3" x14ac:dyDescent="0.2">
      <c r="C558" s="9"/>
    </row>
    <row r="559" spans="3:3" x14ac:dyDescent="0.2">
      <c r="C559" s="9"/>
    </row>
    <row r="560" spans="3:3" x14ac:dyDescent="0.2">
      <c r="C560" s="9"/>
    </row>
    <row r="561" spans="3:3" x14ac:dyDescent="0.2">
      <c r="C561" s="9"/>
    </row>
    <row r="562" spans="3:3" x14ac:dyDescent="0.2">
      <c r="C562" s="9"/>
    </row>
    <row r="563" spans="3:3" x14ac:dyDescent="0.2">
      <c r="C563" s="9"/>
    </row>
    <row r="564" spans="3:3" x14ac:dyDescent="0.2">
      <c r="C564" s="9"/>
    </row>
    <row r="565" spans="3:3" x14ac:dyDescent="0.2">
      <c r="C565" s="9"/>
    </row>
    <row r="566" spans="3:3" x14ac:dyDescent="0.2">
      <c r="C566" s="9"/>
    </row>
    <row r="567" spans="3:3" x14ac:dyDescent="0.2">
      <c r="C567" s="9"/>
    </row>
    <row r="568" spans="3:3" x14ac:dyDescent="0.2">
      <c r="C568" s="9"/>
    </row>
    <row r="569" spans="3:3" x14ac:dyDescent="0.2">
      <c r="C569" s="9"/>
    </row>
    <row r="570" spans="3:3" x14ac:dyDescent="0.2">
      <c r="C570" s="9"/>
    </row>
    <row r="571" spans="3:3" x14ac:dyDescent="0.2">
      <c r="C571" s="9"/>
    </row>
    <row r="572" spans="3:3" x14ac:dyDescent="0.2">
      <c r="C572" s="9"/>
    </row>
    <row r="573" spans="3:3" x14ac:dyDescent="0.2">
      <c r="C573" s="9"/>
    </row>
    <row r="574" spans="3:3" x14ac:dyDescent="0.2">
      <c r="C574" s="9"/>
    </row>
    <row r="575" spans="3:3" x14ac:dyDescent="0.2">
      <c r="C575" s="9"/>
    </row>
    <row r="576" spans="3:3" x14ac:dyDescent="0.2">
      <c r="C576" s="9"/>
    </row>
    <row r="577" spans="3:3" x14ac:dyDescent="0.2">
      <c r="C577" s="9"/>
    </row>
    <row r="578" spans="3:3" x14ac:dyDescent="0.2">
      <c r="C578" s="9"/>
    </row>
    <row r="579" spans="3:3" x14ac:dyDescent="0.2">
      <c r="C579" s="9"/>
    </row>
    <row r="580" spans="3:3" x14ac:dyDescent="0.2">
      <c r="C580" s="9"/>
    </row>
    <row r="581" spans="3:3" x14ac:dyDescent="0.2">
      <c r="C581" s="9"/>
    </row>
    <row r="582" spans="3:3" x14ac:dyDescent="0.2">
      <c r="C582" s="9"/>
    </row>
    <row r="583" spans="3:3" x14ac:dyDescent="0.2">
      <c r="C583" s="9"/>
    </row>
    <row r="584" spans="3:3" x14ac:dyDescent="0.2">
      <c r="C584" s="9"/>
    </row>
    <row r="585" spans="3:3" x14ac:dyDescent="0.2">
      <c r="C585" s="9"/>
    </row>
    <row r="586" spans="3:3" x14ac:dyDescent="0.2">
      <c r="C586" s="9"/>
    </row>
    <row r="587" spans="3:3" x14ac:dyDescent="0.2">
      <c r="C587" s="9"/>
    </row>
    <row r="588" spans="3:3" x14ac:dyDescent="0.2">
      <c r="C588" s="9"/>
    </row>
    <row r="589" spans="3:3" x14ac:dyDescent="0.2">
      <c r="C589" s="9"/>
    </row>
    <row r="590" spans="3:3" x14ac:dyDescent="0.2">
      <c r="C590" s="9"/>
    </row>
    <row r="591" spans="3:3" x14ac:dyDescent="0.2">
      <c r="C591" s="9"/>
    </row>
    <row r="592" spans="3:3" x14ac:dyDescent="0.2">
      <c r="C592" s="9"/>
    </row>
    <row r="593" spans="3:3" x14ac:dyDescent="0.2">
      <c r="C593" s="9"/>
    </row>
    <row r="594" spans="3:3" x14ac:dyDescent="0.2">
      <c r="C594" s="9"/>
    </row>
    <row r="595" spans="3:3" x14ac:dyDescent="0.2">
      <c r="C595" s="9"/>
    </row>
    <row r="596" spans="3:3" x14ac:dyDescent="0.2">
      <c r="C596" s="9"/>
    </row>
    <row r="597" spans="3:3" x14ac:dyDescent="0.2">
      <c r="C597" s="9"/>
    </row>
    <row r="598" spans="3:3" x14ac:dyDescent="0.2">
      <c r="C598" s="9"/>
    </row>
    <row r="599" spans="3:3" x14ac:dyDescent="0.2">
      <c r="C599" s="9"/>
    </row>
    <row r="600" spans="3:3" x14ac:dyDescent="0.2">
      <c r="C600" s="9"/>
    </row>
    <row r="601" spans="3:3" x14ac:dyDescent="0.2">
      <c r="C601" s="9"/>
    </row>
    <row r="602" spans="3:3" x14ac:dyDescent="0.2">
      <c r="C602" s="9"/>
    </row>
    <row r="603" spans="3:3" x14ac:dyDescent="0.2">
      <c r="C603" s="9"/>
    </row>
    <row r="604" spans="3:3" x14ac:dyDescent="0.2">
      <c r="C604" s="9"/>
    </row>
    <row r="605" spans="3:3" x14ac:dyDescent="0.2">
      <c r="C605" s="9"/>
    </row>
    <row r="606" spans="3:3" x14ac:dyDescent="0.2">
      <c r="C606" s="9"/>
    </row>
    <row r="607" spans="3:3" x14ac:dyDescent="0.2">
      <c r="C607" s="9"/>
    </row>
    <row r="608" spans="3:3" x14ac:dyDescent="0.2">
      <c r="C608" s="9"/>
    </row>
    <row r="609" spans="3:3" x14ac:dyDescent="0.2">
      <c r="C609" s="9"/>
    </row>
    <row r="610" spans="3:3" x14ac:dyDescent="0.2">
      <c r="C610" s="9"/>
    </row>
    <row r="611" spans="3:3" x14ac:dyDescent="0.2">
      <c r="C611" s="9"/>
    </row>
    <row r="612" spans="3:3" x14ac:dyDescent="0.2">
      <c r="C612" s="9"/>
    </row>
    <row r="613" spans="3:3" x14ac:dyDescent="0.2">
      <c r="C613" s="9"/>
    </row>
    <row r="614" spans="3:3" x14ac:dyDescent="0.2">
      <c r="C614" s="9"/>
    </row>
    <row r="615" spans="3:3" x14ac:dyDescent="0.2">
      <c r="C615" s="9"/>
    </row>
    <row r="616" spans="3:3" x14ac:dyDescent="0.2">
      <c r="C616" s="9"/>
    </row>
    <row r="617" spans="3:3" x14ac:dyDescent="0.2">
      <c r="C617" s="9"/>
    </row>
    <row r="618" spans="3:3" x14ac:dyDescent="0.2">
      <c r="C618" s="9"/>
    </row>
    <row r="619" spans="3:3" x14ac:dyDescent="0.2">
      <c r="C619" s="9"/>
    </row>
    <row r="620" spans="3:3" x14ac:dyDescent="0.2">
      <c r="C620" s="9"/>
    </row>
    <row r="621" spans="3:3" x14ac:dyDescent="0.2">
      <c r="C621" s="9"/>
    </row>
    <row r="622" spans="3:3" x14ac:dyDescent="0.2">
      <c r="C622" s="9"/>
    </row>
    <row r="623" spans="3:3" x14ac:dyDescent="0.2">
      <c r="C623" s="9"/>
    </row>
    <row r="624" spans="3:3" x14ac:dyDescent="0.2">
      <c r="C624" s="9"/>
    </row>
    <row r="625" spans="3:3" x14ac:dyDescent="0.2">
      <c r="C625" s="9"/>
    </row>
    <row r="626" spans="3:3" x14ac:dyDescent="0.2">
      <c r="C626" s="9"/>
    </row>
    <row r="627" spans="3:3" x14ac:dyDescent="0.2">
      <c r="C627" s="9"/>
    </row>
    <row r="628" spans="3:3" x14ac:dyDescent="0.2">
      <c r="C628" s="9"/>
    </row>
    <row r="629" spans="3:3" x14ac:dyDescent="0.2">
      <c r="C629" s="9"/>
    </row>
    <row r="630" spans="3:3" x14ac:dyDescent="0.2">
      <c r="C630" s="9"/>
    </row>
    <row r="631" spans="3:3" x14ac:dyDescent="0.2">
      <c r="C631" s="9"/>
    </row>
    <row r="632" spans="3:3" x14ac:dyDescent="0.2">
      <c r="C632" s="9"/>
    </row>
    <row r="633" spans="3:3" x14ac:dyDescent="0.2">
      <c r="C633" s="9"/>
    </row>
    <row r="634" spans="3:3" x14ac:dyDescent="0.2">
      <c r="C634" s="9"/>
    </row>
    <row r="635" spans="3:3" x14ac:dyDescent="0.2">
      <c r="C635" s="9"/>
    </row>
    <row r="636" spans="3:3" x14ac:dyDescent="0.2">
      <c r="C636" s="9"/>
    </row>
    <row r="637" spans="3:3" x14ac:dyDescent="0.2">
      <c r="C637" s="9"/>
    </row>
    <row r="638" spans="3:3" x14ac:dyDescent="0.2">
      <c r="C638" s="9"/>
    </row>
    <row r="639" spans="3:3" x14ac:dyDescent="0.2">
      <c r="C639" s="9"/>
    </row>
    <row r="640" spans="3:3" x14ac:dyDescent="0.2">
      <c r="C640" s="9"/>
    </row>
    <row r="641" spans="3:3" x14ac:dyDescent="0.2">
      <c r="C641" s="9"/>
    </row>
    <row r="642" spans="3:3" x14ac:dyDescent="0.2">
      <c r="C642" s="9"/>
    </row>
    <row r="643" spans="3:3" x14ac:dyDescent="0.2">
      <c r="C643" s="9"/>
    </row>
    <row r="644" spans="3:3" x14ac:dyDescent="0.2">
      <c r="C644" s="9"/>
    </row>
    <row r="645" spans="3:3" x14ac:dyDescent="0.2">
      <c r="C645" s="9"/>
    </row>
    <row r="646" spans="3:3" x14ac:dyDescent="0.2">
      <c r="C646" s="9"/>
    </row>
    <row r="647" spans="3:3" x14ac:dyDescent="0.2">
      <c r="C647" s="9"/>
    </row>
    <row r="648" spans="3:3" x14ac:dyDescent="0.2">
      <c r="C648" s="9"/>
    </row>
    <row r="649" spans="3:3" x14ac:dyDescent="0.2">
      <c r="C649" s="9"/>
    </row>
    <row r="650" spans="3:3" x14ac:dyDescent="0.2">
      <c r="C650" s="9"/>
    </row>
    <row r="651" spans="3:3" x14ac:dyDescent="0.2">
      <c r="C651" s="9"/>
    </row>
    <row r="652" spans="3:3" x14ac:dyDescent="0.2">
      <c r="C652" s="9"/>
    </row>
    <row r="653" spans="3:3" x14ac:dyDescent="0.2">
      <c r="C653" s="9"/>
    </row>
    <row r="654" spans="3:3" x14ac:dyDescent="0.2">
      <c r="C654" s="9"/>
    </row>
    <row r="655" spans="3:3" x14ac:dyDescent="0.2">
      <c r="C655" s="9"/>
    </row>
    <row r="656" spans="3:3" x14ac:dyDescent="0.2">
      <c r="C656" s="9"/>
    </row>
    <row r="657" spans="3:3" x14ac:dyDescent="0.2">
      <c r="C657" s="9"/>
    </row>
    <row r="658" spans="3:3" x14ac:dyDescent="0.2">
      <c r="C658" s="9"/>
    </row>
    <row r="659" spans="3:3" x14ac:dyDescent="0.2">
      <c r="C659" s="9"/>
    </row>
    <row r="660" spans="3:3" x14ac:dyDescent="0.2">
      <c r="C660" s="9"/>
    </row>
    <row r="661" spans="3:3" x14ac:dyDescent="0.2">
      <c r="C661" s="9"/>
    </row>
    <row r="662" spans="3:3" x14ac:dyDescent="0.2">
      <c r="C662" s="9"/>
    </row>
    <row r="663" spans="3:3" x14ac:dyDescent="0.2">
      <c r="C663" s="9"/>
    </row>
    <row r="664" spans="3:3" x14ac:dyDescent="0.2">
      <c r="C664" s="9"/>
    </row>
    <row r="665" spans="3:3" x14ac:dyDescent="0.2">
      <c r="C665" s="9"/>
    </row>
    <row r="666" spans="3:3" x14ac:dyDescent="0.2">
      <c r="C666" s="9"/>
    </row>
    <row r="667" spans="3:3" x14ac:dyDescent="0.2">
      <c r="C667" s="9"/>
    </row>
    <row r="668" spans="3:3" x14ac:dyDescent="0.2">
      <c r="C668" s="9"/>
    </row>
    <row r="669" spans="3:3" x14ac:dyDescent="0.2">
      <c r="C669" s="9"/>
    </row>
    <row r="670" spans="3:3" x14ac:dyDescent="0.2">
      <c r="C670" s="9"/>
    </row>
    <row r="671" spans="3:3" x14ac:dyDescent="0.2">
      <c r="C671" s="9"/>
    </row>
    <row r="672" spans="3:3" x14ac:dyDescent="0.2">
      <c r="C672" s="9"/>
    </row>
    <row r="673" spans="3:3" x14ac:dyDescent="0.2">
      <c r="C673" s="9"/>
    </row>
    <row r="674" spans="3:3" x14ac:dyDescent="0.2">
      <c r="C674" s="9"/>
    </row>
    <row r="675" spans="3:3" x14ac:dyDescent="0.2">
      <c r="C675" s="9"/>
    </row>
    <row r="676" spans="3:3" x14ac:dyDescent="0.2">
      <c r="C676" s="9"/>
    </row>
    <row r="677" spans="3:3" x14ac:dyDescent="0.2">
      <c r="C677" s="9"/>
    </row>
    <row r="678" spans="3:3" x14ac:dyDescent="0.2">
      <c r="C678" s="9"/>
    </row>
    <row r="679" spans="3:3" x14ac:dyDescent="0.2">
      <c r="C679" s="9"/>
    </row>
    <row r="680" spans="3:3" x14ac:dyDescent="0.2">
      <c r="C680" s="9"/>
    </row>
    <row r="681" spans="3:3" x14ac:dyDescent="0.2">
      <c r="C681" s="9"/>
    </row>
    <row r="682" spans="3:3" x14ac:dyDescent="0.2">
      <c r="C682" s="9"/>
    </row>
    <row r="683" spans="3:3" x14ac:dyDescent="0.2">
      <c r="C683" s="9"/>
    </row>
    <row r="684" spans="3:3" x14ac:dyDescent="0.2">
      <c r="C684" s="9"/>
    </row>
    <row r="685" spans="3:3" x14ac:dyDescent="0.2">
      <c r="C685" s="9"/>
    </row>
    <row r="686" spans="3:3" x14ac:dyDescent="0.2">
      <c r="C686" s="9"/>
    </row>
    <row r="687" spans="3:3" x14ac:dyDescent="0.2">
      <c r="C687" s="9"/>
    </row>
    <row r="688" spans="3:3" x14ac:dyDescent="0.2">
      <c r="C688" s="9"/>
    </row>
    <row r="689" spans="3:3" x14ac:dyDescent="0.2">
      <c r="C689" s="9"/>
    </row>
    <row r="690" spans="3:3" x14ac:dyDescent="0.2">
      <c r="C690" s="9"/>
    </row>
    <row r="691" spans="3:3" x14ac:dyDescent="0.2">
      <c r="C691" s="9"/>
    </row>
    <row r="692" spans="3:3" x14ac:dyDescent="0.2">
      <c r="C692" s="9"/>
    </row>
    <row r="693" spans="3:3" x14ac:dyDescent="0.2">
      <c r="C693" s="9"/>
    </row>
    <row r="694" spans="3:3" x14ac:dyDescent="0.2">
      <c r="C694" s="9"/>
    </row>
    <row r="695" spans="3:3" x14ac:dyDescent="0.2">
      <c r="C695" s="9"/>
    </row>
    <row r="696" spans="3:3" x14ac:dyDescent="0.2">
      <c r="C696" s="9"/>
    </row>
    <row r="697" spans="3:3" x14ac:dyDescent="0.2">
      <c r="C697" s="9"/>
    </row>
    <row r="698" spans="3:3" x14ac:dyDescent="0.2">
      <c r="C698" s="9"/>
    </row>
    <row r="699" spans="3:3" x14ac:dyDescent="0.2">
      <c r="C699" s="9"/>
    </row>
    <row r="700" spans="3:3" x14ac:dyDescent="0.2">
      <c r="C700" s="9"/>
    </row>
    <row r="701" spans="3:3" x14ac:dyDescent="0.2">
      <c r="C701" s="9"/>
    </row>
    <row r="702" spans="3:3" x14ac:dyDescent="0.2">
      <c r="C702" s="9"/>
    </row>
    <row r="703" spans="3:3" x14ac:dyDescent="0.2">
      <c r="C703" s="9"/>
    </row>
    <row r="704" spans="3:3" x14ac:dyDescent="0.2">
      <c r="C704" s="9"/>
    </row>
    <row r="705" spans="3:3" x14ac:dyDescent="0.2">
      <c r="C705" s="9"/>
    </row>
    <row r="706" spans="3:3" x14ac:dyDescent="0.2">
      <c r="C706" s="9"/>
    </row>
    <row r="707" spans="3:3" x14ac:dyDescent="0.2">
      <c r="C707" s="9"/>
    </row>
    <row r="708" spans="3:3" x14ac:dyDescent="0.2">
      <c r="C708" s="9"/>
    </row>
    <row r="709" spans="3:3" x14ac:dyDescent="0.2">
      <c r="C709" s="9"/>
    </row>
    <row r="710" spans="3:3" x14ac:dyDescent="0.2">
      <c r="C710" s="9"/>
    </row>
    <row r="711" spans="3:3" x14ac:dyDescent="0.2">
      <c r="C711" s="9"/>
    </row>
    <row r="712" spans="3:3" x14ac:dyDescent="0.2">
      <c r="C712" s="9"/>
    </row>
    <row r="713" spans="3:3" x14ac:dyDescent="0.2">
      <c r="C713" s="9"/>
    </row>
    <row r="714" spans="3:3" x14ac:dyDescent="0.2">
      <c r="C714" s="9"/>
    </row>
    <row r="715" spans="3:3" x14ac:dyDescent="0.2">
      <c r="C715" s="9"/>
    </row>
    <row r="716" spans="3:3" x14ac:dyDescent="0.2">
      <c r="C716" s="9"/>
    </row>
    <row r="717" spans="3:3" x14ac:dyDescent="0.2">
      <c r="C717" s="9"/>
    </row>
    <row r="718" spans="3:3" x14ac:dyDescent="0.2">
      <c r="C718" s="9"/>
    </row>
    <row r="719" spans="3:3" x14ac:dyDescent="0.2">
      <c r="C719" s="9"/>
    </row>
    <row r="720" spans="3:3" x14ac:dyDescent="0.2">
      <c r="C720" s="9"/>
    </row>
    <row r="721" spans="3:3" x14ac:dyDescent="0.2">
      <c r="C721" s="9"/>
    </row>
    <row r="722" spans="3:3" x14ac:dyDescent="0.2">
      <c r="C722" s="9"/>
    </row>
    <row r="723" spans="3:3" x14ac:dyDescent="0.2">
      <c r="C723" s="9"/>
    </row>
    <row r="724" spans="3:3" x14ac:dyDescent="0.2">
      <c r="C724" s="9"/>
    </row>
    <row r="725" spans="3:3" x14ac:dyDescent="0.2">
      <c r="C725" s="9"/>
    </row>
    <row r="726" spans="3:3" x14ac:dyDescent="0.2">
      <c r="C726" s="9"/>
    </row>
    <row r="727" spans="3:3" x14ac:dyDescent="0.2">
      <c r="C727" s="9"/>
    </row>
    <row r="728" spans="3:3" x14ac:dyDescent="0.2">
      <c r="C728" s="9"/>
    </row>
    <row r="729" spans="3:3" x14ac:dyDescent="0.2">
      <c r="C729" s="9"/>
    </row>
    <row r="730" spans="3:3" x14ac:dyDescent="0.2">
      <c r="C730" s="9"/>
    </row>
    <row r="731" spans="3:3" x14ac:dyDescent="0.2">
      <c r="C731" s="9"/>
    </row>
    <row r="732" spans="3:3" x14ac:dyDescent="0.2">
      <c r="C732" s="9"/>
    </row>
    <row r="733" spans="3:3" x14ac:dyDescent="0.2">
      <c r="C733" s="9"/>
    </row>
    <row r="734" spans="3:3" x14ac:dyDescent="0.2">
      <c r="C734" s="9"/>
    </row>
    <row r="735" spans="3:3" x14ac:dyDescent="0.2">
      <c r="C735" s="9"/>
    </row>
    <row r="736" spans="3:3" x14ac:dyDescent="0.2">
      <c r="C736" s="9"/>
    </row>
    <row r="737" spans="3:3" x14ac:dyDescent="0.2">
      <c r="C737" s="9"/>
    </row>
    <row r="738" spans="3:3" x14ac:dyDescent="0.2">
      <c r="C738" s="9"/>
    </row>
    <row r="739" spans="3:3" x14ac:dyDescent="0.2">
      <c r="C739" s="9"/>
    </row>
    <row r="740" spans="3:3" x14ac:dyDescent="0.2">
      <c r="C740" s="9"/>
    </row>
    <row r="741" spans="3:3" x14ac:dyDescent="0.2">
      <c r="C741" s="9"/>
    </row>
    <row r="742" spans="3:3" x14ac:dyDescent="0.2">
      <c r="C742" s="9"/>
    </row>
    <row r="743" spans="3:3" x14ac:dyDescent="0.2">
      <c r="C743" s="9"/>
    </row>
    <row r="744" spans="3:3" x14ac:dyDescent="0.2">
      <c r="C744" s="9"/>
    </row>
    <row r="745" spans="3:3" x14ac:dyDescent="0.2">
      <c r="C745" s="9"/>
    </row>
    <row r="746" spans="3:3" x14ac:dyDescent="0.2">
      <c r="C746" s="9"/>
    </row>
    <row r="747" spans="3:3" x14ac:dyDescent="0.2">
      <c r="C747" s="9"/>
    </row>
    <row r="748" spans="3:3" x14ac:dyDescent="0.2">
      <c r="C748" s="9"/>
    </row>
    <row r="749" spans="3:3" x14ac:dyDescent="0.2">
      <c r="C749" s="9"/>
    </row>
    <row r="750" spans="3:3" x14ac:dyDescent="0.2">
      <c r="C750" s="9"/>
    </row>
    <row r="751" spans="3:3" x14ac:dyDescent="0.2">
      <c r="C751" s="9"/>
    </row>
    <row r="752" spans="3:3" x14ac:dyDescent="0.2">
      <c r="C752" s="9"/>
    </row>
    <row r="753" spans="3:3" x14ac:dyDescent="0.2">
      <c r="C753" s="9"/>
    </row>
    <row r="754" spans="3:3" x14ac:dyDescent="0.2">
      <c r="C754" s="9"/>
    </row>
    <row r="755" spans="3:3" x14ac:dyDescent="0.2">
      <c r="C755" s="9"/>
    </row>
    <row r="756" spans="3:3" x14ac:dyDescent="0.2">
      <c r="C756" s="9"/>
    </row>
    <row r="757" spans="3:3" x14ac:dyDescent="0.2">
      <c r="C757" s="9"/>
    </row>
    <row r="758" spans="3:3" x14ac:dyDescent="0.2">
      <c r="C758" s="9"/>
    </row>
    <row r="759" spans="3:3" x14ac:dyDescent="0.2">
      <c r="C759" s="9"/>
    </row>
    <row r="760" spans="3:3" x14ac:dyDescent="0.2">
      <c r="C760" s="9"/>
    </row>
    <row r="761" spans="3:3" x14ac:dyDescent="0.2">
      <c r="C761" s="9"/>
    </row>
    <row r="762" spans="3:3" x14ac:dyDescent="0.2">
      <c r="C762" s="9"/>
    </row>
    <row r="763" spans="3:3" x14ac:dyDescent="0.2">
      <c r="C763" s="9"/>
    </row>
    <row r="764" spans="3:3" x14ac:dyDescent="0.2">
      <c r="C764" s="9"/>
    </row>
    <row r="765" spans="3:3" x14ac:dyDescent="0.2">
      <c r="C765" s="9"/>
    </row>
    <row r="766" spans="3:3" x14ac:dyDescent="0.2">
      <c r="C766" s="9"/>
    </row>
    <row r="767" spans="3:3" x14ac:dyDescent="0.2">
      <c r="C767" s="9"/>
    </row>
    <row r="768" spans="3:3" x14ac:dyDescent="0.2">
      <c r="C768" s="9"/>
    </row>
    <row r="769" spans="3:3" x14ac:dyDescent="0.2">
      <c r="C769" s="9"/>
    </row>
    <row r="770" spans="3:3" x14ac:dyDescent="0.2">
      <c r="C770" s="9"/>
    </row>
    <row r="771" spans="3:3" x14ac:dyDescent="0.2">
      <c r="C771" s="9"/>
    </row>
    <row r="772" spans="3:3" x14ac:dyDescent="0.2">
      <c r="C772" s="9"/>
    </row>
    <row r="773" spans="3:3" x14ac:dyDescent="0.2">
      <c r="C773" s="9"/>
    </row>
    <row r="774" spans="3:3" x14ac:dyDescent="0.2">
      <c r="C774" s="9"/>
    </row>
    <row r="775" spans="3:3" x14ac:dyDescent="0.2">
      <c r="C775" s="9"/>
    </row>
    <row r="776" spans="3:3" x14ac:dyDescent="0.2">
      <c r="C776" s="9"/>
    </row>
    <row r="777" spans="3:3" x14ac:dyDescent="0.2">
      <c r="C777" s="9"/>
    </row>
    <row r="778" spans="3:3" x14ac:dyDescent="0.2">
      <c r="C778" s="9"/>
    </row>
    <row r="779" spans="3:3" x14ac:dyDescent="0.2">
      <c r="C779" s="9"/>
    </row>
    <row r="780" spans="3:3" x14ac:dyDescent="0.2">
      <c r="C780" s="9"/>
    </row>
    <row r="781" spans="3:3" x14ac:dyDescent="0.2">
      <c r="C781" s="9"/>
    </row>
    <row r="782" spans="3:3" x14ac:dyDescent="0.2">
      <c r="C782" s="9"/>
    </row>
    <row r="783" spans="3:3" x14ac:dyDescent="0.2">
      <c r="C783" s="9"/>
    </row>
    <row r="784" spans="3:3" x14ac:dyDescent="0.2">
      <c r="C784" s="9"/>
    </row>
    <row r="785" spans="3:3" x14ac:dyDescent="0.2">
      <c r="C785" s="9"/>
    </row>
    <row r="786" spans="3:3" x14ac:dyDescent="0.2">
      <c r="C786" s="9"/>
    </row>
    <row r="787" spans="3:3" x14ac:dyDescent="0.2">
      <c r="C787" s="9"/>
    </row>
    <row r="788" spans="3:3" x14ac:dyDescent="0.2">
      <c r="C788" s="9"/>
    </row>
    <row r="789" spans="3:3" x14ac:dyDescent="0.2">
      <c r="C789" s="9"/>
    </row>
    <row r="790" spans="3:3" x14ac:dyDescent="0.2">
      <c r="C790" s="9"/>
    </row>
    <row r="791" spans="3:3" x14ac:dyDescent="0.2">
      <c r="C791" s="9"/>
    </row>
    <row r="792" spans="3:3" x14ac:dyDescent="0.2">
      <c r="C792" s="9"/>
    </row>
  </sheetData>
  <mergeCells count="35">
    <mergeCell ref="B106:C106"/>
    <mergeCell ref="A99:P99"/>
    <mergeCell ref="A100:P100"/>
    <mergeCell ref="A101:P101"/>
    <mergeCell ref="A102:P102"/>
    <mergeCell ref="A103:P103"/>
    <mergeCell ref="A104:P104"/>
    <mergeCell ref="N7:N8"/>
    <mergeCell ref="O7:O8"/>
    <mergeCell ref="P7:P8"/>
    <mergeCell ref="A95:B96"/>
    <mergeCell ref="C95:C96"/>
    <mergeCell ref="F95:F96"/>
    <mergeCell ref="G95:G96"/>
    <mergeCell ref="H95:H96"/>
    <mergeCell ref="P95:P96"/>
    <mergeCell ref="H7:H8"/>
    <mergeCell ref="I7:I8"/>
    <mergeCell ref="J7:J8"/>
    <mergeCell ref="K7:K8"/>
    <mergeCell ref="L7:L8"/>
    <mergeCell ref="M7:M8"/>
    <mergeCell ref="A5:G5"/>
    <mergeCell ref="A7:A8"/>
    <mergeCell ref="B7:B8"/>
    <mergeCell ref="C7:C8"/>
    <mergeCell ref="D7:D8"/>
    <mergeCell ref="E7:E8"/>
    <mergeCell ref="F7:G7"/>
    <mergeCell ref="A4:P4"/>
    <mergeCell ref="A1:P1"/>
    <mergeCell ref="A2:G2"/>
    <mergeCell ref="H2:O2"/>
    <mergeCell ref="A3:G3"/>
    <mergeCell ref="H3:P3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CF8896E1841C842949D0F901AA0D771" ma:contentTypeVersion="6" ma:contentTypeDescription="A content type to manage public (operations) IDB documents" ma:contentTypeScope="" ma:versionID="0102ec3d50b4e7ef566a89942b7337f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a2b00a3559290db0aee23e76ac17fb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04e1e40-5c2d-4772-8def-99c6b9ea1318}" ma:internalName="TaxCatchAll" ma:showField="CatchAllData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04e1e40-5c2d-4772-8def-99c6b9ea1318}" ma:internalName="TaxCatchAllLabel" ma:readOnly="true" ma:showField="CatchAllDataLabel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TaxKeywordTaxHTField" ma:index="55" nillable="true" ma:taxonomy="true" ma:internalName="TaxKeywordTaxHTField" ma:taxonomyFieldName="TaxKeyword" ma:displayName="Tags" ma:fieldId="{23f27201-bee3-471e-b2e7-b64fd8b7ca38}" ma:taxonomyMulti="true" ma:sspId="ae61f9b1-e23d-4f49-b3d7-56b991556c4b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40262797</IDBDocs_x0020_Number>
    <TaxCatchAll xmlns="cdc7663a-08f0-4737-9e8c-148ce897a09c">
      <Value>5</Value>
      <Value>81</Value>
    </TaxCatchAll>
    <Issue_x0020_Date xmlns="cdc7663a-08f0-4737-9e8c-148ce897a09c" xsi:nil="true"/>
    <Phase xmlns="cdc7663a-08f0-4737-9e8c-148ce897a09c" xsi:nil="true"/>
    <SISCOR_x0020_Number xmlns="cdc7663a-08f0-4737-9e8c-148ce897a09c" xsi:nil="true"/>
    <Disclosed xmlns="cdc7663a-08f0-4737-9e8c-148ce897a09c">false</Disclosed>
    <Publication_x0020_Type xmlns="cdc7663a-08f0-4737-9e8c-148ce897a09c" xsi:nil="true"/>
    <Division_x0020_or_x0020_Unit xmlns="cdc7663a-08f0-4737-9e8c-148ce897a09c">CID/CME</Division_x0020_or_x0020_Unit>
    <Approval_x0020_Number xmlns="cdc7663a-08f0-4737-9e8c-148ce897a09c" xsi:nil="true"/>
    <Document_x0020_Author xmlns="cdc7663a-08f0-4737-9e8c-148ce897a09c">Rodriguez Gonzalez, Ericka</Document_x0020_Author>
    <Disclosure_x0020_Activity xmlns="cdc7663a-08f0-4737-9e8c-148ce897a09c">Procurement Plan</Disclosure_x0020_Activity>
    <Fiscal_x0020_Year_x0020_IDB xmlns="cdc7663a-08f0-4737-9e8c-148ce897a09c">2016</Fiscal_x0020_Year_x0020_IDB>
    <Webtopic xmlns="cdc7663a-08f0-4737-9e8c-148ce897a09c">Remittances</Webtopic>
    <Other_x0020_Author xmlns="cdc7663a-08f0-4737-9e8c-148ce897a09c" xsi:nil="true"/>
    <Abstract xmlns="cdc7663a-08f0-4737-9e8c-148ce897a09c">Plan Adquisiciones actualizado 2016</Abstract>
    <Project_x0020_Number xmlns="cdc7663a-08f0-4737-9e8c-148ce897a09c">N/A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&lt;Data&gt;&lt;APPLICATION&gt;MS EXCEL&lt;/APPLICATION&gt;&lt;STAGE_CODE&gt;PA&lt;/STAGE_CODE&gt;&lt;USER_STAGE&gt;Procurement Plan&lt;/USER_STAGE&gt;&lt;PD_OBJ_TYPE&gt;0&lt;/PD_OBJ_TYPE&gt;&lt;MAKERECORD&gt;N&lt;/MAKERECORD&gt;&lt;PD_FILEPT_NO&gt;PO-RG-M1248-Plan&lt;/PD_FILEPT_NO&gt;&lt;PD_FILE_PART&gt;1171990923&lt;/PD_FILE_PART&gt;&lt;/Data&gt;</Migration_x0020_Info>
    <Operation_x0020_Type xmlns="cdc7663a-08f0-4737-9e8c-148ce897a09c" xsi:nil="true"/>
    <KP_x0020_Topics xmlns="cdc7663a-08f0-4737-9e8c-148ce897a09c" xsi:nil="true"/>
    <Record_x0020_Number xmlns="cdc7663a-08f0-4737-9e8c-148ce897a09c" xsi:nil="true"/>
    <TaxKeywordTaxHTField xmlns="cdc7663a-08f0-4737-9e8c-148ce897a09c">
      <Terms xmlns="http://schemas.microsoft.com/office/infopath/2007/PartnerControls"/>
    </TaxKeywordTaxHTField>
    <Editor1 xmlns="cdc7663a-08f0-4737-9e8c-148ce897a09c" xsi:nil="true"/>
    <Region xmlns="cdc7663a-08f0-4737-9e8c-148ce897a09c" xsi:nil="true"/>
    <Document_x0020_Language_x0020_IDB xmlns="cdc7663a-08f0-4737-9e8c-148ce897a09c">Spanish</Document_x0020_Language_x0020_IDB>
    <Identifier xmlns="cdc7663a-08f0-4737-9e8c-148ce897a09c">Plan de adquisiciones  TECFILE</Identifier>
    <Publishing_x0020_House xmlns="cdc7663a-08f0-4737-9e8c-148ce897a09c" xsi:nil="true"/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Mexico</TermName>
          <TermId xmlns="http://schemas.microsoft.com/office/infopath/2007/PartnerControls">0eba6470-e7ea-46fd-a959-d4c243acaf26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23140366-4049-4609-8FF3-9743FE5EBF1C}"/>
</file>

<file path=customXml/itemProps2.xml><?xml version="1.0" encoding="utf-8"?>
<ds:datastoreItem xmlns:ds="http://schemas.openxmlformats.org/officeDocument/2006/customXml" ds:itemID="{4AC44BC5-4C1C-4726-97C0-00A61B4D05BF}"/>
</file>

<file path=customXml/itemProps3.xml><?xml version="1.0" encoding="utf-8"?>
<ds:datastoreItem xmlns:ds="http://schemas.openxmlformats.org/officeDocument/2006/customXml" ds:itemID="{1A46AB79-048D-48CF-BB5B-C6FD612F4163}"/>
</file>

<file path=customXml/itemProps4.xml><?xml version="1.0" encoding="utf-8"?>
<ds:datastoreItem xmlns:ds="http://schemas.openxmlformats.org/officeDocument/2006/customXml" ds:itemID="{378FC1DB-A963-4BFB-AD2F-E4C0FDC22CD7}"/>
</file>

<file path=customXml/itemProps5.xml><?xml version="1.0" encoding="utf-8"?>
<ds:datastoreItem xmlns:ds="http://schemas.openxmlformats.org/officeDocument/2006/customXml" ds:itemID="{28193410-7E90-42CF-954F-89937CAD3397}"/>
</file>

<file path=customXml/itemProps6.xml><?xml version="1.0" encoding="utf-8"?>
<ds:datastoreItem xmlns:ds="http://schemas.openxmlformats.org/officeDocument/2006/customXml" ds:itemID="{46103CC5-6CFE-43C3-8912-F3AB9CBCF7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25 Abril 2016 Opción 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Adquisiciones actualizado 2016</dc:title>
  <dc:creator>Ignacio Eduardo Corona Santana</dc:creator>
  <cp:keywords/>
  <cp:lastModifiedBy>Enedina Reyes Martínez</cp:lastModifiedBy>
  <dcterms:created xsi:type="dcterms:W3CDTF">2016-04-25T15:45:05Z</dcterms:created>
  <dcterms:modified xsi:type="dcterms:W3CDTF">2016-09-01T21:15:36Z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0x0101001A458A224826124E8B45B1D613300CFC00BCF8896E1841C842949D0F901AA0D771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7" name="Fund IDB">
    <vt:lpwstr/>
  </property>
  <property fmtid="{D5CDD505-2E9C-101B-9397-08002B2CF9AE}" pid="8" name="Country">
    <vt:lpwstr>5;#Mexico|0eba6470-e7ea-46fd-a959-d4c243acaf26</vt:lpwstr>
  </property>
  <property fmtid="{D5CDD505-2E9C-101B-9397-08002B2CF9AE}" pid="9" name="Series_x0020_Operations_x0020_IDB">
    <vt:lpwstr/>
  </property>
  <property fmtid="{D5CDD505-2E9C-101B-9397-08002B2CF9AE}" pid="10" name="Sector IDB">
    <vt:lpwstr/>
  </property>
  <property fmtid="{D5CDD505-2E9C-101B-9397-08002B2CF9AE}" pid="11" name="Function Operations IDB">
    <vt:lpwstr>81;#IDBDocs|cca77002-e150-4b2d-ab1f-1d7a7cdcae16</vt:lpwstr>
  </property>
  <property fmtid="{D5CDD505-2E9C-101B-9397-08002B2CF9AE}" pid="14" name="From:">
    <vt:lpwstr/>
  </property>
  <property fmtid="{D5CDD505-2E9C-101B-9397-08002B2CF9AE}" pid="15" name="To:">
    <vt:lpwstr/>
  </property>
  <property fmtid="{D5CDD505-2E9C-101B-9397-08002B2CF9AE}" pid="16" name="Series Operations IDB">
    <vt:lpwstr/>
  </property>
  <property fmtid="{D5CDD505-2E9C-101B-9397-08002B2CF9AE}" pid="17" name="Sub-Sector">
    <vt:lpwstr/>
  </property>
</Properties>
</file>