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CISCO BEDOYA\Dropbox\BID EC-L1227 MINFIN-EDUCACION-SALUD\IMPLEMENTACION\PA\28092017\"/>
    </mc:Choice>
  </mc:AlternateContent>
  <bookViews>
    <workbookView xWindow="0" yWindow="0" windowWidth="5100" windowHeight="4575" tabRatio="866" activeTab="1"/>
  </bookViews>
  <sheets>
    <sheet name="Estructura proyecto" sheetId="5" r:id="rId1"/>
    <sheet name="Plan de Adquisiciones" sheetId="2" r:id="rId2"/>
    <sheet name="Detalle Plan de Adquisiciones" sheetId="3" r:id="rId3"/>
    <sheet name="Listas_Opciones_de_Referencia" sheetId="4" state="hidden" r:id="rId4"/>
  </sheets>
  <definedNames>
    <definedName name="_xlnm.Print_Area" localSheetId="2">'Detalle Plan de Adquisiciones'!$A$1:$AO$87</definedName>
    <definedName name="_xlnm.Print_Area" localSheetId="3">Listas_Opciones_de_Referencia!$A$1:$B$89</definedName>
    <definedName name="_xlnm.Print_Area" localSheetId="1">'Plan de Adquisiciones'!$A$1:$C$24</definedName>
  </definedNames>
  <calcPr calcId="162913"/>
</workbook>
</file>

<file path=xl/calcChain.xml><?xml version="1.0" encoding="utf-8"?>
<calcChain xmlns="http://schemas.openxmlformats.org/spreadsheetml/2006/main">
  <c r="K48" i="3" l="1"/>
  <c r="K47" i="3"/>
  <c r="K46" i="3"/>
  <c r="K45" i="3"/>
  <c r="K49" i="3"/>
  <c r="K50" i="3"/>
  <c r="K75" i="3"/>
  <c r="J68" i="3"/>
  <c r="J67" i="3"/>
  <c r="J66" i="3"/>
  <c r="J65" i="3"/>
  <c r="J64" i="3"/>
  <c r="J63" i="3"/>
  <c r="K55" i="3"/>
  <c r="K54" i="3"/>
  <c r="K53" i="3"/>
  <c r="K52" i="3"/>
  <c r="K51" i="3"/>
  <c r="L36" i="3"/>
  <c r="L24" i="3"/>
  <c r="L23" i="3"/>
  <c r="L22" i="3"/>
  <c r="L21" i="3"/>
  <c r="L20" i="3"/>
  <c r="L19" i="3"/>
  <c r="C11" i="2"/>
  <c r="AZ11" i="3"/>
  <c r="BA11" i="3"/>
  <c r="AY11" i="3"/>
  <c r="B11" i="2" s="1"/>
  <c r="L7" i="3"/>
  <c r="R7" i="3"/>
  <c r="T7" i="3" s="1"/>
  <c r="V7" i="3" s="1"/>
  <c r="X7" i="3" s="1"/>
  <c r="Z7" i="3" s="1"/>
  <c r="AB7" i="3" s="1"/>
  <c r="AD7" i="3" s="1"/>
  <c r="R6" i="3"/>
  <c r="T6" i="3" s="1"/>
  <c r="V6" i="3" s="1"/>
  <c r="X6" i="3" s="1"/>
  <c r="Z6" i="3" s="1"/>
  <c r="AB6" i="3" s="1"/>
  <c r="AD6" i="3" s="1"/>
  <c r="L6" i="3"/>
  <c r="K44" i="3" l="1"/>
  <c r="R105" i="3"/>
  <c r="R104" i="3"/>
  <c r="L35" i="3"/>
  <c r="L18" i="3" l="1"/>
  <c r="K43" i="3"/>
  <c r="L32" i="3"/>
  <c r="L33" i="3"/>
  <c r="L34" i="3"/>
  <c r="L31" i="3"/>
  <c r="J62" i="3"/>
  <c r="K42" i="3"/>
  <c r="AY70" i="3" l="1"/>
  <c r="AY56" i="3"/>
  <c r="AZ108" i="3"/>
  <c r="AY108" i="3"/>
  <c r="B17" i="2" s="1"/>
  <c r="BA108" i="3"/>
  <c r="C17" i="2" s="1"/>
  <c r="AZ78" i="3"/>
  <c r="AY78" i="3"/>
  <c r="B14" i="2" s="1"/>
  <c r="AZ37" i="3"/>
  <c r="AY37" i="3"/>
  <c r="B13" i="2" s="1"/>
  <c r="AZ26" i="3"/>
  <c r="AY26" i="3"/>
  <c r="B12" i="2" s="1"/>
  <c r="L17" i="3"/>
  <c r="L16" i="3"/>
  <c r="AZ98" i="3"/>
  <c r="AY98" i="3"/>
  <c r="B15" i="2" s="1"/>
  <c r="BA98" i="3" l="1"/>
  <c r="C15" i="2" s="1"/>
  <c r="BA26" i="3"/>
  <c r="C12" i="2" s="1"/>
  <c r="BA37" i="3"/>
  <c r="C13" i="2" s="1"/>
  <c r="BA78" i="3"/>
  <c r="C14" i="2" s="1"/>
  <c r="AZ70" i="3"/>
  <c r="J61" i="3"/>
  <c r="AZ56" i="3"/>
  <c r="B16" i="2"/>
  <c r="BA70" i="3" l="1"/>
  <c r="BA56" i="3"/>
  <c r="B20" i="2"/>
  <c r="C16" i="2" l="1"/>
  <c r="C20" i="2" s="1"/>
</calcChain>
</file>

<file path=xl/comments1.xml><?xml version="1.0" encoding="utf-8"?>
<comments xmlns="http://schemas.openxmlformats.org/spreadsheetml/2006/main">
  <authors>
    <author>Francisco Bedoya</author>
  </authors>
  <commentList>
    <comment ref="B19" authorId="0" shapeId="0">
      <text>
        <r>
          <rPr>
            <b/>
            <sz val="9"/>
            <color indexed="81"/>
            <rFont val="Tahoma"/>
            <family val="2"/>
          </rPr>
          <t>Francisco Bedoya:</t>
        </r>
        <r>
          <rPr>
            <sz val="9"/>
            <color indexed="81"/>
            <rFont val="Tahoma"/>
            <family val="2"/>
          </rPr>
          <t xml:space="preserve">
Corresponde al Componente 3 del MSP </t>
        </r>
      </text>
    </comment>
  </commentList>
</comments>
</file>

<file path=xl/comments2.xml><?xml version="1.0" encoding="utf-8"?>
<comments xmlns="http://schemas.openxmlformats.org/spreadsheetml/2006/main">
  <authors>
    <author>wb323545</author>
    <author>Diego A. Berardo</author>
    <author>wb323203</author>
  </authors>
  <commentList>
    <comment ref="D3" authorId="0" shape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</rPr>
          <t xml:space="preserve">
</t>
        </r>
      </text>
    </comment>
    <comment ref="AF3" authorId="1" shapeId="0">
      <text>
        <r>
          <rPr>
            <sz val="8"/>
            <color indexed="81"/>
            <rFont val="Tahoma"/>
          </rPr>
          <t>Para poder cargar esta información en el sistema debe estar informada la fecha REAL de Firma del Contrato del Proceso.</t>
        </r>
      </text>
    </comment>
    <comment ref="AG3" authorId="1" shapeId="0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13" authorId="0" shape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</rPr>
          <t xml:space="preserve">
</t>
        </r>
      </text>
    </comment>
    <comment ref="AF13" authorId="1" shapeId="0">
      <text>
        <r>
          <rPr>
            <sz val="8"/>
            <color indexed="81"/>
            <rFont val="Tahoma"/>
          </rPr>
          <t>Para poder cargar esta información en el sistema debe estar informada la fecha REAL de Firma del Contrato del Proceso.</t>
        </r>
      </text>
    </comment>
    <comment ref="AG13" authorId="1" shapeId="0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28" authorId="0" shape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</rPr>
          <t xml:space="preserve">
</t>
        </r>
      </text>
    </comment>
    <comment ref="AF28" authorId="1" shapeId="0">
      <text>
        <r>
          <rPr>
            <sz val="8"/>
            <color indexed="81"/>
            <rFont val="Tahoma"/>
          </rPr>
          <t>Para poder cargar esta información en el sistema debe estar informada la fecha REAL de Firma del Contrato del Proceso.</t>
        </r>
      </text>
    </comment>
    <comment ref="AG28" authorId="1" shapeId="0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39" authorId="0" shape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</rPr>
          <t xml:space="preserve">
</t>
        </r>
      </text>
    </comment>
    <comment ref="AK39" authorId="1" shapeId="0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L39" authorId="1" shapeId="0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M39" authorId="1" shapeId="0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N39" authorId="1" shapeId="0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58" authorId="0" shape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</rPr>
          <t xml:space="preserve">
</t>
        </r>
      </text>
    </comment>
    <comment ref="U58" authorId="1" shapeId="0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V58" authorId="1" shapeId="0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W58" authorId="1" shapeId="0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X58" authorId="1" shapeId="0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D72" authorId="0" shape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</rPr>
          <t xml:space="preserve">
</t>
        </r>
      </text>
    </comment>
    <comment ref="U72" authorId="1" shapeId="0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No Objeción a PCA del Proceso.</t>
        </r>
      </text>
    </comment>
    <comment ref="V72" authorId="1" shapeId="0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No Objeción a PCA del Proceso.</t>
        </r>
      </text>
    </comment>
    <comment ref="D80" authorId="0" shape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</rPr>
          <t xml:space="preserve">
</t>
        </r>
      </text>
    </comment>
    <comment ref="K80" authorId="0" shapeId="0">
      <text>
        <r>
          <rPr>
            <sz val="14"/>
            <color indexed="81"/>
            <rFont val="Tahoma"/>
            <family val="2"/>
          </rPr>
          <t xml:space="preserve">Numero estimado de subproyectos para esta línea
</t>
        </r>
        <r>
          <rPr>
            <sz val="8"/>
            <color indexed="81"/>
            <rFont val="Tahoma"/>
          </rPr>
          <t xml:space="preserve">
</t>
        </r>
      </text>
    </comment>
    <comment ref="M80" authorId="2" shapeId="0">
      <text>
        <r>
          <rPr>
            <sz val="9"/>
            <color indexed="81"/>
            <rFont val="Arial"/>
            <family val="2"/>
          </rPr>
          <t>Si los Subproyectos se adjudican en una fecha fija esta es la que se debe relacionar
Si los Subproyecto se adjudican a través de una "Ventana" abierta colocar  N/A</t>
        </r>
      </text>
    </comment>
    <comment ref="Q80" authorId="1" shapeId="0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Transferencia del Proceso.</t>
        </r>
      </text>
    </comment>
    <comment ref="R80" authorId="1" shapeId="0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Transferencia del Proceso.</t>
        </r>
      </text>
    </comment>
    <comment ref="D91" authorId="0" shape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</rPr>
          <t xml:space="preserve">
</t>
        </r>
      </text>
    </comment>
    <comment ref="K91" authorId="0" shapeId="0">
      <text>
        <r>
          <rPr>
            <sz val="14"/>
            <color indexed="81"/>
            <rFont val="Tahoma"/>
            <family val="2"/>
          </rPr>
          <t xml:space="preserve">Numero estimado de subproyectos para esta línea
</t>
        </r>
        <r>
          <rPr>
            <sz val="8"/>
            <color indexed="81"/>
            <rFont val="Tahoma"/>
          </rPr>
          <t xml:space="preserve">
</t>
        </r>
      </text>
    </comment>
    <comment ref="M91" authorId="2" shapeId="0">
      <text>
        <r>
          <rPr>
            <sz val="9"/>
            <color indexed="81"/>
            <rFont val="Arial"/>
            <family val="2"/>
          </rPr>
          <t>Si los Subproyectos se adjudican en una fecha fija esta es la que se debe relacionar
Si los Subproyecto se adjudican a través de una "Ventana" abierta colocar  N/A</t>
        </r>
      </text>
    </comment>
    <comment ref="Q91" authorId="1" shapeId="0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Transferencia del Proceso.</t>
        </r>
      </text>
    </comment>
    <comment ref="R91" authorId="1" shapeId="0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Transferencia del Proceso.</t>
        </r>
      </text>
    </comment>
    <comment ref="D101" authorId="0" shape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</rPr>
          <t xml:space="preserve">
</t>
        </r>
      </text>
    </comment>
    <comment ref="K101" authorId="0" shapeId="0">
      <text>
        <r>
          <rPr>
            <sz val="14"/>
            <color indexed="81"/>
            <rFont val="Tahoma"/>
            <family val="2"/>
          </rPr>
          <t xml:space="preserve">Numero estimado de subproyectos para esta línea
</t>
        </r>
        <r>
          <rPr>
            <sz val="8"/>
            <color indexed="81"/>
            <rFont val="Tahoma"/>
          </rPr>
          <t xml:space="preserve">
</t>
        </r>
      </text>
    </comment>
    <comment ref="M101" authorId="2" shapeId="0">
      <text>
        <r>
          <rPr>
            <sz val="9"/>
            <color indexed="81"/>
            <rFont val="Arial"/>
            <family val="2"/>
          </rPr>
          <t>Si los Subproyectos se adjudican en una fecha fija esta es la que se debe relacionar
Si los Subproyecto se adjudican a través de una "Ventana" abierta colocar  N/A</t>
        </r>
      </text>
    </comment>
    <comment ref="Q101" authorId="1" shapeId="0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Transferencia del Proceso.</t>
        </r>
      </text>
    </comment>
    <comment ref="R101" authorId="1" shapeId="0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Transferencia del Proceso.</t>
        </r>
      </text>
    </comment>
  </commentList>
</comments>
</file>

<file path=xl/sharedStrings.xml><?xml version="1.0" encoding="utf-8"?>
<sst xmlns="http://schemas.openxmlformats.org/spreadsheetml/2006/main" count="954" uniqueCount="337">
  <si>
    <t>Dato</t>
  </si>
  <si>
    <t>Comentarios</t>
  </si>
  <si>
    <t>Categoría de Inversión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</si>
  <si>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</si>
  <si>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</si>
  <si>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</si>
  <si>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</si>
  <si>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</si>
  <si>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</si>
  <si>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</si>
  <si>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</si>
  <si>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Subsidios</t>
  </si>
  <si>
    <t>Subproyectos Comunitarios</t>
  </si>
  <si>
    <t>Subproyectos</t>
  </si>
  <si>
    <t>No asignados</t>
  </si>
  <si>
    <t>OBRAS</t>
  </si>
  <si>
    <t>Unidad Ejecutora :</t>
  </si>
  <si>
    <t>Nombre del Contrato :</t>
  </si>
  <si>
    <t>Descripción adicional :</t>
  </si>
  <si>
    <t>Método de Adquisición :</t>
  </si>
  <si>
    <t>Cantidad de Lotes :</t>
  </si>
  <si>
    <t>Documento Base :</t>
  </si>
  <si>
    <t>Monto Estimado, en u$s :</t>
  </si>
  <si>
    <t>Estado del Proceso :</t>
  </si>
  <si>
    <t>Fechas (En caso de no aplicar poner (N/A)</t>
  </si>
  <si>
    <t>Oferente</t>
  </si>
  <si>
    <t>Precio de las ofertas (en Moneda ####)</t>
  </si>
  <si>
    <t>Documento de Licitación</t>
  </si>
  <si>
    <t>No Objeción Documentos</t>
  </si>
  <si>
    <t>Publicación</t>
  </si>
  <si>
    <t>Apertura</t>
  </si>
  <si>
    <t>Evaluación</t>
  </si>
  <si>
    <t>No Objeción Evaluación</t>
  </si>
  <si>
    <t>Firma del Contrato</t>
  </si>
  <si>
    <t>Fin del Contrato (cumplido)</t>
  </si>
  <si>
    <t>Estimada</t>
  </si>
  <si>
    <t>Real</t>
  </si>
  <si>
    <t>BIENES</t>
  </si>
  <si>
    <t>Detalle</t>
  </si>
  <si>
    <t>Integrantes de la Lista Corta</t>
  </si>
  <si>
    <t>Puntaje técnico asignado</t>
  </si>
  <si>
    <t>Propuesta económica evaluada (en Moneda ####)</t>
  </si>
  <si>
    <t>Puntaje final asignado</t>
  </si>
  <si>
    <t>Aviso de Expresiones de Interés</t>
  </si>
  <si>
    <t>Evaluación Técnica</t>
  </si>
  <si>
    <t>No Objeción Evaluación Técnica</t>
  </si>
  <si>
    <t>Evaluación Final y Negociación</t>
  </si>
  <si>
    <t>No Objeción al Contrato</t>
  </si>
  <si>
    <t>Cantidad Estimada de Consultores :</t>
  </si>
  <si>
    <t>Nombre del Consultor</t>
  </si>
  <si>
    <t>Período Desde</t>
  </si>
  <si>
    <t>Hasta</t>
  </si>
  <si>
    <t>Cargo</t>
  </si>
  <si>
    <t>No Objeción a los TdR de la Actividad</t>
  </si>
  <si>
    <t>Fin de las Contrataciones</t>
  </si>
  <si>
    <t>Fecha Fin de la Actividad</t>
  </si>
  <si>
    <t>Monto (en Moneda ####)</t>
  </si>
  <si>
    <t>Plan de Capacitación Anual (PCA)</t>
  </si>
  <si>
    <t>No Objeción a PCA</t>
  </si>
  <si>
    <t>Fin de la Actividad</t>
  </si>
  <si>
    <t>SUBPROYECTOS</t>
  </si>
  <si>
    <t>Objeto de la Transferencia :</t>
  </si>
  <si>
    <t>Cantidad Estimada de Subproyectos:</t>
  </si>
  <si>
    <t>Fecha de 
Transferencia</t>
  </si>
  <si>
    <t>LISTAS DE OPCIONES DE DATOS DE REFERENCIA DE CAMPOS CON VALORES PREDEFINIDOS</t>
  </si>
  <si>
    <t>Categoría de Inversión :</t>
  </si>
  <si>
    <t>Servicios de no consultoría</t>
  </si>
  <si>
    <t>Consultoría Firmas</t>
  </si>
  <si>
    <t>Consultoría Individuos</t>
  </si>
  <si>
    <t>TRANSFERENCIAS</t>
  </si>
  <si>
    <t>Cápitas</t>
  </si>
  <si>
    <t>Comparación de precios </t>
  </si>
  <si>
    <t>Licitación Pública Nacional 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</si>
  <si>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</si>
  <si>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</si>
  <si>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</si>
  <si>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</si>
  <si>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en 2 etapas </t>
  </si>
  <si>
    <t>Licitación Pública Internacional por Lotes </t>
  </si>
  <si>
    <t>Según Normativa Local </t>
  </si>
  <si>
    <t>Método de Selección :</t>
  </si>
  <si>
    <t>Selección basada en el menor costo </t>
  </si>
  <si>
    <t>Selección Basada en la Calidad y Costo </t>
  </si>
  <si>
    <t>Selección basada en las calificaciones de los consultores</t>
  </si>
  <si>
    <t>Selección Basado en Presupuesto Fijo </t>
  </si>
  <si>
    <t>Selección con base en una sola fuente </t>
  </si>
  <si>
    <t>Documento</t>
  </si>
  <si>
    <t>Categoría</t>
  </si>
  <si>
    <t>Adq. libros de textos y material de lectura</t>
  </si>
  <si>
    <t>Bienes </t>
  </si>
  <si>
    <t>Adquisición de Bienes</t>
  </si>
  <si>
    <t>Adquisición de Bienes - Sector Salud</t>
  </si>
  <si>
    <t>Adquisición de Servicios de no consultoría</t>
  </si>
  <si>
    <t>Servicios de No Consultoría </t>
  </si>
  <si>
    <t>Comparación de Precios para Bienes</t>
  </si>
  <si>
    <t>Comparación de Precios para Obras</t>
  </si>
  <si>
    <t>Obras </t>
  </si>
  <si>
    <t>Contratación de obras</t>
  </si>
  <si>
    <t>Contratación de Obras Mayores - Derecho Civil</t>
  </si>
  <si>
    <t>Contratación de Obras Menores</t>
  </si>
  <si>
    <t>Contratación de obras y servicios basado en resultados</t>
  </si>
  <si>
    <t>Doc. de precalificación para construcción de obras</t>
  </si>
  <si>
    <t>Especificaciones Técnicas</t>
  </si>
  <si>
    <t>Consultoría - Firmas </t>
  </si>
  <si>
    <t>Suministro e instalación de plantas y equipos</t>
  </si>
  <si>
    <t>Suministro e instalación de sist. de información</t>
  </si>
  <si>
    <t>Términos de Referencia</t>
  </si>
  <si>
    <t>Forma de Contrato :</t>
  </si>
  <si>
    <t>Forma</t>
  </si>
  <si>
    <t>Llave en mano</t>
  </si>
  <si>
    <t>Locación de Obra</t>
  </si>
  <si>
    <t>Consultoría - Individuos </t>
  </si>
  <si>
    <t>Locación de Obra (Suma Alzada)</t>
  </si>
  <si>
    <t>Locación de Servicio (Basado en el Tiempo)</t>
  </si>
  <si>
    <t>Locación de Servicios</t>
  </si>
  <si>
    <t>Precios Unitarios</t>
  </si>
  <si>
    <t>Suma Alzada</t>
  </si>
  <si>
    <t>Suma alzada</t>
  </si>
  <si>
    <t>Suma global</t>
  </si>
  <si>
    <t>Suma global + gastos reembolsables</t>
  </si>
  <si>
    <t>Previsto</t>
  </si>
  <si>
    <t>Proceso en curso</t>
  </si>
  <si>
    <t>Relicitación</t>
  </si>
  <si>
    <t>Proceso Cancelado</t>
  </si>
  <si>
    <t>Declaración de Licitación Desierta</t>
  </si>
  <si>
    <t>Rechazo de Ofertas</t>
  </si>
  <si>
    <t>Contrato En Ejecución</t>
  </si>
  <si>
    <t>Contrato Terminado</t>
  </si>
  <si>
    <t>Región</t>
  </si>
  <si>
    <t>SERVICIOS DE NO CONSULTORÍA</t>
  </si>
  <si>
    <t>CONSULTORÍAS FIRMAS</t>
  </si>
  <si>
    <t>CONSULTORÍAS INDIVIDUOS</t>
  </si>
  <si>
    <t>CAPACITACIÓN</t>
  </si>
  <si>
    <t>Firma del Contrato / Convenio por Adjudicación de los Subproyectos</t>
  </si>
  <si>
    <t>Número de Proceso:</t>
  </si>
  <si>
    <t>SEP y Lista Corta</t>
  </si>
  <si>
    <t>No Objeción a SEP y Lista Corta</t>
  </si>
  <si>
    <t>Emisión del SEP</t>
  </si>
  <si>
    <t>Recontratación</t>
  </si>
  <si>
    <t>Selección Basada en la Calidad </t>
  </si>
  <si>
    <t>Enero 1995. Políticas Básicas y Procedimientos de Adquisiciones del BID (Bienes y Obras) (GP-118)</t>
  </si>
  <si>
    <t>Enero 2005. Políticas para la Adquisición de Bienes y Obras financiados por el Banco Interamericano de Desarrollo (GN-2349-4)</t>
  </si>
  <si>
    <t>Febrero 2006. Políticas para la Selección y Contratación de Consultores financiados por el Banco Interamericano de Desarrollo (GN-2350-6)</t>
  </si>
  <si>
    <t>Febrero 2006. Políticas para la Adquisición de Bienes y Obras financiados por el Banco Interamericano de Desarrollo (GN-2349-6)</t>
  </si>
  <si>
    <t>Julio 2006. Políticas para la Adquisición de Bienes y Obras financiados por el Banco Interamericano de Desarrollo (GN-2349-7)</t>
  </si>
  <si>
    <t>Febrero 2004. Políticas y Procedimientos para la Adquisición de Servicios de Consultoría (GN-2220-10)</t>
  </si>
  <si>
    <t>Enero 2005. Políticas para la Selección y Contratación de Consultores financiados por el Banco Interamericano de Desarrollo (GN-2350-4)</t>
  </si>
  <si>
    <t>Julio 2006. Políticas para la Selección y Contratación de Consultores financiados por el Banco Interamericano de Desarrollo (GN-2350-7)</t>
  </si>
  <si>
    <t>Solicitud Estándar de Propuestas</t>
  </si>
  <si>
    <t>Tiempo Trabajado</t>
  </si>
  <si>
    <t>3 CVs </t>
  </si>
  <si>
    <t>Enero 1995. Edición revisada Septiembre 1997.</t>
  </si>
  <si>
    <t>Enero 1995. Edición revisada Enero 1999.</t>
  </si>
  <si>
    <t>Mayo 2004.</t>
  </si>
  <si>
    <t>Mayo 2004. Edición revisada Octubre 2006.</t>
  </si>
  <si>
    <t>Enero 1997. Edición revisada Septiembre 1997.</t>
  </si>
  <si>
    <t>Enero 1997. Edición revisada Enero 1999.</t>
  </si>
  <si>
    <t>Enero 1997. Edición revisada Mayo 2002.</t>
  </si>
  <si>
    <t>Versión de Normas de Adquisición (BID):</t>
  </si>
  <si>
    <t>Versión de Normas de Adquisición (BM):</t>
  </si>
  <si>
    <t>Versión de Normas de Consultoría (BID):</t>
  </si>
  <si>
    <t>Versión de Normas de Consultoría (BM):</t>
  </si>
  <si>
    <t>INFORMACIÓN PARA CARGA INICIAL DEL PLAN DE ADQUISICIONES 
EN CURSO Y/O ULTIMO PRESENTADO</t>
  </si>
  <si>
    <t>Desde</t>
  </si>
  <si>
    <t>Sín</t>
  </si>
  <si>
    <t>Con</t>
  </si>
  <si>
    <t>Versión ( 1-xxxx -Incluir Año-) :</t>
  </si>
  <si>
    <t>Total</t>
  </si>
  <si>
    <t>Estos datos se cargan en el SEPA on-line durante la capacitación y/o la carga en sí.</t>
  </si>
  <si>
    <t>Componente Asociado :</t>
  </si>
  <si>
    <t>1. Cobertura del Plan de Adquisiciones</t>
  </si>
  <si>
    <t>2. Versión del Plan de Adquisiciones</t>
  </si>
  <si>
    <t>4. Métodos / Rangos de Actuación y Plazos por Tipo de Proceso</t>
  </si>
  <si>
    <t>5. Detalle del Plan de Adquisiciones</t>
  </si>
  <si>
    <t>Cobertura del Plan de Adquisiciones:</t>
  </si>
  <si>
    <t>INFORMACIÓN PARA CARGA INICIAL DEL PLAN DE ADQUISICIONES (EN CURSO Y/O ULTIMO PRESENTADO)</t>
  </si>
  <si>
    <t>Contratación de Obras Mayores</t>
  </si>
  <si>
    <t>Comparación de Calificaciones</t>
  </si>
  <si>
    <t>Solicitud de Propuestas y Términos de Referencia</t>
  </si>
  <si>
    <t>Nombre Organismo Sub-Ejecutor (si aplica)</t>
  </si>
  <si>
    <t>Iniciales Organismo Sub-ejecutor</t>
  </si>
  <si>
    <t>COMPONENTES? (SI / NO)</t>
  </si>
  <si>
    <t>Nombre de los componentes (listar por numero o letra)</t>
  </si>
  <si>
    <t>Nombre Organismo Prestatario (* ver manual)</t>
  </si>
  <si>
    <t>Componente 5</t>
  </si>
  <si>
    <t>Componete (si aplica)</t>
  </si>
  <si>
    <t xml:space="preserve">División Política del País (Región / Departamento / Jurisdicción, Provincia) </t>
  </si>
  <si>
    <t>3. Tipos de Gasto</t>
  </si>
  <si>
    <r>
      <t>Estos datos dependen de la categoría de inversión y están enumerados y ordenados en solapa/ficha</t>
    </r>
    <r>
      <rPr>
        <b/>
        <sz val="10"/>
        <color indexed="10"/>
        <rFont val="Calibri"/>
        <family val="2"/>
      </rPr>
      <t xml:space="preserve"> Detalle Plan de Adquisiciones.</t>
    </r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</si>
  <si>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</si>
  <si>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Documento Base 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</si>
  <si>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Tipo de Contrato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</si>
  <si>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Revisión Expost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</si>
  <si>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Estado del Proceso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</si>
  <si>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</si>
  <si>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Tipo de Contrato 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</si>
  <si>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</si>
  <si>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</si>
  <si>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3CV</t>
  </si>
  <si>
    <t>2.1.1</t>
  </si>
  <si>
    <t>2.1.2</t>
  </si>
  <si>
    <t>2.1.3</t>
  </si>
  <si>
    <t>MINEDUC</t>
  </si>
  <si>
    <t>Monto BID</t>
  </si>
  <si>
    <t>Aporte Local</t>
  </si>
  <si>
    <t>asesores especialistas en TIC en función de los requerimientos</t>
  </si>
  <si>
    <t>GASTOS OPERATIVOS</t>
  </si>
  <si>
    <t>MINFIN</t>
  </si>
  <si>
    <t>Objeto</t>
  </si>
  <si>
    <t xml:space="preserve">Ministerio de Educación </t>
  </si>
  <si>
    <t>Ministerio de Salud</t>
  </si>
  <si>
    <t>MSP</t>
  </si>
  <si>
    <t>SI</t>
  </si>
  <si>
    <t>Componente 1. Mejora de la gestión y optimización del TH</t>
  </si>
  <si>
    <t>Componente 2. Mejora de la calidad de la provisión de servicios en el sector educación</t>
  </si>
  <si>
    <t>Componente 3. Mejora de la calidad de la provisión de servicios en el sector salud</t>
  </si>
  <si>
    <t>Componente 4 - Administración del Programa</t>
  </si>
  <si>
    <t>2.2.1</t>
  </si>
  <si>
    <t>2.3.1</t>
  </si>
  <si>
    <t>2.3.2</t>
  </si>
  <si>
    <t>2.3.3</t>
  </si>
  <si>
    <t>2.3.4</t>
  </si>
  <si>
    <t>2.3.5</t>
  </si>
  <si>
    <t>Capacitación de Docentes en áreas disciplinares</t>
  </si>
  <si>
    <t>2.4.1</t>
  </si>
  <si>
    <t>2.5.1</t>
  </si>
  <si>
    <t xml:space="preserve">Subproyectos Comunitarios </t>
  </si>
  <si>
    <t>Transferencias (desvinculaciones)</t>
  </si>
  <si>
    <t>TRANSFERENCIAS - DESVINCULACIONES</t>
  </si>
  <si>
    <t>Desarrollo de automatización del proceso SIGD e Infraestructura</t>
  </si>
  <si>
    <t>2.1</t>
  </si>
  <si>
    <t>Dsarrolladores de Automatización de Procesos sobre la base de la Arquitectura presentada al Banco</t>
  </si>
  <si>
    <t>Validación y verificación de productos finales</t>
  </si>
  <si>
    <t xml:space="preserve">Los productos a validar serán establecidos de acuerdo a la Arquitectura presentada al Banco, tomando en consideración los criterios de selección que se establecerán en el RO </t>
  </si>
  <si>
    <t>Implementación de los servicios institucionales en apoyo tecnológico</t>
  </si>
  <si>
    <t xml:space="preserve">Los productos serán establecidos de acuerdo a la Arquitectura presentada al Banco, tomando en consideración los criterios de selección que se establecerán en el RO </t>
  </si>
  <si>
    <t>2.2</t>
  </si>
  <si>
    <t xml:space="preserve">Equipos informáticos para centros educativos vulnerables </t>
  </si>
  <si>
    <t xml:space="preserve"> Computadores</t>
  </si>
  <si>
    <t xml:space="preserve">Equipos informáticos para apoyo al servicio de gestión docente </t>
  </si>
  <si>
    <t>El proceso debe estar vinculado a un plan de entrega de los equipos</t>
  </si>
  <si>
    <t>2.3</t>
  </si>
  <si>
    <t xml:space="preserve">Proceso de contratación por servicios adicionales de carácter similar según el párrafo 3.6 inciso a) de las políticas previstas en el GN-2349-9.  Estos servicios constituyen continuidad de las inversiones en el marco del Contrato de Préstamo 3726/OC-EC “Programa de Apoyo Sectorial para una Educación de Calidad en Ecuador”, los cuales están siendo contratados bajo los acuerdos en materia de adquisiciones de este préstamo y en cada uno de los documentos de selección y contratación se ha incluido la posibilidad de que el proveedor adjudicado, en función a niveles de desempeño satisfactorio, estaría habilitado a un proceso de contratación directa para las siguientes fases de capacitación que tiene planificado el MINEDUC. </t>
  </si>
  <si>
    <t>Pedagogización de Bachillerato Técnico e Inclusivo</t>
  </si>
  <si>
    <t>Formación de mentores y directivos</t>
  </si>
  <si>
    <t>Capacitación en educación especializada e inclusiva (vulnerabilidad, discapacidad, movilidad)</t>
  </si>
  <si>
    <t>Profesionalización de docentes bachilleres de SEIB</t>
  </si>
  <si>
    <t>(iii) Formación de mentores y directivos: 150 H; valor ref: 450; 553 docentes; 3 fases</t>
  </si>
  <si>
    <t>(v) Profesionalización de docentes bachilleres de SEIB: 435 docentes; curso de educación de tercer nivel</t>
  </si>
  <si>
    <t>2.4</t>
  </si>
  <si>
    <t xml:space="preserve">Diseño de cursos para apoyo al desarrollo del currículum nacional, de redes de acompañamiento y de plataforma virtual </t>
  </si>
  <si>
    <t>Comprende varios productos, iniciando con el diseño de currsos de plataforma vitual y continuando con los relacionados a las redes</t>
  </si>
  <si>
    <t>Propuesta curricular e integración en el curriculum general de areas disciplinares de ciencias de la computación</t>
  </si>
  <si>
    <t>2.4.2</t>
  </si>
  <si>
    <t>2.5</t>
  </si>
  <si>
    <t>Equipos para la formación de docentes de Bachillerato Técnico</t>
  </si>
  <si>
    <t>Equipos de formación técnica</t>
  </si>
  <si>
    <t>2.2.2</t>
  </si>
  <si>
    <t>Los resultados de esta consultoría determinarán la ejecución de las actividades posteriores e inversiones iniciales. Se estima que los mismos sean aprox de US$ 5.4 millones</t>
  </si>
  <si>
    <t>Consultoría para el dimensionamiento de componentes tecnológicos prioritarios más diseño de red de conectividad y especificaciones técnicos especificanco Valor agregado al área TICS.</t>
  </si>
  <si>
    <t xml:space="preserve">Coordinador </t>
  </si>
  <si>
    <t>Responsable de la unidad de gestión del proyecto (contraparte)</t>
  </si>
  <si>
    <t>Especialista de Adquisiciones</t>
  </si>
  <si>
    <t>Responsable de la aplicación de las políticas de adquisiciones del Banco</t>
  </si>
  <si>
    <t>Especialista financiero</t>
  </si>
  <si>
    <t>Responsable de llevar los reportes financieros, avanes del proyecto, etc</t>
  </si>
  <si>
    <t>Especialista de monitoreo y evaluación</t>
  </si>
  <si>
    <t>Responsable de dar seguimiento al avance del proyecto y consecución de objetivos</t>
  </si>
  <si>
    <t>Apoyo Legal</t>
  </si>
  <si>
    <t>Soporte en temas normativos y legales para los procesos de adquisiciones y administrativos</t>
  </si>
  <si>
    <t>Apoyo técnico especializado</t>
  </si>
  <si>
    <t>Apoyo de equipo de intervención para fortalecimientos de capacidades del equipo de gestión</t>
  </si>
  <si>
    <t>Consultoría para el Desarrollo de capacidades del talento humano en areas estrategicas de atencion a pacientes</t>
  </si>
  <si>
    <t>3.1</t>
  </si>
  <si>
    <t>3.1.1</t>
  </si>
  <si>
    <t>3.1.2</t>
  </si>
  <si>
    <t>4.1</t>
  </si>
  <si>
    <t>3.6</t>
  </si>
  <si>
    <t>3.6.1</t>
  </si>
  <si>
    <t>3.4</t>
  </si>
  <si>
    <t>3.4.1</t>
  </si>
  <si>
    <t>3.8.1</t>
  </si>
  <si>
    <t>3.7</t>
  </si>
  <si>
    <t>3.7.1</t>
  </si>
  <si>
    <t>3.5</t>
  </si>
  <si>
    <t>3.5.1</t>
  </si>
  <si>
    <t>1.1</t>
  </si>
  <si>
    <t>1.2</t>
  </si>
  <si>
    <t>Personal con beneficios por desvinculación devengados en SALUD</t>
  </si>
  <si>
    <t>Personal con beneficios por desvinculación devengados MINEDUC</t>
  </si>
  <si>
    <t>1.1.1</t>
  </si>
  <si>
    <t>1.3</t>
  </si>
  <si>
    <t>1.4</t>
  </si>
  <si>
    <t>Adecuación de espacios para Hemocentro</t>
  </si>
  <si>
    <t>3.3</t>
  </si>
  <si>
    <t>3.3.1</t>
  </si>
  <si>
    <t>Repotenciación de centros de colecta</t>
  </si>
  <si>
    <t>Licitación Pública Nacional</t>
  </si>
  <si>
    <t>3.3.3</t>
  </si>
  <si>
    <t>Adquisición de  Equipamiento priorizado para la digitalizacion en salud</t>
  </si>
  <si>
    <t>Equipamiento de neonatologia en hospitales priorizados instalado</t>
  </si>
  <si>
    <t>Adquisición de equipamiento y mobiliario para hemocentro</t>
  </si>
  <si>
    <t xml:space="preserve">Adecuación de  mobiliario y equipamiento centros de Colecta de sangre </t>
  </si>
  <si>
    <t>Normativa nacional</t>
  </si>
  <si>
    <t>Adquisición de solución para respaldos</t>
  </si>
  <si>
    <t>3.2</t>
  </si>
  <si>
    <t>3.2.1</t>
  </si>
  <si>
    <t>3.3.2</t>
  </si>
  <si>
    <t>3.3.4</t>
  </si>
  <si>
    <t>Adquisición de un Centro Alterno de Datos</t>
  </si>
  <si>
    <t>3.6.3</t>
  </si>
  <si>
    <t>Instalación inicial de red MPLS internet</t>
  </si>
  <si>
    <t>Normativa Nacional</t>
  </si>
  <si>
    <t>Se encuentra definiendo el tipo de contratación con una entidad pública</t>
  </si>
  <si>
    <t>Instalación de fibra óptica y servicio de red de conectividad parcial para establecimientos de salud priorizados por 1 año</t>
  </si>
  <si>
    <t>Consultoria para el Diseño de modelo de gestión funcionales (medicamentos)para la provisión de servicios</t>
  </si>
  <si>
    <t>Consultoria para el Diseño del modelo de gestión funcional (laboratorio/imagenología) para la provisión de servicios</t>
  </si>
  <si>
    <t>Consultoria para el Diseño de plan de acción a corto plazo para la digitalización del sector salud</t>
  </si>
  <si>
    <t>Consultoría para la Implementación y migración de aplicaciones a CDA</t>
  </si>
  <si>
    <t>Consultoria para el Diseño de Agenda Digital, Plan de acción a corto plazo, y Especificaciones Técnicas para la digitalización del sector salud SBCC</t>
  </si>
  <si>
    <t>3.1.3</t>
  </si>
  <si>
    <t>3.1.4</t>
  </si>
  <si>
    <t>3.6.2</t>
  </si>
  <si>
    <t>(N/A)</t>
  </si>
  <si>
    <t>Servicios de consultoria para capacitaciones de desarrollo de capacidades del talento humano en areas estrategicas de atencion en salud ( Re-animación Neonatal y Educación continua en reducción de mortalidad materna, transfusión)</t>
  </si>
  <si>
    <t>1.1.2</t>
  </si>
  <si>
    <t xml:space="preserve"> Documento de Plan estratégico que permita el análisis y planificación prospectiva de los requerimientos y flujos de talento humano en educación</t>
  </si>
  <si>
    <t>Documento de Plan estratégico que permita el análisis y planificación prospectiva de los requerimientos y flujos de talento humano en salud</t>
  </si>
  <si>
    <t>Estudio que contiene el análisis de propuestas de mecanismos para garantizar la solvencia fiscal de los pagos a mediano y largo plazo por concepto de desvinculación de funcionarios públicos</t>
  </si>
  <si>
    <t>1.5</t>
  </si>
  <si>
    <t>Informes de Implementación del mecanismo de rendición de cuentas y medidas correctivas de procesos de optimización del TH</t>
  </si>
  <si>
    <t>Auditorias</t>
  </si>
  <si>
    <t>Evaluación y Monitoreo</t>
  </si>
  <si>
    <t>Tres auditorías</t>
  </si>
  <si>
    <t>Tres auditorías, las fechas hacen referencia a la primera</t>
  </si>
  <si>
    <t>Tres fases las fechas hacen referencia al primero</t>
  </si>
  <si>
    <t>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</si>
</sst>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;[Red]&quot;$&quot;\-#,##0"/>
    <numFmt numFmtId="8" formatCode="&quot;$&quot;#,##0.00;[Red]&quot;$&quot;\-#,##0.00"/>
    <numFmt numFmtId="171" formatCode="[$USD]\ #,##0"/>
  </numFmts>
  <fonts count="49" x14ac:knownFonts="1">
    <font>
      <sz val="10"/>
      <name val="Arial"/>
    </font>
    <font>
      <sz val="8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color indexed="81"/>
      <name val="Tahoma"/>
      <family val="2"/>
    </font>
    <font>
      <sz val="8"/>
      <color indexed="81"/>
      <name val="Tahoma"/>
    </font>
    <font>
      <sz val="14"/>
      <color indexed="81"/>
      <name val="Tahoma"/>
      <family val="2"/>
    </font>
    <font>
      <sz val="8"/>
      <color indexed="81"/>
      <name val="Tahoma"/>
      <family val="2"/>
    </font>
    <font>
      <sz val="9"/>
      <color indexed="8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12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9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0000"/>
      <name val="Segoe UI"/>
      <family val="2"/>
    </font>
    <font>
      <u/>
      <sz val="10"/>
      <name val="Calibri"/>
      <family val="2"/>
      <scheme val="minor"/>
    </font>
    <font>
      <b/>
      <sz val="11"/>
      <color rgb="FF000000"/>
      <name val="Calibri"/>
      <family val="2"/>
    </font>
    <font>
      <sz val="10"/>
      <color rgb="FF363636"/>
      <name val="Calibri"/>
      <family val="2"/>
    </font>
    <font>
      <sz val="11"/>
      <color rgb="FF000000"/>
      <name val="Calibri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FE3E8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</borders>
  <cellStyleXfs count="43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1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1" applyNumberFormat="0" applyAlignment="0" applyProtection="0"/>
    <xf numFmtId="0" fontId="22" fillId="0" borderId="6" applyNumberFormat="0" applyFill="0" applyAlignment="0" applyProtection="0"/>
    <xf numFmtId="0" fontId="23" fillId="22" borderId="0" applyNumberFormat="0" applyBorder="0" applyAlignment="0" applyProtection="0"/>
    <xf numFmtId="0" fontId="4" fillId="0" borderId="0"/>
    <xf numFmtId="0" fontId="4" fillId="23" borderId="7" applyNumberFormat="0" applyFont="0" applyAlignment="0" applyProtection="0"/>
    <xf numFmtId="0" fontId="24" fillId="20" borderId="8" applyNumberFormat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</cellStyleXfs>
  <cellXfs count="143">
    <xf numFmtId="0" fontId="0" fillId="0" borderId="0" xfId="0"/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3" fillId="24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0" fontId="2" fillId="24" borderId="10" xfId="0" applyFont="1" applyFill="1" applyBorder="1" applyAlignment="1">
      <alignment horizontal="left" vertical="center" wrapText="1"/>
    </xf>
    <xf numFmtId="0" fontId="2" fillId="24" borderId="10" xfId="0" applyFont="1" applyFill="1" applyBorder="1" applyAlignment="1">
      <alignment vertical="center" wrapText="1"/>
    </xf>
    <xf numFmtId="0" fontId="33" fillId="0" borderId="0" xfId="0" applyFont="1"/>
    <xf numFmtId="0" fontId="34" fillId="25" borderId="11" xfId="0" applyFont="1" applyFill="1" applyBorder="1" applyAlignment="1">
      <alignment horizontal="center" vertical="center"/>
    </xf>
    <xf numFmtId="0" fontId="34" fillId="25" borderId="12" xfId="0" applyFont="1" applyFill="1" applyBorder="1" applyAlignment="1">
      <alignment horizontal="center" vertical="center"/>
    </xf>
    <xf numFmtId="0" fontId="34" fillId="25" borderId="13" xfId="0" applyFont="1" applyFill="1" applyBorder="1" applyAlignment="1">
      <alignment horizontal="center" vertical="center" wrapText="1"/>
    </xf>
    <xf numFmtId="0" fontId="33" fillId="0" borderId="10" xfId="0" applyFont="1" applyBorder="1" applyAlignment="1">
      <alignment vertical="center"/>
    </xf>
    <xf numFmtId="0" fontId="33" fillId="0" borderId="15" xfId="0" applyFont="1" applyBorder="1" applyAlignment="1">
      <alignment vertical="center"/>
    </xf>
    <xf numFmtId="0" fontId="33" fillId="0" borderId="18" xfId="0" applyFont="1" applyBorder="1" applyAlignment="1">
      <alignment vertical="center"/>
    </xf>
    <xf numFmtId="0" fontId="33" fillId="0" borderId="19" xfId="0" applyFont="1" applyBorder="1" applyAlignment="1">
      <alignment vertical="center"/>
    </xf>
    <xf numFmtId="0" fontId="35" fillId="25" borderId="20" xfId="0" applyFont="1" applyFill="1" applyBorder="1" applyAlignment="1">
      <alignment horizontal="center" vertical="center"/>
    </xf>
    <xf numFmtId="0" fontId="35" fillId="25" borderId="21" xfId="0" applyFont="1" applyFill="1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33" fillId="0" borderId="0" xfId="0" applyFont="1" applyFill="1" applyAlignment="1">
      <alignment vertical="center" wrapText="1"/>
    </xf>
    <xf numFmtId="0" fontId="37" fillId="25" borderId="22" xfId="0" applyFont="1" applyFill="1" applyBorder="1" applyAlignment="1">
      <alignment horizontal="center" vertical="center" wrapText="1"/>
    </xf>
    <xf numFmtId="0" fontId="37" fillId="25" borderId="10" xfId="0" applyFont="1" applyFill="1" applyBorder="1" applyAlignment="1">
      <alignment horizontal="center" vertical="center" wrapText="1"/>
    </xf>
    <xf numFmtId="0" fontId="37" fillId="25" borderId="15" xfId="0" applyFont="1" applyFill="1" applyBorder="1" applyAlignment="1">
      <alignment horizontal="center" vertical="center" wrapText="1"/>
    </xf>
    <xf numFmtId="0" fontId="38" fillId="0" borderId="23" xfId="0" applyFont="1" applyFill="1" applyBorder="1" applyAlignment="1">
      <alignment horizontal="left" vertical="center" wrapText="1"/>
    </xf>
    <xf numFmtId="0" fontId="33" fillId="0" borderId="18" xfId="0" applyFont="1" applyFill="1" applyBorder="1" applyAlignment="1">
      <alignment horizontal="left" vertical="center" wrapText="1"/>
    </xf>
    <xf numFmtId="0" fontId="33" fillId="0" borderId="19" xfId="0" applyFont="1" applyFill="1" applyBorder="1" applyAlignment="1">
      <alignment horizontal="left" vertical="center" wrapText="1"/>
    </xf>
    <xf numFmtId="0" fontId="33" fillId="0" borderId="22" xfId="0" quotePrefix="1" applyFont="1" applyBorder="1" applyAlignment="1" applyProtection="1"/>
    <xf numFmtId="0" fontId="33" fillId="0" borderId="22" xfId="0" applyFont="1" applyBorder="1" applyAlignment="1" applyProtection="1"/>
    <xf numFmtId="0" fontId="37" fillId="25" borderId="23" xfId="0" applyFont="1" applyFill="1" applyBorder="1" applyAlignment="1">
      <alignment horizontal="center" vertical="center" wrapText="1"/>
    </xf>
    <xf numFmtId="0" fontId="37" fillId="25" borderId="26" xfId="0" applyFont="1" applyFill="1" applyBorder="1" applyAlignment="1">
      <alignment horizontal="center" vertical="center" wrapText="1"/>
    </xf>
    <xf numFmtId="0" fontId="41" fillId="25" borderId="10" xfId="0" applyFont="1" applyFill="1" applyBorder="1" applyAlignment="1">
      <alignment horizontal="center" vertical="center" wrapText="1"/>
    </xf>
    <xf numFmtId="0" fontId="33" fillId="0" borderId="34" xfId="0" applyFont="1" applyFill="1" applyBorder="1" applyAlignment="1">
      <alignment vertical="center" wrapText="1"/>
    </xf>
    <xf numFmtId="0" fontId="33" fillId="0" borderId="22" xfId="0" applyFont="1" applyFill="1" applyBorder="1" applyAlignment="1">
      <alignment vertical="center" wrapText="1"/>
    </xf>
    <xf numFmtId="0" fontId="33" fillId="0" borderId="35" xfId="0" applyFont="1" applyFill="1" applyBorder="1" applyAlignment="1">
      <alignment vertical="center" wrapText="1"/>
    </xf>
    <xf numFmtId="0" fontId="33" fillId="0" borderId="10" xfId="0" applyFont="1" applyFill="1" applyBorder="1" applyAlignment="1">
      <alignment vertical="center" wrapText="1"/>
    </xf>
    <xf numFmtId="0" fontId="33" fillId="0" borderId="15" xfId="0" applyFont="1" applyFill="1" applyBorder="1" applyAlignment="1">
      <alignment vertical="center" wrapText="1"/>
    </xf>
    <xf numFmtId="0" fontId="33" fillId="0" borderId="23" xfId="0" applyFont="1" applyFill="1" applyBorder="1" applyAlignment="1">
      <alignment vertical="center" wrapText="1"/>
    </xf>
    <xf numFmtId="0" fontId="33" fillId="0" borderId="36" xfId="0" applyFont="1" applyFill="1" applyBorder="1" applyAlignment="1">
      <alignment vertical="center" wrapText="1"/>
    </xf>
    <xf numFmtId="0" fontId="33" fillId="0" borderId="18" xfId="0" applyFont="1" applyFill="1" applyBorder="1" applyAlignment="1">
      <alignment vertical="center" wrapText="1"/>
    </xf>
    <xf numFmtId="0" fontId="33" fillId="0" borderId="19" xfId="0" applyFont="1" applyFill="1" applyBorder="1" applyAlignment="1">
      <alignment vertical="center" wrapText="1"/>
    </xf>
    <xf numFmtId="0" fontId="33" fillId="0" borderId="37" xfId="0" applyFont="1" applyFill="1" applyBorder="1" applyAlignment="1">
      <alignment vertical="center" wrapText="1"/>
    </xf>
    <xf numFmtId="0" fontId="33" fillId="0" borderId="35" xfId="0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horizontal="left" vertical="center" wrapText="1"/>
    </xf>
    <xf numFmtId="0" fontId="33" fillId="0" borderId="33" xfId="0" applyFont="1" applyFill="1" applyBorder="1" applyAlignment="1">
      <alignment vertical="center" wrapText="1"/>
    </xf>
    <xf numFmtId="0" fontId="40" fillId="0" borderId="0" xfId="0" applyFont="1" applyFill="1" applyBorder="1" applyAlignment="1">
      <alignment vertical="center" wrapText="1"/>
    </xf>
    <xf numFmtId="0" fontId="33" fillId="0" borderId="0" xfId="0" applyFont="1" applyFill="1" applyBorder="1" applyAlignment="1">
      <alignment vertical="center" wrapText="1"/>
    </xf>
    <xf numFmtId="0" fontId="41" fillId="25" borderId="10" xfId="0" applyFont="1" applyFill="1" applyBorder="1" applyAlignment="1">
      <alignment horizontal="center" vertical="center" wrapText="1"/>
    </xf>
    <xf numFmtId="8" fontId="33" fillId="0" borderId="10" xfId="0" applyNumberFormat="1" applyFont="1" applyFill="1" applyBorder="1" applyAlignment="1">
      <alignment vertical="center" wrapText="1"/>
    </xf>
    <xf numFmtId="8" fontId="33" fillId="0" borderId="0" xfId="0" applyNumberFormat="1" applyFont="1" applyFill="1" applyAlignment="1">
      <alignment vertical="center" wrapText="1"/>
    </xf>
    <xf numFmtId="14" fontId="33" fillId="0" borderId="10" xfId="0" applyNumberFormat="1" applyFont="1" applyFill="1" applyBorder="1" applyAlignment="1">
      <alignment vertical="center" wrapText="1"/>
    </xf>
    <xf numFmtId="8" fontId="38" fillId="0" borderId="0" xfId="0" applyNumberFormat="1" applyFont="1" applyFill="1" applyAlignment="1">
      <alignment vertical="center" wrapText="1"/>
    </xf>
    <xf numFmtId="0" fontId="38" fillId="0" borderId="0" xfId="0" applyFont="1" applyFill="1" applyAlignment="1">
      <alignment vertical="center"/>
    </xf>
    <xf numFmtId="0" fontId="33" fillId="0" borderId="35" xfId="0" applyFont="1" applyFill="1" applyBorder="1" applyAlignment="1">
      <alignment horizontal="center" vertical="center" wrapText="1"/>
    </xf>
    <xf numFmtId="0" fontId="33" fillId="0" borderId="15" xfId="0" applyFont="1" applyBorder="1" applyAlignment="1">
      <alignment vertical="center" wrapText="1"/>
    </xf>
    <xf numFmtId="0" fontId="33" fillId="0" borderId="19" xfId="0" applyFont="1" applyBorder="1" applyAlignment="1">
      <alignment vertical="center" wrapText="1"/>
    </xf>
    <xf numFmtId="0" fontId="33" fillId="0" borderId="18" xfId="0" applyFont="1" applyFill="1" applyBorder="1" applyAlignment="1">
      <alignment horizontal="center" vertical="center" wrapText="1"/>
    </xf>
    <xf numFmtId="0" fontId="41" fillId="25" borderId="10" xfId="0" applyFont="1" applyFill="1" applyBorder="1" applyAlignment="1">
      <alignment horizontal="center" vertical="center" wrapText="1"/>
    </xf>
    <xf numFmtId="14" fontId="44" fillId="26" borderId="38" xfId="0" applyNumberFormat="1" applyFont="1" applyFill="1" applyBorder="1" applyAlignment="1">
      <alignment vertical="center" wrapText="1"/>
    </xf>
    <xf numFmtId="0" fontId="33" fillId="0" borderId="10" xfId="0" applyFont="1" applyFill="1" applyBorder="1" applyAlignment="1">
      <alignment horizontal="center" vertical="center" wrapText="1"/>
    </xf>
    <xf numFmtId="6" fontId="0" fillId="27" borderId="0" xfId="0" applyNumberFormat="1" applyFill="1"/>
    <xf numFmtId="6" fontId="33" fillId="0" borderId="10" xfId="0" applyNumberFormat="1" applyFont="1" applyFill="1" applyBorder="1" applyAlignment="1">
      <alignment vertical="center" wrapText="1"/>
    </xf>
    <xf numFmtId="0" fontId="33" fillId="27" borderId="0" xfId="0" applyFont="1" applyFill="1" applyAlignment="1">
      <alignment vertical="center" wrapText="1"/>
    </xf>
    <xf numFmtId="0" fontId="33" fillId="28" borderId="22" xfId="0" applyFont="1" applyFill="1" applyBorder="1" applyAlignment="1">
      <alignment vertical="center" wrapText="1"/>
    </xf>
    <xf numFmtId="0" fontId="33" fillId="28" borderId="35" xfId="0" applyFont="1" applyFill="1" applyBorder="1" applyAlignment="1">
      <alignment horizontal="center" vertical="center" wrapText="1"/>
    </xf>
    <xf numFmtId="0" fontId="33" fillId="28" borderId="35" xfId="0" applyFont="1" applyFill="1" applyBorder="1" applyAlignment="1">
      <alignment vertical="center" wrapText="1"/>
    </xf>
    <xf numFmtId="0" fontId="33" fillId="28" borderId="10" xfId="0" applyFont="1" applyFill="1" applyBorder="1" applyAlignment="1">
      <alignment vertical="center" wrapText="1"/>
    </xf>
    <xf numFmtId="8" fontId="33" fillId="28" borderId="10" xfId="0" applyNumberFormat="1" applyFont="1" applyFill="1" applyBorder="1" applyAlignment="1">
      <alignment vertical="center" wrapText="1"/>
    </xf>
    <xf numFmtId="0" fontId="33" fillId="28" borderId="15" xfId="0" applyFont="1" applyFill="1" applyBorder="1" applyAlignment="1">
      <alignment vertical="center" wrapText="1"/>
    </xf>
    <xf numFmtId="0" fontId="33" fillId="28" borderId="0" xfId="0" applyFont="1" applyFill="1" applyAlignment="1">
      <alignment vertical="center" wrapText="1"/>
    </xf>
    <xf numFmtId="0" fontId="33" fillId="0" borderId="36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33" fillId="0" borderId="33" xfId="0" applyFont="1" applyFill="1" applyBorder="1" applyAlignment="1">
      <alignment horizontal="center" vertical="center" wrapText="1"/>
    </xf>
    <xf numFmtId="14" fontId="44" fillId="26" borderId="10" xfId="0" applyNumberFormat="1" applyFont="1" applyFill="1" applyBorder="1" applyAlignment="1">
      <alignment vertical="center" wrapText="1"/>
    </xf>
    <xf numFmtId="0" fontId="33" fillId="28" borderId="10" xfId="0" applyFont="1" applyFill="1" applyBorder="1" applyAlignment="1">
      <alignment horizontal="center" vertical="center" wrapText="1"/>
    </xf>
    <xf numFmtId="17" fontId="33" fillId="28" borderId="10" xfId="0" applyNumberFormat="1" applyFont="1" applyFill="1" applyBorder="1" applyAlignment="1">
      <alignment vertical="center" wrapText="1"/>
    </xf>
    <xf numFmtId="0" fontId="33" fillId="28" borderId="10" xfId="0" applyFont="1" applyFill="1" applyBorder="1" applyAlignment="1">
      <alignment horizontal="left" vertical="center" wrapText="1"/>
    </xf>
    <xf numFmtId="14" fontId="44" fillId="28" borderId="10" xfId="0" applyNumberFormat="1" applyFont="1" applyFill="1" applyBorder="1" applyAlignment="1">
      <alignment vertical="center" wrapText="1"/>
    </xf>
    <xf numFmtId="14" fontId="33" fillId="28" borderId="10" xfId="0" applyNumberFormat="1" applyFont="1" applyFill="1" applyBorder="1" applyAlignment="1">
      <alignment vertical="center" wrapText="1"/>
    </xf>
    <xf numFmtId="0" fontId="33" fillId="28" borderId="35" xfId="0" applyFont="1" applyFill="1" applyBorder="1" applyAlignment="1">
      <alignment horizontal="left" vertical="center" wrapText="1"/>
    </xf>
    <xf numFmtId="0" fontId="33" fillId="0" borderId="14" xfId="0" applyFont="1" applyBorder="1" applyAlignment="1">
      <alignment horizontal="center" vertical="center"/>
    </xf>
    <xf numFmtId="0" fontId="33" fillId="0" borderId="16" xfId="0" applyFont="1" applyBorder="1" applyAlignment="1">
      <alignment horizontal="center" vertical="center"/>
    </xf>
    <xf numFmtId="0" fontId="33" fillId="0" borderId="17" xfId="0" applyFont="1" applyBorder="1" applyAlignment="1">
      <alignment horizontal="center" vertical="center"/>
    </xf>
    <xf numFmtId="0" fontId="33" fillId="0" borderId="22" xfId="0" applyFont="1" applyBorder="1" applyAlignment="1">
      <alignment horizontal="center" vertical="center"/>
    </xf>
    <xf numFmtId="0" fontId="33" fillId="0" borderId="23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 wrapText="1"/>
    </xf>
    <xf numFmtId="0" fontId="33" fillId="0" borderId="0" xfId="37" applyFont="1" applyAlignment="1">
      <alignment horizontal="left" vertical="center" wrapText="1"/>
    </xf>
    <xf numFmtId="0" fontId="36" fillId="0" borderId="24" xfId="0" applyFont="1" applyFill="1" applyBorder="1" applyAlignment="1">
      <alignment horizontal="center" vertical="center" wrapText="1"/>
    </xf>
    <xf numFmtId="0" fontId="37" fillId="25" borderId="11" xfId="0" applyFont="1" applyFill="1" applyBorder="1" applyAlignment="1">
      <alignment horizontal="center" vertical="center" wrapText="1"/>
    </xf>
    <xf numFmtId="0" fontId="37" fillId="25" borderId="12" xfId="0" applyFont="1" applyFill="1" applyBorder="1" applyAlignment="1">
      <alignment horizontal="center" vertical="center" wrapText="1"/>
    </xf>
    <xf numFmtId="0" fontId="37" fillId="25" borderId="13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38" fillId="0" borderId="25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8" fillId="0" borderId="27" xfId="0" applyFont="1" applyFill="1" applyBorder="1" applyAlignment="1">
      <alignment horizontal="left" vertical="center" wrapText="1"/>
    </xf>
    <xf numFmtId="0" fontId="38" fillId="0" borderId="28" xfId="0" applyFont="1" applyFill="1" applyBorder="1" applyAlignment="1">
      <alignment horizontal="left" vertical="center" wrapText="1"/>
    </xf>
    <xf numFmtId="0" fontId="39" fillId="0" borderId="27" xfId="0" applyFont="1" applyFill="1" applyBorder="1" applyAlignment="1">
      <alignment horizontal="left" vertical="center" wrapText="1"/>
    </xf>
    <xf numFmtId="0" fontId="39" fillId="0" borderId="28" xfId="0" applyFont="1" applyFill="1" applyBorder="1" applyAlignment="1">
      <alignment horizontal="left" vertical="center" wrapText="1"/>
    </xf>
    <xf numFmtId="0" fontId="40" fillId="0" borderId="25" xfId="0" applyFont="1" applyFill="1" applyBorder="1" applyAlignment="1">
      <alignment horizontal="center" vertical="center" wrapText="1"/>
    </xf>
    <xf numFmtId="0" fontId="33" fillId="0" borderId="25" xfId="0" applyFont="1" applyBorder="1" applyAlignment="1" applyProtection="1">
      <alignment horizontal="center"/>
    </xf>
    <xf numFmtId="0" fontId="37" fillId="25" borderId="11" xfId="0" applyFont="1" applyFill="1" applyBorder="1" applyAlignment="1">
      <alignment horizontal="left" vertical="center" wrapText="1"/>
    </xf>
    <xf numFmtId="0" fontId="37" fillId="25" borderId="32" xfId="0" applyFont="1" applyFill="1" applyBorder="1" applyAlignment="1">
      <alignment horizontal="left" vertical="center" wrapText="1"/>
    </xf>
    <xf numFmtId="0" fontId="37" fillId="25" borderId="12" xfId="0" applyFont="1" applyFill="1" applyBorder="1" applyAlignment="1">
      <alignment horizontal="left" vertical="center" wrapText="1"/>
    </xf>
    <xf numFmtId="0" fontId="37" fillId="25" borderId="13" xfId="0" applyFont="1" applyFill="1" applyBorder="1" applyAlignment="1">
      <alignment horizontal="left" vertical="center" wrapText="1"/>
    </xf>
    <xf numFmtId="0" fontId="41" fillId="25" borderId="22" xfId="0" applyFont="1" applyFill="1" applyBorder="1" applyAlignment="1">
      <alignment horizontal="center" vertical="center" wrapText="1"/>
    </xf>
    <xf numFmtId="0" fontId="41" fillId="25" borderId="24" xfId="0" applyFont="1" applyFill="1" applyBorder="1" applyAlignment="1">
      <alignment horizontal="center" vertical="center" wrapText="1"/>
    </xf>
    <xf numFmtId="0" fontId="41" fillId="25" borderId="25" xfId="0" applyFont="1" applyFill="1" applyBorder="1" applyAlignment="1">
      <alignment horizontal="center" vertical="center" wrapText="1"/>
    </xf>
    <xf numFmtId="0" fontId="41" fillId="25" borderId="33" xfId="0" applyFont="1" applyFill="1" applyBorder="1" applyAlignment="1">
      <alignment horizontal="center" vertical="center" wrapText="1"/>
    </xf>
    <xf numFmtId="0" fontId="41" fillId="25" borderId="10" xfId="0" applyFont="1" applyFill="1" applyBorder="1" applyAlignment="1">
      <alignment horizontal="center" vertical="center" wrapText="1"/>
    </xf>
    <xf numFmtId="0" fontId="41" fillId="25" borderId="15" xfId="0" applyFont="1" applyFill="1" applyBorder="1" applyAlignment="1">
      <alignment horizontal="center" vertical="center" wrapText="1"/>
    </xf>
    <xf numFmtId="0" fontId="40" fillId="0" borderId="29" xfId="0" applyFont="1" applyFill="1" applyBorder="1" applyAlignment="1">
      <alignment horizontal="left" vertical="center" wrapText="1"/>
    </xf>
    <xf numFmtId="0" fontId="40" fillId="0" borderId="30" xfId="0" applyFont="1" applyFill="1" applyBorder="1" applyAlignment="1">
      <alignment horizontal="left" vertical="center" wrapText="1"/>
    </xf>
    <xf numFmtId="0" fontId="40" fillId="0" borderId="3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24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3" fillId="29" borderId="22" xfId="0" applyFont="1" applyFill="1" applyBorder="1" applyAlignment="1">
      <alignment vertical="center" wrapText="1"/>
    </xf>
    <xf numFmtId="0" fontId="33" fillId="29" borderId="35" xfId="0" applyFont="1" applyFill="1" applyBorder="1" applyAlignment="1">
      <alignment horizontal="center" vertical="center" wrapText="1"/>
    </xf>
    <xf numFmtId="0" fontId="33" fillId="29" borderId="35" xfId="0" applyFont="1" applyFill="1" applyBorder="1" applyAlignment="1">
      <alignment vertical="center" wrapText="1"/>
    </xf>
    <xf numFmtId="0" fontId="33" fillId="29" borderId="10" xfId="0" applyFont="1" applyFill="1" applyBorder="1" applyAlignment="1">
      <alignment vertical="center" wrapText="1"/>
    </xf>
    <xf numFmtId="0" fontId="33" fillId="29" borderId="10" xfId="0" applyFont="1" applyFill="1" applyBorder="1" applyAlignment="1">
      <alignment horizontal="center" vertical="center" wrapText="1"/>
    </xf>
    <xf numFmtId="8" fontId="33" fillId="29" borderId="10" xfId="0" applyNumberFormat="1" applyFont="1" applyFill="1" applyBorder="1" applyAlignment="1">
      <alignment vertical="center" wrapText="1"/>
    </xf>
    <xf numFmtId="14" fontId="33" fillId="29" borderId="10" xfId="0" applyNumberFormat="1" applyFont="1" applyFill="1" applyBorder="1" applyAlignment="1">
      <alignment vertical="center" wrapText="1"/>
    </xf>
    <xf numFmtId="15" fontId="33" fillId="29" borderId="10" xfId="0" applyNumberFormat="1" applyFont="1" applyFill="1" applyBorder="1" applyAlignment="1">
      <alignment vertical="center" wrapText="1"/>
    </xf>
    <xf numFmtId="0" fontId="33" fillId="29" borderId="15" xfId="0" applyFont="1" applyFill="1" applyBorder="1" applyAlignment="1">
      <alignment vertical="center" wrapText="1"/>
    </xf>
    <xf numFmtId="0" fontId="33" fillId="29" borderId="0" xfId="0" applyFont="1" applyFill="1" applyAlignment="1">
      <alignment vertical="center" wrapText="1"/>
    </xf>
    <xf numFmtId="0" fontId="33" fillId="29" borderId="34" xfId="0" applyFont="1" applyFill="1" applyBorder="1" applyAlignment="1">
      <alignment vertical="center" wrapText="1"/>
    </xf>
    <xf numFmtId="6" fontId="46" fillId="30" borderId="38" xfId="0" applyNumberFormat="1" applyFont="1" applyFill="1" applyBorder="1" applyAlignment="1">
      <alignment horizontal="right" vertical="center" wrapText="1"/>
    </xf>
    <xf numFmtId="6" fontId="46" fillId="26" borderId="38" xfId="0" applyNumberFormat="1" applyFont="1" applyFill="1" applyBorder="1" applyAlignment="1">
      <alignment horizontal="right" vertical="center" wrapText="1"/>
    </xf>
    <xf numFmtId="14" fontId="44" fillId="29" borderId="38" xfId="0" applyNumberFormat="1" applyFont="1" applyFill="1" applyBorder="1" applyAlignment="1">
      <alignment vertical="center" wrapText="1"/>
    </xf>
    <xf numFmtId="6" fontId="46" fillId="29" borderId="38" xfId="0" applyNumberFormat="1" applyFont="1" applyFill="1" applyBorder="1" applyAlignment="1">
      <alignment horizontal="right" vertical="center" wrapText="1"/>
    </xf>
    <xf numFmtId="6" fontId="0" fillId="29" borderId="0" xfId="0" applyNumberFormat="1" applyFill="1"/>
    <xf numFmtId="0" fontId="47" fillId="31" borderId="38" xfId="0" applyFont="1" applyFill="1" applyBorder="1" applyAlignment="1">
      <alignment vertical="center" wrapText="1"/>
    </xf>
    <xf numFmtId="0" fontId="33" fillId="29" borderId="10" xfId="0" applyFont="1" applyFill="1" applyBorder="1" applyAlignment="1">
      <alignment horizontal="left" vertical="center" wrapText="1"/>
    </xf>
    <xf numFmtId="14" fontId="44" fillId="29" borderId="10" xfId="0" applyNumberFormat="1" applyFont="1" applyFill="1" applyBorder="1" applyAlignment="1">
      <alignment vertical="center" wrapText="1"/>
    </xf>
    <xf numFmtId="0" fontId="45" fillId="29" borderId="10" xfId="0" applyFont="1" applyFill="1" applyBorder="1" applyAlignment="1">
      <alignment vertical="center" wrapText="1"/>
    </xf>
    <xf numFmtId="0" fontId="33" fillId="29" borderId="35" xfId="0" applyFont="1" applyFill="1" applyBorder="1" applyAlignment="1">
      <alignment horizontal="left" vertical="center" wrapText="1"/>
    </xf>
    <xf numFmtId="6" fontId="48" fillId="26" borderId="38" xfId="0" applyNumberFormat="1" applyFont="1" applyFill="1" applyBorder="1" applyAlignment="1">
      <alignment horizontal="right" vertical="center" wrapText="1"/>
    </xf>
    <xf numFmtId="171" fontId="33" fillId="0" borderId="10" xfId="0" applyNumberFormat="1" applyFont="1" applyFill="1" applyBorder="1" applyAlignment="1">
      <alignment horizontal="right" vertical="center" wrapText="1"/>
    </xf>
    <xf numFmtId="171" fontId="33" fillId="0" borderId="15" xfId="0" applyNumberFormat="1" applyFont="1" applyFill="1" applyBorder="1" applyAlignment="1">
      <alignment horizontal="right" vertical="center" wrapText="1"/>
    </xf>
    <xf numFmtId="171" fontId="37" fillId="25" borderId="18" xfId="0" applyNumberFormat="1" applyFont="1" applyFill="1" applyBorder="1" applyAlignment="1">
      <alignment horizontal="right" vertical="center" wrapText="1"/>
    </xf>
    <xf numFmtId="171" fontId="37" fillId="25" borderId="19" xfId="0" applyNumberFormat="1" applyFont="1" applyFill="1" applyBorder="1" applyAlignment="1">
      <alignment horizontal="right" vertical="center" wrapText="1"/>
    </xf>
    <xf numFmtId="14" fontId="33" fillId="0" borderId="18" xfId="0" applyNumberFormat="1" applyFont="1" applyFill="1" applyBorder="1" applyAlignment="1">
      <alignment horizontal="center" vertical="center" wrapText="1"/>
    </xf>
  </cellXfs>
  <cellStyles count="43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29" builtinId="26" customBuiltin="1"/>
    <cellStyle name="Cálculo" xfId="26" builtinId="22" customBuiltin="1"/>
    <cellStyle name="Celda de comprobación" xfId="27" builtinId="23" customBuiltin="1"/>
    <cellStyle name="Celda vinculada" xfId="35" builtinId="24" customBuiltin="1"/>
    <cellStyle name="Encabezado 1" xfId="30" builtinId="16" customBuiltin="1"/>
    <cellStyle name="Encabezado 4" xfId="33" builtinId="19" customBuiltin="1"/>
    <cellStyle name="Énfasis1" xfId="19" builtinId="29" customBuiltin="1"/>
    <cellStyle name="Énfasis2" xfId="20" builtinId="33" customBuiltin="1"/>
    <cellStyle name="Énfasis3" xfId="21" builtinId="37" customBuiltin="1"/>
    <cellStyle name="Énfasis4" xfId="22" builtinId="41" customBuiltin="1"/>
    <cellStyle name="Énfasis5" xfId="23" builtinId="45" customBuiltin="1"/>
    <cellStyle name="Énfasis6" xfId="24" builtinId="49" customBuiltin="1"/>
    <cellStyle name="Entrada" xfId="34" builtinId="20" customBuiltin="1"/>
    <cellStyle name="Incorrecto" xfId="25" builtinId="27" customBuiltin="1"/>
    <cellStyle name="Neutral" xfId="36" builtinId="28" customBuiltin="1"/>
    <cellStyle name="Normal" xfId="0" builtinId="0"/>
    <cellStyle name="Normal 2" xfId="37"/>
    <cellStyle name="Notas" xfId="38" builtinId="10" customBuiltin="1"/>
    <cellStyle name="Salida" xfId="39" builtinId="21" customBuiltin="1"/>
    <cellStyle name="Texto de advertencia" xfId="42" builtinId="11" customBuiltin="1"/>
    <cellStyle name="Texto explicativo" xfId="28" builtinId="53" customBuiltin="1"/>
    <cellStyle name="Título" xfId="40" builtinId="15" customBuiltin="1"/>
    <cellStyle name="Título 2" xfId="31" builtinId="17" customBuiltin="1"/>
    <cellStyle name="Título 3" xfId="32" builtinId="18" customBuiltin="1"/>
    <cellStyle name="Total" xfId="41" builtinId="25" customBuiltin="1"/>
  </cellStyles>
  <dxfs count="0"/>
  <tableStyles count="0" defaultTableStyle="TableStyleMedium9" defaultPivotStyle="PivotStyleLight16"/>
  <colors>
    <mruColors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C18" sqref="C18"/>
    </sheetView>
  </sheetViews>
  <sheetFormatPr baseColWidth="10" defaultColWidth="9.140625" defaultRowHeight="12.75" x14ac:dyDescent="0.2"/>
  <cols>
    <col min="1" max="1" width="9.140625" style="8"/>
    <col min="2" max="2" width="45" style="8" bestFit="1" customWidth="1"/>
    <col min="3" max="3" width="52" style="8" bestFit="1" customWidth="1"/>
    <col min="4" max="4" width="20.85546875" style="8" customWidth="1"/>
    <col min="5" max="16384" width="9.140625" style="8"/>
  </cols>
  <sheetData>
    <row r="1" spans="2:4" ht="13.5" thickBot="1" x14ac:dyDescent="0.25"/>
    <row r="2" spans="2:4" ht="30" x14ac:dyDescent="0.2">
      <c r="B2" s="9" t="s">
        <v>183</v>
      </c>
      <c r="C2" s="10" t="s">
        <v>179</v>
      </c>
      <c r="D2" s="11" t="s">
        <v>180</v>
      </c>
    </row>
    <row r="3" spans="2:4" x14ac:dyDescent="0.2">
      <c r="B3" s="79" t="s">
        <v>207</v>
      </c>
      <c r="C3" s="12" t="s">
        <v>209</v>
      </c>
      <c r="D3" s="13" t="s">
        <v>202</v>
      </c>
    </row>
    <row r="4" spans="2:4" x14ac:dyDescent="0.2">
      <c r="B4" s="80"/>
      <c r="C4" s="12" t="s">
        <v>210</v>
      </c>
      <c r="D4" s="13" t="s">
        <v>211</v>
      </c>
    </row>
    <row r="5" spans="2:4" x14ac:dyDescent="0.2">
      <c r="B5" s="80"/>
      <c r="C5" s="12"/>
      <c r="D5" s="13"/>
    </row>
    <row r="6" spans="2:4" x14ac:dyDescent="0.2">
      <c r="B6" s="80"/>
      <c r="C6" s="12"/>
      <c r="D6" s="13"/>
    </row>
    <row r="7" spans="2:4" x14ac:dyDescent="0.2">
      <c r="B7" s="80"/>
      <c r="C7" s="12"/>
      <c r="D7" s="13"/>
    </row>
    <row r="8" spans="2:4" x14ac:dyDescent="0.2">
      <c r="B8" s="80"/>
      <c r="C8" s="12"/>
      <c r="D8" s="13"/>
    </row>
    <row r="9" spans="2:4" ht="13.5" thickBot="1" x14ac:dyDescent="0.25">
      <c r="B9" s="81"/>
      <c r="C9" s="14"/>
      <c r="D9" s="15"/>
    </row>
    <row r="11" spans="2:4" ht="54" customHeight="1" x14ac:dyDescent="0.2">
      <c r="B11" s="84" t="s">
        <v>197</v>
      </c>
      <c r="C11" s="84"/>
    </row>
    <row r="12" spans="2:4" ht="13.5" thickBot="1" x14ac:dyDescent="0.25"/>
    <row r="13" spans="2:4" x14ac:dyDescent="0.2">
      <c r="B13" s="16" t="s">
        <v>181</v>
      </c>
      <c r="C13" s="17" t="s">
        <v>182</v>
      </c>
      <c r="D13" s="18"/>
    </row>
    <row r="14" spans="2:4" x14ac:dyDescent="0.2">
      <c r="B14" s="82" t="s">
        <v>212</v>
      </c>
      <c r="C14" s="53" t="s">
        <v>213</v>
      </c>
      <c r="D14" s="18"/>
    </row>
    <row r="15" spans="2:4" ht="25.5" x14ac:dyDescent="0.2">
      <c r="B15" s="82"/>
      <c r="C15" s="53" t="s">
        <v>214</v>
      </c>
    </row>
    <row r="16" spans="2:4" ht="25.5" x14ac:dyDescent="0.2">
      <c r="B16" s="82"/>
      <c r="C16" s="53" t="s">
        <v>215</v>
      </c>
    </row>
    <row r="17" spans="2:3" x14ac:dyDescent="0.2">
      <c r="B17" s="82"/>
      <c r="C17" s="53" t="s">
        <v>216</v>
      </c>
    </row>
    <row r="18" spans="2:3" ht="13.5" thickBot="1" x14ac:dyDescent="0.25">
      <c r="B18" s="83"/>
      <c r="C18" s="54" t="s">
        <v>184</v>
      </c>
    </row>
    <row r="20" spans="2:3" ht="48.75" customHeight="1" x14ac:dyDescent="0.2">
      <c r="B20" s="85" t="s">
        <v>196</v>
      </c>
      <c r="C20" s="85"/>
    </row>
  </sheetData>
  <mergeCells count="4">
    <mergeCell ref="B3:B9"/>
    <mergeCell ref="B14:B18"/>
    <mergeCell ref="B11:C11"/>
    <mergeCell ref="B20:C20"/>
  </mergeCells>
  <phoneticPr fontId="1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9"/>
    <pageSetUpPr fitToPage="1"/>
  </sheetPr>
  <dimension ref="A1:C25"/>
  <sheetViews>
    <sheetView showGridLines="0" tabSelected="1" workbookViewId="0">
      <selection activeCell="B7" sqref="B7:C7"/>
    </sheetView>
  </sheetViews>
  <sheetFormatPr baseColWidth="10" defaultColWidth="9.140625" defaultRowHeight="12.75" x14ac:dyDescent="0.2"/>
  <cols>
    <col min="1" max="1" width="52.5703125" style="19" customWidth="1"/>
    <col min="2" max="2" width="28.28515625" style="19" customWidth="1"/>
    <col min="3" max="3" width="38.140625" style="19" customWidth="1"/>
    <col min="4" max="16384" width="9.140625" style="19"/>
  </cols>
  <sheetData>
    <row r="1" spans="1:3" ht="30.75" customHeight="1" thickBot="1" x14ac:dyDescent="0.25">
      <c r="A1" s="86" t="s">
        <v>162</v>
      </c>
      <c r="B1" s="86"/>
      <c r="C1" s="86"/>
    </row>
    <row r="2" spans="1:3" ht="15.75" x14ac:dyDescent="0.2">
      <c r="A2" s="87" t="s">
        <v>170</v>
      </c>
      <c r="B2" s="88"/>
      <c r="C2" s="89"/>
    </row>
    <row r="3" spans="1:3" ht="15.75" x14ac:dyDescent="0.2">
      <c r="A3" s="20" t="s">
        <v>0</v>
      </c>
      <c r="B3" s="21" t="s">
        <v>163</v>
      </c>
      <c r="C3" s="22" t="s">
        <v>51</v>
      </c>
    </row>
    <row r="4" spans="1:3" ht="13.5" thickBot="1" x14ac:dyDescent="0.25">
      <c r="A4" s="23" t="s">
        <v>174</v>
      </c>
      <c r="B4" s="24"/>
      <c r="C4" s="25"/>
    </row>
    <row r="5" spans="1:3" ht="13.5" thickBot="1" x14ac:dyDescent="0.25">
      <c r="A5" s="91"/>
      <c r="B5" s="91"/>
      <c r="C5" s="91"/>
    </row>
    <row r="6" spans="1:3" ht="15.75" x14ac:dyDescent="0.2">
      <c r="A6" s="87" t="s">
        <v>171</v>
      </c>
      <c r="B6" s="88"/>
      <c r="C6" s="89"/>
    </row>
    <row r="7" spans="1:3" ht="13.5" thickBot="1" x14ac:dyDescent="0.25">
      <c r="A7" s="23" t="s">
        <v>166</v>
      </c>
      <c r="B7" s="142">
        <v>43006</v>
      </c>
      <c r="C7" s="90"/>
    </row>
    <row r="8" spans="1:3" ht="13.5" thickBot="1" x14ac:dyDescent="0.25">
      <c r="A8" s="91"/>
      <c r="B8" s="91"/>
      <c r="C8" s="91"/>
    </row>
    <row r="9" spans="1:3" ht="15.75" x14ac:dyDescent="0.2">
      <c r="A9" s="87" t="s">
        <v>187</v>
      </c>
      <c r="B9" s="88"/>
      <c r="C9" s="89"/>
    </row>
    <row r="10" spans="1:3" ht="31.5" x14ac:dyDescent="0.2">
      <c r="A10" s="20" t="s">
        <v>2</v>
      </c>
      <c r="B10" s="21" t="s">
        <v>3</v>
      </c>
      <c r="C10" s="22" t="s">
        <v>4</v>
      </c>
    </row>
    <row r="11" spans="1:3" x14ac:dyDescent="0.2">
      <c r="A11" s="26" t="s">
        <v>5</v>
      </c>
      <c r="B11" s="138">
        <f>'Detalle Plan de Adquisiciones'!AY11</f>
        <v>4414260</v>
      </c>
      <c r="C11" s="139">
        <f>'Detalle Plan de Adquisiciones'!BA11</f>
        <v>4943972</v>
      </c>
    </row>
    <row r="12" spans="1:3" x14ac:dyDescent="0.2">
      <c r="A12" s="26" t="s">
        <v>6</v>
      </c>
      <c r="B12" s="138">
        <f>'Detalle Plan de Adquisiciones'!AY26</f>
        <v>27031218</v>
      </c>
      <c r="C12" s="139">
        <f>'Detalle Plan de Adquisiciones'!BA26</f>
        <v>31971807</v>
      </c>
    </row>
    <row r="13" spans="1:3" x14ac:dyDescent="0.2">
      <c r="A13" s="26" t="s">
        <v>7</v>
      </c>
      <c r="B13" s="138">
        <f>'Detalle Plan de Adquisiciones'!AY37</f>
        <v>8779000</v>
      </c>
      <c r="C13" s="139">
        <f>'Detalle Plan de Adquisiciones'!BA37</f>
        <v>11624479</v>
      </c>
    </row>
    <row r="14" spans="1:3" x14ac:dyDescent="0.2">
      <c r="A14" s="26" t="s">
        <v>8</v>
      </c>
      <c r="B14" s="138">
        <f>'Detalle Plan de Adquisiciones'!AY78</f>
        <v>1380000</v>
      </c>
      <c r="C14" s="139">
        <f>'Detalle Plan de Adquisiciones'!BA78</f>
        <v>1545600</v>
      </c>
    </row>
    <row r="15" spans="1:3" x14ac:dyDescent="0.2">
      <c r="A15" s="26" t="s">
        <v>9</v>
      </c>
      <c r="B15" s="138">
        <f>'Detalle Plan de Adquisiciones'!AY98</f>
        <v>0</v>
      </c>
      <c r="C15" s="139">
        <f>'Detalle Plan de Adquisiciones'!BA98</f>
        <v>0</v>
      </c>
    </row>
    <row r="16" spans="1:3" x14ac:dyDescent="0.2">
      <c r="A16" s="26" t="s">
        <v>10</v>
      </c>
      <c r="B16" s="138">
        <f>'Detalle Plan de Adquisiciones'!AY56+'Detalle Plan de Adquisiciones'!AY70</f>
        <v>5995522</v>
      </c>
      <c r="C16" s="139">
        <f>'Detalle Plan de Adquisiciones'!BA56+'Detalle Plan de Adquisiciones'!BA70</f>
        <v>6906983</v>
      </c>
    </row>
    <row r="17" spans="1:3" x14ac:dyDescent="0.2">
      <c r="A17" s="27" t="s">
        <v>227</v>
      </c>
      <c r="B17" s="138">
        <f>'Detalle Plan de Adquisiciones'!AY108</f>
        <v>190000000</v>
      </c>
      <c r="C17" s="139">
        <f>'Detalle Plan de Adquisiciones'!BA108</f>
        <v>190000000</v>
      </c>
    </row>
    <row r="18" spans="1:3" x14ac:dyDescent="0.2">
      <c r="A18" s="26" t="s">
        <v>226</v>
      </c>
      <c r="B18" s="138">
        <v>0</v>
      </c>
      <c r="C18" s="139">
        <v>0</v>
      </c>
    </row>
    <row r="19" spans="1:3" x14ac:dyDescent="0.2">
      <c r="A19" s="27" t="s">
        <v>14</v>
      </c>
      <c r="B19" s="138"/>
      <c r="C19" s="139"/>
    </row>
    <row r="20" spans="1:3" ht="16.5" thickBot="1" x14ac:dyDescent="0.25">
      <c r="A20" s="28" t="s">
        <v>167</v>
      </c>
      <c r="B20" s="140">
        <f>SUM(B11:B19)</f>
        <v>237600000</v>
      </c>
      <c r="C20" s="141">
        <f>SUM(C11:C19)</f>
        <v>246992841</v>
      </c>
    </row>
    <row r="21" spans="1:3" ht="13.5" thickBot="1" x14ac:dyDescent="0.25">
      <c r="A21" s="98"/>
      <c r="B21" s="98"/>
      <c r="C21" s="98"/>
    </row>
    <row r="22" spans="1:3" ht="32.25" thickBot="1" x14ac:dyDescent="0.25">
      <c r="A22" s="29" t="s">
        <v>172</v>
      </c>
      <c r="B22" s="95" t="s">
        <v>168</v>
      </c>
      <c r="C22" s="96"/>
    </row>
    <row r="23" spans="1:3" ht="16.5" thickBot="1" x14ac:dyDescent="0.25">
      <c r="A23" s="97"/>
      <c r="B23" s="97"/>
      <c r="C23" s="97"/>
    </row>
    <row r="24" spans="1:3" ht="32.25" customHeight="1" thickBot="1" x14ac:dyDescent="0.25">
      <c r="A24" s="29" t="s">
        <v>173</v>
      </c>
      <c r="B24" s="93" t="s">
        <v>188</v>
      </c>
      <c r="C24" s="94"/>
    </row>
    <row r="25" spans="1:3" x14ac:dyDescent="0.2">
      <c r="A25" s="92"/>
      <c r="B25" s="92"/>
      <c r="C25" s="92"/>
    </row>
  </sheetData>
  <mergeCells count="12">
    <mergeCell ref="A25:C25"/>
    <mergeCell ref="B24:C24"/>
    <mergeCell ref="B22:C22"/>
    <mergeCell ref="A8:C8"/>
    <mergeCell ref="A23:C23"/>
    <mergeCell ref="A21:C21"/>
    <mergeCell ref="A1:C1"/>
    <mergeCell ref="A9:C9"/>
    <mergeCell ref="A2:C2"/>
    <mergeCell ref="A6:C6"/>
    <mergeCell ref="B7:C7"/>
    <mergeCell ref="A5:C5"/>
  </mergeCells>
  <phoneticPr fontId="1" type="noConversion"/>
  <printOptions horizontalCentered="1"/>
  <pageMargins left="0.39370078740157483" right="0.39370078740157483" top="0.78740157480314965" bottom="0.78740157480314965" header="0.51181102362204722" footer="0.51181102362204722"/>
  <pageSetup orientation="landscape" r:id="rId1"/>
  <headerFooter alignWithMargins="0">
    <oddHeader>&amp;F</oddHeader>
    <oddFooter>&amp;L&amp;"Arial,Bold"SEPA Confidential&amp;C&amp;D&amp;RPage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9"/>
    <pageSetUpPr fitToPage="1"/>
  </sheetPr>
  <dimension ref="A1:BF108"/>
  <sheetViews>
    <sheetView zoomScale="80" zoomScaleNormal="80" workbookViewId="0">
      <selection activeCell="A6" sqref="A6"/>
    </sheetView>
  </sheetViews>
  <sheetFormatPr baseColWidth="10" defaultColWidth="9.140625" defaultRowHeight="12.75" x14ac:dyDescent="0.2"/>
  <cols>
    <col min="1" max="1" width="20.5703125" style="19" bestFit="1" customWidth="1"/>
    <col min="2" max="2" width="20.5703125" style="70" customWidth="1"/>
    <col min="3" max="3" width="20.5703125" style="19" customWidth="1"/>
    <col min="4" max="4" width="17.42578125" style="19" bestFit="1" customWidth="1"/>
    <col min="5" max="5" width="44.42578125" style="19" customWidth="1"/>
    <col min="6" max="6" width="20" style="19" bestFit="1" customWidth="1"/>
    <col min="7" max="7" width="41.140625" style="19" customWidth="1"/>
    <col min="8" max="8" width="17.5703125" style="70" customWidth="1"/>
    <col min="9" max="9" width="32.85546875" style="19" customWidth="1"/>
    <col min="10" max="10" width="41" style="19" customWidth="1"/>
    <col min="11" max="11" width="17.5703125" style="19" customWidth="1"/>
    <col min="12" max="12" width="17" style="19" customWidth="1"/>
    <col min="13" max="13" width="17" style="70" customWidth="1"/>
    <col min="14" max="14" width="18.140625" style="19" customWidth="1"/>
    <col min="15" max="15" width="16.42578125" style="19" customWidth="1"/>
    <col min="16" max="17" width="11.28515625" style="19" bestFit="1" customWidth="1"/>
    <col min="18" max="18" width="24.28515625" style="19" bestFit="1" customWidth="1"/>
    <col min="19" max="19" width="12.140625" style="19" customWidth="1"/>
    <col min="20" max="20" width="13.5703125" style="19" customWidth="1"/>
    <col min="21" max="21" width="10" style="19" customWidth="1"/>
    <col min="22" max="22" width="11.42578125" style="19" customWidth="1"/>
    <col min="23" max="23" width="12.28515625" style="19" customWidth="1"/>
    <col min="24" max="24" width="11.28515625" style="19" bestFit="1" customWidth="1"/>
    <col min="25" max="25" width="31.140625" style="19" customWidth="1"/>
    <col min="26" max="26" width="11.28515625" style="19" bestFit="1" customWidth="1"/>
    <col min="27" max="28" width="10" style="19" customWidth="1"/>
    <col min="29" max="29" width="10.5703125" style="19" bestFit="1" customWidth="1"/>
    <col min="30" max="30" width="11.7109375" style="19" customWidth="1"/>
    <col min="31" max="31" width="10" style="19" customWidth="1"/>
    <col min="32" max="32" width="16.28515625" style="19" customWidth="1"/>
    <col min="33" max="33" width="25.28515625" style="19" customWidth="1"/>
    <col min="34" max="34" width="55.5703125" style="19" customWidth="1"/>
    <col min="35" max="35" width="11.28515625" style="19" bestFit="1" customWidth="1"/>
    <col min="36" max="36" width="9.140625" style="19"/>
    <col min="37" max="40" width="12.7109375" style="19" customWidth="1"/>
    <col min="41" max="41" width="36.28515625" style="19" customWidth="1"/>
    <col min="42" max="42" width="53" style="19" hidden="1" customWidth="1"/>
    <col min="43" max="43" width="10.5703125" style="19" hidden="1" customWidth="1"/>
    <col min="44" max="50" width="9.140625" style="19"/>
    <col min="51" max="51" width="22" style="19" bestFit="1" customWidth="1"/>
    <col min="52" max="52" width="15.7109375" style="19" bestFit="1" customWidth="1"/>
    <col min="53" max="53" width="17.85546875" style="19" bestFit="1" customWidth="1"/>
    <col min="54" max="16384" width="9.140625" style="19"/>
  </cols>
  <sheetData>
    <row r="1" spans="1:53" ht="16.5" thickBot="1" x14ac:dyDescent="0.25">
      <c r="A1" s="109" t="s">
        <v>175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1"/>
    </row>
    <row r="2" spans="1:53" ht="15.75" x14ac:dyDescent="0.2">
      <c r="A2" s="99" t="s">
        <v>15</v>
      </c>
      <c r="B2" s="100"/>
      <c r="C2" s="100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2"/>
      <c r="AY2" s="19" t="s">
        <v>203</v>
      </c>
      <c r="AZ2" s="19" t="s">
        <v>204</v>
      </c>
      <c r="BA2" s="19" t="s">
        <v>167</v>
      </c>
    </row>
    <row r="3" spans="1:53" ht="22.5" customHeight="1" x14ac:dyDescent="0.2">
      <c r="A3" s="103" t="s">
        <v>16</v>
      </c>
      <c r="B3" s="104" t="s">
        <v>185</v>
      </c>
      <c r="C3" s="104" t="s">
        <v>186</v>
      </c>
      <c r="D3" s="107" t="s">
        <v>128</v>
      </c>
      <c r="E3" s="107" t="s">
        <v>17</v>
      </c>
      <c r="F3" s="107" t="s">
        <v>18</v>
      </c>
      <c r="G3" s="104" t="s">
        <v>189</v>
      </c>
      <c r="H3" s="107" t="s">
        <v>20</v>
      </c>
      <c r="I3" s="104" t="s">
        <v>134</v>
      </c>
      <c r="J3" s="107" t="s">
        <v>190</v>
      </c>
      <c r="K3" s="107" t="s">
        <v>191</v>
      </c>
      <c r="L3" s="107" t="s">
        <v>22</v>
      </c>
      <c r="M3" s="107" t="s">
        <v>169</v>
      </c>
      <c r="N3" s="104" t="s">
        <v>192</v>
      </c>
      <c r="O3" s="107" t="s">
        <v>193</v>
      </c>
      <c r="P3" s="107" t="s">
        <v>24</v>
      </c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 t="s">
        <v>25</v>
      </c>
      <c r="AG3" s="107" t="s">
        <v>26</v>
      </c>
      <c r="AH3" s="108" t="s">
        <v>1</v>
      </c>
      <c r="AP3" s="19" t="s">
        <v>164</v>
      </c>
    </row>
    <row r="4" spans="1:53" ht="37.5" customHeight="1" x14ac:dyDescent="0.2">
      <c r="A4" s="103"/>
      <c r="B4" s="105"/>
      <c r="C4" s="105"/>
      <c r="D4" s="107"/>
      <c r="E4" s="107"/>
      <c r="F4" s="107"/>
      <c r="G4" s="105"/>
      <c r="H4" s="107"/>
      <c r="I4" s="105"/>
      <c r="J4" s="107"/>
      <c r="K4" s="107"/>
      <c r="L4" s="107"/>
      <c r="M4" s="107"/>
      <c r="N4" s="105"/>
      <c r="O4" s="107"/>
      <c r="P4" s="107" t="s">
        <v>27</v>
      </c>
      <c r="Q4" s="107"/>
      <c r="R4" s="107" t="s">
        <v>28</v>
      </c>
      <c r="S4" s="107"/>
      <c r="T4" s="107" t="s">
        <v>29</v>
      </c>
      <c r="U4" s="107"/>
      <c r="V4" s="107" t="s">
        <v>30</v>
      </c>
      <c r="W4" s="107"/>
      <c r="X4" s="107" t="s">
        <v>31</v>
      </c>
      <c r="Y4" s="107"/>
      <c r="Z4" s="107" t="s">
        <v>32</v>
      </c>
      <c r="AA4" s="107"/>
      <c r="AB4" s="107" t="s">
        <v>33</v>
      </c>
      <c r="AC4" s="107"/>
      <c r="AD4" s="107" t="s">
        <v>34</v>
      </c>
      <c r="AE4" s="107"/>
      <c r="AF4" s="107"/>
      <c r="AG4" s="107"/>
      <c r="AH4" s="108"/>
      <c r="AP4" s="19" t="s">
        <v>165</v>
      </c>
    </row>
    <row r="5" spans="1:53" ht="20.25" customHeight="1" x14ac:dyDescent="0.2">
      <c r="A5" s="103"/>
      <c r="B5" s="106"/>
      <c r="C5" s="106"/>
      <c r="D5" s="107"/>
      <c r="E5" s="107"/>
      <c r="F5" s="107"/>
      <c r="G5" s="106"/>
      <c r="H5" s="107"/>
      <c r="I5" s="106"/>
      <c r="J5" s="107"/>
      <c r="K5" s="107"/>
      <c r="L5" s="107"/>
      <c r="M5" s="107"/>
      <c r="N5" s="106"/>
      <c r="O5" s="107"/>
      <c r="P5" s="30" t="s">
        <v>35</v>
      </c>
      <c r="Q5" s="30" t="s">
        <v>36</v>
      </c>
      <c r="R5" s="30" t="s">
        <v>35</v>
      </c>
      <c r="S5" s="30" t="s">
        <v>36</v>
      </c>
      <c r="T5" s="30" t="s">
        <v>35</v>
      </c>
      <c r="U5" s="30" t="s">
        <v>36</v>
      </c>
      <c r="V5" s="30" t="s">
        <v>35</v>
      </c>
      <c r="W5" s="30" t="s">
        <v>36</v>
      </c>
      <c r="X5" s="30" t="s">
        <v>35</v>
      </c>
      <c r="Y5" s="30" t="s">
        <v>36</v>
      </c>
      <c r="Z5" s="30" t="s">
        <v>35</v>
      </c>
      <c r="AA5" s="30" t="s">
        <v>36</v>
      </c>
      <c r="AB5" s="30" t="s">
        <v>35</v>
      </c>
      <c r="AC5" s="30" t="s">
        <v>36</v>
      </c>
      <c r="AD5" s="30" t="s">
        <v>35</v>
      </c>
      <c r="AE5" s="30" t="s">
        <v>36</v>
      </c>
      <c r="AF5" s="107"/>
      <c r="AG5" s="107"/>
      <c r="AH5" s="108"/>
      <c r="AP5" s="31" t="s">
        <v>120</v>
      </c>
    </row>
    <row r="6" spans="1:53" s="125" customFormat="1" ht="12.75" customHeight="1" x14ac:dyDescent="0.2">
      <c r="A6" s="116" t="s">
        <v>211</v>
      </c>
      <c r="B6" s="117" t="s">
        <v>294</v>
      </c>
      <c r="C6" s="118"/>
      <c r="D6" s="119"/>
      <c r="E6" s="119" t="s">
        <v>293</v>
      </c>
      <c r="F6" s="119"/>
      <c r="G6" s="119" t="s">
        <v>75</v>
      </c>
      <c r="H6" s="120">
        <v>1</v>
      </c>
      <c r="I6" s="119"/>
      <c r="J6" s="119"/>
      <c r="K6" s="119" t="s">
        <v>117</v>
      </c>
      <c r="L6" s="121">
        <f>BA6</f>
        <v>3990530</v>
      </c>
      <c r="M6" s="120" t="s">
        <v>295</v>
      </c>
      <c r="N6" s="119" t="s">
        <v>164</v>
      </c>
      <c r="O6" s="119" t="s">
        <v>120</v>
      </c>
      <c r="P6" s="122">
        <v>43241</v>
      </c>
      <c r="Q6" s="119"/>
      <c r="R6" s="123">
        <f>P6+25</f>
        <v>43266</v>
      </c>
      <c r="S6" s="119"/>
      <c r="T6" s="123">
        <f>R6+35</f>
        <v>43301</v>
      </c>
      <c r="U6" s="119"/>
      <c r="V6" s="123">
        <f>T6+45</f>
        <v>43346</v>
      </c>
      <c r="W6" s="119"/>
      <c r="X6" s="123">
        <f>V6+70</f>
        <v>43416</v>
      </c>
      <c r="Y6" s="119"/>
      <c r="Z6" s="123">
        <f>X6+20</f>
        <v>43436</v>
      </c>
      <c r="AA6" s="119"/>
      <c r="AB6" s="123">
        <f>Z6+60</f>
        <v>43496</v>
      </c>
      <c r="AC6" s="119"/>
      <c r="AD6" s="123">
        <f>AB6+210</f>
        <v>43706</v>
      </c>
      <c r="AE6" s="119"/>
      <c r="AF6" s="119"/>
      <c r="AG6" s="119"/>
      <c r="AH6" s="124"/>
      <c r="AP6" s="126" t="s">
        <v>121</v>
      </c>
      <c r="AY6" s="125">
        <v>3562974</v>
      </c>
      <c r="AZ6" s="125">
        <v>427556</v>
      </c>
      <c r="BA6" s="125">
        <v>3990530</v>
      </c>
    </row>
    <row r="7" spans="1:53" s="125" customFormat="1" ht="12.75" customHeight="1" x14ac:dyDescent="0.2">
      <c r="A7" s="116" t="s">
        <v>211</v>
      </c>
      <c r="B7" s="117" t="s">
        <v>294</v>
      </c>
      <c r="C7" s="118"/>
      <c r="D7" s="119"/>
      <c r="E7" s="119" t="s">
        <v>296</v>
      </c>
      <c r="F7" s="119"/>
      <c r="G7" s="119" t="s">
        <v>297</v>
      </c>
      <c r="H7" s="120">
        <v>1</v>
      </c>
      <c r="I7" s="119"/>
      <c r="J7" s="119"/>
      <c r="K7" s="119" t="s">
        <v>117</v>
      </c>
      <c r="L7" s="121">
        <f>BA7</f>
        <v>953442</v>
      </c>
      <c r="M7" s="120" t="s">
        <v>298</v>
      </c>
      <c r="N7" s="119" t="s">
        <v>164</v>
      </c>
      <c r="O7" s="119" t="s">
        <v>120</v>
      </c>
      <c r="P7" s="122">
        <v>43241</v>
      </c>
      <c r="Q7" s="119"/>
      <c r="R7" s="123">
        <f>P7+25</f>
        <v>43266</v>
      </c>
      <c r="S7" s="119"/>
      <c r="T7" s="123">
        <f>R7+35</f>
        <v>43301</v>
      </c>
      <c r="U7" s="119"/>
      <c r="V7" s="123">
        <f>T7+45</f>
        <v>43346</v>
      </c>
      <c r="W7" s="119"/>
      <c r="X7" s="123">
        <f>V7+70</f>
        <v>43416</v>
      </c>
      <c r="Y7" s="119"/>
      <c r="Z7" s="123">
        <f>X7+20</f>
        <v>43436</v>
      </c>
      <c r="AA7" s="119"/>
      <c r="AB7" s="123">
        <f>Z7+60</f>
        <v>43496</v>
      </c>
      <c r="AC7" s="119"/>
      <c r="AD7" s="123">
        <f>AB7+150</f>
        <v>43646</v>
      </c>
      <c r="AE7" s="119"/>
      <c r="AF7" s="119"/>
      <c r="AG7" s="119"/>
      <c r="AH7" s="124"/>
      <c r="AP7" s="126" t="s">
        <v>122</v>
      </c>
      <c r="AY7" s="125">
        <v>851286</v>
      </c>
      <c r="AZ7" s="125">
        <v>102155</v>
      </c>
      <c r="BA7" s="125">
        <v>953442</v>
      </c>
    </row>
    <row r="8" spans="1:53" ht="12.75" customHeight="1" x14ac:dyDescent="0.2">
      <c r="A8" s="32"/>
      <c r="B8" s="52"/>
      <c r="C8" s="33"/>
      <c r="D8" s="34"/>
      <c r="E8" s="34"/>
      <c r="F8" s="34"/>
      <c r="G8" s="34"/>
      <c r="H8" s="58"/>
      <c r="I8" s="34"/>
      <c r="J8" s="34"/>
      <c r="K8" s="34"/>
      <c r="L8" s="34"/>
      <c r="M8" s="58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5"/>
      <c r="AP8" s="31" t="s">
        <v>123</v>
      </c>
    </row>
    <row r="9" spans="1:53" ht="12.75" customHeight="1" x14ac:dyDescent="0.2">
      <c r="A9" s="32"/>
      <c r="B9" s="52"/>
      <c r="C9" s="33"/>
      <c r="D9" s="34"/>
      <c r="E9" s="34"/>
      <c r="F9" s="34"/>
      <c r="G9" s="34"/>
      <c r="H9" s="58"/>
      <c r="I9" s="34"/>
      <c r="J9" s="34"/>
      <c r="K9" s="34"/>
      <c r="L9" s="34"/>
      <c r="M9" s="58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5"/>
      <c r="AP9" s="31" t="s">
        <v>124</v>
      </c>
    </row>
    <row r="10" spans="1:53" ht="12.75" customHeight="1" thickBot="1" x14ac:dyDescent="0.25">
      <c r="A10" s="36"/>
      <c r="B10" s="69"/>
      <c r="C10" s="37"/>
      <c r="D10" s="38"/>
      <c r="E10" s="38"/>
      <c r="F10" s="38"/>
      <c r="G10" s="38"/>
      <c r="H10" s="55"/>
      <c r="I10" s="38"/>
      <c r="J10" s="38"/>
      <c r="K10" s="38"/>
      <c r="L10" s="38"/>
      <c r="M10" s="55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9"/>
      <c r="AP10" s="31" t="s">
        <v>125</v>
      </c>
    </row>
    <row r="11" spans="1:53" ht="12.75" customHeight="1" thickBot="1" x14ac:dyDescent="0.25">
      <c r="AP11" s="31" t="s">
        <v>126</v>
      </c>
      <c r="AY11" s="19">
        <f>SUM(AY6:AY10)</f>
        <v>4414260</v>
      </c>
      <c r="AZ11" s="19">
        <f t="shared" ref="AZ11:BA11" si="0">SUM(AZ6:AZ10)</f>
        <v>529711</v>
      </c>
      <c r="BA11" s="19">
        <f t="shared" si="0"/>
        <v>4943972</v>
      </c>
    </row>
    <row r="12" spans="1:53" ht="15.75" customHeight="1" x14ac:dyDescent="0.2">
      <c r="A12" s="99" t="s">
        <v>37</v>
      </c>
      <c r="B12" s="100"/>
      <c r="C12" s="100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2"/>
      <c r="AP12" s="31" t="s">
        <v>127</v>
      </c>
    </row>
    <row r="13" spans="1:53" ht="18.75" customHeight="1" x14ac:dyDescent="0.2">
      <c r="A13" s="103" t="s">
        <v>16</v>
      </c>
      <c r="B13" s="104" t="s">
        <v>185</v>
      </c>
      <c r="C13" s="104" t="s">
        <v>186</v>
      </c>
      <c r="D13" s="107" t="s">
        <v>128</v>
      </c>
      <c r="E13" s="107" t="s">
        <v>17</v>
      </c>
      <c r="F13" s="107" t="s">
        <v>18</v>
      </c>
      <c r="G13" s="104" t="s">
        <v>194</v>
      </c>
      <c r="H13" s="107" t="s">
        <v>20</v>
      </c>
      <c r="I13" s="104" t="s">
        <v>134</v>
      </c>
      <c r="J13" s="107" t="s">
        <v>190</v>
      </c>
      <c r="K13" s="107" t="s">
        <v>191</v>
      </c>
      <c r="L13" s="107" t="s">
        <v>22</v>
      </c>
      <c r="M13" s="107" t="s">
        <v>169</v>
      </c>
      <c r="N13" s="104" t="s">
        <v>192</v>
      </c>
      <c r="O13" s="107" t="s">
        <v>193</v>
      </c>
      <c r="P13" s="107" t="s">
        <v>24</v>
      </c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 t="s">
        <v>25</v>
      </c>
      <c r="AG13" s="107" t="s">
        <v>26</v>
      </c>
      <c r="AH13" s="108" t="s">
        <v>1</v>
      </c>
    </row>
    <row r="14" spans="1:53" ht="35.25" customHeight="1" x14ac:dyDescent="0.2">
      <c r="A14" s="103"/>
      <c r="B14" s="105"/>
      <c r="C14" s="105"/>
      <c r="D14" s="107"/>
      <c r="E14" s="107"/>
      <c r="F14" s="107"/>
      <c r="G14" s="105"/>
      <c r="H14" s="107"/>
      <c r="I14" s="105"/>
      <c r="J14" s="107"/>
      <c r="K14" s="107"/>
      <c r="L14" s="107"/>
      <c r="M14" s="107"/>
      <c r="N14" s="105"/>
      <c r="O14" s="107"/>
      <c r="P14" s="107" t="s">
        <v>27</v>
      </c>
      <c r="Q14" s="107"/>
      <c r="R14" s="107" t="s">
        <v>28</v>
      </c>
      <c r="S14" s="107"/>
      <c r="T14" s="107" t="s">
        <v>29</v>
      </c>
      <c r="U14" s="107"/>
      <c r="V14" s="107" t="s">
        <v>30</v>
      </c>
      <c r="W14" s="107"/>
      <c r="X14" s="107" t="s">
        <v>31</v>
      </c>
      <c r="Y14" s="107"/>
      <c r="Z14" s="107" t="s">
        <v>32</v>
      </c>
      <c r="AA14" s="107"/>
      <c r="AB14" s="107" t="s">
        <v>33</v>
      </c>
      <c r="AC14" s="107"/>
      <c r="AD14" s="107" t="s">
        <v>34</v>
      </c>
      <c r="AE14" s="107"/>
      <c r="AF14" s="107"/>
      <c r="AG14" s="107"/>
      <c r="AH14" s="108"/>
    </row>
    <row r="15" spans="1:53" ht="25.5" customHeight="1" x14ac:dyDescent="0.2">
      <c r="A15" s="103"/>
      <c r="B15" s="106"/>
      <c r="C15" s="106"/>
      <c r="D15" s="107"/>
      <c r="E15" s="107"/>
      <c r="F15" s="107"/>
      <c r="G15" s="106"/>
      <c r="H15" s="107"/>
      <c r="I15" s="106"/>
      <c r="J15" s="107"/>
      <c r="K15" s="107"/>
      <c r="L15" s="107"/>
      <c r="M15" s="107"/>
      <c r="N15" s="106"/>
      <c r="O15" s="107"/>
      <c r="P15" s="30" t="s">
        <v>35</v>
      </c>
      <c r="Q15" s="30" t="s">
        <v>36</v>
      </c>
      <c r="R15" s="30" t="s">
        <v>35</v>
      </c>
      <c r="S15" s="30" t="s">
        <v>36</v>
      </c>
      <c r="T15" s="30" t="s">
        <v>35</v>
      </c>
      <c r="U15" s="30" t="s">
        <v>36</v>
      </c>
      <c r="V15" s="30" t="s">
        <v>35</v>
      </c>
      <c r="W15" s="30" t="s">
        <v>36</v>
      </c>
      <c r="X15" s="30" t="s">
        <v>35</v>
      </c>
      <c r="Y15" s="30" t="s">
        <v>36</v>
      </c>
      <c r="Z15" s="30" t="s">
        <v>35</v>
      </c>
      <c r="AA15" s="30" t="s">
        <v>36</v>
      </c>
      <c r="AB15" s="30" t="s">
        <v>35</v>
      </c>
      <c r="AC15" s="30" t="s">
        <v>36</v>
      </c>
      <c r="AD15" s="30" t="s">
        <v>35</v>
      </c>
      <c r="AE15" s="30" t="s">
        <v>36</v>
      </c>
      <c r="AF15" s="107"/>
      <c r="AG15" s="107"/>
      <c r="AH15" s="108"/>
      <c r="AP15" s="31" t="s">
        <v>71</v>
      </c>
    </row>
    <row r="16" spans="1:53" ht="25.5" x14ac:dyDescent="0.2">
      <c r="A16" s="32" t="s">
        <v>202</v>
      </c>
      <c r="B16" s="52" t="s">
        <v>236</v>
      </c>
      <c r="C16" s="33"/>
      <c r="D16" s="34"/>
      <c r="E16" s="34" t="s">
        <v>237</v>
      </c>
      <c r="F16" s="34" t="s">
        <v>238</v>
      </c>
      <c r="G16" s="34" t="s">
        <v>75</v>
      </c>
      <c r="H16" s="58">
        <v>1</v>
      </c>
      <c r="I16" s="34"/>
      <c r="J16" s="34" t="s">
        <v>102</v>
      </c>
      <c r="K16" s="34" t="s">
        <v>115</v>
      </c>
      <c r="L16" s="47">
        <f>BA16</f>
        <v>5600000</v>
      </c>
      <c r="M16" s="52" t="s">
        <v>217</v>
      </c>
      <c r="N16" s="34" t="s">
        <v>164</v>
      </c>
      <c r="O16" s="34" t="s">
        <v>120</v>
      </c>
      <c r="P16" s="57">
        <v>43024</v>
      </c>
      <c r="Q16" s="34"/>
      <c r="R16" s="57">
        <v>43049</v>
      </c>
      <c r="S16" s="34"/>
      <c r="T16" s="57">
        <v>43070</v>
      </c>
      <c r="U16" s="34"/>
      <c r="V16" s="57">
        <v>43136</v>
      </c>
      <c r="W16" s="34"/>
      <c r="X16" s="57">
        <v>43151</v>
      </c>
      <c r="Y16" s="34"/>
      <c r="Z16" s="57">
        <v>43161</v>
      </c>
      <c r="AA16" s="34"/>
      <c r="AB16" s="57">
        <v>43182</v>
      </c>
      <c r="AC16" s="34"/>
      <c r="AD16" s="57">
        <v>43298</v>
      </c>
      <c r="AE16" s="34"/>
      <c r="AF16" s="34"/>
      <c r="AG16" s="34"/>
      <c r="AH16" s="35" t="s">
        <v>240</v>
      </c>
      <c r="AP16" s="31" t="s">
        <v>72</v>
      </c>
      <c r="AY16" s="59">
        <v>5000000</v>
      </c>
      <c r="AZ16" s="59">
        <v>600000</v>
      </c>
      <c r="BA16" s="59">
        <v>5600000</v>
      </c>
    </row>
    <row r="17" spans="1:53" ht="25.5" x14ac:dyDescent="0.2">
      <c r="A17" s="32" t="s">
        <v>202</v>
      </c>
      <c r="B17" s="52" t="s">
        <v>236</v>
      </c>
      <c r="C17" s="33"/>
      <c r="D17" s="34"/>
      <c r="E17" s="34" t="s">
        <v>239</v>
      </c>
      <c r="F17" s="34" t="s">
        <v>238</v>
      </c>
      <c r="G17" s="34" t="s">
        <v>75</v>
      </c>
      <c r="H17" s="58">
        <v>1</v>
      </c>
      <c r="I17" s="34"/>
      <c r="J17" s="34" t="s">
        <v>102</v>
      </c>
      <c r="K17" s="34" t="s">
        <v>115</v>
      </c>
      <c r="L17" s="47">
        <f t="shared" ref="L17:L24" si="1">BA17</f>
        <v>5600000</v>
      </c>
      <c r="M17" s="52" t="s">
        <v>257</v>
      </c>
      <c r="N17" s="34" t="s">
        <v>164</v>
      </c>
      <c r="O17" s="34" t="s">
        <v>120</v>
      </c>
      <c r="P17" s="57">
        <v>43024</v>
      </c>
      <c r="Q17" s="34"/>
      <c r="R17" s="57">
        <v>43049</v>
      </c>
      <c r="S17" s="34"/>
      <c r="T17" s="57">
        <v>43070</v>
      </c>
      <c r="U17" s="34"/>
      <c r="V17" s="57">
        <v>43136</v>
      </c>
      <c r="W17" s="34"/>
      <c r="X17" s="57">
        <v>43151</v>
      </c>
      <c r="Y17" s="34"/>
      <c r="Z17" s="57">
        <v>43161</v>
      </c>
      <c r="AA17" s="34"/>
      <c r="AB17" s="57">
        <v>43182</v>
      </c>
      <c r="AC17" s="34"/>
      <c r="AD17" s="57">
        <v>43298</v>
      </c>
      <c r="AE17" s="34"/>
      <c r="AF17" s="34"/>
      <c r="AG17" s="34"/>
      <c r="AH17" s="35" t="s">
        <v>240</v>
      </c>
      <c r="AP17" s="31" t="s">
        <v>73</v>
      </c>
      <c r="AY17" s="127">
        <v>5000000</v>
      </c>
      <c r="AZ17" s="127">
        <v>600000</v>
      </c>
      <c r="BA17" s="127">
        <v>5600000</v>
      </c>
    </row>
    <row r="18" spans="1:53" ht="25.5" x14ac:dyDescent="0.2">
      <c r="A18" s="32" t="s">
        <v>202</v>
      </c>
      <c r="B18" s="52" t="s">
        <v>254</v>
      </c>
      <c r="C18" s="33"/>
      <c r="D18" s="34"/>
      <c r="E18" s="34" t="s">
        <v>255</v>
      </c>
      <c r="F18" s="34" t="s">
        <v>256</v>
      </c>
      <c r="G18" s="34" t="s">
        <v>75</v>
      </c>
      <c r="H18" s="58">
        <v>2</v>
      </c>
      <c r="I18" s="34"/>
      <c r="J18" s="34" t="s">
        <v>102</v>
      </c>
      <c r="K18" s="34" t="s">
        <v>115</v>
      </c>
      <c r="L18" s="47">
        <f t="shared" si="1"/>
        <v>1272320</v>
      </c>
      <c r="M18" s="58" t="s">
        <v>225</v>
      </c>
      <c r="N18" s="34" t="s">
        <v>164</v>
      </c>
      <c r="O18" s="34" t="s">
        <v>120</v>
      </c>
      <c r="P18" s="57">
        <v>43046</v>
      </c>
      <c r="Q18" s="34"/>
      <c r="R18" s="57">
        <v>43073</v>
      </c>
      <c r="S18" s="34"/>
      <c r="T18" s="57">
        <v>43081</v>
      </c>
      <c r="U18" s="34"/>
      <c r="V18" s="57">
        <v>43158</v>
      </c>
      <c r="W18" s="34"/>
      <c r="X18" s="49">
        <v>43175</v>
      </c>
      <c r="Y18" s="34"/>
      <c r="Z18" s="57">
        <v>43185</v>
      </c>
      <c r="AA18" s="34"/>
      <c r="AB18" s="57">
        <v>43206</v>
      </c>
      <c r="AC18" s="34"/>
      <c r="AD18" s="57">
        <v>43290</v>
      </c>
      <c r="AE18" s="34"/>
      <c r="AF18" s="34"/>
      <c r="AG18" s="34"/>
      <c r="AH18" s="35"/>
      <c r="AP18" s="31"/>
      <c r="AY18" s="59">
        <v>1136000</v>
      </c>
      <c r="AZ18" s="59">
        <v>136320</v>
      </c>
      <c r="BA18" s="59">
        <v>1272320</v>
      </c>
    </row>
    <row r="19" spans="1:53" s="125" customFormat="1" ht="25.5" x14ac:dyDescent="0.2">
      <c r="A19" s="116" t="s">
        <v>211</v>
      </c>
      <c r="B19" s="117" t="s">
        <v>305</v>
      </c>
      <c r="C19" s="118"/>
      <c r="D19" s="119"/>
      <c r="E19" s="119" t="s">
        <v>299</v>
      </c>
      <c r="F19" s="119"/>
      <c r="G19" s="119" t="s">
        <v>75</v>
      </c>
      <c r="H19" s="120">
        <v>1</v>
      </c>
      <c r="I19" s="119"/>
      <c r="J19" s="119" t="s">
        <v>90</v>
      </c>
      <c r="K19" s="119" t="s">
        <v>116</v>
      </c>
      <c r="L19" s="121">
        <f t="shared" si="1"/>
        <v>7517986</v>
      </c>
      <c r="M19" s="120" t="s">
        <v>306</v>
      </c>
      <c r="N19" s="119" t="s">
        <v>164</v>
      </c>
      <c r="O19" s="119" t="s">
        <v>120</v>
      </c>
      <c r="P19" s="129">
        <v>43255</v>
      </c>
      <c r="Q19" s="119"/>
      <c r="R19" s="129">
        <v>43280</v>
      </c>
      <c r="S19" s="119"/>
      <c r="T19" s="129">
        <v>43315</v>
      </c>
      <c r="U19" s="119"/>
      <c r="V19" s="129">
        <v>43360</v>
      </c>
      <c r="W19" s="119"/>
      <c r="X19" s="129">
        <v>43430</v>
      </c>
      <c r="Y19" s="119"/>
      <c r="Z19" s="129">
        <v>43450</v>
      </c>
      <c r="AA19" s="119"/>
      <c r="AB19" s="129">
        <v>43510</v>
      </c>
      <c r="AC19" s="119"/>
      <c r="AD19" s="129">
        <v>43700</v>
      </c>
      <c r="AE19" s="119"/>
      <c r="AF19" s="119"/>
      <c r="AG19" s="119"/>
      <c r="AH19" s="124"/>
      <c r="AP19" s="126" t="s">
        <v>72</v>
      </c>
      <c r="AY19" s="130">
        <v>6712487</v>
      </c>
      <c r="AZ19" s="130">
        <v>805499</v>
      </c>
      <c r="BA19" s="130">
        <v>7517986</v>
      </c>
    </row>
    <row r="20" spans="1:53" s="125" customFormat="1" ht="25.5" x14ac:dyDescent="0.2">
      <c r="A20" s="116" t="s">
        <v>211</v>
      </c>
      <c r="B20" s="117" t="s">
        <v>284</v>
      </c>
      <c r="C20" s="118"/>
      <c r="D20" s="119"/>
      <c r="E20" s="119" t="s">
        <v>300</v>
      </c>
      <c r="F20" s="119"/>
      <c r="G20" s="119" t="s">
        <v>75</v>
      </c>
      <c r="H20" s="120">
        <v>3</v>
      </c>
      <c r="I20" s="119"/>
      <c r="J20" s="119" t="s">
        <v>90</v>
      </c>
      <c r="K20" s="119" t="s">
        <v>116</v>
      </c>
      <c r="L20" s="121">
        <f t="shared" si="1"/>
        <v>4987045</v>
      </c>
      <c r="M20" s="120" t="s">
        <v>285</v>
      </c>
      <c r="N20" s="119" t="s">
        <v>164</v>
      </c>
      <c r="O20" s="119" t="s">
        <v>120</v>
      </c>
      <c r="P20" s="129">
        <v>43255</v>
      </c>
      <c r="Q20" s="119"/>
      <c r="R20" s="129">
        <v>43280</v>
      </c>
      <c r="S20" s="119"/>
      <c r="T20" s="129">
        <v>43315</v>
      </c>
      <c r="U20" s="119"/>
      <c r="V20" s="129">
        <v>43360</v>
      </c>
      <c r="W20" s="119"/>
      <c r="X20" s="129">
        <v>43430</v>
      </c>
      <c r="Y20" s="119"/>
      <c r="Z20" s="129">
        <v>43450</v>
      </c>
      <c r="AA20" s="119"/>
      <c r="AB20" s="129">
        <v>43510</v>
      </c>
      <c r="AC20" s="119"/>
      <c r="AD20" s="129">
        <v>43700</v>
      </c>
      <c r="AE20" s="119"/>
      <c r="AF20" s="119"/>
      <c r="AG20" s="119"/>
      <c r="AH20" s="124"/>
      <c r="AP20" s="126" t="s">
        <v>73</v>
      </c>
      <c r="AY20" s="130">
        <v>4452719</v>
      </c>
      <c r="AZ20" s="130">
        <v>534326</v>
      </c>
      <c r="BA20" s="130">
        <v>4987045</v>
      </c>
    </row>
    <row r="21" spans="1:53" s="125" customFormat="1" ht="25.5" x14ac:dyDescent="0.2">
      <c r="A21" s="116" t="s">
        <v>211</v>
      </c>
      <c r="B21" s="117" t="s">
        <v>294</v>
      </c>
      <c r="C21" s="118"/>
      <c r="D21" s="119"/>
      <c r="E21" s="119" t="s">
        <v>301</v>
      </c>
      <c r="F21" s="119"/>
      <c r="G21" s="119" t="s">
        <v>78</v>
      </c>
      <c r="H21" s="120">
        <v>6</v>
      </c>
      <c r="I21" s="119"/>
      <c r="J21" s="119" t="s">
        <v>90</v>
      </c>
      <c r="K21" s="119" t="s">
        <v>116</v>
      </c>
      <c r="L21" s="121">
        <f t="shared" si="1"/>
        <v>4486682</v>
      </c>
      <c r="M21" s="120" t="s">
        <v>307</v>
      </c>
      <c r="N21" s="119" t="s">
        <v>164</v>
      </c>
      <c r="O21" s="119" t="s">
        <v>120</v>
      </c>
      <c r="P21" s="129">
        <v>43522</v>
      </c>
      <c r="Q21" s="119"/>
      <c r="R21" s="129">
        <v>43547</v>
      </c>
      <c r="S21" s="119"/>
      <c r="T21" s="129">
        <v>43582</v>
      </c>
      <c r="U21" s="119"/>
      <c r="V21" s="129">
        <v>43627</v>
      </c>
      <c r="W21" s="119"/>
      <c r="X21" s="129">
        <v>43697</v>
      </c>
      <c r="Y21" s="119"/>
      <c r="Z21" s="129">
        <v>43717</v>
      </c>
      <c r="AA21" s="119"/>
      <c r="AB21" s="129">
        <v>43777</v>
      </c>
      <c r="AC21" s="119"/>
      <c r="AD21" s="129">
        <v>43897</v>
      </c>
      <c r="AE21" s="119"/>
      <c r="AF21" s="119"/>
      <c r="AG21" s="119"/>
      <c r="AH21" s="124"/>
      <c r="AP21" s="126" t="s">
        <v>72</v>
      </c>
      <c r="AY21" s="130">
        <v>4005966</v>
      </c>
      <c r="AZ21" s="130">
        <v>480716</v>
      </c>
      <c r="BA21" s="130">
        <v>4486682</v>
      </c>
    </row>
    <row r="22" spans="1:53" s="125" customFormat="1" ht="25.5" x14ac:dyDescent="0.2">
      <c r="A22" s="116" t="s">
        <v>211</v>
      </c>
      <c r="B22" s="117" t="s">
        <v>294</v>
      </c>
      <c r="C22" s="118"/>
      <c r="D22" s="119"/>
      <c r="E22" s="119" t="s">
        <v>302</v>
      </c>
      <c r="F22" s="119"/>
      <c r="G22" s="119" t="s">
        <v>78</v>
      </c>
      <c r="H22" s="120">
        <v>6</v>
      </c>
      <c r="I22" s="119"/>
      <c r="J22" s="119" t="s">
        <v>90</v>
      </c>
      <c r="K22" s="119" t="s">
        <v>116</v>
      </c>
      <c r="L22" s="121">
        <f t="shared" si="1"/>
        <v>810931</v>
      </c>
      <c r="M22" s="120" t="s">
        <v>308</v>
      </c>
      <c r="N22" s="119" t="s">
        <v>164</v>
      </c>
      <c r="O22" s="119" t="s">
        <v>120</v>
      </c>
      <c r="P22" s="129">
        <v>43523</v>
      </c>
      <c r="Q22" s="119"/>
      <c r="R22" s="129">
        <v>43548</v>
      </c>
      <c r="S22" s="119"/>
      <c r="T22" s="129">
        <v>43583</v>
      </c>
      <c r="U22" s="119"/>
      <c r="V22" s="129">
        <v>43628</v>
      </c>
      <c r="W22" s="119"/>
      <c r="X22" s="129">
        <v>43698</v>
      </c>
      <c r="Y22" s="119"/>
      <c r="Z22" s="129">
        <v>43718</v>
      </c>
      <c r="AA22" s="119"/>
      <c r="AB22" s="129">
        <v>43778</v>
      </c>
      <c r="AC22" s="119"/>
      <c r="AD22" s="129">
        <v>43898</v>
      </c>
      <c r="AE22" s="119"/>
      <c r="AF22" s="119"/>
      <c r="AG22" s="119"/>
      <c r="AH22" s="124"/>
      <c r="AP22" s="126" t="s">
        <v>73</v>
      </c>
      <c r="AY22" s="130">
        <v>724046</v>
      </c>
      <c r="AZ22" s="130">
        <v>86885</v>
      </c>
      <c r="BA22" s="130">
        <v>810931</v>
      </c>
    </row>
    <row r="23" spans="1:53" s="125" customFormat="1" ht="15" x14ac:dyDescent="0.2">
      <c r="A23" s="116" t="s">
        <v>211</v>
      </c>
      <c r="B23" s="117" t="s">
        <v>277</v>
      </c>
      <c r="C23" s="118"/>
      <c r="D23" s="119"/>
      <c r="E23" s="119" t="s">
        <v>309</v>
      </c>
      <c r="F23" s="119"/>
      <c r="G23" s="119" t="s">
        <v>303</v>
      </c>
      <c r="H23" s="120"/>
      <c r="I23" s="119"/>
      <c r="J23" s="119" t="s">
        <v>102</v>
      </c>
      <c r="K23" s="119" t="s">
        <v>116</v>
      </c>
      <c r="L23" s="121">
        <f t="shared" si="1"/>
        <v>1192843</v>
      </c>
      <c r="M23" s="120" t="s">
        <v>278</v>
      </c>
      <c r="N23" s="119"/>
      <c r="O23" s="119" t="s">
        <v>120</v>
      </c>
      <c r="P23" s="129">
        <v>43130</v>
      </c>
      <c r="Q23" s="119"/>
      <c r="R23" s="129">
        <v>43155</v>
      </c>
      <c r="S23" s="119"/>
      <c r="T23" s="129">
        <v>43190</v>
      </c>
      <c r="U23" s="119"/>
      <c r="V23" s="129">
        <v>43235</v>
      </c>
      <c r="W23" s="119"/>
      <c r="X23" s="129">
        <v>43305</v>
      </c>
      <c r="Y23" s="119"/>
      <c r="Z23" s="129"/>
      <c r="AA23" s="119"/>
      <c r="AB23" s="129">
        <v>43335</v>
      </c>
      <c r="AC23" s="119"/>
      <c r="AD23" s="129">
        <v>43425</v>
      </c>
      <c r="AE23" s="119"/>
      <c r="AF23" s="119"/>
      <c r="AG23" s="119"/>
      <c r="AH23" s="124"/>
      <c r="AP23" s="126" t="s">
        <v>74</v>
      </c>
      <c r="AY23" s="130">
        <v>0</v>
      </c>
      <c r="AZ23" s="130">
        <v>1192843</v>
      </c>
      <c r="BA23" s="130">
        <v>1192843</v>
      </c>
    </row>
    <row r="24" spans="1:53" s="125" customFormat="1" ht="15" x14ac:dyDescent="0.2">
      <c r="A24" s="116" t="s">
        <v>211</v>
      </c>
      <c r="B24" s="117" t="s">
        <v>277</v>
      </c>
      <c r="C24" s="118"/>
      <c r="D24" s="119"/>
      <c r="E24" s="119" t="s">
        <v>304</v>
      </c>
      <c r="F24" s="119"/>
      <c r="G24" s="119" t="s">
        <v>303</v>
      </c>
      <c r="H24" s="120"/>
      <c r="I24" s="119"/>
      <c r="J24" s="119" t="s">
        <v>102</v>
      </c>
      <c r="K24" s="119" t="s">
        <v>116</v>
      </c>
      <c r="L24" s="121">
        <f t="shared" si="1"/>
        <v>504000</v>
      </c>
      <c r="M24" s="120" t="s">
        <v>310</v>
      </c>
      <c r="N24" s="119"/>
      <c r="O24" s="119" t="s">
        <v>120</v>
      </c>
      <c r="P24" s="129">
        <v>43131</v>
      </c>
      <c r="Q24" s="119"/>
      <c r="R24" s="129">
        <v>43156</v>
      </c>
      <c r="S24" s="119"/>
      <c r="T24" s="129">
        <v>43191</v>
      </c>
      <c r="U24" s="119"/>
      <c r="V24" s="129">
        <v>43236</v>
      </c>
      <c r="W24" s="119"/>
      <c r="X24" s="129">
        <v>43306</v>
      </c>
      <c r="Y24" s="119"/>
      <c r="Z24" s="129"/>
      <c r="AA24" s="119"/>
      <c r="AB24" s="129">
        <v>43336</v>
      </c>
      <c r="AC24" s="119"/>
      <c r="AD24" s="129">
        <v>43426</v>
      </c>
      <c r="AE24" s="119"/>
      <c r="AF24" s="119"/>
      <c r="AG24" s="119"/>
      <c r="AH24" s="124"/>
      <c r="AP24" s="126" t="s">
        <v>75</v>
      </c>
      <c r="AY24" s="130">
        <v>0</v>
      </c>
      <c r="AZ24" s="130">
        <v>504000</v>
      </c>
      <c r="BA24" s="130">
        <v>504000</v>
      </c>
    </row>
    <row r="25" spans="1:53" ht="13.5" thickBot="1" x14ac:dyDescent="0.25">
      <c r="A25" s="36"/>
      <c r="B25" s="69"/>
      <c r="C25" s="37"/>
      <c r="D25" s="38"/>
      <c r="E25" s="38"/>
      <c r="F25" s="38"/>
      <c r="G25" s="38"/>
      <c r="H25" s="55"/>
      <c r="I25" s="38"/>
      <c r="J25" s="38"/>
      <c r="K25" s="38"/>
      <c r="L25" s="47"/>
      <c r="M25" s="55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9"/>
      <c r="AP25" s="31" t="s">
        <v>76</v>
      </c>
    </row>
    <row r="26" spans="1:53" ht="13.5" thickBot="1" x14ac:dyDescent="0.25">
      <c r="AP26" s="31" t="s">
        <v>77</v>
      </c>
      <c r="AY26" s="50">
        <f>SUM(AY16:AY25)</f>
        <v>27031218</v>
      </c>
      <c r="AZ26" s="50">
        <f>SUM(AZ16:AZ25)</f>
        <v>4940589</v>
      </c>
      <c r="BA26" s="50">
        <f>SUM(BA16:BA25)</f>
        <v>31971807</v>
      </c>
    </row>
    <row r="27" spans="1:53" ht="15.75" customHeight="1" x14ac:dyDescent="0.2">
      <c r="A27" s="99" t="s">
        <v>129</v>
      </c>
      <c r="B27" s="100"/>
      <c r="C27" s="100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2"/>
      <c r="AP27" s="31" t="s">
        <v>78</v>
      </c>
    </row>
    <row r="28" spans="1:53" ht="20.25" customHeight="1" x14ac:dyDescent="0.2">
      <c r="A28" s="103" t="s">
        <v>16</v>
      </c>
      <c r="B28" s="104" t="s">
        <v>185</v>
      </c>
      <c r="C28" s="104" t="s">
        <v>186</v>
      </c>
      <c r="D28" s="107" t="s">
        <v>128</v>
      </c>
      <c r="E28" s="107" t="s">
        <v>17</v>
      </c>
      <c r="F28" s="107" t="s">
        <v>18</v>
      </c>
      <c r="G28" s="104" t="s">
        <v>194</v>
      </c>
      <c r="H28" s="107" t="s">
        <v>20</v>
      </c>
      <c r="I28" s="104" t="s">
        <v>134</v>
      </c>
      <c r="J28" s="107" t="s">
        <v>190</v>
      </c>
      <c r="K28" s="107" t="s">
        <v>195</v>
      </c>
      <c r="L28" s="107" t="s">
        <v>22</v>
      </c>
      <c r="M28" s="107" t="s">
        <v>169</v>
      </c>
      <c r="N28" s="104" t="s">
        <v>192</v>
      </c>
      <c r="O28" s="107" t="s">
        <v>193</v>
      </c>
      <c r="P28" s="107" t="s">
        <v>24</v>
      </c>
      <c r="Q28" s="107"/>
      <c r="R28" s="107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  <c r="AF28" s="107" t="s">
        <v>25</v>
      </c>
      <c r="AG28" s="107" t="s">
        <v>26</v>
      </c>
      <c r="AH28" s="108" t="s">
        <v>1</v>
      </c>
    </row>
    <row r="29" spans="1:53" ht="34.5" customHeight="1" x14ac:dyDescent="0.2">
      <c r="A29" s="103"/>
      <c r="B29" s="105"/>
      <c r="C29" s="105"/>
      <c r="D29" s="107"/>
      <c r="E29" s="107"/>
      <c r="F29" s="107"/>
      <c r="G29" s="105"/>
      <c r="H29" s="107"/>
      <c r="I29" s="105"/>
      <c r="J29" s="107"/>
      <c r="K29" s="107"/>
      <c r="L29" s="107"/>
      <c r="M29" s="107"/>
      <c r="N29" s="105"/>
      <c r="O29" s="107"/>
      <c r="P29" s="107" t="s">
        <v>27</v>
      </c>
      <c r="Q29" s="107"/>
      <c r="R29" s="107" t="s">
        <v>28</v>
      </c>
      <c r="S29" s="107"/>
      <c r="T29" s="107" t="s">
        <v>29</v>
      </c>
      <c r="U29" s="107"/>
      <c r="V29" s="107" t="s">
        <v>30</v>
      </c>
      <c r="W29" s="107"/>
      <c r="X29" s="107" t="s">
        <v>31</v>
      </c>
      <c r="Y29" s="107"/>
      <c r="Z29" s="107" t="s">
        <v>32</v>
      </c>
      <c r="AA29" s="107"/>
      <c r="AB29" s="107" t="s">
        <v>33</v>
      </c>
      <c r="AC29" s="107"/>
      <c r="AD29" s="107" t="s">
        <v>34</v>
      </c>
      <c r="AE29" s="107"/>
      <c r="AF29" s="107"/>
      <c r="AG29" s="107"/>
      <c r="AH29" s="108"/>
    </row>
    <row r="30" spans="1:53" ht="26.25" customHeight="1" x14ac:dyDescent="0.2">
      <c r="A30" s="103"/>
      <c r="B30" s="106"/>
      <c r="C30" s="106"/>
      <c r="D30" s="107"/>
      <c r="E30" s="107"/>
      <c r="F30" s="107"/>
      <c r="G30" s="106"/>
      <c r="H30" s="107"/>
      <c r="I30" s="106"/>
      <c r="J30" s="107"/>
      <c r="K30" s="107"/>
      <c r="L30" s="107"/>
      <c r="M30" s="107"/>
      <c r="N30" s="106"/>
      <c r="O30" s="107"/>
      <c r="P30" s="30" t="s">
        <v>35</v>
      </c>
      <c r="Q30" s="30" t="s">
        <v>36</v>
      </c>
      <c r="R30" s="30" t="s">
        <v>35</v>
      </c>
      <c r="S30" s="30" t="s">
        <v>36</v>
      </c>
      <c r="T30" s="30" t="s">
        <v>35</v>
      </c>
      <c r="U30" s="30" t="s">
        <v>36</v>
      </c>
      <c r="V30" s="30" t="s">
        <v>35</v>
      </c>
      <c r="W30" s="30" t="s">
        <v>36</v>
      </c>
      <c r="X30" s="30" t="s">
        <v>35</v>
      </c>
      <c r="Y30" s="30" t="s">
        <v>36</v>
      </c>
      <c r="Z30" s="30" t="s">
        <v>35</v>
      </c>
      <c r="AA30" s="30" t="s">
        <v>36</v>
      </c>
      <c r="AB30" s="30" t="s">
        <v>35</v>
      </c>
      <c r="AC30" s="30" t="s">
        <v>36</v>
      </c>
      <c r="AD30" s="30" t="s">
        <v>35</v>
      </c>
      <c r="AE30" s="30" t="s">
        <v>36</v>
      </c>
      <c r="AF30" s="107"/>
      <c r="AG30" s="107"/>
      <c r="AH30" s="108"/>
    </row>
    <row r="31" spans="1:53" ht="153" x14ac:dyDescent="0.2">
      <c r="A31" s="32" t="s">
        <v>202</v>
      </c>
      <c r="B31" s="52" t="s">
        <v>241</v>
      </c>
      <c r="C31" s="33"/>
      <c r="D31" s="34"/>
      <c r="E31" s="34" t="s">
        <v>223</v>
      </c>
      <c r="F31" s="34"/>
      <c r="G31" s="34" t="s">
        <v>73</v>
      </c>
      <c r="H31" s="58">
        <v>4</v>
      </c>
      <c r="I31" s="34"/>
      <c r="J31" s="34" t="s">
        <v>92</v>
      </c>
      <c r="K31" s="34" t="s">
        <v>118</v>
      </c>
      <c r="L31" s="60">
        <f>BA31</f>
        <v>2552893</v>
      </c>
      <c r="M31" s="58" t="s">
        <v>218</v>
      </c>
      <c r="N31" s="34" t="s">
        <v>164</v>
      </c>
      <c r="O31" s="34" t="s">
        <v>120</v>
      </c>
      <c r="P31" s="57">
        <v>43038</v>
      </c>
      <c r="Q31" s="34"/>
      <c r="R31" s="57">
        <v>43063</v>
      </c>
      <c r="S31" s="34"/>
      <c r="T31" s="57">
        <v>43073</v>
      </c>
      <c r="U31" s="34"/>
      <c r="V31" s="57">
        <v>43150</v>
      </c>
      <c r="W31" s="34"/>
      <c r="X31" s="49">
        <v>43165</v>
      </c>
      <c r="Y31" s="34"/>
      <c r="Z31" s="57">
        <v>43175</v>
      </c>
      <c r="AA31" s="34"/>
      <c r="AB31" s="57">
        <v>43196</v>
      </c>
      <c r="AC31" s="34"/>
      <c r="AD31" s="57">
        <v>43672</v>
      </c>
      <c r="AE31" s="34"/>
      <c r="AF31" s="34"/>
      <c r="AG31" s="34"/>
      <c r="AH31" s="35" t="s">
        <v>242</v>
      </c>
      <c r="AP31" s="31" t="s">
        <v>73</v>
      </c>
      <c r="AY31" s="128">
        <v>2279370</v>
      </c>
      <c r="AZ31" s="128">
        <v>273523</v>
      </c>
      <c r="BA31" s="128">
        <v>2552893</v>
      </c>
    </row>
    <row r="32" spans="1:53" ht="15" x14ac:dyDescent="0.2">
      <c r="A32" s="32" t="s">
        <v>202</v>
      </c>
      <c r="B32" s="52" t="s">
        <v>241</v>
      </c>
      <c r="C32" s="33"/>
      <c r="D32" s="34"/>
      <c r="E32" s="34" t="s">
        <v>243</v>
      </c>
      <c r="F32" s="34"/>
      <c r="G32" s="34" t="s">
        <v>75</v>
      </c>
      <c r="H32" s="58">
        <v>4</v>
      </c>
      <c r="I32" s="34"/>
      <c r="J32" s="34" t="s">
        <v>92</v>
      </c>
      <c r="K32" s="34" t="s">
        <v>118</v>
      </c>
      <c r="L32" s="60">
        <f t="shared" ref="L32:L34" si="2">BA32</f>
        <v>1798455</v>
      </c>
      <c r="M32" s="58" t="s">
        <v>219</v>
      </c>
      <c r="N32" s="34" t="s">
        <v>164</v>
      </c>
      <c r="O32" s="34" t="s">
        <v>120</v>
      </c>
      <c r="P32" s="57">
        <v>43038</v>
      </c>
      <c r="Q32" s="34"/>
      <c r="R32" s="57">
        <v>43063</v>
      </c>
      <c r="S32" s="34"/>
      <c r="T32" s="57">
        <v>43073</v>
      </c>
      <c r="U32" s="34"/>
      <c r="V32" s="57">
        <v>43150</v>
      </c>
      <c r="W32" s="34"/>
      <c r="X32" s="49">
        <v>43165</v>
      </c>
      <c r="Y32" s="34"/>
      <c r="Z32" s="57">
        <v>43175</v>
      </c>
      <c r="AA32" s="34"/>
      <c r="AB32" s="57">
        <v>43196</v>
      </c>
      <c r="AC32" s="34"/>
      <c r="AD32" s="57">
        <v>43735</v>
      </c>
      <c r="AE32" s="34"/>
      <c r="AF32" s="34"/>
      <c r="AG32" s="34"/>
      <c r="AH32" s="35"/>
      <c r="AP32" s="31" t="s">
        <v>81</v>
      </c>
      <c r="AY32" s="128">
        <v>1605763</v>
      </c>
      <c r="AZ32" s="128">
        <v>192692</v>
      </c>
      <c r="BA32" s="128">
        <v>1798455</v>
      </c>
    </row>
    <row r="33" spans="1:53" ht="153" x14ac:dyDescent="0.2">
      <c r="A33" s="32" t="s">
        <v>202</v>
      </c>
      <c r="B33" s="52" t="s">
        <v>241</v>
      </c>
      <c r="C33" s="33"/>
      <c r="D33" s="34"/>
      <c r="E33" s="34" t="s">
        <v>244</v>
      </c>
      <c r="F33" s="34" t="s">
        <v>247</v>
      </c>
      <c r="G33" s="34" t="s">
        <v>73</v>
      </c>
      <c r="H33" s="58">
        <v>3</v>
      </c>
      <c r="I33" s="34"/>
      <c r="J33" s="34" t="s">
        <v>92</v>
      </c>
      <c r="K33" s="34" t="s">
        <v>118</v>
      </c>
      <c r="L33" s="60">
        <f t="shared" si="2"/>
        <v>278712</v>
      </c>
      <c r="M33" s="58" t="s">
        <v>220</v>
      </c>
      <c r="N33" s="34" t="s">
        <v>164</v>
      </c>
      <c r="O33" s="34" t="s">
        <v>120</v>
      </c>
      <c r="P33" s="57">
        <v>43038</v>
      </c>
      <c r="Q33" s="34"/>
      <c r="R33" s="57">
        <v>43063</v>
      </c>
      <c r="S33" s="34"/>
      <c r="T33" s="57">
        <v>43073</v>
      </c>
      <c r="U33" s="34"/>
      <c r="V33" s="57">
        <v>43150</v>
      </c>
      <c r="W33" s="34"/>
      <c r="X33" s="49">
        <v>43165</v>
      </c>
      <c r="Y33" s="34"/>
      <c r="Z33" s="57">
        <v>43175</v>
      </c>
      <c r="AA33" s="34"/>
      <c r="AB33" s="57">
        <v>43196</v>
      </c>
      <c r="AC33" s="34"/>
      <c r="AD33" s="57">
        <v>43581</v>
      </c>
      <c r="AE33" s="34"/>
      <c r="AF33" s="34"/>
      <c r="AG33" s="34"/>
      <c r="AH33" s="35" t="s">
        <v>242</v>
      </c>
      <c r="AP33" s="31" t="s">
        <v>81</v>
      </c>
      <c r="AY33" s="59">
        <v>248850</v>
      </c>
      <c r="AZ33" s="59">
        <v>29862</v>
      </c>
      <c r="BA33" s="59">
        <v>278712</v>
      </c>
    </row>
    <row r="34" spans="1:53" ht="25.5" x14ac:dyDescent="0.2">
      <c r="A34" s="32" t="s">
        <v>202</v>
      </c>
      <c r="B34" s="52" t="s">
        <v>241</v>
      </c>
      <c r="C34" s="33"/>
      <c r="D34" s="34"/>
      <c r="E34" s="34" t="s">
        <v>245</v>
      </c>
      <c r="F34" s="34"/>
      <c r="G34" s="34" t="s">
        <v>75</v>
      </c>
      <c r="H34" s="58">
        <v>4</v>
      </c>
      <c r="I34" s="34"/>
      <c r="J34" s="34" t="s">
        <v>92</v>
      </c>
      <c r="K34" s="34" t="s">
        <v>118</v>
      </c>
      <c r="L34" s="60">
        <f t="shared" si="2"/>
        <v>2279219</v>
      </c>
      <c r="M34" s="58" t="s">
        <v>221</v>
      </c>
      <c r="N34" s="34" t="s">
        <v>164</v>
      </c>
      <c r="O34" s="34" t="s">
        <v>120</v>
      </c>
      <c r="P34" s="57">
        <v>43038</v>
      </c>
      <c r="Q34" s="34"/>
      <c r="R34" s="57">
        <v>43063</v>
      </c>
      <c r="S34" s="34"/>
      <c r="T34" s="57">
        <v>43073</v>
      </c>
      <c r="U34" s="34"/>
      <c r="V34" s="57">
        <v>43150</v>
      </c>
      <c r="W34" s="34"/>
      <c r="X34" s="49">
        <v>43165</v>
      </c>
      <c r="Y34" s="34"/>
      <c r="Z34" s="57">
        <v>43175</v>
      </c>
      <c r="AA34" s="34"/>
      <c r="AB34" s="57">
        <v>43196</v>
      </c>
      <c r="AC34" s="34"/>
      <c r="AD34" s="57">
        <v>43735</v>
      </c>
      <c r="AE34" s="34"/>
      <c r="AF34" s="34"/>
      <c r="AG34" s="34"/>
      <c r="AH34" s="35"/>
      <c r="AP34" s="31" t="s">
        <v>139</v>
      </c>
      <c r="AY34" s="128">
        <v>2035017</v>
      </c>
      <c r="AZ34" s="128">
        <v>244202</v>
      </c>
      <c r="BA34" s="128">
        <v>2279219</v>
      </c>
    </row>
    <row r="35" spans="1:53" ht="63.75" x14ac:dyDescent="0.2">
      <c r="A35" s="32" t="s">
        <v>202</v>
      </c>
      <c r="B35" s="52" t="s">
        <v>241</v>
      </c>
      <c r="C35" s="33"/>
      <c r="D35" s="34"/>
      <c r="E35" s="34" t="s">
        <v>246</v>
      </c>
      <c r="F35" s="34" t="s">
        <v>248</v>
      </c>
      <c r="G35" s="34" t="s">
        <v>75</v>
      </c>
      <c r="H35" s="58"/>
      <c r="I35" s="34"/>
      <c r="J35" s="34" t="s">
        <v>92</v>
      </c>
      <c r="K35" s="34" t="s">
        <v>118</v>
      </c>
      <c r="L35" s="60">
        <f t="shared" ref="L35:L36" si="3">BA35</f>
        <v>2923200</v>
      </c>
      <c r="M35" s="58" t="s">
        <v>222</v>
      </c>
      <c r="N35" s="34" t="s">
        <v>164</v>
      </c>
      <c r="O35" s="34" t="s">
        <v>120</v>
      </c>
      <c r="P35" s="57">
        <v>43038</v>
      </c>
      <c r="Q35" s="34"/>
      <c r="R35" s="57">
        <v>43063</v>
      </c>
      <c r="S35" s="34"/>
      <c r="T35" s="57">
        <v>43073</v>
      </c>
      <c r="U35" s="34"/>
      <c r="V35" s="57">
        <v>43150</v>
      </c>
      <c r="W35" s="34"/>
      <c r="X35" s="49">
        <v>43165</v>
      </c>
      <c r="Y35" s="34"/>
      <c r="Z35" s="57">
        <v>43175</v>
      </c>
      <c r="AA35" s="34"/>
      <c r="AB35" s="57">
        <v>43196</v>
      </c>
      <c r="AC35" s="34"/>
      <c r="AD35" s="57">
        <v>44183</v>
      </c>
      <c r="AE35" s="34"/>
      <c r="AF35" s="34"/>
      <c r="AG35" s="34"/>
      <c r="AH35" s="35"/>
      <c r="AP35" s="31" t="s">
        <v>82</v>
      </c>
      <c r="AY35" s="59">
        <v>2610000</v>
      </c>
      <c r="AZ35" s="59">
        <v>313200</v>
      </c>
      <c r="BA35" s="59">
        <v>2923200</v>
      </c>
    </row>
    <row r="36" spans="1:53" s="125" customFormat="1" ht="76.5" x14ac:dyDescent="0.2">
      <c r="A36" s="116" t="s">
        <v>211</v>
      </c>
      <c r="B36" s="117" t="s">
        <v>282</v>
      </c>
      <c r="C36" s="118"/>
      <c r="D36" s="119"/>
      <c r="E36" s="119" t="s">
        <v>311</v>
      </c>
      <c r="F36" s="119" t="s">
        <v>314</v>
      </c>
      <c r="G36" s="119" t="s">
        <v>312</v>
      </c>
      <c r="H36" s="120"/>
      <c r="I36" s="119"/>
      <c r="J36" s="119"/>
      <c r="K36" s="119"/>
      <c r="L36" s="60">
        <f t="shared" si="3"/>
        <v>1792000</v>
      </c>
      <c r="M36" s="120" t="s">
        <v>283</v>
      </c>
      <c r="N36" s="119"/>
      <c r="O36" s="119"/>
      <c r="P36" s="129"/>
      <c r="Q36" s="119"/>
      <c r="R36" s="129"/>
      <c r="S36" s="119"/>
      <c r="T36" s="129"/>
      <c r="U36" s="119"/>
      <c r="V36" s="129"/>
      <c r="W36" s="119"/>
      <c r="X36" s="122"/>
      <c r="Y36" s="119"/>
      <c r="Z36" s="129"/>
      <c r="AA36" s="119"/>
      <c r="AB36" s="129"/>
      <c r="AC36" s="119"/>
      <c r="AD36" s="129"/>
      <c r="AE36" s="119"/>
      <c r="AF36" s="119"/>
      <c r="AG36" s="119"/>
      <c r="AH36" s="124" t="s">
        <v>313</v>
      </c>
      <c r="AP36" s="126"/>
      <c r="AY36" s="131">
        <v>0</v>
      </c>
      <c r="AZ36" s="131">
        <v>1792000</v>
      </c>
      <c r="BA36" s="131">
        <v>1792000</v>
      </c>
    </row>
    <row r="37" spans="1:53" ht="13.5" thickBot="1" x14ac:dyDescent="0.25">
      <c r="AP37" s="40" t="s">
        <v>83</v>
      </c>
      <c r="AY37" s="50">
        <f>SUM(AY31:AY36)</f>
        <v>8779000</v>
      </c>
      <c r="AZ37" s="50">
        <f>SUM(AZ31:AZ36)</f>
        <v>2845479</v>
      </c>
      <c r="BA37" s="50">
        <f>SUM(BA31:BA36)</f>
        <v>11624479</v>
      </c>
    </row>
    <row r="38" spans="1:53" ht="15.75" customHeight="1" x14ac:dyDescent="0.2">
      <c r="A38" s="99" t="s">
        <v>130</v>
      </c>
      <c r="B38" s="100"/>
      <c r="C38" s="100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102"/>
      <c r="AP38" s="40" t="s">
        <v>84</v>
      </c>
    </row>
    <row r="39" spans="1:53" ht="12.75" customHeight="1" x14ac:dyDescent="0.2">
      <c r="A39" s="103" t="s">
        <v>16</v>
      </c>
      <c r="B39" s="104" t="s">
        <v>185</v>
      </c>
      <c r="C39" s="104" t="s">
        <v>186</v>
      </c>
      <c r="D39" s="107" t="s">
        <v>128</v>
      </c>
      <c r="E39" s="107" t="s">
        <v>17</v>
      </c>
      <c r="F39" s="107" t="s">
        <v>18</v>
      </c>
      <c r="G39" s="104" t="s">
        <v>194</v>
      </c>
      <c r="H39" s="107" t="s">
        <v>134</v>
      </c>
      <c r="I39" s="107" t="s">
        <v>190</v>
      </c>
      <c r="J39" s="107" t="s">
        <v>195</v>
      </c>
      <c r="K39" s="107" t="s">
        <v>22</v>
      </c>
      <c r="L39" s="107" t="s">
        <v>169</v>
      </c>
      <c r="M39" s="104" t="s">
        <v>192</v>
      </c>
      <c r="N39" s="107" t="s">
        <v>193</v>
      </c>
      <c r="O39" s="107" t="s">
        <v>24</v>
      </c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 t="s">
        <v>39</v>
      </c>
      <c r="AL39" s="107" t="s">
        <v>40</v>
      </c>
      <c r="AM39" s="107" t="s">
        <v>41</v>
      </c>
      <c r="AN39" s="107" t="s">
        <v>42</v>
      </c>
      <c r="AO39" s="108" t="s">
        <v>1</v>
      </c>
      <c r="AY39" s="51" t="s">
        <v>67</v>
      </c>
    </row>
    <row r="40" spans="1:53" ht="36" customHeight="1" x14ac:dyDescent="0.2">
      <c r="A40" s="103"/>
      <c r="B40" s="105"/>
      <c r="C40" s="105"/>
      <c r="D40" s="107"/>
      <c r="E40" s="107"/>
      <c r="F40" s="107"/>
      <c r="G40" s="105"/>
      <c r="H40" s="107"/>
      <c r="I40" s="107"/>
      <c r="J40" s="107"/>
      <c r="K40" s="107"/>
      <c r="L40" s="107"/>
      <c r="M40" s="105"/>
      <c r="N40" s="107"/>
      <c r="O40" s="107" t="s">
        <v>43</v>
      </c>
      <c r="P40" s="107"/>
      <c r="Q40" s="107" t="s">
        <v>135</v>
      </c>
      <c r="R40" s="107"/>
      <c r="S40" s="107" t="s">
        <v>136</v>
      </c>
      <c r="T40" s="107"/>
      <c r="U40" s="107" t="s">
        <v>137</v>
      </c>
      <c r="V40" s="107"/>
      <c r="W40" s="107" t="s">
        <v>30</v>
      </c>
      <c r="X40" s="107"/>
      <c r="Y40" s="107" t="s">
        <v>44</v>
      </c>
      <c r="Z40" s="107"/>
      <c r="AA40" s="107" t="s">
        <v>45</v>
      </c>
      <c r="AB40" s="107"/>
      <c r="AC40" s="107" t="s">
        <v>46</v>
      </c>
      <c r="AD40" s="107"/>
      <c r="AE40" s="107" t="s">
        <v>47</v>
      </c>
      <c r="AF40" s="107"/>
      <c r="AG40" s="107" t="s">
        <v>33</v>
      </c>
      <c r="AH40" s="107"/>
      <c r="AI40" s="107" t="s">
        <v>34</v>
      </c>
      <c r="AJ40" s="107"/>
      <c r="AK40" s="107"/>
      <c r="AL40" s="107"/>
      <c r="AM40" s="107"/>
      <c r="AN40" s="107"/>
      <c r="AO40" s="108"/>
    </row>
    <row r="41" spans="1:53" ht="23.25" customHeight="1" x14ac:dyDescent="0.2">
      <c r="A41" s="103"/>
      <c r="B41" s="106"/>
      <c r="C41" s="106"/>
      <c r="D41" s="107"/>
      <c r="E41" s="107"/>
      <c r="F41" s="107"/>
      <c r="G41" s="106"/>
      <c r="H41" s="107"/>
      <c r="I41" s="107"/>
      <c r="J41" s="107"/>
      <c r="K41" s="107"/>
      <c r="L41" s="107"/>
      <c r="M41" s="106"/>
      <c r="N41" s="107"/>
      <c r="O41" s="30" t="s">
        <v>35</v>
      </c>
      <c r="P41" s="30" t="s">
        <v>36</v>
      </c>
      <c r="Q41" s="30" t="s">
        <v>35</v>
      </c>
      <c r="R41" s="30" t="s">
        <v>36</v>
      </c>
      <c r="S41" s="30" t="s">
        <v>35</v>
      </c>
      <c r="T41" s="30" t="s">
        <v>36</v>
      </c>
      <c r="U41" s="30" t="s">
        <v>35</v>
      </c>
      <c r="V41" s="30" t="s">
        <v>36</v>
      </c>
      <c r="W41" s="30" t="s">
        <v>35</v>
      </c>
      <c r="X41" s="30" t="s">
        <v>36</v>
      </c>
      <c r="Y41" s="30" t="s">
        <v>35</v>
      </c>
      <c r="Z41" s="30" t="s">
        <v>36</v>
      </c>
      <c r="AA41" s="30" t="s">
        <v>35</v>
      </c>
      <c r="AB41" s="30" t="s">
        <v>36</v>
      </c>
      <c r="AC41" s="30" t="s">
        <v>35</v>
      </c>
      <c r="AD41" s="30" t="s">
        <v>36</v>
      </c>
      <c r="AE41" s="30" t="s">
        <v>35</v>
      </c>
      <c r="AF41" s="30" t="s">
        <v>36</v>
      </c>
      <c r="AG41" s="30" t="s">
        <v>35</v>
      </c>
      <c r="AH41" s="30" t="s">
        <v>36</v>
      </c>
      <c r="AI41" s="30" t="s">
        <v>35</v>
      </c>
      <c r="AJ41" s="30" t="s">
        <v>36</v>
      </c>
      <c r="AK41" s="107"/>
      <c r="AL41" s="107"/>
      <c r="AM41" s="107"/>
      <c r="AN41" s="107"/>
      <c r="AO41" s="108"/>
    </row>
    <row r="42" spans="1:53" ht="38.25" x14ac:dyDescent="0.2">
      <c r="A42" s="34" t="s">
        <v>202</v>
      </c>
      <c r="B42" s="58" t="s">
        <v>230</v>
      </c>
      <c r="C42" s="34"/>
      <c r="D42" s="34"/>
      <c r="E42" s="34" t="s">
        <v>229</v>
      </c>
      <c r="F42" s="34"/>
      <c r="G42" s="34" t="s">
        <v>82</v>
      </c>
      <c r="H42" s="58"/>
      <c r="I42" s="34" t="s">
        <v>106</v>
      </c>
      <c r="J42" s="34" t="s">
        <v>149</v>
      </c>
      <c r="K42" s="47">
        <f>BA42</f>
        <v>1322496</v>
      </c>
      <c r="L42" s="58" t="s">
        <v>199</v>
      </c>
      <c r="M42" s="58" t="s">
        <v>164</v>
      </c>
      <c r="N42" s="34" t="s">
        <v>120</v>
      </c>
      <c r="O42" s="72">
        <v>43024</v>
      </c>
      <c r="P42" s="34"/>
      <c r="Q42" s="72">
        <v>43031</v>
      </c>
      <c r="R42" s="34"/>
      <c r="S42" s="72">
        <v>43049</v>
      </c>
      <c r="T42" s="34"/>
      <c r="U42" s="34"/>
      <c r="V42" s="34"/>
      <c r="W42" s="72">
        <v>43060</v>
      </c>
      <c r="X42" s="34"/>
      <c r="Y42" s="49"/>
      <c r="Z42" s="34"/>
      <c r="AA42" s="49"/>
      <c r="AB42" s="34"/>
      <c r="AC42" s="72">
        <v>43087</v>
      </c>
      <c r="AD42" s="34"/>
      <c r="AE42" s="49"/>
      <c r="AF42" s="34"/>
      <c r="AG42" s="72">
        <v>43101</v>
      </c>
      <c r="AH42" s="34"/>
      <c r="AI42" s="72">
        <v>43829</v>
      </c>
      <c r="AJ42" s="34"/>
      <c r="AK42" s="34"/>
      <c r="AL42" s="34"/>
      <c r="AM42" s="34"/>
      <c r="AN42" s="34"/>
      <c r="AO42" s="34" t="s">
        <v>231</v>
      </c>
      <c r="AP42" s="41"/>
      <c r="AQ42" s="42"/>
      <c r="AY42" s="59">
        <v>1180800</v>
      </c>
      <c r="AZ42" s="59">
        <v>141696</v>
      </c>
      <c r="BA42" s="59">
        <v>1322496</v>
      </c>
    </row>
    <row r="43" spans="1:53" ht="51" x14ac:dyDescent="0.2">
      <c r="A43" s="34" t="s">
        <v>202</v>
      </c>
      <c r="B43" s="58" t="s">
        <v>249</v>
      </c>
      <c r="C43" s="34"/>
      <c r="D43" s="34"/>
      <c r="E43" s="34" t="s">
        <v>250</v>
      </c>
      <c r="F43" s="34"/>
      <c r="G43" s="34" t="s">
        <v>82</v>
      </c>
      <c r="H43" s="58"/>
      <c r="I43" s="34" t="s">
        <v>178</v>
      </c>
      <c r="J43" s="34" t="s">
        <v>118</v>
      </c>
      <c r="K43" s="47">
        <f>BA43</f>
        <v>655200</v>
      </c>
      <c r="L43" s="58" t="s">
        <v>224</v>
      </c>
      <c r="M43" s="58" t="s">
        <v>164</v>
      </c>
      <c r="N43" s="34" t="s">
        <v>120</v>
      </c>
      <c r="O43" s="72">
        <v>43024</v>
      </c>
      <c r="P43" s="34"/>
      <c r="Q43" s="72">
        <v>43031</v>
      </c>
      <c r="R43" s="34"/>
      <c r="S43" s="72">
        <v>43049</v>
      </c>
      <c r="T43" s="34"/>
      <c r="U43" s="34"/>
      <c r="V43" s="34"/>
      <c r="W43" s="72">
        <v>43060</v>
      </c>
      <c r="X43" s="34"/>
      <c r="Y43" s="49"/>
      <c r="Z43" s="34"/>
      <c r="AA43" s="49"/>
      <c r="AB43" s="34"/>
      <c r="AC43" s="72">
        <v>43087</v>
      </c>
      <c r="AD43" s="34"/>
      <c r="AE43" s="49"/>
      <c r="AF43" s="34"/>
      <c r="AG43" s="72">
        <v>43101</v>
      </c>
      <c r="AH43" s="34"/>
      <c r="AI43" s="72">
        <v>43826</v>
      </c>
      <c r="AJ43" s="34"/>
      <c r="AK43" s="34"/>
      <c r="AL43" s="34"/>
      <c r="AM43" s="34"/>
      <c r="AN43" s="34"/>
      <c r="AO43" s="34" t="s">
        <v>251</v>
      </c>
      <c r="AP43" s="41" t="s">
        <v>115</v>
      </c>
      <c r="AQ43" s="42" t="s">
        <v>89</v>
      </c>
      <c r="AY43" s="59">
        <v>585000</v>
      </c>
      <c r="AZ43" s="59">
        <v>70200</v>
      </c>
      <c r="BA43" s="59">
        <v>655200</v>
      </c>
    </row>
    <row r="44" spans="1:53" ht="38.25" x14ac:dyDescent="0.2">
      <c r="A44" s="34" t="s">
        <v>202</v>
      </c>
      <c r="B44" s="58" t="s">
        <v>249</v>
      </c>
      <c r="C44" s="34"/>
      <c r="D44" s="34"/>
      <c r="E44" s="34" t="s">
        <v>252</v>
      </c>
      <c r="F44" s="34"/>
      <c r="G44" s="34" t="s">
        <v>82</v>
      </c>
      <c r="H44" s="58"/>
      <c r="I44" s="34" t="s">
        <v>178</v>
      </c>
      <c r="J44" s="34" t="s">
        <v>118</v>
      </c>
      <c r="K44" s="47">
        <f t="shared" ref="K44:K55" si="4">BA44</f>
        <v>1120000</v>
      </c>
      <c r="L44" s="58" t="s">
        <v>253</v>
      </c>
      <c r="M44" s="58" t="s">
        <v>164</v>
      </c>
      <c r="N44" s="34" t="s">
        <v>120</v>
      </c>
      <c r="O44" s="72">
        <v>43024</v>
      </c>
      <c r="P44" s="34"/>
      <c r="Q44" s="72">
        <v>43031</v>
      </c>
      <c r="R44" s="34"/>
      <c r="S44" s="72">
        <v>43049</v>
      </c>
      <c r="T44" s="34"/>
      <c r="U44" s="34"/>
      <c r="V44" s="34"/>
      <c r="W44" s="72">
        <v>43060</v>
      </c>
      <c r="X44" s="34"/>
      <c r="Y44" s="49"/>
      <c r="Z44" s="34"/>
      <c r="AA44" s="49"/>
      <c r="AB44" s="34"/>
      <c r="AC44" s="72">
        <v>43087</v>
      </c>
      <c r="AD44" s="34"/>
      <c r="AE44" s="49"/>
      <c r="AF44" s="34"/>
      <c r="AG44" s="72">
        <v>43101</v>
      </c>
      <c r="AH44" s="34"/>
      <c r="AI44" s="72">
        <v>44001</v>
      </c>
      <c r="AJ44" s="34"/>
      <c r="AK44" s="34"/>
      <c r="AL44" s="34"/>
      <c r="AM44" s="34"/>
      <c r="AN44" s="34"/>
      <c r="AO44" s="34"/>
      <c r="AP44" s="41" t="s">
        <v>116</v>
      </c>
      <c r="AQ44" s="42" t="s">
        <v>89</v>
      </c>
      <c r="AY44" s="59">
        <v>1000000</v>
      </c>
      <c r="AZ44" s="59">
        <v>120000</v>
      </c>
      <c r="BA44" s="59">
        <v>1120000</v>
      </c>
    </row>
    <row r="45" spans="1:53" s="68" customFormat="1" ht="51" x14ac:dyDescent="0.2">
      <c r="A45" s="65" t="s">
        <v>207</v>
      </c>
      <c r="B45" s="73" t="s">
        <v>287</v>
      </c>
      <c r="C45" s="65"/>
      <c r="D45" s="65"/>
      <c r="E45" s="65" t="s">
        <v>326</v>
      </c>
      <c r="F45" s="65"/>
      <c r="G45" s="65" t="s">
        <v>82</v>
      </c>
      <c r="H45" s="73"/>
      <c r="I45" s="65" t="s">
        <v>178</v>
      </c>
      <c r="J45" s="65" t="s">
        <v>118</v>
      </c>
      <c r="K45" s="66">
        <f t="shared" ref="K45:K48" si="5">BA45</f>
        <v>280000</v>
      </c>
      <c r="L45" s="73" t="s">
        <v>287</v>
      </c>
      <c r="M45" s="73" t="s">
        <v>164</v>
      </c>
      <c r="N45" s="65" t="s">
        <v>120</v>
      </c>
      <c r="O45" s="76">
        <v>43024</v>
      </c>
      <c r="P45" s="65"/>
      <c r="Q45" s="76">
        <v>43031</v>
      </c>
      <c r="R45" s="65"/>
      <c r="S45" s="76">
        <v>43049</v>
      </c>
      <c r="T45" s="65"/>
      <c r="U45" s="65"/>
      <c r="V45" s="65"/>
      <c r="W45" s="76">
        <v>43060</v>
      </c>
      <c r="X45" s="65"/>
      <c r="Y45" s="77"/>
      <c r="Z45" s="65"/>
      <c r="AA45" s="77"/>
      <c r="AB45" s="65"/>
      <c r="AC45" s="76">
        <v>43087</v>
      </c>
      <c r="AD45" s="65"/>
      <c r="AE45" s="77"/>
      <c r="AF45" s="65"/>
      <c r="AG45" s="76">
        <v>43101</v>
      </c>
      <c r="AH45" s="65"/>
      <c r="AI45" s="76">
        <v>43462</v>
      </c>
      <c r="AJ45" s="65"/>
      <c r="AK45" s="65"/>
      <c r="AL45" s="65"/>
      <c r="AM45" s="65"/>
      <c r="AN45" s="65"/>
      <c r="AO45" s="65"/>
      <c r="AP45" s="78"/>
      <c r="AQ45" s="75"/>
      <c r="AY45" s="128">
        <v>250000</v>
      </c>
      <c r="AZ45" s="128">
        <v>30000</v>
      </c>
      <c r="BA45" s="128">
        <v>280000</v>
      </c>
    </row>
    <row r="46" spans="1:53" s="68" customFormat="1" ht="54" customHeight="1" x14ac:dyDescent="0.2">
      <c r="A46" s="65" t="s">
        <v>207</v>
      </c>
      <c r="B46" s="73" t="s">
        <v>291</v>
      </c>
      <c r="C46" s="65"/>
      <c r="D46" s="65"/>
      <c r="E46" s="65" t="s">
        <v>327</v>
      </c>
      <c r="F46" s="65"/>
      <c r="G46" s="65" t="s">
        <v>82</v>
      </c>
      <c r="H46" s="73"/>
      <c r="I46" s="65" t="s">
        <v>178</v>
      </c>
      <c r="J46" s="65" t="s">
        <v>118</v>
      </c>
      <c r="K46" s="66">
        <f t="shared" si="5"/>
        <v>280000</v>
      </c>
      <c r="L46" s="73" t="s">
        <v>291</v>
      </c>
      <c r="M46" s="73" t="s">
        <v>164</v>
      </c>
      <c r="N46" s="65" t="s">
        <v>120</v>
      </c>
      <c r="O46" s="76">
        <v>43024</v>
      </c>
      <c r="P46" s="65"/>
      <c r="Q46" s="76">
        <v>43031</v>
      </c>
      <c r="R46" s="65"/>
      <c r="S46" s="76">
        <v>43049</v>
      </c>
      <c r="T46" s="65"/>
      <c r="U46" s="65"/>
      <c r="V46" s="65"/>
      <c r="W46" s="76">
        <v>43060</v>
      </c>
      <c r="X46" s="65"/>
      <c r="Y46" s="77"/>
      <c r="Z46" s="65"/>
      <c r="AA46" s="77"/>
      <c r="AB46" s="65"/>
      <c r="AC46" s="76">
        <v>43087</v>
      </c>
      <c r="AD46" s="65"/>
      <c r="AE46" s="77"/>
      <c r="AF46" s="65"/>
      <c r="AG46" s="76">
        <v>43101</v>
      </c>
      <c r="AH46" s="65"/>
      <c r="AI46" s="76">
        <v>43462</v>
      </c>
      <c r="AJ46" s="65"/>
      <c r="AK46" s="65"/>
      <c r="AL46" s="65"/>
      <c r="AM46" s="65"/>
      <c r="AN46" s="65"/>
      <c r="AO46" s="65"/>
      <c r="AP46" s="78"/>
      <c r="AQ46" s="75"/>
      <c r="AY46" s="128">
        <v>250000</v>
      </c>
      <c r="AZ46" s="128">
        <v>30000</v>
      </c>
      <c r="BA46" s="128">
        <v>280000</v>
      </c>
    </row>
    <row r="47" spans="1:53" s="68" customFormat="1" ht="63.75" customHeight="1" x14ac:dyDescent="0.2">
      <c r="A47" s="65" t="s">
        <v>207</v>
      </c>
      <c r="B47" s="73" t="s">
        <v>292</v>
      </c>
      <c r="C47" s="65"/>
      <c r="D47" s="65"/>
      <c r="E47" s="65" t="s">
        <v>328</v>
      </c>
      <c r="F47" s="65"/>
      <c r="G47" s="65" t="s">
        <v>82</v>
      </c>
      <c r="H47" s="73"/>
      <c r="I47" s="65" t="s">
        <v>178</v>
      </c>
      <c r="J47" s="65" t="s">
        <v>118</v>
      </c>
      <c r="K47" s="66">
        <f t="shared" si="5"/>
        <v>224000</v>
      </c>
      <c r="L47" s="73" t="s">
        <v>292</v>
      </c>
      <c r="M47" s="73" t="s">
        <v>164</v>
      </c>
      <c r="N47" s="65" t="s">
        <v>120</v>
      </c>
      <c r="O47" s="76">
        <v>43483</v>
      </c>
      <c r="P47" s="65"/>
      <c r="Q47" s="76">
        <v>43490</v>
      </c>
      <c r="R47" s="65"/>
      <c r="S47" s="76">
        <v>43510</v>
      </c>
      <c r="T47" s="65"/>
      <c r="U47" s="65"/>
      <c r="V47" s="65"/>
      <c r="W47" s="76">
        <v>43521</v>
      </c>
      <c r="X47" s="65"/>
      <c r="Y47" s="77"/>
      <c r="Z47" s="65"/>
      <c r="AA47" s="77"/>
      <c r="AB47" s="65"/>
      <c r="AC47" s="76">
        <v>43546</v>
      </c>
      <c r="AD47" s="65"/>
      <c r="AE47" s="77"/>
      <c r="AF47" s="65"/>
      <c r="AG47" s="76">
        <v>43560</v>
      </c>
      <c r="AH47" s="65"/>
      <c r="AI47" s="76">
        <v>42640</v>
      </c>
      <c r="AJ47" s="65"/>
      <c r="AK47" s="65"/>
      <c r="AL47" s="65"/>
      <c r="AM47" s="65"/>
      <c r="AN47" s="65"/>
      <c r="AO47" s="65"/>
      <c r="AP47" s="78"/>
      <c r="AQ47" s="75"/>
      <c r="AY47" s="128">
        <v>200000</v>
      </c>
      <c r="AZ47" s="128">
        <v>24000</v>
      </c>
      <c r="BA47" s="128">
        <v>224000</v>
      </c>
    </row>
    <row r="48" spans="1:53" s="68" customFormat="1" ht="38.25" x14ac:dyDescent="0.2">
      <c r="A48" s="65" t="s">
        <v>207</v>
      </c>
      <c r="B48" s="73" t="s">
        <v>329</v>
      </c>
      <c r="C48" s="65"/>
      <c r="D48" s="65"/>
      <c r="E48" s="65" t="s">
        <v>330</v>
      </c>
      <c r="F48" s="65"/>
      <c r="G48" s="65" t="s">
        <v>82</v>
      </c>
      <c r="H48" s="73"/>
      <c r="I48" s="65" t="s">
        <v>178</v>
      </c>
      <c r="J48" s="65" t="s">
        <v>118</v>
      </c>
      <c r="K48" s="66">
        <f t="shared" si="5"/>
        <v>627200</v>
      </c>
      <c r="L48" s="73" t="s">
        <v>291</v>
      </c>
      <c r="M48" s="73" t="s">
        <v>164</v>
      </c>
      <c r="N48" s="65" t="s">
        <v>120</v>
      </c>
      <c r="O48" s="76">
        <v>43483</v>
      </c>
      <c r="P48" s="65"/>
      <c r="Q48" s="76">
        <v>43490</v>
      </c>
      <c r="R48" s="65"/>
      <c r="S48" s="76">
        <v>43510</v>
      </c>
      <c r="T48" s="65"/>
      <c r="U48" s="65"/>
      <c r="V48" s="65"/>
      <c r="W48" s="76">
        <v>43521</v>
      </c>
      <c r="X48" s="65"/>
      <c r="Y48" s="77"/>
      <c r="Z48" s="65"/>
      <c r="AA48" s="77"/>
      <c r="AB48" s="65"/>
      <c r="AC48" s="76">
        <v>43546</v>
      </c>
      <c r="AD48" s="65"/>
      <c r="AE48" s="77"/>
      <c r="AF48" s="65"/>
      <c r="AG48" s="76">
        <v>43560</v>
      </c>
      <c r="AH48" s="65"/>
      <c r="AI48" s="76">
        <v>42640</v>
      </c>
      <c r="AJ48" s="65"/>
      <c r="AK48" s="65"/>
      <c r="AL48" s="65"/>
      <c r="AM48" s="65"/>
      <c r="AN48" s="65"/>
      <c r="AO48" s="65"/>
      <c r="AP48" s="78"/>
      <c r="AQ48" s="75"/>
      <c r="AY48" s="128">
        <v>560000</v>
      </c>
      <c r="AZ48" s="128">
        <v>67200</v>
      </c>
      <c r="BA48" s="128">
        <v>627200</v>
      </c>
    </row>
    <row r="49" spans="1:58" s="68" customFormat="1" ht="63.75" customHeight="1" x14ac:dyDescent="0.2">
      <c r="A49" s="65" t="s">
        <v>207</v>
      </c>
      <c r="B49" s="73">
        <v>4</v>
      </c>
      <c r="C49" s="65"/>
      <c r="D49" s="65"/>
      <c r="E49" s="65" t="s">
        <v>331</v>
      </c>
      <c r="F49" s="65" t="s">
        <v>333</v>
      </c>
      <c r="G49" s="65" t="s">
        <v>82</v>
      </c>
      <c r="H49" s="73"/>
      <c r="I49" s="65" t="s">
        <v>178</v>
      </c>
      <c r="J49" s="65" t="s">
        <v>118</v>
      </c>
      <c r="K49" s="66">
        <f t="shared" si="4"/>
        <v>212800</v>
      </c>
      <c r="L49" s="73" t="s">
        <v>276</v>
      </c>
      <c r="M49" s="73" t="s">
        <v>164</v>
      </c>
      <c r="N49" s="65" t="s">
        <v>120</v>
      </c>
      <c r="O49" s="76"/>
      <c r="P49" s="65"/>
      <c r="Q49" s="76"/>
      <c r="R49" s="65"/>
      <c r="S49" s="76"/>
      <c r="T49" s="65"/>
      <c r="U49" s="65"/>
      <c r="V49" s="65"/>
      <c r="W49" s="76"/>
      <c r="X49" s="65"/>
      <c r="Y49" s="77"/>
      <c r="Z49" s="65"/>
      <c r="AA49" s="77"/>
      <c r="AB49" s="65"/>
      <c r="AC49" s="76"/>
      <c r="AD49" s="65"/>
      <c r="AE49" s="77"/>
      <c r="AF49" s="65"/>
      <c r="AG49" s="76"/>
      <c r="AH49" s="65"/>
      <c r="AI49" s="76">
        <v>43451</v>
      </c>
      <c r="AJ49" s="65"/>
      <c r="AK49" s="65"/>
      <c r="AL49" s="65"/>
      <c r="AM49" s="65"/>
      <c r="AN49" s="65"/>
      <c r="AO49" s="65" t="s">
        <v>334</v>
      </c>
      <c r="AP49" s="78"/>
      <c r="AQ49" s="75"/>
      <c r="AY49" s="128">
        <v>190000</v>
      </c>
      <c r="AZ49" s="128">
        <v>22800</v>
      </c>
      <c r="BA49" s="128">
        <v>212800</v>
      </c>
    </row>
    <row r="50" spans="1:58" s="68" customFormat="1" ht="25.5" x14ac:dyDescent="0.2">
      <c r="A50" s="65" t="s">
        <v>207</v>
      </c>
      <c r="B50" s="73">
        <v>4</v>
      </c>
      <c r="C50" s="65"/>
      <c r="D50" s="65"/>
      <c r="E50" s="65" t="s">
        <v>332</v>
      </c>
      <c r="F50" s="65"/>
      <c r="G50" s="65" t="s">
        <v>82</v>
      </c>
      <c r="H50" s="73"/>
      <c r="I50" s="65" t="s">
        <v>178</v>
      </c>
      <c r="J50" s="65" t="s">
        <v>118</v>
      </c>
      <c r="K50" s="66">
        <f t="shared" si="4"/>
        <v>168000</v>
      </c>
      <c r="L50" s="73" t="s">
        <v>336</v>
      </c>
      <c r="M50" s="73" t="s">
        <v>164</v>
      </c>
      <c r="N50" s="65" t="s">
        <v>120</v>
      </c>
      <c r="O50" s="76"/>
      <c r="P50" s="65"/>
      <c r="Q50" s="76"/>
      <c r="R50" s="65"/>
      <c r="S50" s="76"/>
      <c r="T50" s="65"/>
      <c r="U50" s="65"/>
      <c r="V50" s="65"/>
      <c r="W50" s="76"/>
      <c r="X50" s="65"/>
      <c r="Y50" s="77"/>
      <c r="Z50" s="65"/>
      <c r="AA50" s="77"/>
      <c r="AB50" s="65"/>
      <c r="AC50" s="76"/>
      <c r="AD50" s="65"/>
      <c r="AE50" s="77"/>
      <c r="AF50" s="65"/>
      <c r="AG50" s="76"/>
      <c r="AH50" s="65"/>
      <c r="AI50" s="76">
        <v>43451</v>
      </c>
      <c r="AJ50" s="65"/>
      <c r="AK50" s="65"/>
      <c r="AL50" s="65"/>
      <c r="AM50" s="65"/>
      <c r="AN50" s="65"/>
      <c r="AO50" s="65" t="s">
        <v>335</v>
      </c>
      <c r="AP50" s="78"/>
      <c r="AQ50" s="75"/>
      <c r="AY50" s="128">
        <v>150000</v>
      </c>
      <c r="AZ50" s="128">
        <v>18000</v>
      </c>
      <c r="BA50" s="128">
        <v>168000</v>
      </c>
    </row>
    <row r="51" spans="1:58" s="125" customFormat="1" ht="63.75" x14ac:dyDescent="0.2">
      <c r="A51" s="119" t="s">
        <v>211</v>
      </c>
      <c r="B51" s="120" t="s">
        <v>273</v>
      </c>
      <c r="C51" s="119"/>
      <c r="D51" s="119"/>
      <c r="E51" s="119" t="s">
        <v>315</v>
      </c>
      <c r="F51" s="119"/>
      <c r="G51" s="119" t="s">
        <v>82</v>
      </c>
      <c r="H51" s="120"/>
      <c r="I51" s="119" t="s">
        <v>178</v>
      </c>
      <c r="J51" s="119" t="s">
        <v>118</v>
      </c>
      <c r="K51" s="121">
        <f t="shared" si="4"/>
        <v>112000</v>
      </c>
      <c r="L51" s="120" t="s">
        <v>274</v>
      </c>
      <c r="M51" s="120" t="s">
        <v>164</v>
      </c>
      <c r="N51" s="119" t="s">
        <v>120</v>
      </c>
      <c r="O51" s="134">
        <v>43188</v>
      </c>
      <c r="P51" s="119"/>
      <c r="Q51" s="134">
        <v>43233</v>
      </c>
      <c r="R51" s="119"/>
      <c r="S51" s="134">
        <v>43248</v>
      </c>
      <c r="T51" s="119"/>
      <c r="U51" s="119">
        <v>43268</v>
      </c>
      <c r="V51" s="119"/>
      <c r="W51" s="134">
        <v>43298</v>
      </c>
      <c r="X51" s="119"/>
      <c r="Y51" s="122">
        <v>43343</v>
      </c>
      <c r="Z51" s="119"/>
      <c r="AA51" s="122">
        <v>43378</v>
      </c>
      <c r="AB51" s="119"/>
      <c r="AC51" s="134">
        <v>43403</v>
      </c>
      <c r="AD51" s="119"/>
      <c r="AE51" s="122">
        <v>43438</v>
      </c>
      <c r="AF51" s="119"/>
      <c r="AG51" s="134">
        <v>43473</v>
      </c>
      <c r="AH51" s="119"/>
      <c r="AI51" s="134">
        <v>43563</v>
      </c>
      <c r="AJ51" s="119"/>
      <c r="AK51" s="119"/>
      <c r="AL51" s="119"/>
      <c r="AM51" s="119"/>
      <c r="AN51" s="119"/>
      <c r="AO51" s="135" t="s">
        <v>258</v>
      </c>
      <c r="AP51" s="136" t="s">
        <v>109</v>
      </c>
      <c r="AQ51" s="133" t="s">
        <v>96</v>
      </c>
      <c r="AY51" s="130">
        <v>100000</v>
      </c>
      <c r="AZ51" s="130">
        <v>12000</v>
      </c>
      <c r="BA51" s="130">
        <v>112000</v>
      </c>
    </row>
    <row r="52" spans="1:58" s="125" customFormat="1" ht="38.25" x14ac:dyDescent="0.2">
      <c r="A52" s="119" t="s">
        <v>211</v>
      </c>
      <c r="B52" s="120" t="s">
        <v>273</v>
      </c>
      <c r="C52" s="119"/>
      <c r="D52" s="119"/>
      <c r="E52" s="119" t="s">
        <v>316</v>
      </c>
      <c r="F52" s="119"/>
      <c r="G52" s="119" t="s">
        <v>82</v>
      </c>
      <c r="H52" s="120"/>
      <c r="I52" s="119" t="s">
        <v>178</v>
      </c>
      <c r="J52" s="119" t="s">
        <v>118</v>
      </c>
      <c r="K52" s="121">
        <f t="shared" si="4"/>
        <v>112000</v>
      </c>
      <c r="L52" s="120" t="s">
        <v>275</v>
      </c>
      <c r="M52" s="120" t="s">
        <v>164</v>
      </c>
      <c r="N52" s="119" t="s">
        <v>120</v>
      </c>
      <c r="O52" s="134">
        <v>43188</v>
      </c>
      <c r="P52" s="119"/>
      <c r="Q52" s="134">
        <v>43233</v>
      </c>
      <c r="R52" s="119"/>
      <c r="S52" s="134">
        <v>43248</v>
      </c>
      <c r="T52" s="119"/>
      <c r="U52" s="119">
        <v>43268</v>
      </c>
      <c r="V52" s="119"/>
      <c r="W52" s="134">
        <v>43298</v>
      </c>
      <c r="X52" s="119"/>
      <c r="Y52" s="122">
        <v>43343</v>
      </c>
      <c r="Z52" s="119"/>
      <c r="AA52" s="122">
        <v>43378</v>
      </c>
      <c r="AB52" s="119"/>
      <c r="AC52" s="134">
        <v>43403</v>
      </c>
      <c r="AD52" s="119"/>
      <c r="AE52" s="122">
        <v>43438</v>
      </c>
      <c r="AF52" s="119"/>
      <c r="AG52" s="134">
        <v>43473</v>
      </c>
      <c r="AH52" s="119"/>
      <c r="AI52" s="134">
        <v>43563</v>
      </c>
      <c r="AJ52" s="119"/>
      <c r="AK52" s="119"/>
      <c r="AL52" s="119"/>
      <c r="AM52" s="119"/>
      <c r="AN52" s="119"/>
      <c r="AO52" s="135"/>
      <c r="AP52" s="136" t="s">
        <v>109</v>
      </c>
      <c r="AQ52" s="133" t="s">
        <v>96</v>
      </c>
      <c r="AY52" s="130">
        <v>100000</v>
      </c>
      <c r="AZ52" s="130">
        <v>12000</v>
      </c>
      <c r="BA52" s="130">
        <v>112000</v>
      </c>
    </row>
    <row r="53" spans="1:58" s="125" customFormat="1" ht="102" x14ac:dyDescent="0.2">
      <c r="A53" s="119" t="s">
        <v>211</v>
      </c>
      <c r="B53" s="120" t="s">
        <v>273</v>
      </c>
      <c r="C53" s="119"/>
      <c r="D53" s="119"/>
      <c r="E53" s="119" t="s">
        <v>317</v>
      </c>
      <c r="F53" s="119" t="s">
        <v>319</v>
      </c>
      <c r="G53" s="119" t="s">
        <v>82</v>
      </c>
      <c r="H53" s="120"/>
      <c r="I53" s="119" t="s">
        <v>178</v>
      </c>
      <c r="J53" s="119" t="s">
        <v>118</v>
      </c>
      <c r="K53" s="121">
        <f t="shared" si="4"/>
        <v>448000</v>
      </c>
      <c r="L53" s="120" t="s">
        <v>320</v>
      </c>
      <c r="M53" s="120" t="s">
        <v>164</v>
      </c>
      <c r="N53" s="119" t="s">
        <v>120</v>
      </c>
      <c r="O53" s="134">
        <v>43188</v>
      </c>
      <c r="P53" s="119"/>
      <c r="Q53" s="134">
        <v>43233</v>
      </c>
      <c r="R53" s="119"/>
      <c r="S53" s="134">
        <v>43248</v>
      </c>
      <c r="T53" s="119"/>
      <c r="U53" s="119">
        <v>43268</v>
      </c>
      <c r="V53" s="119"/>
      <c r="W53" s="134">
        <v>43298</v>
      </c>
      <c r="X53" s="119"/>
      <c r="Y53" s="122">
        <v>43343</v>
      </c>
      <c r="Z53" s="119"/>
      <c r="AA53" s="122">
        <v>43378</v>
      </c>
      <c r="AB53" s="119"/>
      <c r="AC53" s="134">
        <v>43403</v>
      </c>
      <c r="AD53" s="119"/>
      <c r="AE53" s="122">
        <v>43438</v>
      </c>
      <c r="AF53" s="119"/>
      <c r="AG53" s="134">
        <v>43473</v>
      </c>
      <c r="AH53" s="119"/>
      <c r="AI53" s="134">
        <v>43563</v>
      </c>
      <c r="AJ53" s="119"/>
      <c r="AK53" s="119"/>
      <c r="AL53" s="119"/>
      <c r="AM53" s="119"/>
      <c r="AN53" s="119"/>
      <c r="AO53" s="119"/>
      <c r="AP53" s="136" t="s">
        <v>115</v>
      </c>
      <c r="AQ53" s="133" t="s">
        <v>96</v>
      </c>
      <c r="AY53" s="130">
        <v>400000</v>
      </c>
      <c r="AZ53" s="130">
        <v>48000</v>
      </c>
      <c r="BA53" s="130">
        <v>448000</v>
      </c>
    </row>
    <row r="54" spans="1:58" s="125" customFormat="1" ht="51" x14ac:dyDescent="0.2">
      <c r="A54" s="119" t="s">
        <v>211</v>
      </c>
      <c r="B54" s="120" t="s">
        <v>273</v>
      </c>
      <c r="C54" s="119"/>
      <c r="D54" s="119"/>
      <c r="E54" s="119" t="s">
        <v>259</v>
      </c>
      <c r="F54" s="119"/>
      <c r="G54" s="119" t="s">
        <v>83</v>
      </c>
      <c r="H54" s="120"/>
      <c r="I54" s="119" t="s">
        <v>178</v>
      </c>
      <c r="J54" s="119" t="s">
        <v>118</v>
      </c>
      <c r="K54" s="121">
        <f t="shared" si="4"/>
        <v>89600</v>
      </c>
      <c r="L54" s="120" t="s">
        <v>321</v>
      </c>
      <c r="M54" s="120" t="s">
        <v>164</v>
      </c>
      <c r="N54" s="119" t="s">
        <v>120</v>
      </c>
      <c r="O54" s="134">
        <v>43235</v>
      </c>
      <c r="P54" s="119"/>
      <c r="Q54" s="134">
        <v>43280</v>
      </c>
      <c r="R54" s="119"/>
      <c r="S54" s="134">
        <v>43295</v>
      </c>
      <c r="T54" s="119"/>
      <c r="U54" s="119">
        <v>43315</v>
      </c>
      <c r="V54" s="119"/>
      <c r="W54" s="134">
        <v>43345</v>
      </c>
      <c r="X54" s="119"/>
      <c r="Y54" s="122">
        <v>43390</v>
      </c>
      <c r="Z54" s="119"/>
      <c r="AA54" s="122">
        <v>43425</v>
      </c>
      <c r="AB54" s="119"/>
      <c r="AC54" s="134">
        <v>43450</v>
      </c>
      <c r="AD54" s="119"/>
      <c r="AE54" s="122">
        <v>43485</v>
      </c>
      <c r="AF54" s="119"/>
      <c r="AG54" s="134">
        <v>43520</v>
      </c>
      <c r="AH54" s="119"/>
      <c r="AI54" s="134">
        <v>43610</v>
      </c>
      <c r="AJ54" s="119"/>
      <c r="AK54" s="119"/>
      <c r="AL54" s="119"/>
      <c r="AM54" s="119"/>
      <c r="AN54" s="119"/>
      <c r="AO54" s="135"/>
      <c r="AP54" s="136" t="s">
        <v>109</v>
      </c>
      <c r="AQ54" s="133" t="s">
        <v>96</v>
      </c>
      <c r="AY54" s="130">
        <v>80000</v>
      </c>
      <c r="AZ54" s="130">
        <v>9600</v>
      </c>
      <c r="BA54" s="130">
        <v>89600</v>
      </c>
    </row>
    <row r="55" spans="1:58" s="125" customFormat="1" ht="25.5" x14ac:dyDescent="0.2">
      <c r="A55" s="119" t="s">
        <v>211</v>
      </c>
      <c r="B55" s="120" t="s">
        <v>277</v>
      </c>
      <c r="C55" s="119"/>
      <c r="D55" s="119"/>
      <c r="E55" s="119" t="s">
        <v>318</v>
      </c>
      <c r="F55" s="119"/>
      <c r="G55" s="119" t="s">
        <v>303</v>
      </c>
      <c r="H55" s="120"/>
      <c r="I55" s="119" t="s">
        <v>106</v>
      </c>
      <c r="J55" s="119" t="s">
        <v>118</v>
      </c>
      <c r="K55" s="121">
        <f t="shared" si="4"/>
        <v>192000</v>
      </c>
      <c r="L55" s="120" t="s">
        <v>322</v>
      </c>
      <c r="M55" s="120"/>
      <c r="N55" s="119" t="s">
        <v>120</v>
      </c>
      <c r="O55" s="134">
        <v>43130</v>
      </c>
      <c r="P55" s="119"/>
      <c r="Q55" s="134">
        <v>43175</v>
      </c>
      <c r="R55" s="119"/>
      <c r="S55" s="134">
        <v>43190</v>
      </c>
      <c r="T55" s="119"/>
      <c r="U55" s="119">
        <v>43210</v>
      </c>
      <c r="V55" s="119"/>
      <c r="W55" s="134">
        <v>43240</v>
      </c>
      <c r="X55" s="119"/>
      <c r="Y55" s="122">
        <v>43285</v>
      </c>
      <c r="Z55" s="119"/>
      <c r="AA55" s="122">
        <v>43320</v>
      </c>
      <c r="AB55" s="119"/>
      <c r="AC55" s="134">
        <v>43345</v>
      </c>
      <c r="AD55" s="119"/>
      <c r="AE55" s="122">
        <v>43380</v>
      </c>
      <c r="AF55" s="119"/>
      <c r="AG55" s="134">
        <v>43415</v>
      </c>
      <c r="AH55" s="119"/>
      <c r="AI55" s="134">
        <v>43505</v>
      </c>
      <c r="AJ55" s="119"/>
      <c r="AK55" s="119"/>
      <c r="AL55" s="119"/>
      <c r="AM55" s="119"/>
      <c r="AN55" s="119"/>
      <c r="AO55" s="119" t="s">
        <v>115</v>
      </c>
      <c r="AP55" s="136" t="s">
        <v>115</v>
      </c>
      <c r="AQ55" s="133" t="s">
        <v>96</v>
      </c>
      <c r="AY55" s="130">
        <v>0</v>
      </c>
      <c r="AZ55" s="130">
        <v>192000</v>
      </c>
      <c r="BA55" s="130">
        <v>192000</v>
      </c>
    </row>
    <row r="56" spans="1:58" ht="13.5" thickBot="1" x14ac:dyDescent="0.25">
      <c r="K56" s="48"/>
      <c r="AP56" s="42" t="s">
        <v>117</v>
      </c>
      <c r="AQ56" s="42" t="s">
        <v>96</v>
      </c>
      <c r="AY56" s="50">
        <f>SUM(AY42:AY55)</f>
        <v>5045800</v>
      </c>
      <c r="AZ56" s="50">
        <f>SUM(AZ42:AZ55)</f>
        <v>797496</v>
      </c>
      <c r="BA56" s="50">
        <f>SUM(BA42:BA55)</f>
        <v>5843296</v>
      </c>
    </row>
    <row r="57" spans="1:58" ht="15.75" customHeight="1" x14ac:dyDescent="0.2">
      <c r="A57" s="99" t="s">
        <v>131</v>
      </c>
      <c r="B57" s="100"/>
      <c r="C57" s="100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2"/>
      <c r="AP57" s="42"/>
      <c r="AQ57" s="42" t="s">
        <v>93</v>
      </c>
    </row>
    <row r="58" spans="1:58" ht="12.75" customHeight="1" x14ac:dyDescent="0.2">
      <c r="A58" s="103" t="s">
        <v>16</v>
      </c>
      <c r="B58" s="104" t="s">
        <v>185</v>
      </c>
      <c r="C58" s="104" t="s">
        <v>186</v>
      </c>
      <c r="D58" s="107" t="s">
        <v>128</v>
      </c>
      <c r="E58" s="107" t="s">
        <v>17</v>
      </c>
      <c r="F58" s="107" t="s">
        <v>18</v>
      </c>
      <c r="G58" s="104" t="s">
        <v>194</v>
      </c>
      <c r="H58" s="107" t="s">
        <v>134</v>
      </c>
      <c r="I58" s="107" t="s">
        <v>195</v>
      </c>
      <c r="J58" s="107" t="s">
        <v>22</v>
      </c>
      <c r="K58" s="107" t="s">
        <v>48</v>
      </c>
      <c r="L58" s="107" t="s">
        <v>169</v>
      </c>
      <c r="M58" s="104" t="s">
        <v>192</v>
      </c>
      <c r="N58" s="107" t="s">
        <v>193</v>
      </c>
      <c r="O58" s="107" t="s">
        <v>24</v>
      </c>
      <c r="P58" s="107"/>
      <c r="Q58" s="107"/>
      <c r="R58" s="107"/>
      <c r="S58" s="107"/>
      <c r="T58" s="107"/>
      <c r="U58" s="107" t="s">
        <v>49</v>
      </c>
      <c r="V58" s="107" t="s">
        <v>50</v>
      </c>
      <c r="W58" s="107" t="s">
        <v>51</v>
      </c>
      <c r="X58" s="107" t="s">
        <v>52</v>
      </c>
      <c r="Y58" s="108" t="s">
        <v>1</v>
      </c>
      <c r="AP58" s="42"/>
      <c r="AQ58" s="42" t="s">
        <v>93</v>
      </c>
    </row>
    <row r="59" spans="1:58" ht="35.25" customHeight="1" x14ac:dyDescent="0.2">
      <c r="A59" s="103"/>
      <c r="B59" s="105"/>
      <c r="C59" s="105"/>
      <c r="D59" s="107"/>
      <c r="E59" s="107"/>
      <c r="F59" s="107"/>
      <c r="G59" s="105"/>
      <c r="H59" s="107"/>
      <c r="I59" s="107"/>
      <c r="J59" s="107"/>
      <c r="K59" s="107"/>
      <c r="L59" s="107"/>
      <c r="M59" s="105"/>
      <c r="N59" s="107"/>
      <c r="O59" s="107" t="s">
        <v>53</v>
      </c>
      <c r="P59" s="107"/>
      <c r="Q59" s="107" t="s">
        <v>54</v>
      </c>
      <c r="R59" s="107"/>
      <c r="S59" s="107" t="s">
        <v>55</v>
      </c>
      <c r="T59" s="107"/>
      <c r="U59" s="107"/>
      <c r="V59" s="107"/>
      <c r="W59" s="107"/>
      <c r="X59" s="107"/>
      <c r="Y59" s="108"/>
      <c r="AP59" s="42" t="s">
        <v>118</v>
      </c>
      <c r="AQ59" s="42" t="s">
        <v>93</v>
      </c>
    </row>
    <row r="60" spans="1:58" ht="24.75" customHeight="1" x14ac:dyDescent="0.2">
      <c r="A60" s="103"/>
      <c r="B60" s="106"/>
      <c r="C60" s="106"/>
      <c r="D60" s="107"/>
      <c r="E60" s="107"/>
      <c r="F60" s="107"/>
      <c r="G60" s="106"/>
      <c r="H60" s="107"/>
      <c r="I60" s="107"/>
      <c r="J60" s="107"/>
      <c r="K60" s="107"/>
      <c r="L60" s="107"/>
      <c r="M60" s="106"/>
      <c r="N60" s="107"/>
      <c r="O60" s="30" t="s">
        <v>35</v>
      </c>
      <c r="P60" s="30" t="s">
        <v>36</v>
      </c>
      <c r="Q60" s="30" t="s">
        <v>35</v>
      </c>
      <c r="R60" s="30" t="s">
        <v>36</v>
      </c>
      <c r="S60" s="30" t="s">
        <v>35</v>
      </c>
      <c r="T60" s="30" t="s">
        <v>36</v>
      </c>
      <c r="U60" s="107"/>
      <c r="V60" s="107"/>
      <c r="W60" s="107"/>
      <c r="X60" s="107"/>
      <c r="Y60" s="108"/>
      <c r="AP60" s="42" t="s">
        <v>118</v>
      </c>
      <c r="AQ60" s="42" t="s">
        <v>103</v>
      </c>
    </row>
    <row r="61" spans="1:58" ht="76.5" x14ac:dyDescent="0.2">
      <c r="A61" s="32" t="s">
        <v>202</v>
      </c>
      <c r="B61" s="52" t="s">
        <v>230</v>
      </c>
      <c r="C61" s="33"/>
      <c r="D61" s="34"/>
      <c r="E61" s="34" t="s">
        <v>232</v>
      </c>
      <c r="F61" s="34" t="s">
        <v>205</v>
      </c>
      <c r="G61" s="34" t="s">
        <v>177</v>
      </c>
      <c r="H61" s="58"/>
      <c r="I61" s="34" t="s">
        <v>118</v>
      </c>
      <c r="J61" s="47">
        <f t="shared" ref="J61:J68" si="6">BA61</f>
        <v>165312</v>
      </c>
      <c r="K61" s="34">
        <v>2</v>
      </c>
      <c r="L61" s="52" t="s">
        <v>200</v>
      </c>
      <c r="M61" s="58" t="s">
        <v>164</v>
      </c>
      <c r="N61" s="34" t="s">
        <v>120</v>
      </c>
      <c r="O61" s="49">
        <v>43049</v>
      </c>
      <c r="P61" s="34"/>
      <c r="Q61" s="49">
        <v>43101</v>
      </c>
      <c r="R61" s="34"/>
      <c r="S61" s="49">
        <v>43829</v>
      </c>
      <c r="T61" s="34"/>
      <c r="U61" s="34"/>
      <c r="V61" s="34"/>
      <c r="W61" s="34"/>
      <c r="X61" s="34"/>
      <c r="Y61" s="35" t="s">
        <v>233</v>
      </c>
      <c r="AP61" s="42"/>
      <c r="AQ61" s="42"/>
      <c r="AY61" s="59">
        <v>147600</v>
      </c>
      <c r="AZ61" s="59">
        <v>17712</v>
      </c>
      <c r="BA61" s="59">
        <v>165312</v>
      </c>
    </row>
    <row r="62" spans="1:58" ht="63.75" x14ac:dyDescent="0.2">
      <c r="A62" s="32" t="s">
        <v>202</v>
      </c>
      <c r="B62" s="52" t="s">
        <v>230</v>
      </c>
      <c r="C62" s="33"/>
      <c r="D62" s="34"/>
      <c r="E62" s="34" t="s">
        <v>234</v>
      </c>
      <c r="F62" s="34" t="s">
        <v>205</v>
      </c>
      <c r="G62" s="34" t="s">
        <v>198</v>
      </c>
      <c r="H62" s="58"/>
      <c r="I62" s="34"/>
      <c r="J62" s="47">
        <f t="shared" si="6"/>
        <v>192192</v>
      </c>
      <c r="K62" s="34">
        <v>2</v>
      </c>
      <c r="L62" s="52" t="s">
        <v>201</v>
      </c>
      <c r="M62" s="58" t="s">
        <v>164</v>
      </c>
      <c r="N62" s="34" t="s">
        <v>120</v>
      </c>
      <c r="O62" s="49">
        <v>43049</v>
      </c>
      <c r="P62" s="34"/>
      <c r="Q62" s="49">
        <v>43101</v>
      </c>
      <c r="R62" s="34"/>
      <c r="S62" s="49">
        <v>43829</v>
      </c>
      <c r="T62" s="34"/>
      <c r="U62" s="34"/>
      <c r="V62" s="34"/>
      <c r="W62" s="34"/>
      <c r="X62" s="34"/>
      <c r="Y62" s="35" t="s">
        <v>235</v>
      </c>
      <c r="AP62" s="42"/>
      <c r="AQ62" s="42"/>
      <c r="AY62" s="59">
        <v>171600</v>
      </c>
      <c r="AZ62" s="59">
        <v>20592</v>
      </c>
      <c r="BA62" s="59">
        <v>192192</v>
      </c>
      <c r="BD62" s="132"/>
      <c r="BE62" s="132"/>
      <c r="BF62" s="132"/>
    </row>
    <row r="63" spans="1:58" s="125" customFormat="1" ht="38.25" x14ac:dyDescent="0.2">
      <c r="A63" s="116" t="s">
        <v>211</v>
      </c>
      <c r="B63" s="117" t="s">
        <v>281</v>
      </c>
      <c r="C63" s="118"/>
      <c r="D63" s="119"/>
      <c r="E63" s="119" t="s">
        <v>260</v>
      </c>
      <c r="F63" s="119" t="s">
        <v>261</v>
      </c>
      <c r="G63" s="119" t="s">
        <v>198</v>
      </c>
      <c r="H63" s="120"/>
      <c r="I63" s="119" t="s">
        <v>149</v>
      </c>
      <c r="J63" s="121">
        <f t="shared" si="6"/>
        <v>178659</v>
      </c>
      <c r="K63" s="119">
        <v>1</v>
      </c>
      <c r="L63" s="117">
        <v>3</v>
      </c>
      <c r="M63" s="120" t="s">
        <v>164</v>
      </c>
      <c r="N63" s="119" t="s">
        <v>120</v>
      </c>
      <c r="O63" s="122">
        <v>43153</v>
      </c>
      <c r="P63" s="119"/>
      <c r="Q63" s="122">
        <v>43163</v>
      </c>
      <c r="R63" s="119"/>
      <c r="S63" s="122">
        <v>43902</v>
      </c>
      <c r="T63" s="119"/>
      <c r="U63" s="119"/>
      <c r="V63" s="122">
        <v>43040</v>
      </c>
      <c r="W63" s="122">
        <v>43891</v>
      </c>
      <c r="X63" s="119"/>
      <c r="Y63" s="124"/>
      <c r="AP63" s="133"/>
      <c r="AQ63" s="133"/>
      <c r="AY63" s="130">
        <v>159516</v>
      </c>
      <c r="AZ63" s="130">
        <v>19143</v>
      </c>
      <c r="BA63" s="130">
        <v>178659</v>
      </c>
      <c r="BD63" s="130"/>
      <c r="BE63" s="130"/>
      <c r="BF63" s="130"/>
    </row>
    <row r="64" spans="1:58" s="125" customFormat="1" ht="63.75" x14ac:dyDescent="0.2">
      <c r="A64" s="116" t="s">
        <v>211</v>
      </c>
      <c r="B64" s="117" t="s">
        <v>281</v>
      </c>
      <c r="C64" s="118"/>
      <c r="D64" s="119"/>
      <c r="E64" s="119" t="s">
        <v>262</v>
      </c>
      <c r="F64" s="119" t="s">
        <v>263</v>
      </c>
      <c r="G64" s="119" t="s">
        <v>198</v>
      </c>
      <c r="H64" s="120"/>
      <c r="I64" s="119" t="s">
        <v>149</v>
      </c>
      <c r="J64" s="121">
        <f t="shared" si="6"/>
        <v>104348</v>
      </c>
      <c r="K64" s="119">
        <v>1</v>
      </c>
      <c r="L64" s="117">
        <v>3</v>
      </c>
      <c r="M64" s="120" t="s">
        <v>164</v>
      </c>
      <c r="N64" s="119" t="s">
        <v>120</v>
      </c>
      <c r="O64" s="122">
        <v>43153</v>
      </c>
      <c r="P64" s="119"/>
      <c r="Q64" s="122">
        <v>43163</v>
      </c>
      <c r="R64" s="119"/>
      <c r="S64" s="122">
        <v>43782</v>
      </c>
      <c r="T64" s="119"/>
      <c r="U64" s="119"/>
      <c r="V64" s="122">
        <v>43040</v>
      </c>
      <c r="W64" s="122">
        <v>43739</v>
      </c>
      <c r="X64" s="119"/>
      <c r="Y64" s="124"/>
      <c r="AP64" s="133"/>
      <c r="AQ64" s="133"/>
      <c r="AY64" s="130">
        <v>93168</v>
      </c>
      <c r="AZ64" s="130">
        <v>11180</v>
      </c>
      <c r="BA64" s="130">
        <v>104348</v>
      </c>
      <c r="BD64" s="130"/>
      <c r="BE64" s="130"/>
      <c r="BF64" s="130"/>
    </row>
    <row r="65" spans="1:58" s="125" customFormat="1" ht="51" x14ac:dyDescent="0.2">
      <c r="A65" s="116" t="s">
        <v>211</v>
      </c>
      <c r="B65" s="117" t="s">
        <v>281</v>
      </c>
      <c r="C65" s="118"/>
      <c r="D65" s="119"/>
      <c r="E65" s="119" t="s">
        <v>264</v>
      </c>
      <c r="F65" s="119" t="s">
        <v>265</v>
      </c>
      <c r="G65" s="119" t="s">
        <v>198</v>
      </c>
      <c r="H65" s="120"/>
      <c r="I65" s="119" t="s">
        <v>149</v>
      </c>
      <c r="J65" s="121">
        <f t="shared" si="6"/>
        <v>99489</v>
      </c>
      <c r="K65" s="119">
        <v>1</v>
      </c>
      <c r="L65" s="117">
        <v>3</v>
      </c>
      <c r="M65" s="120" t="s">
        <v>164</v>
      </c>
      <c r="N65" s="119" t="s">
        <v>120</v>
      </c>
      <c r="O65" s="122">
        <v>43153</v>
      </c>
      <c r="P65" s="119"/>
      <c r="Q65" s="122">
        <v>43163</v>
      </c>
      <c r="R65" s="119"/>
      <c r="S65" s="122">
        <v>43902</v>
      </c>
      <c r="T65" s="119"/>
      <c r="U65" s="119"/>
      <c r="V65" s="122">
        <v>43040</v>
      </c>
      <c r="W65" s="122">
        <v>43891</v>
      </c>
      <c r="X65" s="119"/>
      <c r="Y65" s="124"/>
      <c r="AP65" s="133"/>
      <c r="AQ65" s="133"/>
      <c r="AY65" s="130">
        <v>88830</v>
      </c>
      <c r="AZ65" s="130">
        <v>10659</v>
      </c>
      <c r="BA65" s="130">
        <v>99489</v>
      </c>
      <c r="BD65" s="130"/>
      <c r="BE65" s="130"/>
      <c r="BF65" s="130"/>
    </row>
    <row r="66" spans="1:58" s="125" customFormat="1" ht="63.75" x14ac:dyDescent="0.2">
      <c r="A66" s="116" t="s">
        <v>211</v>
      </c>
      <c r="B66" s="117" t="s">
        <v>281</v>
      </c>
      <c r="C66" s="118"/>
      <c r="D66" s="119"/>
      <c r="E66" s="119" t="s">
        <v>266</v>
      </c>
      <c r="F66" s="119" t="s">
        <v>267</v>
      </c>
      <c r="G66" s="119" t="s">
        <v>198</v>
      </c>
      <c r="H66" s="120"/>
      <c r="I66" s="119" t="s">
        <v>149</v>
      </c>
      <c r="J66" s="121">
        <f t="shared" si="6"/>
        <v>85276</v>
      </c>
      <c r="K66" s="119">
        <v>1</v>
      </c>
      <c r="L66" s="117">
        <v>3</v>
      </c>
      <c r="M66" s="120" t="s">
        <v>164</v>
      </c>
      <c r="N66" s="119" t="s">
        <v>120</v>
      </c>
      <c r="O66" s="122">
        <v>43153</v>
      </c>
      <c r="P66" s="119"/>
      <c r="Q66" s="122">
        <v>43163</v>
      </c>
      <c r="R66" s="119"/>
      <c r="S66" s="122">
        <v>43782</v>
      </c>
      <c r="T66" s="119"/>
      <c r="U66" s="119"/>
      <c r="V66" s="122">
        <v>43040</v>
      </c>
      <c r="W66" s="122">
        <v>43739</v>
      </c>
      <c r="X66" s="119"/>
      <c r="Y66" s="124"/>
      <c r="AP66" s="133"/>
      <c r="AQ66" s="133"/>
      <c r="AY66" s="130">
        <v>76140</v>
      </c>
      <c r="AZ66" s="130">
        <v>9136</v>
      </c>
      <c r="BA66" s="130">
        <v>85276</v>
      </c>
      <c r="BD66" s="130"/>
      <c r="BE66" s="130"/>
      <c r="BF66" s="130"/>
    </row>
    <row r="67" spans="1:58" s="125" customFormat="1" ht="63.75" x14ac:dyDescent="0.2">
      <c r="A67" s="116" t="s">
        <v>211</v>
      </c>
      <c r="B67" s="117" t="s">
        <v>281</v>
      </c>
      <c r="C67" s="118"/>
      <c r="D67" s="119"/>
      <c r="E67" s="119" t="s">
        <v>268</v>
      </c>
      <c r="F67" s="119" t="s">
        <v>269</v>
      </c>
      <c r="G67" s="119" t="s">
        <v>198</v>
      </c>
      <c r="H67" s="120"/>
      <c r="I67" s="119" t="s">
        <v>149</v>
      </c>
      <c r="J67" s="121">
        <f t="shared" si="6"/>
        <v>85276</v>
      </c>
      <c r="K67" s="119">
        <v>1</v>
      </c>
      <c r="L67" s="117">
        <v>3</v>
      </c>
      <c r="M67" s="120" t="s">
        <v>164</v>
      </c>
      <c r="N67" s="119" t="s">
        <v>120</v>
      </c>
      <c r="O67" s="122">
        <v>43153</v>
      </c>
      <c r="P67" s="119"/>
      <c r="Q67" s="122">
        <v>43163</v>
      </c>
      <c r="R67" s="119"/>
      <c r="S67" s="122">
        <v>43782</v>
      </c>
      <c r="T67" s="119"/>
      <c r="U67" s="119"/>
      <c r="V67" s="122">
        <v>43040</v>
      </c>
      <c r="W67" s="122">
        <v>43739</v>
      </c>
      <c r="X67" s="119"/>
      <c r="Y67" s="124"/>
      <c r="AP67" s="133"/>
      <c r="AQ67" s="133" t="s">
        <v>111</v>
      </c>
      <c r="AY67" s="130">
        <v>76140</v>
      </c>
      <c r="AZ67" s="130">
        <v>9136</v>
      </c>
      <c r="BA67" s="130">
        <v>85276</v>
      </c>
      <c r="BD67" s="130"/>
      <c r="BE67" s="130"/>
      <c r="BF67" s="130"/>
    </row>
    <row r="68" spans="1:58" s="125" customFormat="1" ht="63.75" x14ac:dyDescent="0.2">
      <c r="A68" s="116" t="s">
        <v>211</v>
      </c>
      <c r="B68" s="117" t="s">
        <v>281</v>
      </c>
      <c r="C68" s="118"/>
      <c r="D68" s="119"/>
      <c r="E68" s="119" t="s">
        <v>270</v>
      </c>
      <c r="F68" s="119" t="s">
        <v>271</v>
      </c>
      <c r="G68" s="119" t="s">
        <v>198</v>
      </c>
      <c r="H68" s="120"/>
      <c r="I68" s="119" t="s">
        <v>118</v>
      </c>
      <c r="J68" s="121">
        <f t="shared" si="6"/>
        <v>153135</v>
      </c>
      <c r="K68" s="119">
        <v>3</v>
      </c>
      <c r="L68" s="117">
        <v>3</v>
      </c>
      <c r="M68" s="120" t="s">
        <v>164</v>
      </c>
      <c r="N68" s="119" t="s">
        <v>120</v>
      </c>
      <c r="O68" s="122">
        <v>43153</v>
      </c>
      <c r="P68" s="119"/>
      <c r="Q68" s="122">
        <v>43163</v>
      </c>
      <c r="R68" s="119"/>
      <c r="S68" s="122">
        <v>43312</v>
      </c>
      <c r="T68" s="119"/>
      <c r="U68" s="119"/>
      <c r="V68" s="122">
        <v>43040</v>
      </c>
      <c r="W68" s="122">
        <v>43282</v>
      </c>
      <c r="X68" s="119"/>
      <c r="Y68" s="124"/>
      <c r="AP68" s="133"/>
      <c r="AQ68" s="133" t="s">
        <v>111</v>
      </c>
      <c r="AY68" s="130">
        <v>136728</v>
      </c>
      <c r="AZ68" s="130">
        <v>16407</v>
      </c>
      <c r="BA68" s="130">
        <v>153135</v>
      </c>
      <c r="BD68" s="130"/>
      <c r="BE68" s="130"/>
      <c r="BF68" s="130"/>
    </row>
    <row r="69" spans="1:58" ht="13.5" thickBot="1" x14ac:dyDescent="0.25">
      <c r="A69" s="36"/>
      <c r="B69" s="69"/>
      <c r="C69" s="37"/>
      <c r="D69" s="38"/>
      <c r="E69" s="38"/>
      <c r="F69" s="38"/>
      <c r="G69" s="38"/>
      <c r="H69" s="55"/>
      <c r="I69" s="38"/>
      <c r="J69" s="38"/>
      <c r="K69" s="38"/>
      <c r="L69" s="38"/>
      <c r="M69" s="55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9"/>
    </row>
    <row r="70" spans="1:58" ht="13.5" thickBot="1" x14ac:dyDescent="0.25">
      <c r="AP70" s="42" t="s">
        <v>88</v>
      </c>
      <c r="AQ70" s="42" t="s">
        <v>89</v>
      </c>
      <c r="AY70" s="50">
        <f>SUM(AY61:AY69)</f>
        <v>949722</v>
      </c>
      <c r="AZ70" s="50">
        <f>SUM(AZ61:AZ69)</f>
        <v>113965</v>
      </c>
      <c r="BA70" s="50">
        <f>SUM(BA61:BA69)</f>
        <v>1063687</v>
      </c>
    </row>
    <row r="71" spans="1:58" ht="15.75" x14ac:dyDescent="0.2">
      <c r="A71" s="99" t="s">
        <v>132</v>
      </c>
      <c r="B71" s="100"/>
      <c r="C71" s="100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2"/>
      <c r="AP71" s="42" t="s">
        <v>90</v>
      </c>
      <c r="AQ71" s="42" t="s">
        <v>89</v>
      </c>
    </row>
    <row r="72" spans="1:58" ht="12.75" customHeight="1" x14ac:dyDescent="0.2">
      <c r="A72" s="103" t="s">
        <v>16</v>
      </c>
      <c r="B72" s="104" t="s">
        <v>185</v>
      </c>
      <c r="C72" s="104" t="s">
        <v>186</v>
      </c>
      <c r="D72" s="107" t="s">
        <v>128</v>
      </c>
      <c r="E72" s="107" t="s">
        <v>17</v>
      </c>
      <c r="F72" s="107" t="s">
        <v>18</v>
      </c>
      <c r="G72" s="104" t="s">
        <v>194</v>
      </c>
      <c r="H72" s="107" t="s">
        <v>134</v>
      </c>
      <c r="I72" s="107" t="s">
        <v>190</v>
      </c>
      <c r="J72" s="107" t="s">
        <v>195</v>
      </c>
      <c r="K72" s="107" t="s">
        <v>22</v>
      </c>
      <c r="L72" s="107" t="s">
        <v>169</v>
      </c>
      <c r="M72" s="104" t="s">
        <v>192</v>
      </c>
      <c r="N72" s="107" t="s">
        <v>193</v>
      </c>
      <c r="O72" s="107" t="s">
        <v>24</v>
      </c>
      <c r="P72" s="107"/>
      <c r="Q72" s="107"/>
      <c r="R72" s="107"/>
      <c r="S72" s="107"/>
      <c r="T72" s="107"/>
      <c r="U72" s="107" t="s">
        <v>38</v>
      </c>
      <c r="V72" s="107" t="s">
        <v>56</v>
      </c>
      <c r="W72" s="108" t="s">
        <v>1</v>
      </c>
      <c r="AP72" s="42" t="s">
        <v>91</v>
      </c>
      <c r="AQ72" s="42" t="s">
        <v>89</v>
      </c>
    </row>
    <row r="73" spans="1:58" ht="29.25" customHeight="1" x14ac:dyDescent="0.2">
      <c r="A73" s="103"/>
      <c r="B73" s="105"/>
      <c r="C73" s="105"/>
      <c r="D73" s="107"/>
      <c r="E73" s="107"/>
      <c r="F73" s="107"/>
      <c r="G73" s="105"/>
      <c r="H73" s="107"/>
      <c r="I73" s="107"/>
      <c r="J73" s="107"/>
      <c r="K73" s="107"/>
      <c r="L73" s="107"/>
      <c r="M73" s="105"/>
      <c r="N73" s="107"/>
      <c r="O73" s="107" t="s">
        <v>57</v>
      </c>
      <c r="P73" s="107"/>
      <c r="Q73" s="107" t="s">
        <v>58</v>
      </c>
      <c r="R73" s="107"/>
      <c r="S73" s="107" t="s">
        <v>59</v>
      </c>
      <c r="T73" s="107"/>
      <c r="U73" s="107"/>
      <c r="V73" s="107"/>
      <c r="W73" s="108"/>
      <c r="AP73" s="42" t="s">
        <v>94</v>
      </c>
      <c r="AQ73" s="42" t="s">
        <v>89</v>
      </c>
    </row>
    <row r="74" spans="1:58" ht="28.5" customHeight="1" x14ac:dyDescent="0.2">
      <c r="A74" s="103"/>
      <c r="B74" s="106"/>
      <c r="C74" s="106"/>
      <c r="D74" s="107"/>
      <c r="E74" s="107"/>
      <c r="F74" s="107"/>
      <c r="G74" s="106"/>
      <c r="H74" s="107"/>
      <c r="I74" s="107"/>
      <c r="J74" s="107"/>
      <c r="K74" s="107"/>
      <c r="L74" s="107"/>
      <c r="M74" s="106"/>
      <c r="N74" s="107"/>
      <c r="O74" s="30" t="s">
        <v>35</v>
      </c>
      <c r="P74" s="30" t="s">
        <v>36</v>
      </c>
      <c r="Q74" s="30" t="s">
        <v>35</v>
      </c>
      <c r="R74" s="30" t="s">
        <v>36</v>
      </c>
      <c r="S74" s="30" t="s">
        <v>35</v>
      </c>
      <c r="T74" s="30" t="s">
        <v>36</v>
      </c>
      <c r="U74" s="107"/>
      <c r="V74" s="107"/>
      <c r="W74" s="108"/>
      <c r="AP74" s="42" t="s">
        <v>102</v>
      </c>
      <c r="AQ74" s="42" t="s">
        <v>89</v>
      </c>
      <c r="BD74" s="61"/>
      <c r="BE74" s="61"/>
      <c r="BF74" s="61"/>
    </row>
    <row r="75" spans="1:58" s="125" customFormat="1" ht="165.75" x14ac:dyDescent="0.2">
      <c r="A75" s="116" t="s">
        <v>211</v>
      </c>
      <c r="B75" s="117" t="s">
        <v>279</v>
      </c>
      <c r="C75" s="118"/>
      <c r="D75" s="119"/>
      <c r="E75" s="119" t="s">
        <v>272</v>
      </c>
      <c r="F75" s="119" t="s">
        <v>324</v>
      </c>
      <c r="G75" s="119" t="s">
        <v>82</v>
      </c>
      <c r="H75" s="120"/>
      <c r="I75" s="119"/>
      <c r="J75" s="119" t="s">
        <v>118</v>
      </c>
      <c r="K75" s="121">
        <f>BA75</f>
        <v>1545600</v>
      </c>
      <c r="L75" s="120" t="s">
        <v>280</v>
      </c>
      <c r="M75" s="120"/>
      <c r="N75" s="119"/>
      <c r="O75" s="119" t="s">
        <v>323</v>
      </c>
      <c r="P75" s="119"/>
      <c r="Q75" s="119"/>
      <c r="R75" s="119"/>
      <c r="S75" s="119"/>
      <c r="T75" s="119"/>
      <c r="U75" s="119"/>
      <c r="V75" s="119"/>
      <c r="W75" s="124"/>
      <c r="AP75" s="125" t="s">
        <v>104</v>
      </c>
      <c r="AQ75" s="125" t="s">
        <v>89</v>
      </c>
      <c r="AY75" s="130">
        <v>1380000</v>
      </c>
      <c r="AZ75" s="130">
        <v>165600</v>
      </c>
      <c r="BA75" s="130">
        <v>1545600</v>
      </c>
    </row>
    <row r="76" spans="1:58" ht="13.5" thickBot="1" x14ac:dyDescent="0.25">
      <c r="A76" s="36"/>
      <c r="B76" s="69"/>
      <c r="C76" s="37"/>
      <c r="D76" s="38"/>
      <c r="E76" s="38"/>
      <c r="F76" s="38"/>
      <c r="G76" s="38"/>
      <c r="H76" s="55"/>
      <c r="I76" s="38"/>
      <c r="J76" s="38"/>
      <c r="K76" s="38"/>
      <c r="L76" s="38"/>
      <c r="M76" s="55"/>
      <c r="N76" s="38"/>
      <c r="O76" s="38"/>
      <c r="P76" s="38"/>
      <c r="Q76" s="38"/>
      <c r="R76" s="38"/>
      <c r="S76" s="38"/>
      <c r="T76" s="38"/>
      <c r="U76" s="38"/>
      <c r="V76" s="38"/>
      <c r="W76" s="39"/>
      <c r="AP76" s="42" t="s">
        <v>95</v>
      </c>
      <c r="AQ76" s="42" t="s">
        <v>96</v>
      </c>
    </row>
    <row r="77" spans="1:58" x14ac:dyDescent="0.2">
      <c r="A77" s="43"/>
      <c r="B77" s="71"/>
      <c r="C77" s="43"/>
      <c r="D77" s="43"/>
      <c r="E77" s="43"/>
      <c r="F77" s="43"/>
      <c r="G77" s="43"/>
      <c r="H77" s="71"/>
      <c r="I77" s="43"/>
      <c r="J77" s="43"/>
      <c r="K77" s="43"/>
      <c r="L77" s="43"/>
      <c r="M77" s="71"/>
      <c r="N77" s="43"/>
      <c r="O77" s="43"/>
      <c r="P77" s="43"/>
      <c r="Q77" s="43"/>
      <c r="R77" s="43"/>
      <c r="S77" s="43"/>
      <c r="T77" s="43"/>
      <c r="U77" s="43"/>
      <c r="V77" s="43"/>
      <c r="W77" s="43"/>
      <c r="AP77" s="42" t="s">
        <v>176</v>
      </c>
      <c r="AQ77" s="42" t="s">
        <v>96</v>
      </c>
    </row>
    <row r="78" spans="1:58" ht="13.5" thickBot="1" x14ac:dyDescent="0.25">
      <c r="AP78" s="42" t="s">
        <v>99</v>
      </c>
      <c r="AQ78" s="42" t="s">
        <v>96</v>
      </c>
      <c r="AY78" s="48">
        <f>SUM(AY75:AY77)</f>
        <v>1380000</v>
      </c>
      <c r="AZ78" s="48">
        <f>SUM(AZ75:AZ77)</f>
        <v>165600</v>
      </c>
      <c r="BA78" s="48">
        <f>SUM(BA75:BA77)</f>
        <v>1545600</v>
      </c>
    </row>
    <row r="79" spans="1:58" ht="15.75" customHeight="1" x14ac:dyDescent="0.2">
      <c r="A79" s="99" t="s">
        <v>60</v>
      </c>
      <c r="B79" s="100"/>
      <c r="C79" s="100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2"/>
      <c r="U79" s="44"/>
      <c r="V79" s="45"/>
      <c r="AP79" s="42" t="s">
        <v>101</v>
      </c>
      <c r="AQ79" s="42" t="s">
        <v>96</v>
      </c>
    </row>
    <row r="80" spans="1:58" ht="17.25" customHeight="1" x14ac:dyDescent="0.2">
      <c r="A80" s="103" t="s">
        <v>16</v>
      </c>
      <c r="B80" s="104" t="s">
        <v>185</v>
      </c>
      <c r="C80" s="104" t="s">
        <v>186</v>
      </c>
      <c r="D80" s="107" t="s">
        <v>128</v>
      </c>
      <c r="E80" s="107" t="s">
        <v>61</v>
      </c>
      <c r="F80" s="107" t="s">
        <v>18</v>
      </c>
      <c r="G80" s="107" t="s">
        <v>134</v>
      </c>
      <c r="H80" s="107" t="s">
        <v>195</v>
      </c>
      <c r="I80" s="107" t="s">
        <v>22</v>
      </c>
      <c r="J80" s="107" t="s">
        <v>169</v>
      </c>
      <c r="K80" s="107" t="s">
        <v>62</v>
      </c>
      <c r="L80" s="107" t="s">
        <v>193</v>
      </c>
      <c r="M80" s="107" t="s">
        <v>24</v>
      </c>
      <c r="N80" s="107"/>
      <c r="O80" s="107"/>
      <c r="P80" s="107"/>
      <c r="Q80" s="107" t="s">
        <v>38</v>
      </c>
      <c r="R80" s="107" t="s">
        <v>56</v>
      </c>
      <c r="S80" s="108" t="s">
        <v>1</v>
      </c>
      <c r="U80" s="45"/>
      <c r="V80" s="45"/>
      <c r="W80" s="45"/>
      <c r="AQ80" s="42" t="s">
        <v>96</v>
      </c>
    </row>
    <row r="81" spans="1:43" ht="42" customHeight="1" x14ac:dyDescent="0.2">
      <c r="A81" s="103"/>
      <c r="B81" s="105"/>
      <c r="C81" s="105"/>
      <c r="D81" s="107"/>
      <c r="E81" s="107"/>
      <c r="F81" s="107"/>
      <c r="G81" s="107"/>
      <c r="H81" s="107"/>
      <c r="I81" s="107"/>
      <c r="J81" s="107"/>
      <c r="K81" s="107"/>
      <c r="L81" s="107"/>
      <c r="M81" s="107" t="s">
        <v>133</v>
      </c>
      <c r="N81" s="107"/>
      <c r="O81" s="107" t="s">
        <v>63</v>
      </c>
      <c r="P81" s="107"/>
      <c r="Q81" s="107"/>
      <c r="R81" s="107"/>
      <c r="S81" s="108"/>
      <c r="U81" s="45"/>
      <c r="V81" s="45"/>
      <c r="W81" s="45"/>
      <c r="AQ81" s="42"/>
    </row>
    <row r="82" spans="1:43" x14ac:dyDescent="0.2">
      <c r="A82" s="103"/>
      <c r="B82" s="106"/>
      <c r="C82" s="106"/>
      <c r="D82" s="107"/>
      <c r="E82" s="107"/>
      <c r="F82" s="107"/>
      <c r="G82" s="107"/>
      <c r="H82" s="107"/>
      <c r="I82" s="107"/>
      <c r="J82" s="107"/>
      <c r="K82" s="107"/>
      <c r="L82" s="107"/>
      <c r="M82" s="56" t="s">
        <v>35</v>
      </c>
      <c r="N82" s="30" t="s">
        <v>36</v>
      </c>
      <c r="O82" s="30" t="s">
        <v>35</v>
      </c>
      <c r="P82" s="30" t="s">
        <v>36</v>
      </c>
      <c r="Q82" s="107"/>
      <c r="R82" s="107"/>
      <c r="S82" s="108"/>
      <c r="U82" s="45"/>
      <c r="V82" s="45"/>
      <c r="W82" s="45"/>
    </row>
    <row r="83" spans="1:43" ht="38.25" x14ac:dyDescent="0.2">
      <c r="A83" s="32"/>
      <c r="B83" s="52"/>
      <c r="C83" s="33"/>
      <c r="D83" s="34"/>
      <c r="E83" s="34"/>
      <c r="F83" s="34"/>
      <c r="G83" s="34"/>
      <c r="H83" s="58"/>
      <c r="I83" s="34"/>
      <c r="J83" s="34"/>
      <c r="K83" s="34"/>
      <c r="L83" s="34"/>
      <c r="M83" s="58"/>
      <c r="N83" s="34"/>
      <c r="O83" s="34"/>
      <c r="P83" s="34"/>
      <c r="Q83" s="34"/>
      <c r="R83" s="34"/>
      <c r="S83" s="35"/>
      <c r="AP83" s="42" t="s">
        <v>92</v>
      </c>
      <c r="AQ83" s="42" t="s">
        <v>93</v>
      </c>
    </row>
    <row r="84" spans="1:43" x14ac:dyDescent="0.2">
      <c r="A84" s="32"/>
      <c r="B84" s="52"/>
      <c r="C84" s="33"/>
      <c r="D84" s="34"/>
      <c r="E84" s="34"/>
      <c r="F84" s="34"/>
      <c r="G84" s="34"/>
      <c r="H84" s="58"/>
      <c r="I84" s="34"/>
      <c r="J84" s="34"/>
      <c r="K84" s="34"/>
      <c r="L84" s="34"/>
      <c r="M84" s="58"/>
      <c r="N84" s="34"/>
      <c r="O84" s="34"/>
      <c r="P84" s="34"/>
      <c r="Q84" s="34"/>
      <c r="R84" s="34"/>
      <c r="S84" s="35"/>
    </row>
    <row r="85" spans="1:43" ht="25.5" x14ac:dyDescent="0.2">
      <c r="A85" s="32"/>
      <c r="B85" s="52"/>
      <c r="C85" s="33"/>
      <c r="D85" s="34"/>
      <c r="E85" s="34"/>
      <c r="F85" s="34"/>
      <c r="G85" s="34"/>
      <c r="H85" s="58"/>
      <c r="I85" s="34"/>
      <c r="J85" s="34"/>
      <c r="K85" s="34"/>
      <c r="L85" s="34"/>
      <c r="M85" s="58"/>
      <c r="N85" s="34"/>
      <c r="O85" s="34"/>
      <c r="P85" s="34"/>
      <c r="Q85" s="34"/>
      <c r="R85" s="34"/>
      <c r="S85" s="35"/>
      <c r="AP85" s="42" t="s">
        <v>178</v>
      </c>
      <c r="AQ85" s="42" t="s">
        <v>103</v>
      </c>
    </row>
    <row r="86" spans="1:43" ht="25.5" x14ac:dyDescent="0.2">
      <c r="A86" s="32"/>
      <c r="B86" s="52"/>
      <c r="C86" s="33"/>
      <c r="D86" s="34"/>
      <c r="E86" s="34"/>
      <c r="F86" s="34"/>
      <c r="G86" s="34"/>
      <c r="H86" s="58"/>
      <c r="I86" s="34"/>
      <c r="J86" s="34"/>
      <c r="K86" s="34"/>
      <c r="L86" s="34"/>
      <c r="M86" s="58"/>
      <c r="N86" s="34"/>
      <c r="O86" s="34"/>
      <c r="P86" s="34"/>
      <c r="Q86" s="34"/>
      <c r="R86" s="34"/>
      <c r="S86" s="35"/>
      <c r="AP86" s="42" t="s">
        <v>106</v>
      </c>
      <c r="AQ86" s="42" t="s">
        <v>103</v>
      </c>
    </row>
    <row r="87" spans="1:43" ht="13.5" thickBot="1" x14ac:dyDescent="0.25">
      <c r="A87" s="36"/>
      <c r="B87" s="69"/>
      <c r="C87" s="37"/>
      <c r="D87" s="38"/>
      <c r="E87" s="38"/>
      <c r="F87" s="38"/>
      <c r="G87" s="38"/>
      <c r="H87" s="55"/>
      <c r="I87" s="38"/>
      <c r="J87" s="38"/>
      <c r="K87" s="38"/>
      <c r="L87" s="38"/>
      <c r="M87" s="55"/>
      <c r="N87" s="38"/>
      <c r="O87" s="38"/>
      <c r="P87" s="38"/>
      <c r="Q87" s="38"/>
      <c r="R87" s="38"/>
      <c r="S87" s="39"/>
    </row>
    <row r="89" spans="1:43" ht="13.5" thickBot="1" x14ac:dyDescent="0.25">
      <c r="AP89" s="42" t="s">
        <v>118</v>
      </c>
    </row>
    <row r="90" spans="1:43" ht="15.75" customHeight="1" x14ac:dyDescent="0.2">
      <c r="A90" s="99" t="s">
        <v>206</v>
      </c>
      <c r="B90" s="100"/>
      <c r="C90" s="100"/>
      <c r="D90" s="101"/>
      <c r="E90" s="101"/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2"/>
      <c r="U90" s="44"/>
      <c r="V90" s="45"/>
      <c r="AP90" s="42" t="s">
        <v>101</v>
      </c>
      <c r="AQ90" s="42" t="s">
        <v>96</v>
      </c>
    </row>
    <row r="91" spans="1:43" ht="17.25" customHeight="1" x14ac:dyDescent="0.2">
      <c r="A91" s="103" t="s">
        <v>16</v>
      </c>
      <c r="B91" s="104" t="s">
        <v>185</v>
      </c>
      <c r="C91" s="104" t="s">
        <v>186</v>
      </c>
      <c r="D91" s="107" t="s">
        <v>128</v>
      </c>
      <c r="E91" s="107" t="s">
        <v>208</v>
      </c>
      <c r="F91" s="107" t="s">
        <v>18</v>
      </c>
      <c r="G91" s="107" t="s">
        <v>134</v>
      </c>
      <c r="H91" s="107" t="s">
        <v>195</v>
      </c>
      <c r="I91" s="107" t="s">
        <v>22</v>
      </c>
      <c r="J91" s="107" t="s">
        <v>169</v>
      </c>
      <c r="K91" s="107" t="s">
        <v>62</v>
      </c>
      <c r="L91" s="107" t="s">
        <v>193</v>
      </c>
      <c r="M91" s="107" t="s">
        <v>24</v>
      </c>
      <c r="N91" s="107"/>
      <c r="O91" s="107"/>
      <c r="P91" s="107"/>
      <c r="Q91" s="107" t="s">
        <v>38</v>
      </c>
      <c r="R91" s="107" t="s">
        <v>56</v>
      </c>
      <c r="S91" s="108" t="s">
        <v>1</v>
      </c>
      <c r="U91" s="45"/>
      <c r="V91" s="45"/>
      <c r="W91" s="45"/>
      <c r="AQ91" s="42" t="s">
        <v>96</v>
      </c>
    </row>
    <row r="92" spans="1:43" ht="42" customHeight="1" x14ac:dyDescent="0.2">
      <c r="A92" s="103"/>
      <c r="B92" s="105"/>
      <c r="C92" s="105"/>
      <c r="D92" s="107"/>
      <c r="E92" s="107"/>
      <c r="F92" s="107"/>
      <c r="G92" s="107"/>
      <c r="H92" s="107"/>
      <c r="I92" s="107"/>
      <c r="J92" s="107"/>
      <c r="K92" s="107"/>
      <c r="L92" s="107"/>
      <c r="M92" s="107" t="s">
        <v>133</v>
      </c>
      <c r="N92" s="107"/>
      <c r="O92" s="107" t="s">
        <v>63</v>
      </c>
      <c r="P92" s="107"/>
      <c r="Q92" s="107"/>
      <c r="R92" s="107"/>
      <c r="S92" s="108"/>
      <c r="U92" s="45"/>
      <c r="V92" s="45"/>
      <c r="W92" s="45"/>
      <c r="AQ92" s="42"/>
    </row>
    <row r="93" spans="1:43" x14ac:dyDescent="0.2">
      <c r="A93" s="103"/>
      <c r="B93" s="106"/>
      <c r="C93" s="106"/>
      <c r="D93" s="107"/>
      <c r="E93" s="107"/>
      <c r="F93" s="107"/>
      <c r="G93" s="107"/>
      <c r="H93" s="107"/>
      <c r="I93" s="107"/>
      <c r="J93" s="107"/>
      <c r="K93" s="107"/>
      <c r="L93" s="107"/>
      <c r="M93" s="56" t="s">
        <v>35</v>
      </c>
      <c r="N93" s="46" t="s">
        <v>36</v>
      </c>
      <c r="O93" s="46" t="s">
        <v>35</v>
      </c>
      <c r="P93" s="46" t="s">
        <v>36</v>
      </c>
      <c r="Q93" s="107"/>
      <c r="R93" s="107"/>
      <c r="S93" s="108"/>
      <c r="U93" s="45"/>
      <c r="V93" s="45"/>
      <c r="W93" s="45"/>
    </row>
    <row r="94" spans="1:43" x14ac:dyDescent="0.2">
      <c r="A94" s="32"/>
      <c r="B94" s="52"/>
      <c r="C94" s="33"/>
      <c r="D94" s="34"/>
      <c r="E94" s="34"/>
      <c r="F94" s="34"/>
      <c r="G94" s="34"/>
      <c r="H94" s="58"/>
      <c r="I94" s="34"/>
      <c r="J94" s="34"/>
      <c r="K94" s="34"/>
      <c r="L94" s="34"/>
      <c r="M94" s="58"/>
      <c r="N94" s="34"/>
      <c r="O94" s="34"/>
      <c r="P94" s="34"/>
      <c r="Q94" s="34"/>
      <c r="R94" s="34"/>
      <c r="S94" s="35"/>
      <c r="AP94" s="42"/>
      <c r="AQ94" s="42"/>
    </row>
    <row r="95" spans="1:43" x14ac:dyDescent="0.2">
      <c r="A95" s="32"/>
      <c r="B95" s="52"/>
      <c r="C95" s="33"/>
      <c r="D95" s="34"/>
      <c r="E95" s="34"/>
      <c r="F95" s="34"/>
      <c r="G95" s="34"/>
      <c r="H95" s="58"/>
      <c r="I95" s="34"/>
      <c r="J95" s="34"/>
      <c r="K95" s="34"/>
      <c r="L95" s="34"/>
      <c r="M95" s="58"/>
      <c r="N95" s="34"/>
      <c r="O95" s="34"/>
      <c r="P95" s="34"/>
      <c r="Q95" s="34"/>
      <c r="R95" s="34"/>
      <c r="S95" s="35"/>
      <c r="AP95" s="42"/>
      <c r="AQ95" s="42"/>
    </row>
    <row r="96" spans="1:43" ht="25.5" x14ac:dyDescent="0.2">
      <c r="A96" s="32"/>
      <c r="B96" s="52"/>
      <c r="C96" s="33"/>
      <c r="D96" s="34"/>
      <c r="E96" s="34"/>
      <c r="F96" s="34"/>
      <c r="G96" s="34"/>
      <c r="H96" s="58"/>
      <c r="I96" s="34"/>
      <c r="J96" s="34"/>
      <c r="K96" s="34"/>
      <c r="L96" s="34"/>
      <c r="M96" s="58"/>
      <c r="N96" s="34"/>
      <c r="O96" s="34"/>
      <c r="P96" s="34"/>
      <c r="Q96" s="34"/>
      <c r="R96" s="34"/>
      <c r="S96" s="35"/>
      <c r="AP96" s="42" t="s">
        <v>106</v>
      </c>
      <c r="AQ96" s="42" t="s">
        <v>103</v>
      </c>
    </row>
    <row r="97" spans="1:58" ht="13.5" thickBot="1" x14ac:dyDescent="0.25">
      <c r="A97" s="36"/>
      <c r="B97" s="69"/>
      <c r="C97" s="37"/>
      <c r="D97" s="38"/>
      <c r="E97" s="38"/>
      <c r="F97" s="38"/>
      <c r="G97" s="38"/>
      <c r="H97" s="55"/>
      <c r="I97" s="38"/>
      <c r="J97" s="38"/>
      <c r="K97" s="38"/>
      <c r="L97" s="38"/>
      <c r="M97" s="55"/>
      <c r="N97" s="38"/>
      <c r="O97" s="38"/>
      <c r="P97" s="38"/>
      <c r="Q97" s="38"/>
      <c r="R97" s="38"/>
      <c r="S97" s="39"/>
    </row>
    <row r="98" spans="1:58" x14ac:dyDescent="0.2">
      <c r="AY98" s="50">
        <f>SUM(AY94:AY97)</f>
        <v>0</v>
      </c>
      <c r="AZ98" s="50">
        <f>SUM(AZ94:AZ97)</f>
        <v>0</v>
      </c>
      <c r="BA98" s="50">
        <f>SUM(BA94:BA97)</f>
        <v>0</v>
      </c>
    </row>
    <row r="99" spans="1:58" ht="13.5" thickBot="1" x14ac:dyDescent="0.25"/>
    <row r="100" spans="1:58" ht="15.75" customHeight="1" x14ac:dyDescent="0.2">
      <c r="A100" s="99" t="s">
        <v>228</v>
      </c>
      <c r="B100" s="100"/>
      <c r="C100" s="100"/>
      <c r="D100" s="101"/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2"/>
      <c r="U100" s="44"/>
      <c r="V100" s="45"/>
      <c r="AP100" s="42" t="s">
        <v>101</v>
      </c>
      <c r="AQ100" s="42" t="s">
        <v>96</v>
      </c>
    </row>
    <row r="101" spans="1:58" ht="17.25" customHeight="1" x14ac:dyDescent="0.2">
      <c r="A101" s="103" t="s">
        <v>16</v>
      </c>
      <c r="B101" s="104" t="s">
        <v>185</v>
      </c>
      <c r="C101" s="104" t="s">
        <v>186</v>
      </c>
      <c r="D101" s="107" t="s">
        <v>128</v>
      </c>
      <c r="E101" s="107" t="s">
        <v>208</v>
      </c>
      <c r="F101" s="107" t="s">
        <v>18</v>
      </c>
      <c r="G101" s="107" t="s">
        <v>134</v>
      </c>
      <c r="H101" s="107" t="s">
        <v>195</v>
      </c>
      <c r="I101" s="107" t="s">
        <v>22</v>
      </c>
      <c r="J101" s="107" t="s">
        <v>169</v>
      </c>
      <c r="K101" s="107" t="s">
        <v>62</v>
      </c>
      <c r="L101" s="107" t="s">
        <v>193</v>
      </c>
      <c r="M101" s="107" t="s">
        <v>24</v>
      </c>
      <c r="N101" s="107"/>
      <c r="O101" s="107"/>
      <c r="P101" s="107"/>
      <c r="Q101" s="107" t="s">
        <v>38</v>
      </c>
      <c r="R101" s="107" t="s">
        <v>56</v>
      </c>
      <c r="S101" s="108" t="s">
        <v>1</v>
      </c>
      <c r="U101" s="45"/>
      <c r="V101" s="45"/>
      <c r="W101" s="45"/>
      <c r="AQ101" s="42" t="s">
        <v>96</v>
      </c>
    </row>
    <row r="102" spans="1:58" ht="42" customHeight="1" x14ac:dyDescent="0.2">
      <c r="A102" s="103"/>
      <c r="B102" s="105"/>
      <c r="C102" s="105"/>
      <c r="D102" s="107"/>
      <c r="E102" s="107"/>
      <c r="F102" s="107"/>
      <c r="G102" s="107"/>
      <c r="H102" s="107"/>
      <c r="I102" s="107"/>
      <c r="J102" s="107"/>
      <c r="K102" s="107"/>
      <c r="L102" s="107"/>
      <c r="M102" s="107" t="s">
        <v>133</v>
      </c>
      <c r="N102" s="107"/>
      <c r="O102" s="107" t="s">
        <v>63</v>
      </c>
      <c r="P102" s="107"/>
      <c r="Q102" s="107"/>
      <c r="R102" s="107"/>
      <c r="S102" s="108"/>
      <c r="U102" s="45"/>
      <c r="V102" s="45"/>
      <c r="W102" s="45"/>
      <c r="AQ102" s="42"/>
    </row>
    <row r="103" spans="1:58" x14ac:dyDescent="0.2">
      <c r="A103" s="103"/>
      <c r="B103" s="106"/>
      <c r="C103" s="106"/>
      <c r="D103" s="107"/>
      <c r="E103" s="107"/>
      <c r="F103" s="107"/>
      <c r="G103" s="107"/>
      <c r="H103" s="107"/>
      <c r="I103" s="107"/>
      <c r="J103" s="107"/>
      <c r="K103" s="107"/>
      <c r="L103" s="107"/>
      <c r="M103" s="56" t="s">
        <v>35</v>
      </c>
      <c r="N103" s="46" t="s">
        <v>36</v>
      </c>
      <c r="O103" s="46" t="s">
        <v>35</v>
      </c>
      <c r="P103" s="46" t="s">
        <v>36</v>
      </c>
      <c r="Q103" s="107"/>
      <c r="R103" s="107"/>
      <c r="S103" s="108"/>
      <c r="U103" s="45"/>
      <c r="V103" s="45"/>
      <c r="W103" s="45"/>
      <c r="BD103" s="68"/>
      <c r="BE103" s="68"/>
      <c r="BF103" s="68"/>
    </row>
    <row r="104" spans="1:58" s="68" customFormat="1" ht="25.5" x14ac:dyDescent="0.2">
      <c r="A104" s="62" t="s">
        <v>207</v>
      </c>
      <c r="B104" s="63" t="s">
        <v>286</v>
      </c>
      <c r="C104" s="64"/>
      <c r="D104" s="65"/>
      <c r="E104" s="65" t="s">
        <v>289</v>
      </c>
      <c r="F104" s="65"/>
      <c r="G104" s="65"/>
      <c r="H104" s="73"/>
      <c r="I104" s="65"/>
      <c r="J104" s="65" t="s">
        <v>290</v>
      </c>
      <c r="K104" s="65">
        <v>2</v>
      </c>
      <c r="L104" s="65"/>
      <c r="M104" s="73">
        <v>2018</v>
      </c>
      <c r="N104" s="65"/>
      <c r="O104" s="74">
        <v>43435</v>
      </c>
      <c r="P104" s="65"/>
      <c r="Q104" s="65"/>
      <c r="R104" s="66">
        <f>BA104</f>
        <v>133207270</v>
      </c>
      <c r="S104" s="67"/>
      <c r="AP104" s="75"/>
      <c r="AQ104" s="75"/>
      <c r="AY104" s="128">
        <v>133207270</v>
      </c>
      <c r="AZ104" s="128">
        <v>0</v>
      </c>
      <c r="BA104" s="128">
        <v>133207270</v>
      </c>
    </row>
    <row r="105" spans="1:58" s="68" customFormat="1" ht="25.5" x14ac:dyDescent="0.2">
      <c r="A105" s="62" t="s">
        <v>207</v>
      </c>
      <c r="B105" s="63" t="s">
        <v>286</v>
      </c>
      <c r="C105" s="64"/>
      <c r="D105" s="65"/>
      <c r="E105" s="65" t="s">
        <v>288</v>
      </c>
      <c r="F105" s="65"/>
      <c r="G105" s="65"/>
      <c r="H105" s="73"/>
      <c r="I105" s="65"/>
      <c r="J105" s="65" t="s">
        <v>325</v>
      </c>
      <c r="K105" s="65">
        <v>1</v>
      </c>
      <c r="L105" s="65"/>
      <c r="M105" s="73">
        <v>2018</v>
      </c>
      <c r="N105" s="65"/>
      <c r="O105" s="74">
        <v>43435</v>
      </c>
      <c r="P105" s="65"/>
      <c r="Q105" s="65"/>
      <c r="R105" s="66">
        <f>BA105</f>
        <v>56792730</v>
      </c>
      <c r="S105" s="67"/>
      <c r="AP105" s="75"/>
      <c r="AQ105" s="75"/>
      <c r="AY105" s="137">
        <v>56792730</v>
      </c>
      <c r="AZ105" s="137">
        <v>0</v>
      </c>
      <c r="BA105" s="137">
        <v>56792730</v>
      </c>
      <c r="BD105" s="19"/>
      <c r="BE105" s="19"/>
      <c r="BF105" s="19"/>
    </row>
    <row r="106" spans="1:58" ht="25.5" x14ac:dyDescent="0.2">
      <c r="A106" s="32"/>
      <c r="B106" s="52"/>
      <c r="C106" s="33"/>
      <c r="D106" s="34"/>
      <c r="E106" s="34"/>
      <c r="F106" s="34"/>
      <c r="G106" s="34"/>
      <c r="H106" s="58"/>
      <c r="I106" s="34"/>
      <c r="J106" s="34"/>
      <c r="K106" s="34"/>
      <c r="L106" s="34"/>
      <c r="M106" s="58"/>
      <c r="N106" s="34"/>
      <c r="O106" s="34"/>
      <c r="P106" s="34"/>
      <c r="Q106" s="34"/>
      <c r="R106" s="34"/>
      <c r="S106" s="35"/>
      <c r="AP106" s="42" t="s">
        <v>106</v>
      </c>
      <c r="AQ106" s="42" t="s">
        <v>103</v>
      </c>
    </row>
    <row r="107" spans="1:58" ht="13.5" thickBot="1" x14ac:dyDescent="0.25">
      <c r="A107" s="36"/>
      <c r="B107" s="69"/>
      <c r="C107" s="37"/>
      <c r="D107" s="38"/>
      <c r="E107" s="38"/>
      <c r="F107" s="38"/>
      <c r="G107" s="38"/>
      <c r="H107" s="55"/>
      <c r="I107" s="38"/>
      <c r="J107" s="38"/>
      <c r="K107" s="38"/>
      <c r="L107" s="38"/>
      <c r="M107" s="55"/>
      <c r="N107" s="38"/>
      <c r="O107" s="38"/>
      <c r="P107" s="38"/>
      <c r="Q107" s="38"/>
      <c r="R107" s="38"/>
      <c r="S107" s="39"/>
    </row>
    <row r="108" spans="1:58" x14ac:dyDescent="0.2">
      <c r="AY108" s="50">
        <f>SUM(AY104:AY107)</f>
        <v>190000000</v>
      </c>
      <c r="AZ108" s="50">
        <f>SUM(AZ104:AZ107)</f>
        <v>0</v>
      </c>
      <c r="BA108" s="50">
        <f>SUM(BA104:BA107)</f>
        <v>190000000</v>
      </c>
    </row>
  </sheetData>
  <mergeCells count="221">
    <mergeCell ref="B58:B60"/>
    <mergeCell ref="C58:C60"/>
    <mergeCell ref="B72:B74"/>
    <mergeCell ref="C72:C74"/>
    <mergeCell ref="B28:B30"/>
    <mergeCell ref="C28:C30"/>
    <mergeCell ref="B39:B41"/>
    <mergeCell ref="C39:C41"/>
    <mergeCell ref="B3:B5"/>
    <mergeCell ref="C3:C5"/>
    <mergeCell ref="B13:B15"/>
    <mergeCell ref="C13:C15"/>
    <mergeCell ref="A12:AH12"/>
    <mergeCell ref="A13:A15"/>
    <mergeCell ref="D13:D15"/>
    <mergeCell ref="E13:E15"/>
    <mergeCell ref="I13:I15"/>
    <mergeCell ref="J13:J15"/>
    <mergeCell ref="K13:K15"/>
    <mergeCell ref="AH3:AH5"/>
    <mergeCell ref="P4:Q4"/>
    <mergeCell ref="R4:S4"/>
    <mergeCell ref="T4:U4"/>
    <mergeCell ref="V4:W4"/>
    <mergeCell ref="M39:M41"/>
    <mergeCell ref="M58:M60"/>
    <mergeCell ref="A57:Y57"/>
    <mergeCell ref="A58:A60"/>
    <mergeCell ref="D58:D60"/>
    <mergeCell ref="E58:E60"/>
    <mergeCell ref="M72:M74"/>
    <mergeCell ref="A38:AH38"/>
    <mergeCell ref="N72:N74"/>
    <mergeCell ref="O72:T72"/>
    <mergeCell ref="U72:U74"/>
    <mergeCell ref="V72:V74"/>
    <mergeCell ref="A71:W71"/>
    <mergeCell ref="A72:A74"/>
    <mergeCell ref="I72:I74"/>
    <mergeCell ref="J72:J74"/>
    <mergeCell ref="D72:D74"/>
    <mergeCell ref="E72:E74"/>
    <mergeCell ref="F72:F74"/>
    <mergeCell ref="G72:G74"/>
    <mergeCell ref="H72:H74"/>
    <mergeCell ref="K72:K74"/>
    <mergeCell ref="F58:F60"/>
    <mergeCell ref="G58:G60"/>
    <mergeCell ref="AI38:AO38"/>
    <mergeCell ref="N13:N15"/>
    <mergeCell ref="N28:N30"/>
    <mergeCell ref="R80:R82"/>
    <mergeCell ref="S80:S82"/>
    <mergeCell ref="W72:W74"/>
    <mergeCell ref="O73:P73"/>
    <mergeCell ref="Q73:R73"/>
    <mergeCell ref="S73:T73"/>
    <mergeCell ref="W58:W60"/>
    <mergeCell ref="Q80:Q82"/>
    <mergeCell ref="O81:P81"/>
    <mergeCell ref="X58:X60"/>
    <mergeCell ref="Y58:Y60"/>
    <mergeCell ref="O59:P59"/>
    <mergeCell ref="Q59:R59"/>
    <mergeCell ref="S59:T59"/>
    <mergeCell ref="N58:N60"/>
    <mergeCell ref="O58:T58"/>
    <mergeCell ref="U58:U60"/>
    <mergeCell ref="V58:V60"/>
    <mergeCell ref="AH28:AH30"/>
    <mergeCell ref="A27:AH27"/>
    <mergeCell ref="E28:E30"/>
    <mergeCell ref="A80:A82"/>
    <mergeCell ref="D80:D82"/>
    <mergeCell ref="E80:E82"/>
    <mergeCell ref="F80:F82"/>
    <mergeCell ref="B80:B82"/>
    <mergeCell ref="C80:C82"/>
    <mergeCell ref="G80:G82"/>
    <mergeCell ref="H80:H82"/>
    <mergeCell ref="I80:I82"/>
    <mergeCell ref="H58:H60"/>
    <mergeCell ref="I58:I60"/>
    <mergeCell ref="J58:J60"/>
    <mergeCell ref="K58:K60"/>
    <mergeCell ref="AM39:AM41"/>
    <mergeCell ref="AN39:AN41"/>
    <mergeCell ref="AO39:AO41"/>
    <mergeCell ref="O40:P40"/>
    <mergeCell ref="Q40:R40"/>
    <mergeCell ref="S40:T40"/>
    <mergeCell ref="U40:V40"/>
    <mergeCell ref="W40:X40"/>
    <mergeCell ref="Y40:Z40"/>
    <mergeCell ref="AA40:AB40"/>
    <mergeCell ref="N39:N41"/>
    <mergeCell ref="O39:AJ39"/>
    <mergeCell ref="AK39:AK41"/>
    <mergeCell ref="AL39:AL41"/>
    <mergeCell ref="AC40:AD40"/>
    <mergeCell ref="AE40:AF40"/>
    <mergeCell ref="AG40:AH40"/>
    <mergeCell ref="AI40:AJ40"/>
    <mergeCell ref="L39:L41"/>
    <mergeCell ref="L58:L60"/>
    <mergeCell ref="A39:A41"/>
    <mergeCell ref="D39:D41"/>
    <mergeCell ref="E39:E41"/>
    <mergeCell ref="F39:F41"/>
    <mergeCell ref="G39:G41"/>
    <mergeCell ref="H39:H41"/>
    <mergeCell ref="I39:I41"/>
    <mergeCell ref="J39:J41"/>
    <mergeCell ref="AG28:AG30"/>
    <mergeCell ref="P29:Q29"/>
    <mergeCell ref="R29:S29"/>
    <mergeCell ref="T29:U29"/>
    <mergeCell ref="V29:W29"/>
    <mergeCell ref="X29:Y29"/>
    <mergeCell ref="Z29:AA29"/>
    <mergeCell ref="AB29:AC29"/>
    <mergeCell ref="AD29:AE29"/>
    <mergeCell ref="L28:L30"/>
    <mergeCell ref="O28:O30"/>
    <mergeCell ref="P28:AE28"/>
    <mergeCell ref="M28:M30"/>
    <mergeCell ref="AF28:AF30"/>
    <mergeCell ref="A28:A30"/>
    <mergeCell ref="D28:D30"/>
    <mergeCell ref="AG13:AG15"/>
    <mergeCell ref="AH13:AH15"/>
    <mergeCell ref="P14:Q14"/>
    <mergeCell ref="R14:S14"/>
    <mergeCell ref="T14:U14"/>
    <mergeCell ref="V14:W14"/>
    <mergeCell ref="X14:Y14"/>
    <mergeCell ref="Z14:AA14"/>
    <mergeCell ref="AB14:AC14"/>
    <mergeCell ref="AD14:AE14"/>
    <mergeCell ref="P13:AE13"/>
    <mergeCell ref="AF13:AF15"/>
    <mergeCell ref="J3:J5"/>
    <mergeCell ref="K3:K5"/>
    <mergeCell ref="L3:L5"/>
    <mergeCell ref="O3:O5"/>
    <mergeCell ref="N3:N5"/>
    <mergeCell ref="M3:M5"/>
    <mergeCell ref="F28:F30"/>
    <mergeCell ref="G28:G30"/>
    <mergeCell ref="H28:H30"/>
    <mergeCell ref="I28:I30"/>
    <mergeCell ref="J28:J30"/>
    <mergeCell ref="K28:K30"/>
    <mergeCell ref="L13:L15"/>
    <mergeCell ref="O13:O15"/>
    <mergeCell ref="M13:M15"/>
    <mergeCell ref="F13:F15"/>
    <mergeCell ref="G13:G15"/>
    <mergeCell ref="H13:H15"/>
    <mergeCell ref="L72:L74"/>
    <mergeCell ref="J80:J82"/>
    <mergeCell ref="A79:S79"/>
    <mergeCell ref="L80:L82"/>
    <mergeCell ref="M80:P80"/>
    <mergeCell ref="M81:N81"/>
    <mergeCell ref="K80:K82"/>
    <mergeCell ref="K39:K41"/>
    <mergeCell ref="A1:AH1"/>
    <mergeCell ref="A2:AH2"/>
    <mergeCell ref="A3:A5"/>
    <mergeCell ref="D3:D5"/>
    <mergeCell ref="E3:E5"/>
    <mergeCell ref="F3:F5"/>
    <mergeCell ref="G3:G5"/>
    <mergeCell ref="H3:H5"/>
    <mergeCell ref="AD4:AE4"/>
    <mergeCell ref="I3:I5"/>
    <mergeCell ref="X4:Y4"/>
    <mergeCell ref="Z4:AA4"/>
    <mergeCell ref="AB4:AC4"/>
    <mergeCell ref="P3:AE3"/>
    <mergeCell ref="AF3:AF5"/>
    <mergeCell ref="AG3:AG5"/>
    <mergeCell ref="A90:S90"/>
    <mergeCell ref="A91:A93"/>
    <mergeCell ref="B91:B93"/>
    <mergeCell ref="C91:C93"/>
    <mergeCell ref="D91:D93"/>
    <mergeCell ref="E91:E93"/>
    <mergeCell ref="F91:F93"/>
    <mergeCell ref="G91:G93"/>
    <mergeCell ref="H91:H93"/>
    <mergeCell ref="I91:I93"/>
    <mergeCell ref="J91:J93"/>
    <mergeCell ref="K91:K93"/>
    <mergeCell ref="L91:L93"/>
    <mergeCell ref="M91:P91"/>
    <mergeCell ref="Q91:Q93"/>
    <mergeCell ref="R91:R93"/>
    <mergeCell ref="S91:S93"/>
    <mergeCell ref="M92:N92"/>
    <mergeCell ref="O92:P92"/>
    <mergeCell ref="A100:S100"/>
    <mergeCell ref="A101:A103"/>
    <mergeCell ref="B101:B103"/>
    <mergeCell ref="C101:C103"/>
    <mergeCell ref="D101:D103"/>
    <mergeCell ref="E101:E103"/>
    <mergeCell ref="F101:F103"/>
    <mergeCell ref="G101:G103"/>
    <mergeCell ref="H101:H103"/>
    <mergeCell ref="I101:I103"/>
    <mergeCell ref="J101:J103"/>
    <mergeCell ref="K101:K103"/>
    <mergeCell ref="L101:L103"/>
    <mergeCell ref="M101:P101"/>
    <mergeCell ref="Q101:Q103"/>
    <mergeCell ref="R101:R103"/>
    <mergeCell ref="S101:S103"/>
    <mergeCell ref="M102:N102"/>
    <mergeCell ref="O102:P102"/>
  </mergeCells>
  <phoneticPr fontId="1" type="noConversion"/>
  <dataValidations count="19">
    <dataValidation type="list" allowBlank="1" showInputMessage="1" showErrorMessage="1" sqref="L83:L87 O16:O25 O31:O36 N61:N69 O6:O10 L104:L107 L94:L97 N75:N77 N42:N55">
      <formula1>$AP$5:$AP$12</formula1>
    </dataValidation>
    <dataValidation type="list" allowBlank="1" showInputMessage="1" showErrorMessage="1" sqref="N16:N25 N31:N36 M61:M69 N6:N10 M75:M77 M42:M55">
      <formula1>$AP$3:$AP$4</formula1>
    </dataValidation>
    <dataValidation type="list" allowBlank="1" showInputMessage="1" showErrorMessage="1" sqref="G31:G36 G8:G10 G6 G16:G25">
      <formula1>$AP$15:$AP$27</formula1>
    </dataValidation>
    <dataValidation type="list" allowBlank="1" showInputMessage="1" showErrorMessage="1" sqref="G75:G77 G42:G55">
      <formula1>$AP$31:$AP$38</formula1>
    </dataValidation>
    <dataValidation type="list" allowBlank="1" showInputMessage="1" showErrorMessage="1" sqref="K6 K8:K10">
      <formula1>$AP$54:$AP$56</formula1>
    </dataValidation>
    <dataValidation type="list" allowBlank="1" showInputMessage="1" showErrorMessage="1" sqref="J77">
      <formula1>$AP$60:$AP$68</formula1>
    </dataValidation>
    <dataValidation type="list" allowBlank="1" showInputMessage="1" showErrorMessage="1" sqref="H83:H87 H104:H107 H94:H97">
      <formula1>$AP$54:$AP$68</formula1>
    </dataValidation>
    <dataValidation type="list" allowBlank="1" showInputMessage="1" showErrorMessage="1" sqref="J6 J8:J10">
      <formula1>$AP$76:$AP$79</formula1>
    </dataValidation>
    <dataValidation type="list" allowBlank="1" showInputMessage="1" showErrorMessage="1" sqref="I75:I77 I42:I55">
      <formula1>$AP$85:$AP$86</formula1>
    </dataValidation>
    <dataValidation type="list" allowBlank="1" showInputMessage="1" showErrorMessage="1" sqref="J75:J76 J42:J55">
      <formula1>$AP$60:$AP$62</formula1>
    </dataValidation>
    <dataValidation type="list" allowBlank="1" showInputMessage="1" showErrorMessage="1" sqref="I61:I69">
      <formula1>$AP$89:$AP$90</formula1>
    </dataValidation>
    <dataValidation type="list" allowBlank="1" showInputMessage="1" showErrorMessage="1" sqref="K16:K25">
      <formula1>$AP$42:$AP$50</formula1>
    </dataValidation>
    <dataValidation type="list" allowBlank="1" showInputMessage="1" showErrorMessage="1" sqref="J31:J36">
      <formula1>$AP$83</formula1>
    </dataValidation>
    <dataValidation type="list" allowBlank="1" showInputMessage="1" showErrorMessage="1" sqref="K31:K36">
      <formula1>$AP$59</formula1>
    </dataValidation>
    <dataValidation type="list" allowBlank="1" showInputMessage="1" showErrorMessage="1" sqref="J16:J25">
      <formula1>$AP$70:$AP$74</formula1>
    </dataValidation>
    <dataValidation type="list" allowBlank="1" showInputMessage="1" showErrorMessage="1" sqref="G61:G69">
      <formula1>$AP$93:$AP$93</formula1>
    </dataValidation>
    <dataValidation type="list" allowBlank="1" showInputMessage="1" showErrorMessage="1" sqref="K7">
      <formula1>$AP$42:$AP$44</formula1>
    </dataValidation>
    <dataValidation type="list" allowBlank="1" showInputMessage="1" showErrorMessage="1" sqref="J7">
      <formula1>$AP$70:$AP$73</formula1>
    </dataValidation>
    <dataValidation type="list" allowBlank="1" showInputMessage="1" showErrorMessage="1" sqref="G7">
      <formula1>$AP$15:$AP$25</formula1>
    </dataValidation>
  </dataValidations>
  <printOptions horizontalCentered="1"/>
  <pageMargins left="0.15748031496062992" right="0.15748031496062992" top="0.78740157480314965" bottom="0.78740157480314965" header="0.31496062992125984" footer="0.31496062992125984"/>
  <pageSetup scale="24" fitToHeight="14" orientation="landscape" r:id="rId1"/>
  <headerFooter alignWithMargins="0">
    <oddHeader>&amp;F</oddHeader>
    <oddFooter>&amp;L&amp;"Arial,Bold"SEPA Confidential&amp;C&amp;D&amp;RPage 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B89"/>
  <sheetViews>
    <sheetView workbookViewId="0">
      <pane ySplit="1" topLeftCell="A2" activePane="bottomLeft" state="frozen"/>
      <selection activeCell="D16" sqref="D16"/>
      <selection pane="bottomLeft" activeCell="A25" sqref="A25:B25"/>
    </sheetView>
  </sheetViews>
  <sheetFormatPr baseColWidth="10" defaultColWidth="9.140625" defaultRowHeight="12.75" x14ac:dyDescent="0.2"/>
  <cols>
    <col min="1" max="1" width="119.85546875" style="1" bestFit="1" customWidth="1"/>
    <col min="2" max="2" width="46.7109375" style="1" bestFit="1" customWidth="1"/>
    <col min="3" max="16384" width="9.140625" style="1"/>
  </cols>
  <sheetData>
    <row r="1" spans="1:2" ht="32.25" customHeight="1" x14ac:dyDescent="0.2">
      <c r="A1" s="115" t="s">
        <v>64</v>
      </c>
      <c r="B1" s="115"/>
    </row>
    <row r="2" spans="1:2" s="2" customFormat="1" ht="15.75" customHeight="1" x14ac:dyDescent="0.2">
      <c r="A2" s="7" t="s">
        <v>158</v>
      </c>
      <c r="B2" s="6" t="s">
        <v>159</v>
      </c>
    </row>
    <row r="3" spans="1:2" s="2" customFormat="1" ht="12.75" customHeight="1" x14ac:dyDescent="0.2">
      <c r="A3" s="5" t="s">
        <v>140</v>
      </c>
      <c r="B3" s="4" t="s">
        <v>151</v>
      </c>
    </row>
    <row r="4" spans="1:2" s="2" customFormat="1" ht="12.75" customHeight="1" x14ac:dyDescent="0.2">
      <c r="A4" s="5" t="s">
        <v>141</v>
      </c>
      <c r="B4" s="4" t="s">
        <v>152</v>
      </c>
    </row>
    <row r="5" spans="1:2" s="2" customFormat="1" ht="12.75" customHeight="1" x14ac:dyDescent="0.2">
      <c r="A5" s="5" t="s">
        <v>143</v>
      </c>
      <c r="B5" s="4" t="s">
        <v>153</v>
      </c>
    </row>
    <row r="6" spans="1:2" s="2" customFormat="1" ht="12.75" customHeight="1" x14ac:dyDescent="0.2">
      <c r="A6" s="5" t="s">
        <v>144</v>
      </c>
      <c r="B6" s="4" t="s">
        <v>154</v>
      </c>
    </row>
    <row r="7" spans="1:2" s="2" customFormat="1" ht="15.75" customHeight="1" x14ac:dyDescent="0.2">
      <c r="A7" s="7" t="s">
        <v>160</v>
      </c>
      <c r="B7" s="6" t="s">
        <v>161</v>
      </c>
    </row>
    <row r="8" spans="1:2" s="2" customFormat="1" ht="12.75" customHeight="1" x14ac:dyDescent="0.2">
      <c r="A8" s="5" t="s">
        <v>145</v>
      </c>
      <c r="B8" s="4" t="s">
        <v>155</v>
      </c>
    </row>
    <row r="9" spans="1:2" s="2" customFormat="1" ht="12.75" customHeight="1" x14ac:dyDescent="0.2">
      <c r="A9" s="5" t="s">
        <v>146</v>
      </c>
      <c r="B9" s="4" t="s">
        <v>156</v>
      </c>
    </row>
    <row r="10" spans="1:2" s="2" customFormat="1" ht="12.75" customHeight="1" x14ac:dyDescent="0.2">
      <c r="A10" s="5" t="s">
        <v>142</v>
      </c>
      <c r="B10" s="4" t="s">
        <v>157</v>
      </c>
    </row>
    <row r="11" spans="1:2" s="2" customFormat="1" ht="12.75" customHeight="1" x14ac:dyDescent="0.2">
      <c r="A11" s="5" t="s">
        <v>147</v>
      </c>
      <c r="B11" s="4" t="s">
        <v>153</v>
      </c>
    </row>
    <row r="12" spans="1:2" s="2" customFormat="1" ht="12.75" customHeight="1" x14ac:dyDescent="0.2">
      <c r="A12" s="5"/>
      <c r="B12" s="4" t="s">
        <v>154</v>
      </c>
    </row>
    <row r="13" spans="1:2" ht="15.75" x14ac:dyDescent="0.2">
      <c r="A13" s="113" t="s">
        <v>65</v>
      </c>
      <c r="B13" s="113"/>
    </row>
    <row r="14" spans="1:2" x14ac:dyDescent="0.2">
      <c r="A14" s="112" t="s">
        <v>5</v>
      </c>
      <c r="B14" s="112"/>
    </row>
    <row r="15" spans="1:2" ht="12.75" customHeight="1" x14ac:dyDescent="0.2">
      <c r="A15" s="112" t="s">
        <v>6</v>
      </c>
      <c r="B15" s="112"/>
    </row>
    <row r="16" spans="1:2" x14ac:dyDescent="0.2">
      <c r="A16" s="112" t="s">
        <v>66</v>
      </c>
      <c r="B16" s="112"/>
    </row>
    <row r="17" spans="1:2" x14ac:dyDescent="0.2">
      <c r="A17" s="112" t="s">
        <v>67</v>
      </c>
      <c r="B17" s="112"/>
    </row>
    <row r="18" spans="1:2" x14ac:dyDescent="0.2">
      <c r="A18" s="112" t="s">
        <v>68</v>
      </c>
      <c r="B18" s="112"/>
    </row>
    <row r="19" spans="1:2" x14ac:dyDescent="0.2">
      <c r="A19" s="112" t="s">
        <v>8</v>
      </c>
      <c r="B19" s="112"/>
    </row>
    <row r="20" spans="1:2" x14ac:dyDescent="0.2">
      <c r="A20" s="112" t="s">
        <v>9</v>
      </c>
      <c r="B20" s="112"/>
    </row>
    <row r="21" spans="1:2" ht="12.75" customHeight="1" x14ac:dyDescent="0.2">
      <c r="A21" s="112" t="s">
        <v>12</v>
      </c>
      <c r="B21" s="112"/>
    </row>
    <row r="22" spans="1:2" x14ac:dyDescent="0.2">
      <c r="A22" s="114" t="s">
        <v>69</v>
      </c>
      <c r="B22" s="114"/>
    </row>
    <row r="23" spans="1:2" x14ac:dyDescent="0.2">
      <c r="A23" s="112" t="s">
        <v>13</v>
      </c>
      <c r="B23" s="112"/>
    </row>
    <row r="24" spans="1:2" x14ac:dyDescent="0.2">
      <c r="A24" s="112" t="s">
        <v>11</v>
      </c>
      <c r="B24" s="112"/>
    </row>
    <row r="25" spans="1:2" x14ac:dyDescent="0.2">
      <c r="A25" s="112" t="s">
        <v>70</v>
      </c>
      <c r="B25" s="112"/>
    </row>
    <row r="26" spans="1:2" x14ac:dyDescent="0.2">
      <c r="A26" s="112" t="s">
        <v>14</v>
      </c>
      <c r="B26" s="112"/>
    </row>
    <row r="27" spans="1:2" ht="15.75" x14ac:dyDescent="0.2">
      <c r="A27" s="113" t="s">
        <v>19</v>
      </c>
      <c r="B27" s="113"/>
    </row>
    <row r="28" spans="1:2" ht="12.75" customHeight="1" x14ac:dyDescent="0.2">
      <c r="A28" s="112" t="s">
        <v>71</v>
      </c>
      <c r="B28" s="112"/>
    </row>
    <row r="29" spans="1:2" ht="12.75" customHeight="1" x14ac:dyDescent="0.2">
      <c r="A29" s="112" t="s">
        <v>72</v>
      </c>
      <c r="B29" s="112"/>
    </row>
    <row r="30" spans="1:2" ht="12.75" customHeight="1" x14ac:dyDescent="0.2">
      <c r="A30" s="112" t="s">
        <v>73</v>
      </c>
      <c r="B30" s="112"/>
    </row>
    <row r="31" spans="1:2" ht="12.75" customHeight="1" x14ac:dyDescent="0.2">
      <c r="A31" s="112" t="s">
        <v>74</v>
      </c>
      <c r="B31" s="112"/>
    </row>
    <row r="32" spans="1:2" ht="12.75" customHeight="1" x14ac:dyDescent="0.2">
      <c r="A32" s="112" t="s">
        <v>75</v>
      </c>
      <c r="B32" s="112"/>
    </row>
    <row r="33" spans="1:2" ht="12.75" customHeight="1" x14ac:dyDescent="0.2">
      <c r="A33" s="112" t="s">
        <v>76</v>
      </c>
      <c r="B33" s="112"/>
    </row>
    <row r="34" spans="1:2" ht="12.75" customHeight="1" x14ac:dyDescent="0.2">
      <c r="A34" s="112" t="s">
        <v>77</v>
      </c>
      <c r="B34" s="112"/>
    </row>
    <row r="35" spans="1:2" ht="12.75" customHeight="1" x14ac:dyDescent="0.2">
      <c r="A35" s="112" t="s">
        <v>78</v>
      </c>
      <c r="B35" s="112"/>
    </row>
    <row r="36" spans="1:2" ht="12.75" customHeight="1" x14ac:dyDescent="0.2">
      <c r="A36" s="112" t="s">
        <v>79</v>
      </c>
      <c r="B36" s="112"/>
    </row>
    <row r="37" spans="1:2" ht="15.75" x14ac:dyDescent="0.2">
      <c r="A37" s="113" t="s">
        <v>80</v>
      </c>
      <c r="B37" s="113"/>
    </row>
    <row r="38" spans="1:2" x14ac:dyDescent="0.2">
      <c r="A38" s="112" t="s">
        <v>150</v>
      </c>
      <c r="B38" s="112"/>
    </row>
    <row r="39" spans="1:2" x14ac:dyDescent="0.2">
      <c r="A39" s="112" t="s">
        <v>73</v>
      </c>
      <c r="B39" s="112"/>
    </row>
    <row r="40" spans="1:2" ht="12.75" customHeight="1" x14ac:dyDescent="0.2">
      <c r="A40" s="112" t="s">
        <v>138</v>
      </c>
      <c r="B40" s="112"/>
    </row>
    <row r="41" spans="1:2" ht="12.75" customHeight="1" x14ac:dyDescent="0.2">
      <c r="A41" s="112" t="s">
        <v>81</v>
      </c>
      <c r="B41" s="112"/>
    </row>
    <row r="42" spans="1:2" ht="12.75" customHeight="1" x14ac:dyDescent="0.2">
      <c r="A42" s="112" t="s">
        <v>139</v>
      </c>
      <c r="B42" s="112"/>
    </row>
    <row r="43" spans="1:2" ht="12.75" customHeight="1" x14ac:dyDescent="0.2">
      <c r="A43" s="112" t="s">
        <v>82</v>
      </c>
      <c r="B43" s="112"/>
    </row>
    <row r="44" spans="1:2" ht="12.75" customHeight="1" x14ac:dyDescent="0.2">
      <c r="A44" s="112" t="s">
        <v>83</v>
      </c>
      <c r="B44" s="112"/>
    </row>
    <row r="45" spans="1:2" ht="12.75" customHeight="1" x14ac:dyDescent="0.2">
      <c r="A45" s="112" t="s">
        <v>84</v>
      </c>
      <c r="B45" s="112"/>
    </row>
    <row r="46" spans="1:2" ht="12.75" customHeight="1" x14ac:dyDescent="0.2">
      <c r="A46" s="112" t="s">
        <v>85</v>
      </c>
      <c r="B46" s="112"/>
    </row>
    <row r="47" spans="1:2" ht="15.75" customHeight="1" x14ac:dyDescent="0.2">
      <c r="A47" s="113" t="s">
        <v>21</v>
      </c>
      <c r="B47" s="113"/>
    </row>
    <row r="48" spans="1:2" x14ac:dyDescent="0.2">
      <c r="A48" s="3" t="s">
        <v>86</v>
      </c>
      <c r="B48" s="3" t="s">
        <v>87</v>
      </c>
    </row>
    <row r="49" spans="1:2" x14ac:dyDescent="0.2">
      <c r="A49" s="4" t="s">
        <v>88</v>
      </c>
      <c r="B49" s="4" t="s">
        <v>89</v>
      </c>
    </row>
    <row r="50" spans="1:2" x14ac:dyDescent="0.2">
      <c r="A50" s="4" t="s">
        <v>90</v>
      </c>
      <c r="B50" s="4" t="s">
        <v>89</v>
      </c>
    </row>
    <row r="51" spans="1:2" x14ac:dyDescent="0.2">
      <c r="A51" s="4" t="s">
        <v>91</v>
      </c>
      <c r="B51" s="4" t="s">
        <v>89</v>
      </c>
    </row>
    <row r="52" spans="1:2" x14ac:dyDescent="0.2">
      <c r="A52" s="4" t="s">
        <v>92</v>
      </c>
      <c r="B52" s="4" t="s">
        <v>93</v>
      </c>
    </row>
    <row r="53" spans="1:2" x14ac:dyDescent="0.2">
      <c r="A53" s="4" t="s">
        <v>94</v>
      </c>
      <c r="B53" s="4" t="s">
        <v>89</v>
      </c>
    </row>
    <row r="54" spans="1:2" x14ac:dyDescent="0.2">
      <c r="A54" s="4" t="s">
        <v>95</v>
      </c>
      <c r="B54" s="4" t="s">
        <v>96</v>
      </c>
    </row>
    <row r="55" spans="1:2" x14ac:dyDescent="0.2">
      <c r="A55" s="4" t="s">
        <v>97</v>
      </c>
      <c r="B55" s="4" t="s">
        <v>96</v>
      </c>
    </row>
    <row r="56" spans="1:2" x14ac:dyDescent="0.2">
      <c r="A56" s="4" t="s">
        <v>98</v>
      </c>
      <c r="B56" s="4" t="s">
        <v>96</v>
      </c>
    </row>
    <row r="57" spans="1:2" x14ac:dyDescent="0.2">
      <c r="A57" s="4" t="s">
        <v>99</v>
      </c>
      <c r="B57" s="4" t="s">
        <v>96</v>
      </c>
    </row>
    <row r="58" spans="1:2" x14ac:dyDescent="0.2">
      <c r="A58" s="4" t="s">
        <v>100</v>
      </c>
      <c r="B58" s="4" t="s">
        <v>96</v>
      </c>
    </row>
    <row r="59" spans="1:2" x14ac:dyDescent="0.2">
      <c r="A59" s="4" t="s">
        <v>101</v>
      </c>
      <c r="B59" s="4" t="s">
        <v>96</v>
      </c>
    </row>
    <row r="60" spans="1:2" x14ac:dyDescent="0.2">
      <c r="A60" s="4" t="s">
        <v>102</v>
      </c>
      <c r="B60" s="4" t="s">
        <v>89</v>
      </c>
    </row>
    <row r="61" spans="1:2" x14ac:dyDescent="0.2">
      <c r="A61" s="4" t="s">
        <v>148</v>
      </c>
      <c r="B61" s="4" t="s">
        <v>103</v>
      </c>
    </row>
    <row r="62" spans="1:2" x14ac:dyDescent="0.2">
      <c r="A62" s="4" t="s">
        <v>104</v>
      </c>
      <c r="B62" s="4" t="s">
        <v>89</v>
      </c>
    </row>
    <row r="63" spans="1:2" x14ac:dyDescent="0.2">
      <c r="A63" s="4" t="s">
        <v>105</v>
      </c>
      <c r="B63" s="4" t="s">
        <v>89</v>
      </c>
    </row>
    <row r="64" spans="1:2" x14ac:dyDescent="0.2">
      <c r="A64" s="4" t="s">
        <v>106</v>
      </c>
      <c r="B64" s="4" t="s">
        <v>103</v>
      </c>
    </row>
    <row r="65" spans="1:2" ht="15.75" x14ac:dyDescent="0.2">
      <c r="A65" s="113" t="s">
        <v>107</v>
      </c>
      <c r="B65" s="113"/>
    </row>
    <row r="66" spans="1:2" x14ac:dyDescent="0.2">
      <c r="A66" s="3" t="s">
        <v>108</v>
      </c>
      <c r="B66" s="3" t="s">
        <v>87</v>
      </c>
    </row>
    <row r="67" spans="1:2" x14ac:dyDescent="0.2">
      <c r="A67" s="4" t="s">
        <v>109</v>
      </c>
      <c r="B67" s="4" t="s">
        <v>89</v>
      </c>
    </row>
    <row r="68" spans="1:2" x14ac:dyDescent="0.2">
      <c r="A68" s="4" t="s">
        <v>109</v>
      </c>
      <c r="B68" s="4" t="s">
        <v>96</v>
      </c>
    </row>
    <row r="69" spans="1:2" x14ac:dyDescent="0.2">
      <c r="A69" s="4" t="s">
        <v>110</v>
      </c>
      <c r="B69" s="4" t="s">
        <v>111</v>
      </c>
    </row>
    <row r="70" spans="1:2" x14ac:dyDescent="0.2">
      <c r="A70" s="4" t="s">
        <v>112</v>
      </c>
      <c r="B70" s="4" t="s">
        <v>93</v>
      </c>
    </row>
    <row r="71" spans="1:2" x14ac:dyDescent="0.2">
      <c r="A71" s="4" t="s">
        <v>113</v>
      </c>
      <c r="B71" s="4" t="s">
        <v>111</v>
      </c>
    </row>
    <row r="72" spans="1:2" x14ac:dyDescent="0.2">
      <c r="A72" s="4" t="s">
        <v>114</v>
      </c>
      <c r="B72" s="4" t="s">
        <v>93</v>
      </c>
    </row>
    <row r="73" spans="1:2" x14ac:dyDescent="0.2">
      <c r="A73" s="4" t="s">
        <v>115</v>
      </c>
      <c r="B73" s="4" t="s">
        <v>96</v>
      </c>
    </row>
    <row r="74" spans="1:2" x14ac:dyDescent="0.2">
      <c r="A74" s="4" t="s">
        <v>115</v>
      </c>
      <c r="B74" s="4" t="s">
        <v>89</v>
      </c>
    </row>
    <row r="75" spans="1:2" x14ac:dyDescent="0.2">
      <c r="A75" s="4" t="s">
        <v>116</v>
      </c>
      <c r="B75" s="4" t="s">
        <v>89</v>
      </c>
    </row>
    <row r="76" spans="1:2" x14ac:dyDescent="0.2">
      <c r="A76" s="4" t="s">
        <v>117</v>
      </c>
      <c r="B76" s="4" t="s">
        <v>96</v>
      </c>
    </row>
    <row r="77" spans="1:2" x14ac:dyDescent="0.2">
      <c r="A77" s="4" t="s">
        <v>118</v>
      </c>
      <c r="B77" s="4" t="s">
        <v>103</v>
      </c>
    </row>
    <row r="78" spans="1:2" x14ac:dyDescent="0.2">
      <c r="A78" s="4" t="s">
        <v>118</v>
      </c>
      <c r="B78" s="4" t="s">
        <v>93</v>
      </c>
    </row>
    <row r="79" spans="1:2" x14ac:dyDescent="0.2">
      <c r="A79" s="4" t="s">
        <v>119</v>
      </c>
      <c r="B79" s="4" t="s">
        <v>103</v>
      </c>
    </row>
    <row r="80" spans="1:2" x14ac:dyDescent="0.2">
      <c r="A80" s="4" t="s">
        <v>149</v>
      </c>
      <c r="B80" s="4" t="s">
        <v>103</v>
      </c>
    </row>
    <row r="81" spans="1:2" ht="15.75" x14ac:dyDescent="0.2">
      <c r="A81" s="113" t="s">
        <v>23</v>
      </c>
      <c r="B81" s="113"/>
    </row>
    <row r="82" spans="1:2" x14ac:dyDescent="0.2">
      <c r="A82" s="112" t="s">
        <v>120</v>
      </c>
      <c r="B82" s="112"/>
    </row>
    <row r="83" spans="1:2" x14ac:dyDescent="0.2">
      <c r="A83" s="112" t="s">
        <v>121</v>
      </c>
      <c r="B83" s="112"/>
    </row>
    <row r="84" spans="1:2" x14ac:dyDescent="0.2">
      <c r="A84" s="112" t="s">
        <v>122</v>
      </c>
      <c r="B84" s="112"/>
    </row>
    <row r="85" spans="1:2" x14ac:dyDescent="0.2">
      <c r="A85" s="112" t="s">
        <v>123</v>
      </c>
      <c r="B85" s="112"/>
    </row>
    <row r="86" spans="1:2" x14ac:dyDescent="0.2">
      <c r="A86" s="112" t="s">
        <v>124</v>
      </c>
      <c r="B86" s="112"/>
    </row>
    <row r="87" spans="1:2" x14ac:dyDescent="0.2">
      <c r="A87" s="112" t="s">
        <v>125</v>
      </c>
      <c r="B87" s="112"/>
    </row>
    <row r="88" spans="1:2" x14ac:dyDescent="0.2">
      <c r="A88" s="112" t="s">
        <v>126</v>
      </c>
      <c r="B88" s="112"/>
    </row>
    <row r="89" spans="1:2" x14ac:dyDescent="0.2">
      <c r="A89" s="112" t="s">
        <v>127</v>
      </c>
      <c r="B89" s="112"/>
    </row>
  </sheetData>
  <mergeCells count="46">
    <mergeCell ref="A1:B1"/>
    <mergeCell ref="A13:B13"/>
    <mergeCell ref="A81:B81"/>
    <mergeCell ref="A37:B37"/>
    <mergeCell ref="A27:B27"/>
    <mergeCell ref="A31:B31"/>
    <mergeCell ref="A32:B32"/>
    <mergeCell ref="A33:B33"/>
    <mergeCell ref="A34:B34"/>
    <mergeCell ref="A18:B18"/>
    <mergeCell ref="A19:B19"/>
    <mergeCell ref="A20:B20"/>
    <mergeCell ref="A21:B21"/>
    <mergeCell ref="A14:B14"/>
    <mergeCell ref="A15:B15"/>
    <mergeCell ref="A16:B16"/>
    <mergeCell ref="A17:B17"/>
    <mergeCell ref="A23:B23"/>
    <mergeCell ref="A24:B24"/>
    <mergeCell ref="A25:B25"/>
    <mergeCell ref="A22:B22"/>
    <mergeCell ref="A26:B26"/>
    <mergeCell ref="A28:B28"/>
    <mergeCell ref="A29:B29"/>
    <mergeCell ref="A30:B30"/>
    <mergeCell ref="A38:B38"/>
    <mergeCell ref="A36:B36"/>
    <mergeCell ref="A35:B35"/>
    <mergeCell ref="A40:B40"/>
    <mergeCell ref="A41:B41"/>
    <mergeCell ref="A39:B39"/>
    <mergeCell ref="A42:B42"/>
    <mergeCell ref="A65:B65"/>
    <mergeCell ref="A43:B43"/>
    <mergeCell ref="A44:B44"/>
    <mergeCell ref="A45:B45"/>
    <mergeCell ref="A46:B46"/>
    <mergeCell ref="A47:B47"/>
    <mergeCell ref="A82:B82"/>
    <mergeCell ref="A83:B83"/>
    <mergeCell ref="A84:B84"/>
    <mergeCell ref="A89:B89"/>
    <mergeCell ref="A85:B85"/>
    <mergeCell ref="A86:B86"/>
    <mergeCell ref="A87:B87"/>
    <mergeCell ref="A88:B88"/>
  </mergeCells>
  <phoneticPr fontId="1" type="noConversion"/>
  <printOptions horizontalCentered="1"/>
  <pageMargins left="0.19685039370078741" right="0.19685039370078741" top="0.59055118110236227" bottom="0.59055118110236227" header="0.31496062992125984" footer="0.31496062992125984"/>
  <pageSetup scale="64" orientation="portrait" r:id="rId1"/>
  <headerFooter alignWithMargins="0">
    <oddHeader>&amp;A</oddHeader>
    <oddFooter>&amp;F&amp;RPage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Estructura proyecto</vt:lpstr>
      <vt:lpstr>Plan de Adquisiciones</vt:lpstr>
      <vt:lpstr>Detalle Plan de Adquisiciones</vt:lpstr>
      <vt:lpstr>Listas_Opciones_de_Referencia</vt:lpstr>
      <vt:lpstr>'Detalle Plan de Adquisiciones'!Área_de_impresión</vt:lpstr>
      <vt:lpstr>Listas_Opciones_de_Referencia!Área_de_impresión</vt:lpstr>
      <vt:lpstr>'Plan de Adquisiciones'!Área_de_impresión</vt:lpstr>
    </vt:vector>
  </TitlesOfParts>
  <Company>The World Bank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wb323203</dc:creator>
  <cp:lastModifiedBy>Francisco Bedoya</cp:lastModifiedBy>
  <cp:lastPrinted>2009-03-18T02:15:53Z</cp:lastPrinted>
  <dcterms:created xsi:type="dcterms:W3CDTF">2008-08-01T19:30:21Z</dcterms:created>
  <dcterms:modified xsi:type="dcterms:W3CDTF">2017-09-28T14:47:41Z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</Properties>
</file>