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14955" windowHeight="7170" tabRatio="468" activeTab="2"/>
  </bookViews>
  <sheets>
    <sheet name="Estructura proyecto" sheetId="5" r:id="rId1"/>
    <sheet name="Plan de Adquisiciones" sheetId="2" r:id="rId2"/>
    <sheet name="Detalle Plan de Adquisiciones" sheetId="3" r:id="rId3"/>
    <sheet name="Listas_Opciones_de_Referencia" sheetId="4" state="hidden" r:id="rId4"/>
  </sheets>
  <definedNames>
    <definedName name="_xlnm.Print_Area" localSheetId="2">'Detalle Plan de Adquisiciones'!$A$1:$AO$75</definedName>
    <definedName name="_xlnm.Print_Area" localSheetId="3">Listas_Opciones_de_Referencia!$A$1:$B$89</definedName>
    <definedName name="_xlnm.Print_Area" localSheetId="1">'Plan de Adquisiciones'!$A$1:$C$24</definedName>
  </definedNames>
  <calcPr calcId="125725"/>
</workbook>
</file>

<file path=xl/calcChain.xml><?xml version="1.0" encoding="utf-8"?>
<calcChain xmlns="http://schemas.openxmlformats.org/spreadsheetml/2006/main">
  <c r="B19" i="2"/>
  <c r="Q65" i="3"/>
  <c r="Q64"/>
  <c r="S64" s="1"/>
  <c r="Q62"/>
  <c r="S62" s="1"/>
  <c r="C12" i="2"/>
  <c r="C13"/>
  <c r="C15"/>
  <c r="C17"/>
  <c r="C18"/>
  <c r="C19"/>
  <c r="C11"/>
  <c r="B14"/>
  <c r="C14" s="1"/>
  <c r="B17"/>
  <c r="Q63" i="3"/>
  <c r="Q56"/>
  <c r="S56" s="1"/>
  <c r="Q55"/>
  <c r="S55" s="1"/>
  <c r="S54"/>
  <c r="Q54"/>
  <c r="Q41"/>
  <c r="S41" s="1"/>
  <c r="U41" s="1"/>
  <c r="W41" s="1"/>
  <c r="Y41" s="1"/>
  <c r="AA41" s="1"/>
  <c r="AC41" s="1"/>
  <c r="AE41" s="1"/>
  <c r="AG41" s="1"/>
  <c r="AI41" s="1"/>
  <c r="Q37"/>
  <c r="S37" s="1"/>
  <c r="U37" s="1"/>
  <c r="W37" s="1"/>
  <c r="Y37" s="1"/>
  <c r="AA37" s="1"/>
  <c r="AC37" s="1"/>
  <c r="AE37" s="1"/>
  <c r="AG37" s="1"/>
  <c r="AI37" s="1"/>
  <c r="Q38"/>
  <c r="S38" s="1"/>
  <c r="U38" s="1"/>
  <c r="W38" s="1"/>
  <c r="Y38" s="1"/>
  <c r="AA38" s="1"/>
  <c r="AC38" s="1"/>
  <c r="AE38" s="1"/>
  <c r="AG38" s="1"/>
  <c r="AI38" s="1"/>
  <c r="Q39"/>
  <c r="S39" s="1"/>
  <c r="U39" s="1"/>
  <c r="W39" s="1"/>
  <c r="Y39" s="1"/>
  <c r="AA39" s="1"/>
  <c r="AC39" s="1"/>
  <c r="AE39" s="1"/>
  <c r="AG39" s="1"/>
  <c r="AI39" s="1"/>
  <c r="Q40"/>
  <c r="S40" s="1"/>
  <c r="U40" s="1"/>
  <c r="W40" s="1"/>
  <c r="Y40" s="1"/>
  <c r="AA40" s="1"/>
  <c r="AC40" s="1"/>
  <c r="AE40" s="1"/>
  <c r="AG40" s="1"/>
  <c r="AI40" s="1"/>
  <c r="Q42"/>
  <c r="S42" s="1"/>
  <c r="U42" s="1"/>
  <c r="W42" s="1"/>
  <c r="Y42" s="1"/>
  <c r="AA42" s="1"/>
  <c r="AC42" s="1"/>
  <c r="AE42" s="1"/>
  <c r="AG42" s="1"/>
  <c r="AI42" s="1"/>
  <c r="Q43"/>
  <c r="S43" s="1"/>
  <c r="U43" s="1"/>
  <c r="W43" s="1"/>
  <c r="Y43" s="1"/>
  <c r="AA43" s="1"/>
  <c r="AC43" s="1"/>
  <c r="AE43" s="1"/>
  <c r="AG43" s="1"/>
  <c r="AI43" s="1"/>
  <c r="Q44"/>
  <c r="S44" s="1"/>
  <c r="U44" s="1"/>
  <c r="W44" s="1"/>
  <c r="Y44" s="1"/>
  <c r="AA44" s="1"/>
  <c r="AC44" s="1"/>
  <c r="AE44" s="1"/>
  <c r="AG44" s="1"/>
  <c r="AI44" s="1"/>
  <c r="Q45"/>
  <c r="S45" s="1"/>
  <c r="U45" s="1"/>
  <c r="W45" s="1"/>
  <c r="Y45" s="1"/>
  <c r="AA45" s="1"/>
  <c r="AC45" s="1"/>
  <c r="AE45" s="1"/>
  <c r="AG45" s="1"/>
  <c r="AI45" s="1"/>
  <c r="Q46"/>
  <c r="S46" s="1"/>
  <c r="U46" s="1"/>
  <c r="W46" s="1"/>
  <c r="Y46" s="1"/>
  <c r="AA46" s="1"/>
  <c r="AC46" s="1"/>
  <c r="AE46" s="1"/>
  <c r="AG46" s="1"/>
  <c r="AI46" s="1"/>
  <c r="Q47"/>
  <c r="S47" s="1"/>
  <c r="U47" s="1"/>
  <c r="W47" s="1"/>
  <c r="Y47" s="1"/>
  <c r="AA47" s="1"/>
  <c r="AC47" s="1"/>
  <c r="AE47" s="1"/>
  <c r="AG47" s="1"/>
  <c r="AI47" s="1"/>
  <c r="Q36"/>
  <c r="S36" s="1"/>
  <c r="U36" s="1"/>
  <c r="W36" s="1"/>
  <c r="Y36" s="1"/>
  <c r="AA36" s="1"/>
  <c r="AC36" s="1"/>
  <c r="AE36" s="1"/>
  <c r="AG36" s="1"/>
  <c r="AI36" s="1"/>
  <c r="BE35"/>
  <c r="BD35"/>
  <c r="BC35"/>
  <c r="BB35"/>
  <c r="BA35"/>
  <c r="AZ35"/>
  <c r="AY35"/>
  <c r="AX35"/>
  <c r="AW35"/>
  <c r="J54"/>
  <c r="B16" i="2" s="1"/>
  <c r="C16" s="1"/>
  <c r="J55" i="3"/>
  <c r="J56"/>
  <c r="C20" i="2" l="1"/>
  <c r="B20"/>
</calcChain>
</file>

<file path=xl/comments1.xml><?xml version="1.0" encoding="utf-8"?>
<comments xmlns="http://schemas.openxmlformats.org/spreadsheetml/2006/main">
  <authors>
    <author>wb323545</author>
    <author>Diego A. Berardo</author>
    <author>wb323203</author>
  </authors>
  <commentList>
    <comment ref="D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3" authorId="1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13" authorId="1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1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F23" authorId="1">
      <text>
        <r>
          <rPr>
            <sz val="8"/>
            <color indexed="81"/>
            <rFont val="Tahoma"/>
          </rPr>
          <t>Para poder cargar esta información en el sistema debe estar informada la fecha REAL de Firma del Contrato del Proceso.</t>
        </r>
      </text>
    </comment>
    <comment ref="AG2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AK3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3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3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3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51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U51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51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51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51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59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U5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59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68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</rPr>
          <t xml:space="preserve">
</t>
        </r>
      </text>
    </comment>
    <comment ref="K68" authorId="0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</rPr>
          <t xml:space="preserve">
</t>
        </r>
      </text>
    </comment>
    <comment ref="M68" authorId="2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68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68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sharedStrings.xml><?xml version="1.0" encoding="utf-8"?>
<sst xmlns="http://schemas.openxmlformats.org/spreadsheetml/2006/main" count="679" uniqueCount="238">
  <si>
    <t>Dato</t>
  </si>
  <si>
    <t>Comentarios</t>
  </si>
  <si>
    <t>Categoría de Inversión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</si>
  <si>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</si>
  <si>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</si>
  <si>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</si>
  <si>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</si>
  <si>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</si>
  <si>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</si>
  <si>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</si>
  <si>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</si>
  <si>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Subsidios</t>
  </si>
  <si>
    <t>Subproyectos Comunitarios</t>
  </si>
  <si>
    <t>Subproyectos</t>
  </si>
  <si>
    <t>No asignados</t>
  </si>
  <si>
    <t>OBRAS</t>
  </si>
  <si>
    <t>Unidad Ejecutora :</t>
  </si>
  <si>
    <t>Nombre del Contrato :</t>
  </si>
  <si>
    <t>Descripción adicional :</t>
  </si>
  <si>
    <t>Método de Adquisición :</t>
  </si>
  <si>
    <t>Cantidad de Lotes :</t>
  </si>
  <si>
    <t>Documento Base :</t>
  </si>
  <si>
    <t>Monto Estimado, en u$s :</t>
  </si>
  <si>
    <t>Estado del Proceso :</t>
  </si>
  <si>
    <t>Fechas (En caso de no aplicar poner (N/A)</t>
  </si>
  <si>
    <t>Oferente</t>
  </si>
  <si>
    <t>Precio de las ofertas (en Moneda ####)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</si>
  <si>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</si>
  <si>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</si>
  <si>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</si>
  <si>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</si>
  <si>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</si>
  <si>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</si>
  <si>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</si>
  <si>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</si>
  <si>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</si>
  <si>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</si>
  <si>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BIENES</t>
  </si>
  <si>
    <t>Detalle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</si>
  <si>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</si>
  <si>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</si>
  <si>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</si>
  <si>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</si>
  <si>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</si>
  <si>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</si>
  <si>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</si>
  <si>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</si>
  <si>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</si>
  <si>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</si>
  <si>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</si>
  <si>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</si>
  <si>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</si>
  <si>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</si>
  <si>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</si>
  <si>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</si>
  <si>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</si>
  <si>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Monto (en Moneda ####)</t>
  </si>
  <si>
    <t>Plan de Capacitación Anual (PCA)</t>
  </si>
  <si>
    <t>No Objeción a PCA</t>
  </si>
  <si>
    <t>Fin de la Actividad</t>
  </si>
  <si>
    <t>SUBPROYECTOS</t>
  </si>
  <si>
    <t>Objeto de la Transferencia :</t>
  </si>
  <si>
    <t>Cantidad Estimada de Subproyectos:</t>
  </si>
  <si>
    <t>Fecha de 
Transferencia</t>
  </si>
  <si>
    <t xml:space="preserve">  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</si>
  <si>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</si>
  <si>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</si>
  <si>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</si>
  <si>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</si>
  <si>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</si>
  <si>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</si>
  <si>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</si>
  <si>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</si>
  <si>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</si>
  <si>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</si>
  <si>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</si>
  <si>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</si>
  <si>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</si>
  <si>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</si>
  <si>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</si>
  <si>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</si>
  <si>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</si>
  <si>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</si>
  <si>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</si>
  <si>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</si>
  <si>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</si>
  <si>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</si>
  <si>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</si>
  <si>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</si>
  <si>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</si>
  <si>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</si>
  <si>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</si>
  <si>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</si>
  <si>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</si>
  <si>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</si>
  <si>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</si>
  <si>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</si>
  <si>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</si>
  <si>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</si>
  <si>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</si>
  <si>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</si>
  <si>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</si>
  <si>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</si>
  <si>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</si>
  <si>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</si>
  <si>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</si>
  <si>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</si>
  <si>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</si>
  <si>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</si>
  <si>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</si>
  <si>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</si>
  <si>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</si>
  <si>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</si>
  <si>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</si>
  <si>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</si>
  <si>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</si>
  <si>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</si>
  <si>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</si>
  <si>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</si>
  <si>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</si>
  <si>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</si>
  <si>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</si>
  <si>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</si>
  <si>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</si>
  <si>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</si>
  <si>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</si>
  <si>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</si>
  <si>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</si>
  <si>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</si>
  <si>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Región</t>
  </si>
  <si>
    <t>SERVICIOS DE NO CONSULTORÍA</t>
  </si>
  <si>
    <t>CONSULTORÍAS FIRMAS</t>
  </si>
  <si>
    <t>CONSULTORÍAS INDIVIDUOS</t>
  </si>
  <si>
    <t>CAPACITACIÓN</t>
  </si>
  <si>
    <t>Firma del Contrato / Convenio por Adjudicación de los Subproyectos</t>
  </si>
  <si>
    <t>Número de Proceso:</t>
  </si>
  <si>
    <t>SEP y Lista Corta</t>
  </si>
  <si>
    <t>No Objeción a SEP y Lista Corta</t>
  </si>
  <si>
    <t>Emisión del SEP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</si>
  <si>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</si>
  <si>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</si>
  <si>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</si>
  <si>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</si>
  <si>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</si>
  <si>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</si>
  <si>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</si>
  <si>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</si>
  <si>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</si>
  <si>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</si>
  <si>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</si>
  <si>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</si>
  <si>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</si>
  <si>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</si>
  <si>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</si>
  <si>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</si>
  <si>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</si>
  <si>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</si>
  <si>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</si>
  <si>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</si>
  <si>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</si>
  <si>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</si>
  <si>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</si>
  <si>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</si>
  <si>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INFORMACIÓN PARA CARGA INICIAL DEL PLAN DE ADQUISICIONES 
EN CURSO Y/O ULTIMO PRESENTADO</t>
  </si>
  <si>
    <t>Desde</t>
  </si>
  <si>
    <t>Sín</t>
  </si>
  <si>
    <t>Con</t>
  </si>
  <si>
    <t>Total</t>
  </si>
  <si>
    <t>Estos datos se cargan en el SEPA on-line durante la capacitación y/o la carga en sí.</t>
  </si>
  <si>
    <t>Componente Asociado :</t>
  </si>
  <si>
    <t>1. Cobertura del Plan de Adquisiciones</t>
  </si>
  <si>
    <t>2. Versión del Plan de Adquisiciones</t>
  </si>
  <si>
    <t>4. Métodos / Rangos de Actuación y Plazos por Tipo de Proceso</t>
  </si>
  <si>
    <t>5. Detalle del Plan de Adquisiciones</t>
  </si>
  <si>
    <t>Transferencias</t>
  </si>
  <si>
    <t>Cobertura del Plan de Adquisiciones:</t>
  </si>
  <si>
    <t>INFORMACIÓN PARA CARGA INICIAL DEL PLAN DE ADQUISICIONES (EN CURSO Y/O ULTIMO PRESENTADO)</t>
  </si>
  <si>
    <t>Comparación de Calificaciones</t>
  </si>
  <si>
    <t>Solicitud de Propuestas y Términos de Referencia</t>
  </si>
  <si>
    <t>Suma global + Gastos Reembolsables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</si>
  <si>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</si>
  <si>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</si>
  <si>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</si>
  <si>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</si>
  <si>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t>Nombre Organismo Prestatario (* ver manual)</t>
  </si>
  <si>
    <t>Componete (si aplica)</t>
  </si>
  <si>
    <t xml:space="preserve">División Política del País (Región / Departamento / Jurisdicción, Provincia) </t>
  </si>
  <si>
    <t>3. Tipos de Gasto</t>
  </si>
  <si>
    <r>
      <t>Estos datos dependen de la categoría de inversión y están enumerados y ordenados en solapa/ficha</t>
    </r>
    <r>
      <rPr>
        <b/>
        <sz val="10"/>
        <color indexed="10"/>
        <rFont val="Calibri"/>
        <family val="2"/>
      </rPr>
      <t xml:space="preserve"> Detalle Plan de Adquisiciones.</t>
    </r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</si>
  <si>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</si>
  <si>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Documento Base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</si>
  <si>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</si>
  <si>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Revisión Expost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</si>
  <si>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Estado del Proceso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</si>
  <si>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</si>
  <si>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</si>
  <si>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</si>
  <si>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</si>
  <si>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3CV</t>
  </si>
  <si>
    <t>Ministerio de Educación</t>
  </si>
  <si>
    <t xml:space="preserve">Componente 1: Modernización de la gestión descentralizada </t>
  </si>
  <si>
    <t>Diseño y desarrollo de la interfase entre el Formato Único Territorial -FUT- y el Sistema Nacional de Información -SINEB-.</t>
  </si>
  <si>
    <t>Diseño y elaboración de los reportes de seguimiento y gestión financiera de las Secretarías de Educación al MEN</t>
  </si>
  <si>
    <t>Diseño y desarrollo de un sistema de información para su utilización a nivel nacional en los Establecimientos Educativos para la planeación y manejo administraivo y financiero.</t>
  </si>
  <si>
    <t>Deberá asegurar su articulación con los sistemas territoriales y nacionales.
Incluye la capacitación del equipo del MEN o las personas por ellos determinadas.</t>
  </si>
  <si>
    <t>Desarrollo de la propuesta del modelo de gestión de instituciones educativas.</t>
  </si>
  <si>
    <t xml:space="preserve">A partir de este modelo se desarrollan los módulos de capacitación </t>
  </si>
  <si>
    <t>Ministerio de Educación Nacional</t>
  </si>
  <si>
    <t>SÍ</t>
  </si>
  <si>
    <t>Versión ( 1-julio -2011)</t>
  </si>
  <si>
    <t>Diseño de los cursos bimodales dirigidos a directivos docentes para fortalecer su capacidad de planeación y gestión administrativa.</t>
  </si>
  <si>
    <t>Bimodal se refiere a que el curso se ofrece de manera presencial y de manera virtual. El diseño incluye el módulo virtual. Para el diseño del curso se requiere el insumo del modelo de gestión para instituciones educativas.</t>
  </si>
  <si>
    <t>Diseño de los cursos bimodales orientados al desarrollo de las competencias comportamentales de directivos docentes de EE.</t>
  </si>
  <si>
    <t>8 regiones</t>
  </si>
  <si>
    <t>Expertos para la evaluación de las propuestas del fondo concursable dirigido a Secretarías de Educación y Escuelas Normales para fomentar el desarrollo de competencias en ciudadanía y proyectos pedagógicos en DDHH.</t>
  </si>
  <si>
    <t xml:space="preserve">Se contratarán 4 expertos para evaluar las propuestas. </t>
  </si>
  <si>
    <t>Interventoría para el seguimiento de la ejecución de los recursos del fondo concursable</t>
  </si>
  <si>
    <t>Componente 2: Competencias Ciudadanas y DDHH</t>
  </si>
  <si>
    <t>Componente 2. Competencias Ciudadanas y DDHH</t>
  </si>
  <si>
    <t xml:space="preserve">Componente 1. Modernización de la gestión descentralizada </t>
  </si>
  <si>
    <t>Componente 3. Fortalecimiento de la Educación Ténica Profesional y Tecnológica</t>
  </si>
  <si>
    <t>Se podrán unir varios proyectos por región para que se pueda realizar la interventoría de manera regional</t>
  </si>
  <si>
    <t>Acompañamiento de las SE para gestionar con otros actores el posicionamiento y articulación de las acciones para el desarrollon de competencias ciudadanas y DDHH.</t>
  </si>
  <si>
    <t>Diseño e implementación del programa de formación de docentes y directivos  en competencias ciudadanas.</t>
  </si>
  <si>
    <t>Incluye el desarrollo de cursos virtuales.</t>
  </si>
  <si>
    <t>levantamiento de la línea de base para valorar los establecimientos educativos a partir de un conjunto de indicadores que miden el clima escolar y los ambientes democráticos de aprendizaje.</t>
  </si>
  <si>
    <t>Expertos para la evaluación de las propuestas del fondo concursable dirigido a las alianzas público privadas para el fortalecimiento de la educación técnica profesionalñ y tecnológica</t>
  </si>
  <si>
    <t>Interventorías para los convenios con las Alianzas Público Privadas para el fortalecimiento de la educación técnica profesional y tecnológica</t>
  </si>
  <si>
    <t>Apoyo al fortalecimiento institucional de las IES</t>
  </si>
  <si>
    <t>Formación y Fortalecimiento de talento humano para los niveles de educación técnica profesional y tecnológica</t>
  </si>
  <si>
    <t>Talleres con las Secretarías de Educación de las ETC para apoyar el proceso de implantación de los sistemas de información</t>
  </si>
  <si>
    <t>6-8 empresas o instituciones por regiones</t>
  </si>
  <si>
    <t>Cursos  para el fortalecimiento de la capacidad de planeación y gestión de directivos docentes en los aspectos académico, administrativo y financiero, y desarrollo personal con metodología bimodal (virtual - presencial)</t>
  </si>
  <si>
    <t>Talleres de validación del modelo de gestión educativa.</t>
  </si>
  <si>
    <t>Administración</t>
  </si>
  <si>
    <t>Consultores de apoyo a las direcciones encargadas de ejecutar el programa</t>
  </si>
  <si>
    <t>16 consulores en total. Para el apoyo de adquisiciones: 3 consultores; para apoyo del área financiera: 1 consultor; para el apoyo del componente 1: 3 consultores; para el apoyo del componente 2: 5 consultores y para el apoyo del componente 4: 4 consultores.</t>
  </si>
  <si>
    <t>expresión de interés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</si>
</sst>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28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</font>
    <font>
      <sz val="14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2" fillId="2" borderId="0" applyNumberFormat="0" applyBorder="0" applyAlignment="0" applyProtection="0"/>
    <xf numFmtId="0" fontId="5" fillId="0" borderId="0"/>
    <xf numFmtId="0" fontId="13" fillId="0" borderId="1" applyNumberFormat="0" applyFill="0" applyAlignment="0" applyProtection="0"/>
  </cellStyleXfs>
  <cellXfs count="98">
    <xf numFmtId="0" fontId="0" fillId="0" borderId="0" xfId="0"/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19" fillId="0" borderId="0" xfId="0" applyFont="1"/>
    <xf numFmtId="0" fontId="20" fillId="4" borderId="3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Fill="1" applyAlignment="1">
      <alignment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19" fillId="0" borderId="11" xfId="0" quotePrefix="1" applyFont="1" applyBorder="1" applyAlignment="1" applyProtection="1"/>
    <xf numFmtId="164" fontId="19" fillId="0" borderId="2" xfId="0" applyNumberFormat="1" applyFont="1" applyFill="1" applyBorder="1" applyAlignment="1">
      <alignment horizontal="right" vertical="center" wrapText="1"/>
    </xf>
    <xf numFmtId="164" fontId="19" fillId="0" borderId="6" xfId="0" applyNumberFormat="1" applyFont="1" applyFill="1" applyBorder="1" applyAlignment="1">
      <alignment horizontal="right" vertical="center" wrapText="1"/>
    </xf>
    <xf numFmtId="0" fontId="19" fillId="0" borderId="11" xfId="0" applyFont="1" applyBorder="1" applyAlignment="1" applyProtection="1"/>
    <xf numFmtId="0" fontId="22" fillId="4" borderId="12" xfId="0" applyFont="1" applyFill="1" applyBorder="1" applyAlignment="1">
      <alignment horizontal="center" vertical="center" wrapText="1"/>
    </xf>
    <xf numFmtId="164" fontId="22" fillId="4" borderId="7" xfId="0" applyNumberFormat="1" applyFont="1" applyFill="1" applyBorder="1" applyAlignment="1">
      <alignment horizontal="right" vertical="center" wrapText="1"/>
    </xf>
    <xf numFmtId="164" fontId="22" fillId="4" borderId="8" xfId="0" applyNumberFormat="1" applyFont="1" applyFill="1" applyBorder="1" applyAlignment="1">
      <alignment horizontal="right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24" fillId="4" borderId="25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0" fontId="19" fillId="0" borderId="26" xfId="0" applyFont="1" applyFill="1" applyBorder="1" applyAlignment="1">
      <alignment vertical="center" wrapText="1"/>
    </xf>
    <xf numFmtId="165" fontId="19" fillId="0" borderId="2" xfId="1" applyNumberFormat="1" applyFont="1" applyFill="1" applyBorder="1" applyAlignment="1">
      <alignment vertical="center" wrapText="1"/>
    </xf>
    <xf numFmtId="14" fontId="19" fillId="0" borderId="7" xfId="0" applyNumberFormat="1" applyFont="1" applyFill="1" applyBorder="1" applyAlignment="1">
      <alignment horizontal="left" vertical="center" wrapText="1"/>
    </xf>
    <xf numFmtId="14" fontId="19" fillId="0" borderId="8" xfId="0" applyNumberFormat="1" applyFont="1" applyFill="1" applyBorder="1" applyAlignment="1">
      <alignment horizontal="left" vertical="center" wrapText="1"/>
    </xf>
    <xf numFmtId="165" fontId="19" fillId="0" borderId="0" xfId="1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43" fontId="19" fillId="0" borderId="0" xfId="1" applyFont="1" applyFill="1" applyAlignment="1">
      <alignment vertical="center" wrapText="1"/>
    </xf>
    <xf numFmtId="14" fontId="19" fillId="0" borderId="2" xfId="0" applyNumberFormat="1" applyFont="1" applyFill="1" applyBorder="1" applyAlignment="1">
      <alignment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0" xfId="3" applyFont="1" applyAlignment="1">
      <alignment horizontal="left" vertical="center" wrapText="1"/>
    </xf>
    <xf numFmtId="0" fontId="27" fillId="0" borderId="25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left" vertical="center" wrapText="1"/>
    </xf>
    <xf numFmtId="0" fontId="23" fillId="0" borderId="23" xfId="0" applyFont="1" applyFill="1" applyBorder="1" applyAlignment="1">
      <alignment horizontal="left" vertical="center" wrapText="1"/>
    </xf>
    <xf numFmtId="0" fontId="26" fillId="0" borderId="22" xfId="0" applyFont="1" applyFill="1" applyBorder="1" applyAlignment="1">
      <alignment horizontal="left" vertical="center" wrapText="1"/>
    </xf>
    <xf numFmtId="0" fontId="26" fillId="0" borderId="23" xfId="0" applyFont="1" applyFill="1" applyBorder="1" applyAlignment="1">
      <alignment horizontal="left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19" fillId="0" borderId="24" xfId="0" applyFont="1" applyBorder="1" applyAlignment="1" applyProtection="1">
      <alignment horizontal="center"/>
    </xf>
    <xf numFmtId="0" fontId="24" fillId="4" borderId="2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left" vertical="center" wrapText="1"/>
    </xf>
    <xf numFmtId="0" fontId="22" fillId="4" borderId="26" xfId="0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4" fillId="4" borderId="25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left" vertical="center" wrapText="1"/>
    </xf>
    <xf numFmtId="0" fontId="25" fillId="0" borderId="28" xfId="0" applyFont="1" applyFill="1" applyBorder="1" applyAlignment="1">
      <alignment horizontal="left" vertical="center" wrapText="1"/>
    </xf>
    <xf numFmtId="0" fontId="25" fillId="0" borderId="29" xfId="0" applyFont="1" applyFill="1" applyBorder="1" applyAlignment="1">
      <alignment horizontal="left" vertical="center" wrapText="1"/>
    </xf>
    <xf numFmtId="0" fontId="24" fillId="4" borderId="11" xfId="0" applyFont="1" applyFill="1" applyBorder="1" applyAlignment="1">
      <alignment horizontal="center" vertical="center" wrapText="1"/>
    </xf>
    <xf numFmtId="0" fontId="24" fillId="4" borderId="24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5">
    <cellStyle name="Comma" xfId="1" builtinId="3"/>
    <cellStyle name="Neutral" xfId="2" builtinId="28" customBuiltin="1"/>
    <cellStyle name="Normal" xfId="0" builtinId="0"/>
    <cellStyle name="Normal 2" xfId="3"/>
    <cellStyle name="Total" xfId="4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20"/>
  <sheetViews>
    <sheetView workbookViewId="0">
      <selection activeCell="C22" sqref="C22"/>
    </sheetView>
  </sheetViews>
  <sheetFormatPr defaultColWidth="9.140625" defaultRowHeight="12.75"/>
  <cols>
    <col min="1" max="1" width="9.140625" style="8"/>
    <col min="2" max="2" width="45" style="8" bestFit="1" customWidth="1"/>
    <col min="3" max="3" width="66.7109375" style="8" customWidth="1"/>
    <col min="4" max="4" width="20.85546875" style="8" customWidth="1"/>
    <col min="5" max="16384" width="9.140625" style="8"/>
  </cols>
  <sheetData>
    <row r="1" spans="2:4" ht="13.5" thickBot="1"/>
    <row r="2" spans="2:4" ht="30">
      <c r="B2" s="9" t="s">
        <v>184</v>
      </c>
      <c r="C2" s="10" t="s">
        <v>180</v>
      </c>
      <c r="D2" s="11" t="s">
        <v>181</v>
      </c>
    </row>
    <row r="3" spans="2:4">
      <c r="B3" s="56" t="s">
        <v>207</v>
      </c>
      <c r="C3" s="12"/>
      <c r="D3" s="13"/>
    </row>
    <row r="4" spans="2:4">
      <c r="B4" s="57"/>
      <c r="C4" s="12"/>
      <c r="D4" s="13"/>
    </row>
    <row r="5" spans="2:4">
      <c r="B5" s="57"/>
      <c r="C5" s="12"/>
      <c r="D5" s="13"/>
    </row>
    <row r="6" spans="2:4">
      <c r="B6" s="57"/>
      <c r="C6" s="12"/>
      <c r="D6" s="13"/>
    </row>
    <row r="7" spans="2:4">
      <c r="B7" s="57"/>
      <c r="C7" s="12"/>
      <c r="D7" s="13"/>
    </row>
    <row r="8" spans="2:4">
      <c r="B8" s="57"/>
      <c r="C8" s="12"/>
      <c r="D8" s="13"/>
    </row>
    <row r="9" spans="2:4" ht="13.5" thickBot="1">
      <c r="B9" s="58"/>
      <c r="C9" s="14"/>
      <c r="D9" s="15"/>
    </row>
    <row r="11" spans="2:4" ht="54" customHeight="1">
      <c r="B11" s="61" t="s">
        <v>197</v>
      </c>
      <c r="C11" s="61"/>
    </row>
    <row r="12" spans="2:4" ht="13.5" thickBot="1"/>
    <row r="13" spans="2:4">
      <c r="B13" s="16" t="s">
        <v>182</v>
      </c>
      <c r="C13" s="17" t="s">
        <v>183</v>
      </c>
      <c r="D13" s="18"/>
    </row>
    <row r="14" spans="2:4">
      <c r="B14" s="59" t="s">
        <v>208</v>
      </c>
      <c r="C14" s="13" t="s">
        <v>219</v>
      </c>
      <c r="D14" s="18"/>
    </row>
    <row r="15" spans="2:4">
      <c r="B15" s="59"/>
      <c r="C15" s="13" t="s">
        <v>218</v>
      </c>
    </row>
    <row r="16" spans="2:4">
      <c r="B16" s="59"/>
      <c r="C16" s="13" t="s">
        <v>220</v>
      </c>
    </row>
    <row r="17" spans="2:3">
      <c r="B17" s="59"/>
      <c r="C17" s="13"/>
    </row>
    <row r="18" spans="2:3" ht="13.5" thickBot="1">
      <c r="B18" s="60"/>
      <c r="C18" s="15"/>
    </row>
    <row r="20" spans="2:3" ht="48.75" customHeight="1">
      <c r="B20" s="62" t="s">
        <v>196</v>
      </c>
      <c r="C20" s="62"/>
    </row>
  </sheetData>
  <mergeCells count="4">
    <mergeCell ref="B3:B9"/>
    <mergeCell ref="B14:B18"/>
    <mergeCell ref="B11:C11"/>
    <mergeCell ref="B20:C20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9"/>
    <pageSetUpPr fitToPage="1"/>
  </sheetPr>
  <dimension ref="A1:C25"/>
  <sheetViews>
    <sheetView showGridLines="0" workbookViewId="0">
      <selection activeCell="E1" sqref="E1"/>
    </sheetView>
  </sheetViews>
  <sheetFormatPr defaultColWidth="9.140625" defaultRowHeight="12.75"/>
  <cols>
    <col min="1" max="1" width="52.5703125" style="19" customWidth="1"/>
    <col min="2" max="2" width="28.28515625" style="19" customWidth="1"/>
    <col min="3" max="3" width="38.140625" style="19" customWidth="1"/>
    <col min="4" max="16384" width="9.140625" style="19"/>
  </cols>
  <sheetData>
    <row r="1" spans="1:3" ht="30.75" customHeight="1" thickBot="1">
      <c r="A1" s="63" t="s">
        <v>163</v>
      </c>
      <c r="B1" s="63"/>
      <c r="C1" s="63"/>
    </row>
    <row r="2" spans="1:3" ht="15.75">
      <c r="A2" s="64" t="s">
        <v>170</v>
      </c>
      <c r="B2" s="65"/>
      <c r="C2" s="66"/>
    </row>
    <row r="3" spans="1:3" ht="15.75">
      <c r="A3" s="20" t="s">
        <v>0</v>
      </c>
      <c r="B3" s="21" t="s">
        <v>164</v>
      </c>
      <c r="C3" s="22" t="s">
        <v>51</v>
      </c>
    </row>
    <row r="4" spans="1:3" ht="13.5" thickBot="1">
      <c r="A4" s="23" t="s">
        <v>175</v>
      </c>
      <c r="B4" s="50">
        <v>40909</v>
      </c>
      <c r="C4" s="51">
        <v>41455</v>
      </c>
    </row>
    <row r="5" spans="1:3" ht="13.5" thickBot="1">
      <c r="A5" s="69"/>
      <c r="B5" s="69"/>
      <c r="C5" s="69"/>
    </row>
    <row r="6" spans="1:3" ht="15.75">
      <c r="A6" s="64" t="s">
        <v>171</v>
      </c>
      <c r="B6" s="65"/>
      <c r="C6" s="66"/>
    </row>
    <row r="7" spans="1:3" ht="13.5" thickBot="1">
      <c r="A7" s="23" t="s">
        <v>209</v>
      </c>
      <c r="B7" s="67"/>
      <c r="C7" s="68"/>
    </row>
    <row r="8" spans="1:3" ht="13.5" thickBot="1">
      <c r="A8" s="69"/>
      <c r="B8" s="69"/>
      <c r="C8" s="69"/>
    </row>
    <row r="9" spans="1:3" ht="15.75">
      <c r="A9" s="64" t="s">
        <v>187</v>
      </c>
      <c r="B9" s="65"/>
      <c r="C9" s="66"/>
    </row>
    <row r="10" spans="1:3" ht="31.5">
      <c r="A10" s="20" t="s">
        <v>2</v>
      </c>
      <c r="B10" s="21" t="s">
        <v>3</v>
      </c>
      <c r="C10" s="22" t="s">
        <v>4</v>
      </c>
    </row>
    <row r="11" spans="1:3">
      <c r="A11" s="24" t="s">
        <v>5</v>
      </c>
      <c r="B11" s="25">
        <v>0</v>
      </c>
      <c r="C11" s="26">
        <f>B11</f>
        <v>0</v>
      </c>
    </row>
    <row r="12" spans="1:3">
      <c r="A12" s="24" t="s">
        <v>6</v>
      </c>
      <c r="B12" s="25">
        <v>0</v>
      </c>
      <c r="C12" s="26">
        <f t="shared" ref="C12:C19" si="0">B12</f>
        <v>0</v>
      </c>
    </row>
    <row r="13" spans="1:3">
      <c r="A13" s="24" t="s">
        <v>7</v>
      </c>
      <c r="B13" s="25">
        <v>0</v>
      </c>
      <c r="C13" s="26">
        <f t="shared" si="0"/>
        <v>0</v>
      </c>
    </row>
    <row r="14" spans="1:3">
      <c r="A14" s="24" t="s">
        <v>8</v>
      </c>
      <c r="B14" s="25">
        <f>SUM('Detalle Plan de Adquisiciones'!K62:K65)</f>
        <v>4737200</v>
      </c>
      <c r="C14" s="26">
        <f t="shared" si="0"/>
        <v>4737200</v>
      </c>
    </row>
    <row r="15" spans="1:3">
      <c r="A15" s="24" t="s">
        <v>9</v>
      </c>
      <c r="B15" s="25">
        <v>0</v>
      </c>
      <c r="C15" s="26">
        <f t="shared" si="0"/>
        <v>0</v>
      </c>
    </row>
    <row r="16" spans="1:3">
      <c r="A16" s="24" t="s">
        <v>10</v>
      </c>
      <c r="B16" s="25">
        <f>SUM('Detalle Plan de Adquisiciones'!K36:K47)+SUM('Detalle Plan de Adquisiciones'!J54:J56)</f>
        <v>7166500</v>
      </c>
      <c r="C16" s="26">
        <f t="shared" si="0"/>
        <v>7166500</v>
      </c>
    </row>
    <row r="17" spans="1:3">
      <c r="A17" s="27" t="s">
        <v>174</v>
      </c>
      <c r="B17" s="25">
        <f>3518822+3525349+1674000+1457000+1800000+1800000+2400000</f>
        <v>16175171</v>
      </c>
      <c r="C17" s="26">
        <f t="shared" si="0"/>
        <v>16175171</v>
      </c>
    </row>
    <row r="18" spans="1:3">
      <c r="A18" s="24" t="s">
        <v>12</v>
      </c>
      <c r="B18" s="25">
        <v>0</v>
      </c>
      <c r="C18" s="26">
        <f t="shared" si="0"/>
        <v>0</v>
      </c>
    </row>
    <row r="19" spans="1:3">
      <c r="A19" s="27" t="s">
        <v>14</v>
      </c>
      <c r="B19" s="25">
        <f>46000000-28078871</f>
        <v>17921129</v>
      </c>
      <c r="C19" s="26">
        <f t="shared" si="0"/>
        <v>17921129</v>
      </c>
    </row>
    <row r="20" spans="1:3" ht="16.5" thickBot="1">
      <c r="A20" s="28" t="s">
        <v>167</v>
      </c>
      <c r="B20" s="29">
        <f>SUM(B11:B19)</f>
        <v>46000000</v>
      </c>
      <c r="C20" s="30">
        <f>SUM(C11:C19)</f>
        <v>46000000</v>
      </c>
    </row>
    <row r="21" spans="1:3" ht="13.5" thickBot="1">
      <c r="A21" s="76"/>
      <c r="B21" s="76"/>
      <c r="C21" s="76"/>
    </row>
    <row r="22" spans="1:3" ht="32.25" thickBot="1">
      <c r="A22" s="31" t="s">
        <v>172</v>
      </c>
      <c r="B22" s="73" t="s">
        <v>168</v>
      </c>
      <c r="C22" s="74"/>
    </row>
    <row r="23" spans="1:3" ht="16.5" thickBot="1">
      <c r="A23" s="75"/>
      <c r="B23" s="75"/>
      <c r="C23" s="75"/>
    </row>
    <row r="24" spans="1:3" ht="32.25" customHeight="1" thickBot="1">
      <c r="A24" s="31" t="s">
        <v>173</v>
      </c>
      <c r="B24" s="71" t="s">
        <v>188</v>
      </c>
      <c r="C24" s="72"/>
    </row>
    <row r="25" spans="1:3">
      <c r="A25" s="70"/>
      <c r="B25" s="70"/>
      <c r="C25" s="70"/>
    </row>
  </sheetData>
  <mergeCells count="12">
    <mergeCell ref="A25:C25"/>
    <mergeCell ref="B24:C24"/>
    <mergeCell ref="B22:C22"/>
    <mergeCell ref="A8:C8"/>
    <mergeCell ref="A23:C23"/>
    <mergeCell ref="A21:C21"/>
    <mergeCell ref="A1:C1"/>
    <mergeCell ref="A9:C9"/>
    <mergeCell ref="A2:C2"/>
    <mergeCell ref="A6:C6"/>
    <mergeCell ref="B7:C7"/>
    <mergeCell ref="A5:C5"/>
  </mergeCells>
  <phoneticPr fontId="2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9"/>
    <pageSetUpPr fitToPage="1"/>
  </sheetPr>
  <dimension ref="A1:BE83"/>
  <sheetViews>
    <sheetView tabSelected="1" topLeftCell="G55" workbookViewId="0">
      <selection activeCell="J62" sqref="J62"/>
    </sheetView>
  </sheetViews>
  <sheetFormatPr defaultColWidth="9.140625" defaultRowHeight="12.75"/>
  <cols>
    <col min="1" max="1" width="33.42578125" style="19" customWidth="1"/>
    <col min="2" max="2" width="30.5703125" style="19" customWidth="1"/>
    <col min="3" max="3" width="20.5703125" style="19" hidden="1" customWidth="1"/>
    <col min="4" max="4" width="23" style="19" customWidth="1"/>
    <col min="5" max="5" width="53.85546875" style="19" customWidth="1"/>
    <col min="6" max="6" width="36" style="19" customWidth="1"/>
    <col min="7" max="7" width="31.85546875" style="19" customWidth="1"/>
    <col min="8" max="8" width="11.42578125" style="19" customWidth="1"/>
    <col min="9" max="9" width="32.85546875" style="19" customWidth="1"/>
    <col min="10" max="10" width="41" style="19" customWidth="1"/>
    <col min="11" max="11" width="17.5703125" style="19" customWidth="1"/>
    <col min="12" max="13" width="17" style="19" customWidth="1"/>
    <col min="14" max="14" width="18.140625" style="19" customWidth="1"/>
    <col min="15" max="15" width="16.42578125" style="19" customWidth="1"/>
    <col min="16" max="16" width="10" style="19" customWidth="1"/>
    <col min="17" max="17" width="15.5703125" style="19" customWidth="1"/>
    <col min="18" max="18" width="10" style="19" customWidth="1"/>
    <col min="19" max="19" width="12.140625" style="19" customWidth="1"/>
    <col min="20" max="20" width="17.140625" style="19" customWidth="1"/>
    <col min="21" max="21" width="11" style="19" customWidth="1"/>
    <col min="22" max="22" width="11.42578125" style="19" customWidth="1"/>
    <col min="23" max="23" width="12.28515625" style="19" customWidth="1"/>
    <col min="24" max="24" width="10" style="19" customWidth="1"/>
    <col min="25" max="25" width="12.140625" style="19" customWidth="1"/>
    <col min="26" max="26" width="10" style="19" customWidth="1"/>
    <col min="27" max="27" width="11.42578125" style="19" customWidth="1"/>
    <col min="28" max="28" width="17.42578125" style="19" customWidth="1"/>
    <col min="29" max="29" width="12.140625" style="19" customWidth="1"/>
    <col min="30" max="30" width="10" style="19" customWidth="1"/>
    <col min="31" max="31" width="14" style="19" customWidth="1"/>
    <col min="32" max="32" width="16.28515625" style="19" customWidth="1"/>
    <col min="33" max="33" width="25.28515625" style="19" customWidth="1"/>
    <col min="34" max="34" width="16.28515625" style="19" customWidth="1"/>
    <col min="35" max="35" width="10.42578125" style="19" bestFit="1" customWidth="1"/>
    <col min="36" max="36" width="9.140625" style="19"/>
    <col min="37" max="41" width="12.7109375" style="19" customWidth="1"/>
    <col min="42" max="42" width="53" style="19" hidden="1" customWidth="1"/>
    <col min="43" max="43" width="40.28515625" style="19" hidden="1" customWidth="1"/>
    <col min="44" max="46" width="9.140625" style="19"/>
    <col min="47" max="48" width="0" style="19" hidden="1" customWidth="1"/>
    <col min="49" max="49" width="11.28515625" style="19" hidden="1" customWidth="1"/>
    <col min="50" max="51" width="0" style="19" hidden="1" customWidth="1"/>
    <col min="52" max="52" width="10.5703125" style="19" hidden="1" customWidth="1"/>
    <col min="53" max="53" width="0" style="19" hidden="1" customWidth="1"/>
    <col min="54" max="54" width="11.42578125" style="19" hidden="1" customWidth="1"/>
    <col min="55" max="55" width="11" style="19" hidden="1" customWidth="1"/>
    <col min="56" max="56" width="10" style="19" hidden="1" customWidth="1"/>
    <col min="57" max="58" width="0" style="19" hidden="1" customWidth="1"/>
    <col min="59" max="16384" width="9.140625" style="19"/>
  </cols>
  <sheetData>
    <row r="1" spans="1:42" ht="16.5" thickBot="1">
      <c r="A1" s="83" t="s">
        <v>176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5"/>
    </row>
    <row r="2" spans="1:42" ht="15.75">
      <c r="A2" s="78" t="s">
        <v>15</v>
      </c>
      <c r="B2" s="79"/>
      <c r="C2" s="79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1"/>
    </row>
    <row r="3" spans="1:42">
      <c r="A3" s="86" t="s">
        <v>16</v>
      </c>
      <c r="B3" s="82" t="s">
        <v>185</v>
      </c>
      <c r="C3" s="82" t="s">
        <v>186</v>
      </c>
      <c r="D3" s="77" t="s">
        <v>129</v>
      </c>
      <c r="E3" s="77" t="s">
        <v>17</v>
      </c>
      <c r="F3" s="77" t="s">
        <v>18</v>
      </c>
      <c r="G3" s="82" t="s">
        <v>189</v>
      </c>
      <c r="H3" s="77" t="s">
        <v>20</v>
      </c>
      <c r="I3" s="82" t="s">
        <v>135</v>
      </c>
      <c r="J3" s="77" t="s">
        <v>190</v>
      </c>
      <c r="K3" s="77" t="s">
        <v>191</v>
      </c>
      <c r="L3" s="77" t="s">
        <v>22</v>
      </c>
      <c r="M3" s="77" t="s">
        <v>169</v>
      </c>
      <c r="N3" s="82" t="s">
        <v>192</v>
      </c>
      <c r="O3" s="77" t="s">
        <v>193</v>
      </c>
      <c r="P3" s="77" t="s">
        <v>24</v>
      </c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 t="s">
        <v>25</v>
      </c>
      <c r="AG3" s="77" t="s">
        <v>26</v>
      </c>
      <c r="AH3" s="89" t="s">
        <v>1</v>
      </c>
      <c r="AP3" s="19" t="s">
        <v>165</v>
      </c>
    </row>
    <row r="4" spans="1:42">
      <c r="A4" s="86"/>
      <c r="B4" s="87"/>
      <c r="C4" s="87"/>
      <c r="D4" s="77"/>
      <c r="E4" s="77"/>
      <c r="F4" s="77"/>
      <c r="G4" s="87"/>
      <c r="H4" s="77"/>
      <c r="I4" s="87"/>
      <c r="J4" s="77"/>
      <c r="K4" s="77"/>
      <c r="L4" s="77"/>
      <c r="M4" s="77"/>
      <c r="N4" s="87"/>
      <c r="O4" s="77"/>
      <c r="P4" s="77" t="s">
        <v>27</v>
      </c>
      <c r="Q4" s="77"/>
      <c r="R4" s="77" t="s">
        <v>28</v>
      </c>
      <c r="S4" s="77"/>
      <c r="T4" s="77" t="s">
        <v>29</v>
      </c>
      <c r="U4" s="77"/>
      <c r="V4" s="77" t="s">
        <v>30</v>
      </c>
      <c r="W4" s="77"/>
      <c r="X4" s="77" t="s">
        <v>31</v>
      </c>
      <c r="Y4" s="77"/>
      <c r="Z4" s="77" t="s">
        <v>32</v>
      </c>
      <c r="AA4" s="77"/>
      <c r="AB4" s="77" t="s">
        <v>33</v>
      </c>
      <c r="AC4" s="77"/>
      <c r="AD4" s="77" t="s">
        <v>34</v>
      </c>
      <c r="AE4" s="77"/>
      <c r="AF4" s="77"/>
      <c r="AG4" s="77"/>
      <c r="AH4" s="89"/>
      <c r="AP4" s="19" t="s">
        <v>166</v>
      </c>
    </row>
    <row r="5" spans="1:42">
      <c r="A5" s="86"/>
      <c r="B5" s="88"/>
      <c r="C5" s="88"/>
      <c r="D5" s="77"/>
      <c r="E5" s="77"/>
      <c r="F5" s="77"/>
      <c r="G5" s="88"/>
      <c r="H5" s="77"/>
      <c r="I5" s="88"/>
      <c r="J5" s="77"/>
      <c r="K5" s="77"/>
      <c r="L5" s="77"/>
      <c r="M5" s="77"/>
      <c r="N5" s="88"/>
      <c r="O5" s="77"/>
      <c r="P5" s="32" t="s">
        <v>35</v>
      </c>
      <c r="Q5" s="32" t="s">
        <v>36</v>
      </c>
      <c r="R5" s="32" t="s">
        <v>35</v>
      </c>
      <c r="S5" s="32" t="s">
        <v>36</v>
      </c>
      <c r="T5" s="32" t="s">
        <v>35</v>
      </c>
      <c r="U5" s="32" t="s">
        <v>36</v>
      </c>
      <c r="V5" s="32" t="s">
        <v>35</v>
      </c>
      <c r="W5" s="32" t="s">
        <v>36</v>
      </c>
      <c r="X5" s="32" t="s">
        <v>35</v>
      </c>
      <c r="Y5" s="32" t="s">
        <v>36</v>
      </c>
      <c r="Z5" s="32" t="s">
        <v>35</v>
      </c>
      <c r="AA5" s="32" t="s">
        <v>36</v>
      </c>
      <c r="AB5" s="32" t="s">
        <v>35</v>
      </c>
      <c r="AC5" s="32" t="s">
        <v>36</v>
      </c>
      <c r="AD5" s="32" t="s">
        <v>35</v>
      </c>
      <c r="AE5" s="32" t="s">
        <v>36</v>
      </c>
      <c r="AF5" s="77"/>
      <c r="AG5" s="77"/>
      <c r="AH5" s="89"/>
      <c r="AP5" s="33" t="s">
        <v>121</v>
      </c>
    </row>
    <row r="6" spans="1:42" ht="12.75" customHeight="1">
      <c r="A6" s="34"/>
      <c r="B6" s="35"/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P6" s="33" t="s">
        <v>122</v>
      </c>
    </row>
    <row r="7" spans="1:42" ht="12.75" customHeight="1">
      <c r="A7" s="34"/>
      <c r="B7" s="35"/>
      <c r="C7" s="35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7"/>
      <c r="AP7" s="33" t="s">
        <v>123</v>
      </c>
    </row>
    <row r="8" spans="1:42" ht="12.75" customHeight="1">
      <c r="A8" s="34"/>
      <c r="B8" s="35"/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7"/>
      <c r="AP8" s="33" t="s">
        <v>124</v>
      </c>
    </row>
    <row r="9" spans="1:42" ht="12.75" customHeight="1">
      <c r="A9" s="34"/>
      <c r="B9" s="35"/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7"/>
      <c r="AP9" s="33" t="s">
        <v>125</v>
      </c>
    </row>
    <row r="10" spans="1:42" ht="12.75" customHeight="1" thickBot="1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1"/>
      <c r="AP10" s="33" t="s">
        <v>126</v>
      </c>
    </row>
    <row r="11" spans="1:42" ht="12.75" customHeight="1" thickBot="1">
      <c r="AP11" s="33" t="s">
        <v>127</v>
      </c>
    </row>
    <row r="12" spans="1:42" ht="15.75" customHeight="1">
      <c r="A12" s="78" t="s">
        <v>37</v>
      </c>
      <c r="B12" s="79"/>
      <c r="C12" s="79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1"/>
      <c r="AP12" s="33" t="s">
        <v>128</v>
      </c>
    </row>
    <row r="13" spans="1:42" ht="18.75" customHeight="1">
      <c r="A13" s="86" t="s">
        <v>16</v>
      </c>
      <c r="B13" s="82" t="s">
        <v>185</v>
      </c>
      <c r="C13" s="82" t="s">
        <v>186</v>
      </c>
      <c r="D13" s="77" t="s">
        <v>129</v>
      </c>
      <c r="E13" s="77" t="s">
        <v>17</v>
      </c>
      <c r="F13" s="77" t="s">
        <v>18</v>
      </c>
      <c r="G13" s="82" t="s">
        <v>194</v>
      </c>
      <c r="H13" s="77" t="s">
        <v>20</v>
      </c>
      <c r="I13" s="82" t="s">
        <v>135</v>
      </c>
      <c r="J13" s="77" t="s">
        <v>190</v>
      </c>
      <c r="K13" s="77" t="s">
        <v>191</v>
      </c>
      <c r="L13" s="77" t="s">
        <v>22</v>
      </c>
      <c r="M13" s="77" t="s">
        <v>169</v>
      </c>
      <c r="N13" s="82" t="s">
        <v>192</v>
      </c>
      <c r="O13" s="77" t="s">
        <v>193</v>
      </c>
      <c r="P13" s="77" t="s">
        <v>24</v>
      </c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 t="s">
        <v>25</v>
      </c>
      <c r="AG13" s="77" t="s">
        <v>26</v>
      </c>
      <c r="AH13" s="89" t="s">
        <v>1</v>
      </c>
    </row>
    <row r="14" spans="1:42">
      <c r="A14" s="86"/>
      <c r="B14" s="87"/>
      <c r="C14" s="87"/>
      <c r="D14" s="77"/>
      <c r="E14" s="77"/>
      <c r="F14" s="77"/>
      <c r="G14" s="87"/>
      <c r="H14" s="77"/>
      <c r="I14" s="87"/>
      <c r="J14" s="77"/>
      <c r="K14" s="77"/>
      <c r="L14" s="77"/>
      <c r="M14" s="77"/>
      <c r="N14" s="87"/>
      <c r="O14" s="77"/>
      <c r="P14" s="77" t="s">
        <v>27</v>
      </c>
      <c r="Q14" s="77"/>
      <c r="R14" s="77" t="s">
        <v>28</v>
      </c>
      <c r="S14" s="77"/>
      <c r="T14" s="77" t="s">
        <v>29</v>
      </c>
      <c r="U14" s="77"/>
      <c r="V14" s="77" t="s">
        <v>30</v>
      </c>
      <c r="W14" s="77"/>
      <c r="X14" s="77" t="s">
        <v>31</v>
      </c>
      <c r="Y14" s="77"/>
      <c r="Z14" s="77" t="s">
        <v>32</v>
      </c>
      <c r="AA14" s="77"/>
      <c r="AB14" s="77" t="s">
        <v>33</v>
      </c>
      <c r="AC14" s="77"/>
      <c r="AD14" s="77" t="s">
        <v>34</v>
      </c>
      <c r="AE14" s="77"/>
      <c r="AF14" s="77"/>
      <c r="AG14" s="77"/>
      <c r="AH14" s="89"/>
    </row>
    <row r="15" spans="1:42">
      <c r="A15" s="86"/>
      <c r="B15" s="88"/>
      <c r="C15" s="88"/>
      <c r="D15" s="77"/>
      <c r="E15" s="77"/>
      <c r="F15" s="77"/>
      <c r="G15" s="88"/>
      <c r="H15" s="77"/>
      <c r="I15" s="88"/>
      <c r="J15" s="77"/>
      <c r="K15" s="77"/>
      <c r="L15" s="77"/>
      <c r="M15" s="77"/>
      <c r="N15" s="88"/>
      <c r="O15" s="77"/>
      <c r="P15" s="32" t="s">
        <v>35</v>
      </c>
      <c r="Q15" s="32" t="s">
        <v>36</v>
      </c>
      <c r="R15" s="32" t="s">
        <v>35</v>
      </c>
      <c r="S15" s="32" t="s">
        <v>36</v>
      </c>
      <c r="T15" s="32" t="s">
        <v>35</v>
      </c>
      <c r="U15" s="32" t="s">
        <v>36</v>
      </c>
      <c r="V15" s="32" t="s">
        <v>35</v>
      </c>
      <c r="W15" s="32" t="s">
        <v>36</v>
      </c>
      <c r="X15" s="32" t="s">
        <v>35</v>
      </c>
      <c r="Y15" s="32" t="s">
        <v>36</v>
      </c>
      <c r="Z15" s="32" t="s">
        <v>35</v>
      </c>
      <c r="AA15" s="32" t="s">
        <v>36</v>
      </c>
      <c r="AB15" s="32" t="s">
        <v>35</v>
      </c>
      <c r="AC15" s="32" t="s">
        <v>36</v>
      </c>
      <c r="AD15" s="32" t="s">
        <v>35</v>
      </c>
      <c r="AE15" s="32" t="s">
        <v>36</v>
      </c>
      <c r="AF15" s="77"/>
      <c r="AG15" s="77"/>
      <c r="AH15" s="89"/>
      <c r="AP15" s="33" t="s">
        <v>72</v>
      </c>
    </row>
    <row r="16" spans="1:42">
      <c r="A16" s="34"/>
      <c r="B16" s="35"/>
      <c r="C16" s="35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7"/>
      <c r="AP16" s="33" t="s">
        <v>73</v>
      </c>
    </row>
    <row r="17" spans="1:42">
      <c r="A17" s="34"/>
      <c r="B17" s="35"/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7"/>
      <c r="AP17" s="33" t="s">
        <v>74</v>
      </c>
    </row>
    <row r="18" spans="1:42">
      <c r="A18" s="34"/>
      <c r="B18" s="35"/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7"/>
      <c r="AP18" s="33" t="s">
        <v>75</v>
      </c>
    </row>
    <row r="19" spans="1:42">
      <c r="A19" s="34"/>
      <c r="B19" s="35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7"/>
      <c r="AP19" s="33" t="s">
        <v>76</v>
      </c>
    </row>
    <row r="20" spans="1:42" ht="13.5" thickBot="1">
      <c r="A20" s="38"/>
      <c r="B20" s="39"/>
      <c r="C20" s="39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1"/>
      <c r="AP20" s="33" t="s">
        <v>77</v>
      </c>
    </row>
    <row r="21" spans="1:42" ht="13.5" thickBot="1">
      <c r="AP21" s="33" t="s">
        <v>78</v>
      </c>
    </row>
    <row r="22" spans="1:42" ht="15.75" customHeight="1">
      <c r="A22" s="78" t="s">
        <v>130</v>
      </c>
      <c r="B22" s="79"/>
      <c r="C22" s="79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1"/>
      <c r="AP22" s="33" t="s">
        <v>79</v>
      </c>
    </row>
    <row r="23" spans="1:42" ht="20.25" customHeight="1">
      <c r="A23" s="86" t="s">
        <v>16</v>
      </c>
      <c r="B23" s="82" t="s">
        <v>185</v>
      </c>
      <c r="C23" s="82" t="s">
        <v>186</v>
      </c>
      <c r="D23" s="77" t="s">
        <v>129</v>
      </c>
      <c r="E23" s="77" t="s">
        <v>17</v>
      </c>
      <c r="F23" s="77" t="s">
        <v>18</v>
      </c>
      <c r="G23" s="82" t="s">
        <v>194</v>
      </c>
      <c r="H23" s="77" t="s">
        <v>20</v>
      </c>
      <c r="I23" s="82" t="s">
        <v>135</v>
      </c>
      <c r="J23" s="77" t="s">
        <v>190</v>
      </c>
      <c r="K23" s="77" t="s">
        <v>195</v>
      </c>
      <c r="L23" s="77" t="s">
        <v>22</v>
      </c>
      <c r="M23" s="77" t="s">
        <v>169</v>
      </c>
      <c r="N23" s="82" t="s">
        <v>192</v>
      </c>
      <c r="O23" s="77" t="s">
        <v>193</v>
      </c>
      <c r="P23" s="77" t="s">
        <v>24</v>
      </c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 t="s">
        <v>25</v>
      </c>
      <c r="AG23" s="77" t="s">
        <v>26</v>
      </c>
      <c r="AH23" s="89" t="s">
        <v>1</v>
      </c>
    </row>
    <row r="24" spans="1:42">
      <c r="A24" s="86"/>
      <c r="B24" s="87"/>
      <c r="C24" s="87"/>
      <c r="D24" s="77"/>
      <c r="E24" s="77"/>
      <c r="F24" s="77"/>
      <c r="G24" s="87"/>
      <c r="H24" s="77"/>
      <c r="I24" s="87"/>
      <c r="J24" s="77"/>
      <c r="K24" s="77"/>
      <c r="L24" s="77"/>
      <c r="M24" s="77"/>
      <c r="N24" s="87"/>
      <c r="O24" s="77"/>
      <c r="P24" s="77" t="s">
        <v>27</v>
      </c>
      <c r="Q24" s="77"/>
      <c r="R24" s="77" t="s">
        <v>28</v>
      </c>
      <c r="S24" s="77"/>
      <c r="T24" s="77" t="s">
        <v>29</v>
      </c>
      <c r="U24" s="77"/>
      <c r="V24" s="77" t="s">
        <v>30</v>
      </c>
      <c r="W24" s="77"/>
      <c r="X24" s="77" t="s">
        <v>31</v>
      </c>
      <c r="Y24" s="77"/>
      <c r="Z24" s="77" t="s">
        <v>32</v>
      </c>
      <c r="AA24" s="77"/>
      <c r="AB24" s="77" t="s">
        <v>33</v>
      </c>
      <c r="AC24" s="77"/>
      <c r="AD24" s="77" t="s">
        <v>34</v>
      </c>
      <c r="AE24" s="77"/>
      <c r="AF24" s="77"/>
      <c r="AG24" s="77"/>
      <c r="AH24" s="89"/>
    </row>
    <row r="25" spans="1:42">
      <c r="A25" s="86"/>
      <c r="B25" s="88"/>
      <c r="C25" s="88"/>
      <c r="D25" s="77"/>
      <c r="E25" s="77"/>
      <c r="F25" s="77"/>
      <c r="G25" s="88"/>
      <c r="H25" s="77"/>
      <c r="I25" s="88"/>
      <c r="J25" s="77"/>
      <c r="K25" s="77"/>
      <c r="L25" s="77"/>
      <c r="M25" s="77"/>
      <c r="N25" s="88"/>
      <c r="O25" s="77"/>
      <c r="P25" s="32" t="s">
        <v>35</v>
      </c>
      <c r="Q25" s="32" t="s">
        <v>36</v>
      </c>
      <c r="R25" s="32" t="s">
        <v>35</v>
      </c>
      <c r="S25" s="32" t="s">
        <v>36</v>
      </c>
      <c r="T25" s="32" t="s">
        <v>35</v>
      </c>
      <c r="U25" s="32" t="s">
        <v>36</v>
      </c>
      <c r="V25" s="32" t="s">
        <v>35</v>
      </c>
      <c r="W25" s="32" t="s">
        <v>36</v>
      </c>
      <c r="X25" s="32" t="s">
        <v>35</v>
      </c>
      <c r="Y25" s="32" t="s">
        <v>36</v>
      </c>
      <c r="Z25" s="32" t="s">
        <v>35</v>
      </c>
      <c r="AA25" s="32" t="s">
        <v>36</v>
      </c>
      <c r="AB25" s="32" t="s">
        <v>35</v>
      </c>
      <c r="AC25" s="32" t="s">
        <v>36</v>
      </c>
      <c r="AD25" s="32" t="s">
        <v>35</v>
      </c>
      <c r="AE25" s="32" t="s">
        <v>36</v>
      </c>
      <c r="AF25" s="77"/>
      <c r="AG25" s="77"/>
      <c r="AH25" s="89"/>
    </row>
    <row r="26" spans="1:42">
      <c r="A26" s="34"/>
      <c r="B26" s="35"/>
      <c r="C26" s="35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7"/>
      <c r="AP26" s="33" t="s">
        <v>177</v>
      </c>
    </row>
    <row r="27" spans="1:42">
      <c r="A27" s="34"/>
      <c r="B27" s="35"/>
      <c r="C27" s="35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  <c r="AP27" s="33" t="s">
        <v>74</v>
      </c>
    </row>
    <row r="28" spans="1:42">
      <c r="A28" s="34"/>
      <c r="B28" s="35"/>
      <c r="C28" s="35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7"/>
      <c r="AP28" s="33" t="s">
        <v>82</v>
      </c>
    </row>
    <row r="29" spans="1:42">
      <c r="A29" s="34"/>
      <c r="B29" s="35"/>
      <c r="C29" s="35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7"/>
      <c r="AP29" s="33" t="s">
        <v>140</v>
      </c>
    </row>
    <row r="30" spans="1:42" ht="13.5" thickBot="1">
      <c r="A30" s="38"/>
      <c r="B30" s="39"/>
      <c r="C30" s="39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1"/>
      <c r="AP30" s="33" t="s">
        <v>83</v>
      </c>
    </row>
    <row r="31" spans="1:42" ht="13.5" thickBot="1">
      <c r="AP31" s="42" t="s">
        <v>84</v>
      </c>
    </row>
    <row r="32" spans="1:42" ht="15.75" customHeight="1">
      <c r="A32" s="78" t="s">
        <v>131</v>
      </c>
      <c r="B32" s="79"/>
      <c r="C32" s="79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1"/>
      <c r="AP32" s="42" t="s">
        <v>85</v>
      </c>
    </row>
    <row r="33" spans="1:57" ht="12.75" customHeight="1">
      <c r="A33" s="86" t="s">
        <v>16</v>
      </c>
      <c r="B33" s="82" t="s">
        <v>185</v>
      </c>
      <c r="C33" s="82" t="s">
        <v>186</v>
      </c>
      <c r="D33" s="77" t="s">
        <v>129</v>
      </c>
      <c r="E33" s="77" t="s">
        <v>17</v>
      </c>
      <c r="F33" s="77" t="s">
        <v>18</v>
      </c>
      <c r="G33" s="82" t="s">
        <v>194</v>
      </c>
      <c r="H33" s="77" t="s">
        <v>135</v>
      </c>
      <c r="I33" s="77" t="s">
        <v>190</v>
      </c>
      <c r="J33" s="77" t="s">
        <v>195</v>
      </c>
      <c r="K33" s="77" t="s">
        <v>22</v>
      </c>
      <c r="L33" s="77" t="s">
        <v>169</v>
      </c>
      <c r="M33" s="82" t="s">
        <v>192</v>
      </c>
      <c r="N33" s="77" t="s">
        <v>193</v>
      </c>
      <c r="O33" s="77" t="s">
        <v>24</v>
      </c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 t="s">
        <v>39</v>
      </c>
      <c r="AL33" s="77" t="s">
        <v>40</v>
      </c>
      <c r="AM33" s="77" t="s">
        <v>41</v>
      </c>
      <c r="AN33" s="77" t="s">
        <v>42</v>
      </c>
      <c r="AO33" s="89" t="s">
        <v>1</v>
      </c>
    </row>
    <row r="34" spans="1:57">
      <c r="A34" s="86"/>
      <c r="B34" s="87"/>
      <c r="C34" s="87"/>
      <c r="D34" s="77"/>
      <c r="E34" s="77"/>
      <c r="F34" s="77"/>
      <c r="G34" s="87"/>
      <c r="H34" s="77"/>
      <c r="I34" s="77"/>
      <c r="J34" s="77"/>
      <c r="K34" s="77"/>
      <c r="L34" s="77"/>
      <c r="M34" s="87"/>
      <c r="N34" s="77"/>
      <c r="O34" s="77" t="s">
        <v>43</v>
      </c>
      <c r="P34" s="77"/>
      <c r="Q34" s="77" t="s">
        <v>136</v>
      </c>
      <c r="R34" s="77"/>
      <c r="S34" s="77" t="s">
        <v>137</v>
      </c>
      <c r="T34" s="77"/>
      <c r="U34" s="77" t="s">
        <v>138</v>
      </c>
      <c r="V34" s="77"/>
      <c r="W34" s="77" t="s">
        <v>30</v>
      </c>
      <c r="X34" s="77"/>
      <c r="Y34" s="77" t="s">
        <v>44</v>
      </c>
      <c r="Z34" s="77"/>
      <c r="AA34" s="77" t="s">
        <v>45</v>
      </c>
      <c r="AB34" s="77"/>
      <c r="AC34" s="77" t="s">
        <v>46</v>
      </c>
      <c r="AD34" s="77"/>
      <c r="AE34" s="77" t="s">
        <v>47</v>
      </c>
      <c r="AF34" s="77"/>
      <c r="AG34" s="77" t="s">
        <v>33</v>
      </c>
      <c r="AH34" s="77"/>
      <c r="AI34" s="77" t="s">
        <v>34</v>
      </c>
      <c r="AJ34" s="77"/>
      <c r="AK34" s="77"/>
      <c r="AL34" s="77"/>
      <c r="AM34" s="77"/>
      <c r="AN34" s="77"/>
      <c r="AO34" s="89"/>
    </row>
    <row r="35" spans="1:57" ht="39" customHeight="1" thickBot="1">
      <c r="A35" s="90"/>
      <c r="B35" s="87"/>
      <c r="C35" s="87"/>
      <c r="D35" s="82"/>
      <c r="E35" s="82"/>
      <c r="F35" s="82"/>
      <c r="G35" s="87"/>
      <c r="H35" s="82"/>
      <c r="I35" s="82"/>
      <c r="J35" s="82"/>
      <c r="K35" s="82"/>
      <c r="L35" s="82"/>
      <c r="M35" s="87"/>
      <c r="N35" s="82"/>
      <c r="O35" s="46" t="s">
        <v>35</v>
      </c>
      <c r="P35" s="46" t="s">
        <v>36</v>
      </c>
      <c r="Q35" s="46" t="s">
        <v>35</v>
      </c>
      <c r="R35" s="46" t="s">
        <v>36</v>
      </c>
      <c r="S35" s="46" t="s">
        <v>35</v>
      </c>
      <c r="T35" s="46" t="s">
        <v>36</v>
      </c>
      <c r="U35" s="46" t="s">
        <v>35</v>
      </c>
      <c r="V35" s="46" t="s">
        <v>36</v>
      </c>
      <c r="W35" s="46" t="s">
        <v>35</v>
      </c>
      <c r="X35" s="46" t="s">
        <v>36</v>
      </c>
      <c r="Y35" s="46" t="s">
        <v>35</v>
      </c>
      <c r="Z35" s="46" t="s">
        <v>36</v>
      </c>
      <c r="AA35" s="46" t="s">
        <v>35</v>
      </c>
      <c r="AB35" s="46" t="s">
        <v>36</v>
      </c>
      <c r="AC35" s="46" t="s">
        <v>35</v>
      </c>
      <c r="AD35" s="46" t="s">
        <v>36</v>
      </c>
      <c r="AE35" s="46" t="s">
        <v>35</v>
      </c>
      <c r="AF35" s="46" t="s">
        <v>36</v>
      </c>
      <c r="AG35" s="46" t="s">
        <v>35</v>
      </c>
      <c r="AH35" s="46" t="s">
        <v>36</v>
      </c>
      <c r="AI35" s="46" t="s">
        <v>35</v>
      </c>
      <c r="AJ35" s="46" t="s">
        <v>36</v>
      </c>
      <c r="AK35" s="82"/>
      <c r="AL35" s="82"/>
      <c r="AM35" s="82"/>
      <c r="AN35" s="82"/>
      <c r="AO35" s="91"/>
      <c r="AU35" s="19" t="s">
        <v>237</v>
      </c>
      <c r="AV35" s="19" t="s">
        <v>136</v>
      </c>
      <c r="AW35" s="19" t="str">
        <f>S34</f>
        <v>No Objeción a SEP y Lista Corta</v>
      </c>
      <c r="AX35" s="19" t="str">
        <f>U34</f>
        <v>Emisión del SEP</v>
      </c>
      <c r="AY35" s="19" t="str">
        <f>W34</f>
        <v>Apertura</v>
      </c>
      <c r="AZ35" s="19" t="str">
        <f>Y34</f>
        <v>Evaluación Técnica</v>
      </c>
      <c r="BA35" s="19" t="str">
        <f>AA34</f>
        <v>No Objeción Evaluación Técnica</v>
      </c>
      <c r="BB35" s="19" t="str">
        <f>AC34</f>
        <v>Evaluación Final y Negociación</v>
      </c>
      <c r="BC35" s="19" t="str">
        <f>AE34</f>
        <v>No Objeción al Contrato</v>
      </c>
      <c r="BD35" s="19" t="str">
        <f>AG34</f>
        <v>Firma del Contrato</v>
      </c>
      <c r="BE35" s="19" t="str">
        <f>AI34</f>
        <v>Fin del Contrato (cumplido)</v>
      </c>
    </row>
    <row r="36" spans="1:57" ht="25.5">
      <c r="A36" s="47" t="s">
        <v>199</v>
      </c>
      <c r="B36" s="48" t="s">
        <v>200</v>
      </c>
      <c r="C36" s="48"/>
      <c r="D36" s="48"/>
      <c r="E36" s="48" t="s">
        <v>201</v>
      </c>
      <c r="F36" s="48"/>
      <c r="G36" s="36" t="s">
        <v>83</v>
      </c>
      <c r="H36" s="53">
        <v>1</v>
      </c>
      <c r="I36" s="36" t="s">
        <v>178</v>
      </c>
      <c r="J36" s="36" t="s">
        <v>119</v>
      </c>
      <c r="K36" s="49">
        <v>161000</v>
      </c>
      <c r="L36" s="48"/>
      <c r="M36" s="36" t="s">
        <v>165</v>
      </c>
      <c r="N36" s="36" t="s">
        <v>121</v>
      </c>
      <c r="O36" s="55">
        <v>40923</v>
      </c>
      <c r="P36" s="36"/>
      <c r="Q36" s="55">
        <f>O36+$AV$36</f>
        <v>40943</v>
      </c>
      <c r="R36" s="36"/>
      <c r="S36" s="55">
        <f>Q36+$AW$36</f>
        <v>40951</v>
      </c>
      <c r="T36" s="36"/>
      <c r="U36" s="55">
        <f>S36+$AX$36</f>
        <v>40959</v>
      </c>
      <c r="V36" s="36"/>
      <c r="W36" s="55">
        <f>U36+$AY$36</f>
        <v>40989</v>
      </c>
      <c r="X36" s="36"/>
      <c r="Y36" s="55">
        <f>W36+$AZ$36</f>
        <v>40997</v>
      </c>
      <c r="Z36" s="36"/>
      <c r="AA36" s="55">
        <f>Y36+$BA$36</f>
        <v>41005</v>
      </c>
      <c r="AB36" s="36"/>
      <c r="AC36" s="55">
        <f>AA36+$BB$36</f>
        <v>41013</v>
      </c>
      <c r="AD36" s="36"/>
      <c r="AE36" s="55">
        <f>AC36+$BC$36</f>
        <v>41021</v>
      </c>
      <c r="AF36" s="36"/>
      <c r="AG36" s="55">
        <f>AE36+$BD$36</f>
        <v>41029</v>
      </c>
      <c r="AH36" s="36"/>
      <c r="AI36" s="55">
        <f>AG36+$BE$36</f>
        <v>41149</v>
      </c>
      <c r="AJ36" s="36"/>
      <c r="AK36" s="36"/>
      <c r="AL36" s="36"/>
      <c r="AM36" s="36"/>
      <c r="AN36" s="36"/>
      <c r="AO36" s="36"/>
      <c r="AV36" s="19">
        <v>20</v>
      </c>
      <c r="AW36" s="19">
        <v>8</v>
      </c>
      <c r="AX36" s="19">
        <v>8</v>
      </c>
      <c r="AY36" s="19">
        <v>30</v>
      </c>
      <c r="AZ36" s="19">
        <v>8</v>
      </c>
      <c r="BA36" s="19">
        <v>8</v>
      </c>
      <c r="BB36" s="19">
        <v>8</v>
      </c>
      <c r="BC36" s="19">
        <v>8</v>
      </c>
      <c r="BD36" s="19">
        <v>8</v>
      </c>
      <c r="BE36" s="19">
        <v>120</v>
      </c>
    </row>
    <row r="37" spans="1:57" ht="25.5">
      <c r="A37" s="34" t="s">
        <v>199</v>
      </c>
      <c r="B37" s="35" t="s">
        <v>200</v>
      </c>
      <c r="C37" s="35"/>
      <c r="D37" s="35"/>
      <c r="E37" s="35" t="s">
        <v>202</v>
      </c>
      <c r="F37" s="35"/>
      <c r="G37" s="36" t="s">
        <v>83</v>
      </c>
      <c r="H37" s="53">
        <v>2</v>
      </c>
      <c r="I37" s="36" t="s">
        <v>178</v>
      </c>
      <c r="J37" s="36" t="s">
        <v>119</v>
      </c>
      <c r="K37" s="49">
        <v>161000</v>
      </c>
      <c r="L37" s="35"/>
      <c r="M37" s="36" t="s">
        <v>165</v>
      </c>
      <c r="N37" s="36" t="s">
        <v>121</v>
      </c>
      <c r="O37" s="55">
        <v>41014</v>
      </c>
      <c r="P37" s="36"/>
      <c r="Q37" s="55">
        <f t="shared" ref="Q37:Q47" si="0">O37+$AV$36</f>
        <v>41034</v>
      </c>
      <c r="R37" s="36"/>
      <c r="S37" s="55">
        <f t="shared" ref="S37:S47" si="1">Q37+$AW$36</f>
        <v>41042</v>
      </c>
      <c r="T37" s="36"/>
      <c r="U37" s="55">
        <f t="shared" ref="U37:U47" si="2">S37+$AX$36</f>
        <v>41050</v>
      </c>
      <c r="V37" s="36"/>
      <c r="W37" s="55">
        <f t="shared" ref="W37:W47" si="3">U37+$AY$36</f>
        <v>41080</v>
      </c>
      <c r="X37" s="36"/>
      <c r="Y37" s="55">
        <f t="shared" ref="Y37:Y47" si="4">W37+$AZ$36</f>
        <v>41088</v>
      </c>
      <c r="Z37" s="36"/>
      <c r="AA37" s="55">
        <f t="shared" ref="AA37:AA47" si="5">Y37+$BA$36</f>
        <v>41096</v>
      </c>
      <c r="AB37" s="36"/>
      <c r="AC37" s="55">
        <f t="shared" ref="AC37:AC47" si="6">AA37+$BB$36</f>
        <v>41104</v>
      </c>
      <c r="AD37" s="36"/>
      <c r="AE37" s="55">
        <f t="shared" ref="AE37:AE47" si="7">AC37+$BC$36</f>
        <v>41112</v>
      </c>
      <c r="AF37" s="36"/>
      <c r="AG37" s="55">
        <f t="shared" ref="AG37:AG47" si="8">AE37+$BD$36</f>
        <v>41120</v>
      </c>
      <c r="AH37" s="36"/>
      <c r="AI37" s="55">
        <f t="shared" ref="AI37:AI44" si="9">AG37+$BE$36</f>
        <v>41240</v>
      </c>
      <c r="AJ37" s="36"/>
      <c r="AK37" s="36"/>
      <c r="AL37" s="36"/>
      <c r="AM37" s="36"/>
      <c r="AN37" s="36"/>
      <c r="AO37" s="36"/>
    </row>
    <row r="38" spans="1:57" ht="51">
      <c r="A38" s="34" t="s">
        <v>199</v>
      </c>
      <c r="B38" s="35" t="s">
        <v>200</v>
      </c>
      <c r="C38" s="35"/>
      <c r="D38" s="35"/>
      <c r="E38" s="35" t="s">
        <v>203</v>
      </c>
      <c r="F38" s="35" t="s">
        <v>204</v>
      </c>
      <c r="G38" s="36" t="s">
        <v>83</v>
      </c>
      <c r="H38" s="53">
        <v>3</v>
      </c>
      <c r="I38" s="36" t="s">
        <v>178</v>
      </c>
      <c r="J38" s="36" t="s">
        <v>119</v>
      </c>
      <c r="K38" s="49">
        <v>723000</v>
      </c>
      <c r="L38" s="35"/>
      <c r="M38" s="36" t="s">
        <v>165</v>
      </c>
      <c r="N38" s="36" t="s">
        <v>121</v>
      </c>
      <c r="O38" s="55">
        <v>40923</v>
      </c>
      <c r="P38" s="36"/>
      <c r="Q38" s="55">
        <f t="shared" si="0"/>
        <v>40943</v>
      </c>
      <c r="R38" s="36"/>
      <c r="S38" s="55">
        <f t="shared" si="1"/>
        <v>40951</v>
      </c>
      <c r="T38" s="36"/>
      <c r="U38" s="55">
        <f t="shared" si="2"/>
        <v>40959</v>
      </c>
      <c r="V38" s="36"/>
      <c r="W38" s="55">
        <f t="shared" si="3"/>
        <v>40989</v>
      </c>
      <c r="X38" s="36"/>
      <c r="Y38" s="55">
        <f t="shared" si="4"/>
        <v>40997</v>
      </c>
      <c r="Z38" s="36"/>
      <c r="AA38" s="55">
        <f t="shared" si="5"/>
        <v>41005</v>
      </c>
      <c r="AB38" s="36"/>
      <c r="AC38" s="55">
        <f t="shared" si="6"/>
        <v>41013</v>
      </c>
      <c r="AD38" s="36"/>
      <c r="AE38" s="55">
        <f t="shared" si="7"/>
        <v>41021</v>
      </c>
      <c r="AF38" s="36"/>
      <c r="AG38" s="55">
        <f t="shared" si="8"/>
        <v>41029</v>
      </c>
      <c r="AH38" s="36"/>
      <c r="AI38" s="55">
        <f t="shared" si="9"/>
        <v>41149</v>
      </c>
      <c r="AJ38" s="36"/>
      <c r="AK38" s="36"/>
      <c r="AL38" s="36"/>
      <c r="AM38" s="36"/>
      <c r="AN38" s="36"/>
      <c r="AO38" s="36"/>
    </row>
    <row r="39" spans="1:57" ht="25.5">
      <c r="A39" s="34" t="s">
        <v>199</v>
      </c>
      <c r="B39" s="35" t="s">
        <v>200</v>
      </c>
      <c r="C39" s="35"/>
      <c r="D39" s="35"/>
      <c r="E39" s="35" t="s">
        <v>205</v>
      </c>
      <c r="F39" s="35" t="s">
        <v>206</v>
      </c>
      <c r="G39" s="36" t="s">
        <v>83</v>
      </c>
      <c r="H39" s="53">
        <v>4</v>
      </c>
      <c r="I39" s="36" t="s">
        <v>178</v>
      </c>
      <c r="J39" s="36" t="s">
        <v>119</v>
      </c>
      <c r="K39" s="49">
        <v>50000</v>
      </c>
      <c r="L39" s="35"/>
      <c r="M39" s="36" t="s">
        <v>165</v>
      </c>
      <c r="N39" s="36" t="s">
        <v>121</v>
      </c>
      <c r="O39" s="55">
        <v>40923</v>
      </c>
      <c r="P39" s="36"/>
      <c r="Q39" s="55">
        <f>O40+$AV$36</f>
        <v>41034</v>
      </c>
      <c r="R39" s="36"/>
      <c r="S39" s="55">
        <f t="shared" si="1"/>
        <v>41042</v>
      </c>
      <c r="T39" s="36"/>
      <c r="U39" s="55">
        <f t="shared" si="2"/>
        <v>41050</v>
      </c>
      <c r="V39" s="36"/>
      <c r="W39" s="55">
        <f t="shared" si="3"/>
        <v>41080</v>
      </c>
      <c r="X39" s="36"/>
      <c r="Y39" s="55">
        <f t="shared" si="4"/>
        <v>41088</v>
      </c>
      <c r="Z39" s="36"/>
      <c r="AA39" s="55">
        <f t="shared" si="5"/>
        <v>41096</v>
      </c>
      <c r="AB39" s="36"/>
      <c r="AC39" s="55">
        <f t="shared" si="6"/>
        <v>41104</v>
      </c>
      <c r="AD39" s="36"/>
      <c r="AE39" s="55">
        <f t="shared" si="7"/>
        <v>41112</v>
      </c>
      <c r="AF39" s="36"/>
      <c r="AG39" s="55">
        <f t="shared" si="8"/>
        <v>41120</v>
      </c>
      <c r="AH39" s="36"/>
      <c r="AI39" s="55">
        <f>AG39+45</f>
        <v>41165</v>
      </c>
      <c r="AJ39" s="36"/>
      <c r="AK39" s="36"/>
      <c r="AL39" s="36"/>
      <c r="AM39" s="36"/>
      <c r="AN39" s="36"/>
      <c r="AO39" s="36"/>
    </row>
    <row r="40" spans="1:57" ht="76.5">
      <c r="A40" s="34" t="s">
        <v>199</v>
      </c>
      <c r="B40" s="35" t="s">
        <v>200</v>
      </c>
      <c r="C40" s="35"/>
      <c r="D40" s="35"/>
      <c r="E40" s="35" t="s">
        <v>210</v>
      </c>
      <c r="F40" s="35" t="s">
        <v>211</v>
      </c>
      <c r="G40" s="36" t="s">
        <v>83</v>
      </c>
      <c r="H40" s="53">
        <v>5</v>
      </c>
      <c r="I40" s="36" t="s">
        <v>178</v>
      </c>
      <c r="J40" s="36" t="s">
        <v>119</v>
      </c>
      <c r="K40" s="49">
        <v>443000</v>
      </c>
      <c r="L40" s="35"/>
      <c r="M40" s="36" t="s">
        <v>165</v>
      </c>
      <c r="N40" s="36" t="s">
        <v>121</v>
      </c>
      <c r="O40" s="55">
        <v>41014</v>
      </c>
      <c r="P40" s="36"/>
      <c r="Q40" s="55">
        <f>O41+$AV$36</f>
        <v>40943</v>
      </c>
      <c r="R40" s="36"/>
      <c r="S40" s="55">
        <f t="shared" si="1"/>
        <v>40951</v>
      </c>
      <c r="T40" s="36"/>
      <c r="U40" s="55">
        <f t="shared" si="2"/>
        <v>40959</v>
      </c>
      <c r="V40" s="36"/>
      <c r="W40" s="55">
        <f t="shared" si="3"/>
        <v>40989</v>
      </c>
      <c r="X40" s="36"/>
      <c r="Y40" s="55">
        <f t="shared" si="4"/>
        <v>40997</v>
      </c>
      <c r="Z40" s="36"/>
      <c r="AA40" s="55">
        <f t="shared" si="5"/>
        <v>41005</v>
      </c>
      <c r="AB40" s="36"/>
      <c r="AC40" s="55">
        <f t="shared" si="6"/>
        <v>41013</v>
      </c>
      <c r="AD40" s="36"/>
      <c r="AE40" s="55">
        <f t="shared" si="7"/>
        <v>41021</v>
      </c>
      <c r="AF40" s="36"/>
      <c r="AG40" s="55">
        <f t="shared" si="8"/>
        <v>41029</v>
      </c>
      <c r="AH40" s="36"/>
      <c r="AI40" s="55">
        <f t="shared" si="9"/>
        <v>41149</v>
      </c>
      <c r="AJ40" s="36"/>
      <c r="AK40" s="36"/>
      <c r="AL40" s="36"/>
      <c r="AM40" s="36"/>
      <c r="AN40" s="36"/>
      <c r="AO40" s="36"/>
    </row>
    <row r="41" spans="1:57" ht="25.5">
      <c r="A41" s="34" t="s">
        <v>199</v>
      </c>
      <c r="B41" s="35" t="s">
        <v>200</v>
      </c>
      <c r="C41" s="35"/>
      <c r="D41" s="35"/>
      <c r="E41" s="35" t="s">
        <v>212</v>
      </c>
      <c r="F41" s="35"/>
      <c r="G41" s="36" t="s">
        <v>83</v>
      </c>
      <c r="H41" s="53">
        <v>6</v>
      </c>
      <c r="I41" s="36" t="s">
        <v>178</v>
      </c>
      <c r="J41" s="36" t="s">
        <v>119</v>
      </c>
      <c r="K41" s="49">
        <v>643000</v>
      </c>
      <c r="L41" s="35"/>
      <c r="M41" s="36" t="s">
        <v>165</v>
      </c>
      <c r="N41" s="36" t="s">
        <v>121</v>
      </c>
      <c r="O41" s="55">
        <v>40923</v>
      </c>
      <c r="P41" s="36"/>
      <c r="Q41" s="55">
        <f>O42+$AV$36</f>
        <v>41173</v>
      </c>
      <c r="R41" s="36"/>
      <c r="S41" s="55">
        <f t="shared" si="1"/>
        <v>41181</v>
      </c>
      <c r="T41" s="36"/>
      <c r="U41" s="55">
        <f t="shared" si="2"/>
        <v>41189</v>
      </c>
      <c r="V41" s="36"/>
      <c r="W41" s="55">
        <f t="shared" si="3"/>
        <v>41219</v>
      </c>
      <c r="X41" s="36"/>
      <c r="Y41" s="55">
        <f t="shared" si="4"/>
        <v>41227</v>
      </c>
      <c r="Z41" s="36"/>
      <c r="AA41" s="55">
        <f t="shared" si="5"/>
        <v>41235</v>
      </c>
      <c r="AB41" s="36"/>
      <c r="AC41" s="55">
        <f t="shared" si="6"/>
        <v>41243</v>
      </c>
      <c r="AD41" s="36"/>
      <c r="AE41" s="55">
        <f t="shared" si="7"/>
        <v>41251</v>
      </c>
      <c r="AF41" s="36"/>
      <c r="AG41" s="55">
        <f t="shared" si="8"/>
        <v>41259</v>
      </c>
      <c r="AH41" s="36"/>
      <c r="AI41" s="55">
        <f t="shared" si="9"/>
        <v>41379</v>
      </c>
      <c r="AJ41" s="36"/>
      <c r="AK41" s="36"/>
      <c r="AL41" s="36"/>
      <c r="AM41" s="36"/>
      <c r="AN41" s="36"/>
      <c r="AO41" s="36"/>
    </row>
    <row r="42" spans="1:57" ht="38.25">
      <c r="A42" s="34" t="s">
        <v>199</v>
      </c>
      <c r="B42" s="35" t="s">
        <v>217</v>
      </c>
      <c r="C42" s="35" t="s">
        <v>129</v>
      </c>
      <c r="D42" s="36" t="s">
        <v>213</v>
      </c>
      <c r="E42" s="35" t="s">
        <v>216</v>
      </c>
      <c r="F42" s="35" t="s">
        <v>221</v>
      </c>
      <c r="G42" s="36" t="s">
        <v>83</v>
      </c>
      <c r="H42" s="53">
        <v>7</v>
      </c>
      <c r="I42" s="36" t="s">
        <v>178</v>
      </c>
      <c r="J42" s="36" t="s">
        <v>119</v>
      </c>
      <c r="K42" s="49">
        <v>300000</v>
      </c>
      <c r="L42" s="35"/>
      <c r="M42" s="36" t="s">
        <v>165</v>
      </c>
      <c r="N42" s="36" t="s">
        <v>121</v>
      </c>
      <c r="O42" s="55">
        <v>41153</v>
      </c>
      <c r="P42" s="36"/>
      <c r="Q42" s="55">
        <f t="shared" si="0"/>
        <v>41173</v>
      </c>
      <c r="R42" s="36"/>
      <c r="S42" s="55">
        <f t="shared" si="1"/>
        <v>41181</v>
      </c>
      <c r="T42" s="36"/>
      <c r="U42" s="55">
        <f t="shared" si="2"/>
        <v>41189</v>
      </c>
      <c r="V42" s="36"/>
      <c r="W42" s="55">
        <f t="shared" si="3"/>
        <v>41219</v>
      </c>
      <c r="X42" s="36"/>
      <c r="Y42" s="55">
        <f t="shared" si="4"/>
        <v>41227</v>
      </c>
      <c r="Z42" s="36"/>
      <c r="AA42" s="55">
        <f t="shared" si="5"/>
        <v>41235</v>
      </c>
      <c r="AB42" s="36"/>
      <c r="AC42" s="55">
        <f t="shared" si="6"/>
        <v>41243</v>
      </c>
      <c r="AD42" s="36"/>
      <c r="AE42" s="55">
        <f t="shared" si="7"/>
        <v>41251</v>
      </c>
      <c r="AF42" s="36"/>
      <c r="AG42" s="55">
        <f t="shared" si="8"/>
        <v>41259</v>
      </c>
      <c r="AH42" s="36"/>
      <c r="AI42" s="55">
        <f>AG42+520</f>
        <v>41779</v>
      </c>
      <c r="AJ42" s="36"/>
      <c r="AK42" s="36"/>
      <c r="AL42" s="36"/>
      <c r="AM42" s="36"/>
      <c r="AN42" s="36"/>
      <c r="AO42" s="36"/>
    </row>
    <row r="43" spans="1:57" ht="38.25">
      <c r="A43" s="34" t="s">
        <v>199</v>
      </c>
      <c r="B43" s="35" t="s">
        <v>217</v>
      </c>
      <c r="C43" s="35"/>
      <c r="D43" s="36"/>
      <c r="E43" s="35" t="s">
        <v>222</v>
      </c>
      <c r="F43" s="35"/>
      <c r="G43" s="36" t="s">
        <v>83</v>
      </c>
      <c r="H43" s="53">
        <v>8</v>
      </c>
      <c r="I43" s="36" t="s">
        <v>178</v>
      </c>
      <c r="J43" s="36" t="s">
        <v>119</v>
      </c>
      <c r="K43" s="49">
        <v>246000</v>
      </c>
      <c r="L43" s="35"/>
      <c r="M43" s="36" t="s">
        <v>165</v>
      </c>
      <c r="N43" s="36" t="s">
        <v>121</v>
      </c>
      <c r="O43" s="55">
        <v>40923</v>
      </c>
      <c r="P43" s="36"/>
      <c r="Q43" s="55">
        <f t="shared" si="0"/>
        <v>40943</v>
      </c>
      <c r="R43" s="36"/>
      <c r="S43" s="55">
        <f t="shared" si="1"/>
        <v>40951</v>
      </c>
      <c r="T43" s="36"/>
      <c r="U43" s="55">
        <f t="shared" si="2"/>
        <v>40959</v>
      </c>
      <c r="V43" s="36"/>
      <c r="W43" s="55">
        <f t="shared" si="3"/>
        <v>40989</v>
      </c>
      <c r="X43" s="36"/>
      <c r="Y43" s="55">
        <f t="shared" si="4"/>
        <v>40997</v>
      </c>
      <c r="Z43" s="36"/>
      <c r="AA43" s="55">
        <f t="shared" si="5"/>
        <v>41005</v>
      </c>
      <c r="AB43" s="36"/>
      <c r="AC43" s="55">
        <f t="shared" si="6"/>
        <v>41013</v>
      </c>
      <c r="AD43" s="36"/>
      <c r="AE43" s="55">
        <f t="shared" si="7"/>
        <v>41021</v>
      </c>
      <c r="AF43" s="36"/>
      <c r="AG43" s="55">
        <f t="shared" si="8"/>
        <v>41029</v>
      </c>
      <c r="AH43" s="36"/>
      <c r="AI43" s="55">
        <f>AG43+360</f>
        <v>41389</v>
      </c>
      <c r="AJ43" s="36"/>
      <c r="AK43" s="36"/>
      <c r="AL43" s="36"/>
      <c r="AM43" s="36"/>
      <c r="AN43" s="36"/>
      <c r="AO43" s="36"/>
    </row>
    <row r="44" spans="1:57" ht="25.5">
      <c r="A44" s="34" t="s">
        <v>199</v>
      </c>
      <c r="B44" s="35" t="s">
        <v>217</v>
      </c>
      <c r="C44" s="35"/>
      <c r="D44" s="35"/>
      <c r="E44" s="35" t="s">
        <v>223</v>
      </c>
      <c r="F44" s="35" t="s">
        <v>224</v>
      </c>
      <c r="G44" s="36" t="s">
        <v>83</v>
      </c>
      <c r="H44" s="53">
        <v>9</v>
      </c>
      <c r="I44" s="36" t="s">
        <v>178</v>
      </c>
      <c r="J44" s="36" t="s">
        <v>119</v>
      </c>
      <c r="K44" s="49">
        <v>1444000</v>
      </c>
      <c r="L44" s="35"/>
      <c r="M44" s="36" t="s">
        <v>165</v>
      </c>
      <c r="N44" s="36" t="s">
        <v>121</v>
      </c>
      <c r="O44" s="55">
        <v>40923</v>
      </c>
      <c r="P44" s="36"/>
      <c r="Q44" s="55">
        <f t="shared" si="0"/>
        <v>40943</v>
      </c>
      <c r="R44" s="36"/>
      <c r="S44" s="55">
        <f t="shared" si="1"/>
        <v>40951</v>
      </c>
      <c r="T44" s="36"/>
      <c r="U44" s="55">
        <f t="shared" si="2"/>
        <v>40959</v>
      </c>
      <c r="V44" s="36"/>
      <c r="W44" s="55">
        <f t="shared" si="3"/>
        <v>40989</v>
      </c>
      <c r="X44" s="36"/>
      <c r="Y44" s="55">
        <f t="shared" si="4"/>
        <v>40997</v>
      </c>
      <c r="Z44" s="36"/>
      <c r="AA44" s="55">
        <f t="shared" si="5"/>
        <v>41005</v>
      </c>
      <c r="AB44" s="36"/>
      <c r="AC44" s="55">
        <f t="shared" si="6"/>
        <v>41013</v>
      </c>
      <c r="AD44" s="36"/>
      <c r="AE44" s="55">
        <f t="shared" si="7"/>
        <v>41021</v>
      </c>
      <c r="AF44" s="36"/>
      <c r="AG44" s="55">
        <f t="shared" si="8"/>
        <v>41029</v>
      </c>
      <c r="AH44" s="36"/>
      <c r="AI44" s="55">
        <f t="shared" si="9"/>
        <v>41149</v>
      </c>
      <c r="AJ44" s="36"/>
      <c r="AK44" s="36"/>
      <c r="AL44" s="36"/>
      <c r="AM44" s="36"/>
      <c r="AN44" s="36"/>
      <c r="AO44" s="36"/>
    </row>
    <row r="45" spans="1:57" ht="51">
      <c r="A45" s="34" t="s">
        <v>199</v>
      </c>
      <c r="B45" s="35" t="s">
        <v>217</v>
      </c>
      <c r="C45" s="35"/>
      <c r="D45" s="35"/>
      <c r="E45" s="35" t="s">
        <v>225</v>
      </c>
      <c r="F45" s="35"/>
      <c r="G45" s="36" t="s">
        <v>83</v>
      </c>
      <c r="H45" s="53">
        <v>10</v>
      </c>
      <c r="I45" s="36" t="s">
        <v>178</v>
      </c>
      <c r="J45" s="36" t="s">
        <v>119</v>
      </c>
      <c r="K45" s="49">
        <v>35500</v>
      </c>
      <c r="L45" s="35"/>
      <c r="M45" s="36" t="s">
        <v>165</v>
      </c>
      <c r="N45" s="36" t="s">
        <v>121</v>
      </c>
      <c r="O45" s="55">
        <v>41014</v>
      </c>
      <c r="P45" s="36"/>
      <c r="Q45" s="55">
        <f t="shared" si="0"/>
        <v>41034</v>
      </c>
      <c r="R45" s="36"/>
      <c r="S45" s="55">
        <f t="shared" si="1"/>
        <v>41042</v>
      </c>
      <c r="T45" s="36"/>
      <c r="U45" s="55">
        <f t="shared" si="2"/>
        <v>41050</v>
      </c>
      <c r="V45" s="36"/>
      <c r="W45" s="55">
        <f t="shared" si="3"/>
        <v>41080</v>
      </c>
      <c r="X45" s="36"/>
      <c r="Y45" s="55">
        <f t="shared" si="4"/>
        <v>41088</v>
      </c>
      <c r="Z45" s="36"/>
      <c r="AA45" s="55">
        <f t="shared" si="5"/>
        <v>41096</v>
      </c>
      <c r="AB45" s="36"/>
      <c r="AC45" s="55">
        <f t="shared" si="6"/>
        <v>41104</v>
      </c>
      <c r="AD45" s="36"/>
      <c r="AE45" s="55">
        <f t="shared" si="7"/>
        <v>41112</v>
      </c>
      <c r="AF45" s="36"/>
      <c r="AG45" s="55">
        <f t="shared" si="8"/>
        <v>41120</v>
      </c>
      <c r="AH45" s="36"/>
      <c r="AI45" s="55">
        <f>AG45+60</f>
        <v>41180</v>
      </c>
      <c r="AJ45" s="36"/>
      <c r="AK45" s="36"/>
      <c r="AL45" s="36"/>
      <c r="AM45" s="36"/>
      <c r="AN45" s="36"/>
      <c r="AO45" s="36"/>
    </row>
    <row r="46" spans="1:57" ht="38.25">
      <c r="A46" s="34" t="s">
        <v>199</v>
      </c>
      <c r="B46" s="35" t="s">
        <v>220</v>
      </c>
      <c r="C46" s="35" t="s">
        <v>129</v>
      </c>
      <c r="D46" s="36" t="s">
        <v>213</v>
      </c>
      <c r="E46" s="35" t="s">
        <v>227</v>
      </c>
      <c r="F46" s="35"/>
      <c r="G46" s="36" t="s">
        <v>83</v>
      </c>
      <c r="H46" s="53">
        <v>11</v>
      </c>
      <c r="I46" s="36" t="s">
        <v>178</v>
      </c>
      <c r="J46" s="36" t="s">
        <v>119</v>
      </c>
      <c r="K46" s="49">
        <v>200000</v>
      </c>
      <c r="L46" s="35"/>
      <c r="M46" s="36" t="s">
        <v>165</v>
      </c>
      <c r="N46" s="36" t="s">
        <v>121</v>
      </c>
      <c r="O46" s="55">
        <v>40923</v>
      </c>
      <c r="P46" s="36"/>
      <c r="Q46" s="55">
        <f t="shared" si="0"/>
        <v>40943</v>
      </c>
      <c r="R46" s="36"/>
      <c r="S46" s="55">
        <f t="shared" si="1"/>
        <v>40951</v>
      </c>
      <c r="T46" s="36"/>
      <c r="U46" s="55">
        <f t="shared" si="2"/>
        <v>40959</v>
      </c>
      <c r="V46" s="36"/>
      <c r="W46" s="55">
        <f t="shared" si="3"/>
        <v>40989</v>
      </c>
      <c r="X46" s="36"/>
      <c r="Y46" s="55">
        <f t="shared" si="4"/>
        <v>40997</v>
      </c>
      <c r="Z46" s="36"/>
      <c r="AA46" s="55">
        <f t="shared" si="5"/>
        <v>41005</v>
      </c>
      <c r="AB46" s="36"/>
      <c r="AC46" s="55">
        <f t="shared" si="6"/>
        <v>41013</v>
      </c>
      <c r="AD46" s="36"/>
      <c r="AE46" s="55">
        <f t="shared" si="7"/>
        <v>41021</v>
      </c>
      <c r="AF46" s="36"/>
      <c r="AG46" s="55">
        <f t="shared" si="8"/>
        <v>41029</v>
      </c>
      <c r="AH46" s="36"/>
      <c r="AI46" s="55">
        <f>AG46+360</f>
        <v>41389</v>
      </c>
      <c r="AJ46" s="36"/>
      <c r="AK46" s="36"/>
      <c r="AL46" s="36"/>
      <c r="AM46" s="36"/>
      <c r="AN46" s="36"/>
      <c r="AO46" s="36"/>
    </row>
    <row r="47" spans="1:57" ht="38.25">
      <c r="A47" s="34" t="s">
        <v>199</v>
      </c>
      <c r="B47" s="35" t="s">
        <v>220</v>
      </c>
      <c r="C47" s="35" t="s">
        <v>129</v>
      </c>
      <c r="D47" s="36" t="s">
        <v>213</v>
      </c>
      <c r="E47" s="35" t="s">
        <v>228</v>
      </c>
      <c r="F47" s="35"/>
      <c r="G47" s="36" t="s">
        <v>83</v>
      </c>
      <c r="H47" s="53">
        <v>12</v>
      </c>
      <c r="I47" s="36" t="s">
        <v>178</v>
      </c>
      <c r="J47" s="36" t="s">
        <v>119</v>
      </c>
      <c r="K47" s="49">
        <v>1800000</v>
      </c>
      <c r="L47" s="35"/>
      <c r="M47" s="36" t="s">
        <v>165</v>
      </c>
      <c r="N47" s="36" t="s">
        <v>121</v>
      </c>
      <c r="O47" s="55">
        <v>40923</v>
      </c>
      <c r="P47" s="36"/>
      <c r="Q47" s="55">
        <f t="shared" si="0"/>
        <v>40943</v>
      </c>
      <c r="R47" s="36"/>
      <c r="S47" s="55">
        <f t="shared" si="1"/>
        <v>40951</v>
      </c>
      <c r="T47" s="36"/>
      <c r="U47" s="55">
        <f t="shared" si="2"/>
        <v>40959</v>
      </c>
      <c r="V47" s="36"/>
      <c r="W47" s="55">
        <f t="shared" si="3"/>
        <v>40989</v>
      </c>
      <c r="X47" s="36"/>
      <c r="Y47" s="55">
        <f t="shared" si="4"/>
        <v>40997</v>
      </c>
      <c r="Z47" s="36"/>
      <c r="AA47" s="55">
        <f t="shared" si="5"/>
        <v>41005</v>
      </c>
      <c r="AB47" s="36"/>
      <c r="AC47" s="55">
        <f t="shared" si="6"/>
        <v>41013</v>
      </c>
      <c r="AD47" s="36"/>
      <c r="AE47" s="55">
        <f t="shared" si="7"/>
        <v>41021</v>
      </c>
      <c r="AF47" s="36"/>
      <c r="AG47" s="55">
        <f t="shared" si="8"/>
        <v>41029</v>
      </c>
      <c r="AH47" s="36"/>
      <c r="AI47" s="55">
        <f>AG47+360</f>
        <v>41389</v>
      </c>
      <c r="AJ47" s="36"/>
      <c r="AK47" s="36"/>
      <c r="AL47" s="36"/>
      <c r="AM47" s="36"/>
      <c r="AN47" s="36"/>
      <c r="AO47" s="36"/>
    </row>
    <row r="48" spans="1:57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52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</row>
    <row r="49" spans="1:43" ht="13.5" thickBot="1">
      <c r="AP49" s="43" t="s">
        <v>118</v>
      </c>
      <c r="AQ49" s="43" t="s">
        <v>97</v>
      </c>
    </row>
    <row r="50" spans="1:43" ht="15.75" customHeight="1">
      <c r="A50" s="78" t="s">
        <v>132</v>
      </c>
      <c r="B50" s="79"/>
      <c r="C50" s="79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1"/>
      <c r="AP50" s="43"/>
      <c r="AQ50" s="43" t="s">
        <v>94</v>
      </c>
    </row>
    <row r="51" spans="1:43" ht="12.75" customHeight="1">
      <c r="A51" s="86" t="s">
        <v>16</v>
      </c>
      <c r="B51" s="82" t="s">
        <v>185</v>
      </c>
      <c r="C51" s="82" t="s">
        <v>186</v>
      </c>
      <c r="D51" s="77" t="s">
        <v>129</v>
      </c>
      <c r="E51" s="77" t="s">
        <v>17</v>
      </c>
      <c r="F51" s="77" t="s">
        <v>18</v>
      </c>
      <c r="G51" s="82" t="s">
        <v>194</v>
      </c>
      <c r="H51" s="77" t="s">
        <v>135</v>
      </c>
      <c r="I51" s="77" t="s">
        <v>195</v>
      </c>
      <c r="J51" s="77" t="s">
        <v>22</v>
      </c>
      <c r="K51" s="77" t="s">
        <v>48</v>
      </c>
      <c r="L51" s="77" t="s">
        <v>169</v>
      </c>
      <c r="M51" s="82" t="s">
        <v>192</v>
      </c>
      <c r="N51" s="77" t="s">
        <v>193</v>
      </c>
      <c r="O51" s="77" t="s">
        <v>24</v>
      </c>
      <c r="P51" s="77"/>
      <c r="Q51" s="77"/>
      <c r="R51" s="77"/>
      <c r="S51" s="77"/>
      <c r="T51" s="77"/>
      <c r="U51" s="77" t="s">
        <v>49</v>
      </c>
      <c r="V51" s="77" t="s">
        <v>50</v>
      </c>
      <c r="W51" s="77" t="s">
        <v>51</v>
      </c>
      <c r="X51" s="77" t="s">
        <v>52</v>
      </c>
      <c r="Y51" s="89" t="s">
        <v>1</v>
      </c>
      <c r="AP51" s="43"/>
      <c r="AQ51" s="43" t="s">
        <v>94</v>
      </c>
    </row>
    <row r="52" spans="1:43" ht="35.25" customHeight="1">
      <c r="A52" s="86"/>
      <c r="B52" s="87"/>
      <c r="C52" s="87"/>
      <c r="D52" s="77"/>
      <c r="E52" s="77"/>
      <c r="F52" s="77"/>
      <c r="G52" s="87"/>
      <c r="H52" s="77"/>
      <c r="I52" s="77"/>
      <c r="J52" s="77"/>
      <c r="K52" s="77"/>
      <c r="L52" s="77"/>
      <c r="M52" s="87"/>
      <c r="N52" s="77"/>
      <c r="O52" s="77" t="s">
        <v>53</v>
      </c>
      <c r="P52" s="77"/>
      <c r="Q52" s="77" t="s">
        <v>54</v>
      </c>
      <c r="R52" s="77"/>
      <c r="S52" s="92" t="s">
        <v>55</v>
      </c>
      <c r="T52" s="93"/>
      <c r="U52" s="77"/>
      <c r="V52" s="77"/>
      <c r="W52" s="77"/>
      <c r="X52" s="77"/>
      <c r="Y52" s="89"/>
      <c r="AP52" s="43" t="s">
        <v>119</v>
      </c>
      <c r="AQ52" s="43" t="s">
        <v>94</v>
      </c>
    </row>
    <row r="53" spans="1:43" ht="24.75" customHeight="1" thickBot="1">
      <c r="A53" s="86"/>
      <c r="B53" s="88"/>
      <c r="C53" s="88"/>
      <c r="D53" s="77"/>
      <c r="E53" s="77"/>
      <c r="F53" s="77"/>
      <c r="G53" s="88"/>
      <c r="H53" s="77"/>
      <c r="I53" s="77"/>
      <c r="J53" s="77"/>
      <c r="K53" s="77"/>
      <c r="L53" s="77"/>
      <c r="M53" s="88"/>
      <c r="N53" s="77"/>
      <c r="O53" s="32" t="s">
        <v>35</v>
      </c>
      <c r="P53" s="32" t="s">
        <v>36</v>
      </c>
      <c r="Q53" s="32" t="s">
        <v>35</v>
      </c>
      <c r="R53" s="32" t="s">
        <v>36</v>
      </c>
      <c r="S53" s="32" t="s">
        <v>35</v>
      </c>
      <c r="T53" s="32" t="s">
        <v>36</v>
      </c>
      <c r="U53" s="77"/>
      <c r="V53" s="77"/>
      <c r="W53" s="77"/>
      <c r="X53" s="77"/>
      <c r="Y53" s="89"/>
      <c r="AP53" s="43" t="s">
        <v>119</v>
      </c>
      <c r="AQ53" s="43" t="s">
        <v>104</v>
      </c>
    </row>
    <row r="54" spans="1:43" ht="51">
      <c r="A54" s="34" t="s">
        <v>199</v>
      </c>
      <c r="B54" s="48" t="s">
        <v>200</v>
      </c>
      <c r="C54" s="35"/>
      <c r="D54" s="36"/>
      <c r="E54" s="36" t="s">
        <v>214</v>
      </c>
      <c r="F54" s="36" t="s">
        <v>215</v>
      </c>
      <c r="G54" s="36" t="s">
        <v>198</v>
      </c>
      <c r="H54" s="53">
        <v>13</v>
      </c>
      <c r="I54" s="36" t="s">
        <v>119</v>
      </c>
      <c r="J54" s="49">
        <f>4000*4*3</f>
        <v>48000</v>
      </c>
      <c r="K54" s="36">
        <v>4</v>
      </c>
      <c r="L54" s="36"/>
      <c r="M54" s="36" t="s">
        <v>165</v>
      </c>
      <c r="N54" s="36" t="s">
        <v>121</v>
      </c>
      <c r="O54" s="55">
        <v>41014</v>
      </c>
      <c r="P54" s="36"/>
      <c r="Q54" s="55">
        <f>O54+30</f>
        <v>41044</v>
      </c>
      <c r="R54" s="36"/>
      <c r="S54" s="55">
        <f>Q54+90</f>
        <v>41134</v>
      </c>
      <c r="T54" s="36"/>
      <c r="U54" s="36"/>
      <c r="V54" s="36"/>
      <c r="W54" s="36"/>
      <c r="X54" s="36"/>
      <c r="Y54" s="37"/>
      <c r="AP54" s="43" t="s">
        <v>179</v>
      </c>
      <c r="AQ54" s="43" t="s">
        <v>104</v>
      </c>
    </row>
    <row r="55" spans="1:43" ht="51">
      <c r="A55" s="34" t="s">
        <v>199</v>
      </c>
      <c r="B55" s="35" t="s">
        <v>220</v>
      </c>
      <c r="C55" s="35"/>
      <c r="D55" s="36"/>
      <c r="E55" s="36" t="s">
        <v>226</v>
      </c>
      <c r="F55" s="36" t="s">
        <v>215</v>
      </c>
      <c r="G55" s="36" t="s">
        <v>198</v>
      </c>
      <c r="H55" s="53">
        <v>14</v>
      </c>
      <c r="I55" s="36" t="s">
        <v>119</v>
      </c>
      <c r="J55" s="49">
        <f>4000*4*3</f>
        <v>48000</v>
      </c>
      <c r="K55" s="36">
        <v>4</v>
      </c>
      <c r="L55" s="36"/>
      <c r="M55" s="36" t="s">
        <v>165</v>
      </c>
      <c r="N55" s="36" t="s">
        <v>121</v>
      </c>
      <c r="O55" s="55">
        <v>40923</v>
      </c>
      <c r="P55" s="36"/>
      <c r="Q55" s="55">
        <f>O55+30</f>
        <v>40953</v>
      </c>
      <c r="R55" s="36"/>
      <c r="S55" s="55">
        <f>Q55+90</f>
        <v>41043</v>
      </c>
      <c r="T55" s="36"/>
      <c r="U55" s="36"/>
      <c r="V55" s="36"/>
      <c r="W55" s="36"/>
      <c r="X55" s="36"/>
      <c r="Y55" s="37"/>
      <c r="AP55" s="43"/>
      <c r="AQ55" s="43" t="s">
        <v>112</v>
      </c>
    </row>
    <row r="56" spans="1:43" ht="89.25">
      <c r="A56" s="34" t="s">
        <v>199</v>
      </c>
      <c r="B56" s="35" t="s">
        <v>234</v>
      </c>
      <c r="C56" s="35"/>
      <c r="D56" s="36"/>
      <c r="E56" s="36" t="s">
        <v>235</v>
      </c>
      <c r="F56" s="36" t="s">
        <v>236</v>
      </c>
      <c r="G56" s="36" t="s">
        <v>198</v>
      </c>
      <c r="H56" s="53">
        <v>15</v>
      </c>
      <c r="I56" s="36" t="s">
        <v>119</v>
      </c>
      <c r="J56" s="49">
        <f>16*3000*18</f>
        <v>864000</v>
      </c>
      <c r="K56" s="36">
        <v>16</v>
      </c>
      <c r="L56" s="36"/>
      <c r="M56" s="36" t="s">
        <v>165</v>
      </c>
      <c r="N56" s="36" t="s">
        <v>121</v>
      </c>
      <c r="O56" s="55">
        <v>40923</v>
      </c>
      <c r="P56" s="36"/>
      <c r="Q56" s="55">
        <f>O56+30</f>
        <v>40953</v>
      </c>
      <c r="R56" s="36"/>
      <c r="S56" s="55">
        <f>Q56+520</f>
        <v>41473</v>
      </c>
      <c r="T56" s="36"/>
      <c r="U56" s="36"/>
      <c r="V56" s="36"/>
      <c r="W56" s="36"/>
      <c r="X56" s="36"/>
      <c r="Y56" s="37"/>
      <c r="AP56" s="43"/>
      <c r="AQ56" s="43" t="s">
        <v>112</v>
      </c>
    </row>
    <row r="57" spans="1:43" ht="13.5" thickBot="1">
      <c r="AP57" s="43" t="s">
        <v>89</v>
      </c>
      <c r="AQ57" s="43" t="s">
        <v>90</v>
      </c>
    </row>
    <row r="58" spans="1:43" ht="15.75">
      <c r="A58" s="78" t="s">
        <v>133</v>
      </c>
      <c r="B58" s="79"/>
      <c r="C58" s="79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1"/>
      <c r="AP58" s="43" t="s">
        <v>91</v>
      </c>
      <c r="AQ58" s="43" t="s">
        <v>90</v>
      </c>
    </row>
    <row r="59" spans="1:43" ht="12.75" customHeight="1">
      <c r="A59" s="86" t="s">
        <v>16</v>
      </c>
      <c r="B59" s="82" t="s">
        <v>185</v>
      </c>
      <c r="C59" s="82" t="s">
        <v>186</v>
      </c>
      <c r="D59" s="77" t="s">
        <v>129</v>
      </c>
      <c r="E59" s="77" t="s">
        <v>17</v>
      </c>
      <c r="F59" s="77" t="s">
        <v>18</v>
      </c>
      <c r="G59" s="82" t="s">
        <v>194</v>
      </c>
      <c r="H59" s="77" t="s">
        <v>135</v>
      </c>
      <c r="I59" s="77" t="s">
        <v>190</v>
      </c>
      <c r="J59" s="77" t="s">
        <v>195</v>
      </c>
      <c r="K59" s="77" t="s">
        <v>22</v>
      </c>
      <c r="L59" s="77" t="s">
        <v>169</v>
      </c>
      <c r="M59" s="82" t="s">
        <v>192</v>
      </c>
      <c r="N59" s="77" t="s">
        <v>193</v>
      </c>
      <c r="O59" s="77" t="s">
        <v>24</v>
      </c>
      <c r="P59" s="77"/>
      <c r="Q59" s="77"/>
      <c r="R59" s="77"/>
      <c r="S59" s="77"/>
      <c r="T59" s="77"/>
      <c r="U59" s="77" t="s">
        <v>38</v>
      </c>
      <c r="V59" s="77" t="s">
        <v>56</v>
      </c>
      <c r="W59" s="89" t="s">
        <v>1</v>
      </c>
      <c r="AB59" s="54"/>
      <c r="AP59" s="43" t="s">
        <v>92</v>
      </c>
      <c r="AQ59" s="43" t="s">
        <v>90</v>
      </c>
    </row>
    <row r="60" spans="1:43" ht="29.25" customHeight="1">
      <c r="A60" s="86"/>
      <c r="B60" s="87"/>
      <c r="C60" s="87"/>
      <c r="D60" s="77"/>
      <c r="E60" s="77"/>
      <c r="F60" s="77"/>
      <c r="G60" s="87"/>
      <c r="H60" s="77"/>
      <c r="I60" s="77"/>
      <c r="J60" s="77"/>
      <c r="K60" s="77"/>
      <c r="L60" s="77"/>
      <c r="M60" s="87"/>
      <c r="N60" s="77"/>
      <c r="O60" s="77" t="s">
        <v>57</v>
      </c>
      <c r="P60" s="77"/>
      <c r="Q60" s="77" t="s">
        <v>58</v>
      </c>
      <c r="R60" s="77"/>
      <c r="S60" s="77" t="s">
        <v>59</v>
      </c>
      <c r="T60" s="77"/>
      <c r="U60" s="77"/>
      <c r="V60" s="77"/>
      <c r="W60" s="89"/>
      <c r="AP60" s="43" t="s">
        <v>95</v>
      </c>
      <c r="AQ60" s="43" t="s">
        <v>90</v>
      </c>
    </row>
    <row r="61" spans="1:43" ht="28.5" customHeight="1">
      <c r="A61" s="86"/>
      <c r="B61" s="88"/>
      <c r="C61" s="88"/>
      <c r="D61" s="77"/>
      <c r="E61" s="77"/>
      <c r="F61" s="77"/>
      <c r="G61" s="88"/>
      <c r="H61" s="77"/>
      <c r="I61" s="77"/>
      <c r="J61" s="77"/>
      <c r="K61" s="77"/>
      <c r="L61" s="77"/>
      <c r="M61" s="88"/>
      <c r="N61" s="77"/>
      <c r="O61" s="32" t="s">
        <v>35</v>
      </c>
      <c r="P61" s="32" t="s">
        <v>36</v>
      </c>
      <c r="Q61" s="32" t="s">
        <v>35</v>
      </c>
      <c r="R61" s="32" t="s">
        <v>36</v>
      </c>
      <c r="S61" s="32" t="s">
        <v>35</v>
      </c>
      <c r="T61" s="32" t="s">
        <v>36</v>
      </c>
      <c r="U61" s="77"/>
      <c r="V61" s="77"/>
      <c r="W61" s="89"/>
      <c r="AP61" s="43" t="s">
        <v>103</v>
      </c>
      <c r="AQ61" s="43" t="s">
        <v>90</v>
      </c>
    </row>
    <row r="62" spans="1:43" ht="25.5">
      <c r="A62" s="36" t="s">
        <v>199</v>
      </c>
      <c r="B62" s="36" t="s">
        <v>200</v>
      </c>
      <c r="C62" s="36"/>
      <c r="D62" s="36"/>
      <c r="E62" s="36" t="s">
        <v>233</v>
      </c>
      <c r="F62" s="36"/>
      <c r="G62" s="36" t="s">
        <v>82</v>
      </c>
      <c r="H62" s="53">
        <v>16</v>
      </c>
      <c r="I62" s="36" t="s">
        <v>107</v>
      </c>
      <c r="J62" s="36" t="s">
        <v>119</v>
      </c>
      <c r="K62" s="49">
        <v>30000</v>
      </c>
      <c r="L62" s="36"/>
      <c r="M62" s="36" t="s">
        <v>165</v>
      </c>
      <c r="N62" s="36" t="s">
        <v>121</v>
      </c>
      <c r="O62" s="55">
        <v>40923</v>
      </c>
      <c r="P62" s="36"/>
      <c r="Q62" s="55">
        <f>O62+15</f>
        <v>40938</v>
      </c>
      <c r="R62" s="36"/>
      <c r="S62" s="55">
        <f>Q62+120</f>
        <v>41058</v>
      </c>
      <c r="T62" s="36"/>
      <c r="U62" s="36"/>
      <c r="V62" s="36"/>
      <c r="W62" s="36"/>
      <c r="AP62" s="43" t="s">
        <v>105</v>
      </c>
      <c r="AQ62" s="43" t="s">
        <v>90</v>
      </c>
    </row>
    <row r="63" spans="1:43" ht="51">
      <c r="A63" s="36" t="s">
        <v>199</v>
      </c>
      <c r="B63" s="36" t="s">
        <v>200</v>
      </c>
      <c r="C63" s="36" t="s">
        <v>129</v>
      </c>
      <c r="D63" s="36" t="s">
        <v>213</v>
      </c>
      <c r="E63" s="36" t="s">
        <v>232</v>
      </c>
      <c r="F63" s="36" t="s">
        <v>231</v>
      </c>
      <c r="G63" s="36" t="s">
        <v>83</v>
      </c>
      <c r="H63" s="53">
        <v>17</v>
      </c>
      <c r="I63" s="36" t="s">
        <v>107</v>
      </c>
      <c r="J63" s="36" t="s">
        <v>119</v>
      </c>
      <c r="K63" s="49">
        <v>3033000</v>
      </c>
      <c r="L63" s="36"/>
      <c r="M63" s="36" t="s">
        <v>166</v>
      </c>
      <c r="N63" s="36" t="s">
        <v>121</v>
      </c>
      <c r="O63" s="55">
        <v>41167</v>
      </c>
      <c r="P63" s="36"/>
      <c r="Q63" s="55">
        <f>O63+15</f>
        <v>41182</v>
      </c>
      <c r="R63" s="36"/>
      <c r="S63" s="55">
        <v>41455</v>
      </c>
      <c r="T63" s="36"/>
      <c r="U63" s="36"/>
      <c r="V63" s="36"/>
      <c r="W63" s="36"/>
      <c r="AP63" s="43" t="s">
        <v>106</v>
      </c>
      <c r="AQ63" s="43" t="s">
        <v>90</v>
      </c>
    </row>
    <row r="64" spans="1:43" ht="25.5">
      <c r="A64" s="36" t="s">
        <v>199</v>
      </c>
      <c r="B64" s="36" t="s">
        <v>200</v>
      </c>
      <c r="C64" s="36" t="s">
        <v>129</v>
      </c>
      <c r="D64" s="36" t="s">
        <v>213</v>
      </c>
      <c r="E64" s="36" t="s">
        <v>230</v>
      </c>
      <c r="F64" s="36"/>
      <c r="G64" s="36" t="s">
        <v>83</v>
      </c>
      <c r="H64" s="53">
        <v>18</v>
      </c>
      <c r="I64" s="36" t="s">
        <v>107</v>
      </c>
      <c r="J64" s="36" t="s">
        <v>119</v>
      </c>
      <c r="K64" s="49">
        <v>174200</v>
      </c>
      <c r="L64" s="36"/>
      <c r="M64" s="36" t="s">
        <v>165</v>
      </c>
      <c r="N64" s="36" t="s">
        <v>121</v>
      </c>
      <c r="O64" s="55">
        <v>41289</v>
      </c>
      <c r="P64" s="36"/>
      <c r="Q64" s="55">
        <f>O64+15</f>
        <v>41304</v>
      </c>
      <c r="R64" s="36"/>
      <c r="S64" s="55">
        <f>Q64+120</f>
        <v>41424</v>
      </c>
      <c r="T64" s="36"/>
      <c r="U64" s="36"/>
      <c r="V64" s="36"/>
      <c r="W64" s="36"/>
    </row>
    <row r="65" spans="1:43" ht="38.25">
      <c r="A65" s="36" t="s">
        <v>199</v>
      </c>
      <c r="B65" s="36" t="s">
        <v>220</v>
      </c>
      <c r="C65" s="36" t="s">
        <v>129</v>
      </c>
      <c r="D65" s="36" t="s">
        <v>213</v>
      </c>
      <c r="E65" s="36" t="s">
        <v>229</v>
      </c>
      <c r="F65" s="36"/>
      <c r="G65" s="36" t="s">
        <v>83</v>
      </c>
      <c r="H65" s="53">
        <v>19</v>
      </c>
      <c r="I65" s="36" t="s">
        <v>107</v>
      </c>
      <c r="J65" s="36" t="s">
        <v>119</v>
      </c>
      <c r="K65" s="49">
        <v>1500000</v>
      </c>
      <c r="L65" s="36"/>
      <c r="M65" s="36" t="s">
        <v>166</v>
      </c>
      <c r="N65" s="36" t="s">
        <v>121</v>
      </c>
      <c r="O65" s="55">
        <v>40983</v>
      </c>
      <c r="P65" s="36"/>
      <c r="Q65" s="55">
        <f>O65+15</f>
        <v>40998</v>
      </c>
      <c r="R65" s="36"/>
      <c r="S65" s="55">
        <v>41455</v>
      </c>
      <c r="T65" s="36"/>
      <c r="U65" s="36"/>
      <c r="V65" s="36"/>
      <c r="W65" s="36"/>
      <c r="AP65" s="43" t="s">
        <v>96</v>
      </c>
      <c r="AQ65" s="43" t="s">
        <v>97</v>
      </c>
    </row>
    <row r="66" spans="1:43" ht="13.5" thickBot="1">
      <c r="AP66" s="43" t="s">
        <v>100</v>
      </c>
      <c r="AQ66" s="43" t="s">
        <v>97</v>
      </c>
    </row>
    <row r="67" spans="1:43" ht="15.75" customHeight="1">
      <c r="A67" s="78" t="s">
        <v>60</v>
      </c>
      <c r="B67" s="79"/>
      <c r="C67" s="79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1"/>
      <c r="U67" s="44"/>
      <c r="V67" s="45"/>
      <c r="AP67" s="43" t="s">
        <v>102</v>
      </c>
      <c r="AQ67" s="43" t="s">
        <v>97</v>
      </c>
    </row>
    <row r="68" spans="1:43" ht="17.25" customHeight="1">
      <c r="A68" s="86" t="s">
        <v>16</v>
      </c>
      <c r="B68" s="82" t="s">
        <v>185</v>
      </c>
      <c r="C68" s="82" t="s">
        <v>186</v>
      </c>
      <c r="D68" s="77" t="s">
        <v>129</v>
      </c>
      <c r="E68" s="77" t="s">
        <v>61</v>
      </c>
      <c r="F68" s="77" t="s">
        <v>18</v>
      </c>
      <c r="G68" s="77" t="s">
        <v>135</v>
      </c>
      <c r="H68" s="77" t="s">
        <v>195</v>
      </c>
      <c r="I68" s="77" t="s">
        <v>22</v>
      </c>
      <c r="J68" s="77" t="s">
        <v>169</v>
      </c>
      <c r="K68" s="77" t="s">
        <v>62</v>
      </c>
      <c r="L68" s="77" t="s">
        <v>193</v>
      </c>
      <c r="M68" s="77" t="s">
        <v>24</v>
      </c>
      <c r="N68" s="77"/>
      <c r="O68" s="77"/>
      <c r="P68" s="77"/>
      <c r="Q68" s="77" t="s">
        <v>38</v>
      </c>
      <c r="R68" s="77" t="s">
        <v>56</v>
      </c>
      <c r="S68" s="89" t="s">
        <v>1</v>
      </c>
      <c r="U68" s="45"/>
      <c r="V68" s="45"/>
      <c r="W68" s="45"/>
      <c r="AQ68" s="43" t="s">
        <v>97</v>
      </c>
    </row>
    <row r="69" spans="1:43" ht="42" customHeight="1">
      <c r="A69" s="86"/>
      <c r="B69" s="87"/>
      <c r="C69" s="87"/>
      <c r="D69" s="77"/>
      <c r="E69" s="77"/>
      <c r="F69" s="77"/>
      <c r="G69" s="77"/>
      <c r="H69" s="77"/>
      <c r="I69" s="77"/>
      <c r="J69" s="77"/>
      <c r="K69" s="77"/>
      <c r="L69" s="77"/>
      <c r="M69" s="77" t="s">
        <v>134</v>
      </c>
      <c r="N69" s="77"/>
      <c r="O69" s="77" t="s">
        <v>63</v>
      </c>
      <c r="P69" s="77"/>
      <c r="Q69" s="77"/>
      <c r="R69" s="77"/>
      <c r="S69" s="89"/>
      <c r="U69" s="45"/>
      <c r="V69" s="45"/>
      <c r="W69" s="45"/>
      <c r="AQ69" s="43"/>
    </row>
    <row r="70" spans="1:43">
      <c r="A70" s="86"/>
      <c r="B70" s="88"/>
      <c r="C70" s="88"/>
      <c r="D70" s="77"/>
      <c r="E70" s="77"/>
      <c r="F70" s="77"/>
      <c r="G70" s="77"/>
      <c r="H70" s="77"/>
      <c r="I70" s="77"/>
      <c r="J70" s="77"/>
      <c r="K70" s="77"/>
      <c r="L70" s="77"/>
      <c r="M70" s="32" t="s">
        <v>35</v>
      </c>
      <c r="N70" s="32" t="s">
        <v>36</v>
      </c>
      <c r="O70" s="32" t="s">
        <v>35</v>
      </c>
      <c r="P70" s="32" t="s">
        <v>36</v>
      </c>
      <c r="Q70" s="77"/>
      <c r="R70" s="77"/>
      <c r="S70" s="89"/>
      <c r="U70" s="45"/>
      <c r="V70" s="45"/>
      <c r="W70" s="45"/>
    </row>
    <row r="71" spans="1:43">
      <c r="A71" s="34"/>
      <c r="B71" s="35"/>
      <c r="C71" s="35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7"/>
      <c r="AP71" s="43" t="s">
        <v>93</v>
      </c>
      <c r="AQ71" s="43" t="s">
        <v>94</v>
      </c>
    </row>
    <row r="72" spans="1:43">
      <c r="A72" s="34"/>
      <c r="B72" s="35"/>
      <c r="C72" s="35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7"/>
    </row>
    <row r="73" spans="1:43">
      <c r="A73" s="34"/>
      <c r="B73" s="35"/>
      <c r="C73" s="35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7"/>
      <c r="AP73" s="43" t="s">
        <v>178</v>
      </c>
      <c r="AQ73" s="43" t="s">
        <v>104</v>
      </c>
    </row>
    <row r="74" spans="1:43">
      <c r="A74" s="34"/>
      <c r="B74" s="35"/>
      <c r="C74" s="35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7"/>
      <c r="AP74" s="43" t="s">
        <v>107</v>
      </c>
      <c r="AQ74" s="43" t="s">
        <v>104</v>
      </c>
    </row>
    <row r="75" spans="1:43" ht="13.5" thickBot="1">
      <c r="A75" s="38"/>
      <c r="B75" s="39"/>
      <c r="C75" s="39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1"/>
    </row>
    <row r="77" spans="1:43">
      <c r="AP77" s="43" t="s">
        <v>119</v>
      </c>
    </row>
    <row r="78" spans="1:43">
      <c r="K78" s="19" t="s">
        <v>64</v>
      </c>
      <c r="AP78" s="43" t="s">
        <v>150</v>
      </c>
    </row>
    <row r="81" spans="42:42">
      <c r="AP81" s="33" t="s">
        <v>177</v>
      </c>
    </row>
    <row r="82" spans="42:42">
      <c r="AP82" s="33" t="s">
        <v>74</v>
      </c>
    </row>
    <row r="83" spans="42:42">
      <c r="AP83" s="36" t="s">
        <v>198</v>
      </c>
    </row>
  </sheetData>
  <mergeCells count="183">
    <mergeCell ref="B51:B53"/>
    <mergeCell ref="C51:C53"/>
    <mergeCell ref="B59:B61"/>
    <mergeCell ref="C59:C61"/>
    <mergeCell ref="B23:B25"/>
    <mergeCell ref="C23:C25"/>
    <mergeCell ref="B33:B35"/>
    <mergeCell ref="C33:C35"/>
    <mergeCell ref="B3:B5"/>
    <mergeCell ref="C3:C5"/>
    <mergeCell ref="B13:B15"/>
    <mergeCell ref="C13:C15"/>
    <mergeCell ref="A12:AH12"/>
    <mergeCell ref="A13:A15"/>
    <mergeCell ref="D13:D15"/>
    <mergeCell ref="E13:E15"/>
    <mergeCell ref="I13:I15"/>
    <mergeCell ref="J13:J15"/>
    <mergeCell ref="K13:K15"/>
    <mergeCell ref="AH3:AH5"/>
    <mergeCell ref="P4:Q4"/>
    <mergeCell ref="R4:S4"/>
    <mergeCell ref="T4:U4"/>
    <mergeCell ref="V4:W4"/>
    <mergeCell ref="M33:M35"/>
    <mergeCell ref="M51:M53"/>
    <mergeCell ref="A50:Y50"/>
    <mergeCell ref="A51:A53"/>
    <mergeCell ref="D51:D53"/>
    <mergeCell ref="E51:E53"/>
    <mergeCell ref="M59:M61"/>
    <mergeCell ref="A32:AH32"/>
    <mergeCell ref="N59:N61"/>
    <mergeCell ref="O59:T59"/>
    <mergeCell ref="U59:U61"/>
    <mergeCell ref="V59:V61"/>
    <mergeCell ref="A58:W58"/>
    <mergeCell ref="A59:A61"/>
    <mergeCell ref="I59:I61"/>
    <mergeCell ref="J59:J61"/>
    <mergeCell ref="D59:D61"/>
    <mergeCell ref="E59:E61"/>
    <mergeCell ref="F59:F61"/>
    <mergeCell ref="G59:G61"/>
    <mergeCell ref="H59:H61"/>
    <mergeCell ref="K59:K61"/>
    <mergeCell ref="F51:F53"/>
    <mergeCell ref="G51:G53"/>
    <mergeCell ref="AI32:AO32"/>
    <mergeCell ref="N13:N15"/>
    <mergeCell ref="N23:N25"/>
    <mergeCell ref="R68:R70"/>
    <mergeCell ref="S68:S70"/>
    <mergeCell ref="W59:W61"/>
    <mergeCell ref="O60:P60"/>
    <mergeCell ref="Q60:R60"/>
    <mergeCell ref="S60:T60"/>
    <mergeCell ref="W51:W53"/>
    <mergeCell ref="Q68:Q70"/>
    <mergeCell ref="O69:P69"/>
    <mergeCell ref="X51:X53"/>
    <mergeCell ref="Y51:Y53"/>
    <mergeCell ref="O52:P52"/>
    <mergeCell ref="Q52:R52"/>
    <mergeCell ref="S52:T52"/>
    <mergeCell ref="N51:N53"/>
    <mergeCell ref="O51:T51"/>
    <mergeCell ref="U51:U53"/>
    <mergeCell ref="V51:V53"/>
    <mergeCell ref="AH23:AH25"/>
    <mergeCell ref="A22:AH22"/>
    <mergeCell ref="E23:E25"/>
    <mergeCell ref="A68:A70"/>
    <mergeCell ref="D68:D70"/>
    <mergeCell ref="E68:E70"/>
    <mergeCell ref="F68:F70"/>
    <mergeCell ref="B68:B70"/>
    <mergeCell ref="C68:C70"/>
    <mergeCell ref="G68:G70"/>
    <mergeCell ref="H68:H70"/>
    <mergeCell ref="I68:I70"/>
    <mergeCell ref="H51:H53"/>
    <mergeCell ref="I51:I53"/>
    <mergeCell ref="J51:J53"/>
    <mergeCell ref="K51:K53"/>
    <mergeCell ref="AM33:AM35"/>
    <mergeCell ref="AN33:AN35"/>
    <mergeCell ref="AO33:AO35"/>
    <mergeCell ref="O34:P34"/>
    <mergeCell ref="Q34:R34"/>
    <mergeCell ref="S34:T34"/>
    <mergeCell ref="U34:V34"/>
    <mergeCell ref="W34:X34"/>
    <mergeCell ref="Y34:Z34"/>
    <mergeCell ref="AA34:AB34"/>
    <mergeCell ref="N33:N35"/>
    <mergeCell ref="O33:AJ33"/>
    <mergeCell ref="AK33:AK35"/>
    <mergeCell ref="AL33:AL35"/>
    <mergeCell ref="AC34:AD34"/>
    <mergeCell ref="AE34:AF34"/>
    <mergeCell ref="AG34:AH34"/>
    <mergeCell ref="AI34:AJ34"/>
    <mergeCell ref="L33:L35"/>
    <mergeCell ref="L51:L53"/>
    <mergeCell ref="A33:A35"/>
    <mergeCell ref="D33:D35"/>
    <mergeCell ref="E33:E35"/>
    <mergeCell ref="F33:F35"/>
    <mergeCell ref="G33:G35"/>
    <mergeCell ref="H33:H35"/>
    <mergeCell ref="I33:I35"/>
    <mergeCell ref="J33:J35"/>
    <mergeCell ref="AG23:AG25"/>
    <mergeCell ref="P24:Q24"/>
    <mergeCell ref="R24:S24"/>
    <mergeCell ref="T24:U24"/>
    <mergeCell ref="V24:W24"/>
    <mergeCell ref="X24:Y24"/>
    <mergeCell ref="Z24:AA24"/>
    <mergeCell ref="AB24:AC24"/>
    <mergeCell ref="AD24:AE24"/>
    <mergeCell ref="L23:L25"/>
    <mergeCell ref="O23:O25"/>
    <mergeCell ref="P23:AE23"/>
    <mergeCell ref="M23:M25"/>
    <mergeCell ref="AF23:AF25"/>
    <mergeCell ref="A23:A25"/>
    <mergeCell ref="D23:D25"/>
    <mergeCell ref="AG13:AG15"/>
    <mergeCell ref="AH13:AH15"/>
    <mergeCell ref="P14:Q14"/>
    <mergeCell ref="R14:S14"/>
    <mergeCell ref="T14:U14"/>
    <mergeCell ref="V14:W14"/>
    <mergeCell ref="X14:Y14"/>
    <mergeCell ref="Z14:AA14"/>
    <mergeCell ref="AB14:AC14"/>
    <mergeCell ref="AD14:AE14"/>
    <mergeCell ref="P13:AE13"/>
    <mergeCell ref="AF13:AF15"/>
    <mergeCell ref="J3:J5"/>
    <mergeCell ref="K3:K5"/>
    <mergeCell ref="L3:L5"/>
    <mergeCell ref="O3:O5"/>
    <mergeCell ref="N3:N5"/>
    <mergeCell ref="M3:M5"/>
    <mergeCell ref="F23:F25"/>
    <mergeCell ref="G23:G25"/>
    <mergeCell ref="H23:H25"/>
    <mergeCell ref="I23:I25"/>
    <mergeCell ref="J23:J25"/>
    <mergeCell ref="K23:K25"/>
    <mergeCell ref="L13:L15"/>
    <mergeCell ref="O13:O15"/>
    <mergeCell ref="M13:M15"/>
    <mergeCell ref="F13:F15"/>
    <mergeCell ref="G13:G15"/>
    <mergeCell ref="H13:H15"/>
    <mergeCell ref="L59:L61"/>
    <mergeCell ref="J68:J70"/>
    <mergeCell ref="A67:S67"/>
    <mergeCell ref="L68:L70"/>
    <mergeCell ref="M68:P68"/>
    <mergeCell ref="M69:N69"/>
    <mergeCell ref="K68:K70"/>
    <mergeCell ref="K33:K35"/>
    <mergeCell ref="A1:AH1"/>
    <mergeCell ref="A2:AH2"/>
    <mergeCell ref="A3:A5"/>
    <mergeCell ref="D3:D5"/>
    <mergeCell ref="E3:E5"/>
    <mergeCell ref="F3:F5"/>
    <mergeCell ref="G3:G5"/>
    <mergeCell ref="H3:H5"/>
    <mergeCell ref="AD4:AE4"/>
    <mergeCell ref="I3:I5"/>
    <mergeCell ref="X4:Y4"/>
    <mergeCell ref="Z4:AA4"/>
    <mergeCell ref="AB4:AC4"/>
    <mergeCell ref="P3:AE3"/>
    <mergeCell ref="AF3:AF5"/>
    <mergeCell ref="AG3:AG5"/>
  </mergeCells>
  <phoneticPr fontId="2" type="noConversion"/>
  <dataValidations count="15">
    <dataValidation type="list" allowBlank="1" showInputMessage="1" showErrorMessage="1" sqref="L71:L75 N54:N56 N36:N48 O16:O20 O26:O30 O6:O10 N62:N65">
      <formula1>$AP$5:$AP$12</formula1>
    </dataValidation>
    <dataValidation type="list" allowBlank="1" showInputMessage="1" showErrorMessage="1" sqref="H71:H75">
      <formula1>$AP$49:$AP$56</formula1>
    </dataValidation>
    <dataValidation type="list" allowBlank="1" showInputMessage="1" showErrorMessage="1" sqref="M62:M65 M54:M56 M36:M48 N6:N10 N16:N20 N26:N30">
      <formula1>$AP$3:$AP$4</formula1>
    </dataValidation>
    <dataValidation type="list" allowBlank="1" showInputMessage="1" showErrorMessage="1" sqref="G62:G65 G36:G48">
      <formula1>$AP$26:$AP$32</formula1>
    </dataValidation>
    <dataValidation type="list" allowBlank="1" showInputMessage="1" showErrorMessage="1" sqref="I62:I65 I36:I48">
      <formula1>$AP$73:$AP$74</formula1>
    </dataValidation>
    <dataValidation type="list" allowBlank="1" showInputMessage="1" showErrorMessage="1" sqref="J62:J65 J36:J48">
      <formula1>$AP$53:$AP$54</formula1>
    </dataValidation>
    <dataValidation type="list" allowBlank="1" showInputMessage="1" showErrorMessage="1" sqref="I54:I56">
      <formula1>$AP$77:$AP$78</formula1>
    </dataValidation>
    <dataValidation type="list" allowBlank="1" showInputMessage="1" showErrorMessage="1" sqref="G54:G56">
      <formula1>$AP$81:$AP$83</formula1>
    </dataValidation>
    <dataValidation type="list" allowBlank="1" showInputMessage="1" showErrorMessage="1" sqref="G6:G10 G16:G20 G26:G30">
      <formula1>$AP$15:$AP$22</formula1>
    </dataValidation>
    <dataValidation type="list" allowBlank="1" showInputMessage="1" showErrorMessage="1" sqref="K16:K20">
      <formula1>#REF!</formula1>
    </dataValidation>
    <dataValidation type="list" allowBlank="1" showInputMessage="1" showErrorMessage="1" sqref="K6:K10">
      <formula1>$AP$49:$AP$49</formula1>
    </dataValidation>
    <dataValidation type="list" allowBlank="1" showInputMessage="1" showErrorMessage="1" sqref="J6:J10">
      <formula1>$AP$65:$AP$67</formula1>
    </dataValidation>
    <dataValidation type="list" allowBlank="1" showInputMessage="1" showErrorMessage="1" sqref="J16:J20">
      <formula1>$AP$57:$AP$63</formula1>
    </dataValidation>
    <dataValidation type="list" allowBlank="1" showInputMessage="1" showErrorMessage="1" sqref="J26:J30">
      <formula1>$AP$71</formula1>
    </dataValidation>
    <dataValidation type="list" allowBlank="1" showInputMessage="1" showErrorMessage="1" sqref="K26:K30">
      <formula1>$AP$52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4"/>
    <pageSetUpPr fitToPage="1"/>
  </sheetPr>
  <dimension ref="A1:B89"/>
  <sheetViews>
    <sheetView workbookViewId="0">
      <pane ySplit="1" topLeftCell="A2" activePane="bottomLeft" state="frozen"/>
      <selection activeCell="D16" sqref="D16"/>
      <selection pane="bottomLeft" activeCell="A25" sqref="A25:B25"/>
    </sheetView>
  </sheetViews>
  <sheetFormatPr defaultColWidth="9.140625" defaultRowHeight="12.75"/>
  <cols>
    <col min="1" max="1" width="119.85546875" style="1" bestFit="1" customWidth="1"/>
    <col min="2" max="2" width="46.7109375" style="1" bestFit="1" customWidth="1"/>
    <col min="3" max="16384" width="9.140625" style="1"/>
  </cols>
  <sheetData>
    <row r="1" spans="1:2" ht="32.25" customHeight="1">
      <c r="A1" s="97" t="s">
        <v>65</v>
      </c>
      <c r="B1" s="97"/>
    </row>
    <row r="2" spans="1:2" s="2" customFormat="1" ht="15.75" customHeight="1">
      <c r="A2" s="7" t="s">
        <v>159</v>
      </c>
      <c r="B2" s="6" t="s">
        <v>160</v>
      </c>
    </row>
    <row r="3" spans="1:2" s="2" customFormat="1" ht="12.75" customHeight="1">
      <c r="A3" s="5" t="s">
        <v>141</v>
      </c>
      <c r="B3" s="4" t="s">
        <v>152</v>
      </c>
    </row>
    <row r="4" spans="1:2" s="2" customFormat="1" ht="12.75" customHeight="1">
      <c r="A4" s="5" t="s">
        <v>142</v>
      </c>
      <c r="B4" s="4" t="s">
        <v>153</v>
      </c>
    </row>
    <row r="5" spans="1:2" s="2" customFormat="1" ht="12.75" customHeight="1">
      <c r="A5" s="5" t="s">
        <v>144</v>
      </c>
      <c r="B5" s="4" t="s">
        <v>154</v>
      </c>
    </row>
    <row r="6" spans="1:2" s="2" customFormat="1" ht="12.75" customHeight="1">
      <c r="A6" s="5" t="s">
        <v>145</v>
      </c>
      <c r="B6" s="4" t="s">
        <v>155</v>
      </c>
    </row>
    <row r="7" spans="1:2" s="2" customFormat="1" ht="15.75" customHeight="1">
      <c r="A7" s="7" t="s">
        <v>161</v>
      </c>
      <c r="B7" s="6" t="s">
        <v>162</v>
      </c>
    </row>
    <row r="8" spans="1:2" s="2" customFormat="1" ht="12.75" customHeight="1">
      <c r="A8" s="5" t="s">
        <v>146</v>
      </c>
      <c r="B8" s="4" t="s">
        <v>156</v>
      </c>
    </row>
    <row r="9" spans="1:2" s="2" customFormat="1" ht="12.75" customHeight="1">
      <c r="A9" s="5" t="s">
        <v>147</v>
      </c>
      <c r="B9" s="4" t="s">
        <v>157</v>
      </c>
    </row>
    <row r="10" spans="1:2" s="2" customFormat="1" ht="12.75" customHeight="1">
      <c r="A10" s="5" t="s">
        <v>143</v>
      </c>
      <c r="B10" s="4" t="s">
        <v>158</v>
      </c>
    </row>
    <row r="11" spans="1:2" s="2" customFormat="1" ht="12.75" customHeight="1">
      <c r="A11" s="5" t="s">
        <v>148</v>
      </c>
      <c r="B11" s="4" t="s">
        <v>154</v>
      </c>
    </row>
    <row r="12" spans="1:2" s="2" customFormat="1" ht="12.75" customHeight="1">
      <c r="A12" s="5"/>
      <c r="B12" s="4" t="s">
        <v>155</v>
      </c>
    </row>
    <row r="13" spans="1:2" ht="15.75">
      <c r="A13" s="95" t="s">
        <v>66</v>
      </c>
      <c r="B13" s="95"/>
    </row>
    <row r="14" spans="1:2">
      <c r="A14" s="94" t="s">
        <v>5</v>
      </c>
      <c r="B14" s="94"/>
    </row>
    <row r="15" spans="1:2" ht="12.75" customHeight="1">
      <c r="A15" s="94" t="s">
        <v>6</v>
      </c>
      <c r="B15" s="94"/>
    </row>
    <row r="16" spans="1:2">
      <c r="A16" s="94" t="s">
        <v>67</v>
      </c>
      <c r="B16" s="94"/>
    </row>
    <row r="17" spans="1:2">
      <c r="A17" s="94" t="s">
        <v>68</v>
      </c>
      <c r="B17" s="94"/>
    </row>
    <row r="18" spans="1:2">
      <c r="A18" s="94" t="s">
        <v>69</v>
      </c>
      <c r="B18" s="94"/>
    </row>
    <row r="19" spans="1:2">
      <c r="A19" s="94" t="s">
        <v>8</v>
      </c>
      <c r="B19" s="94"/>
    </row>
    <row r="20" spans="1:2">
      <c r="A20" s="94" t="s">
        <v>9</v>
      </c>
      <c r="B20" s="94"/>
    </row>
    <row r="21" spans="1:2" ht="12.75" customHeight="1">
      <c r="A21" s="94" t="s">
        <v>12</v>
      </c>
      <c r="B21" s="94"/>
    </row>
    <row r="22" spans="1:2">
      <c r="A22" s="96" t="s">
        <v>70</v>
      </c>
      <c r="B22" s="96"/>
    </row>
    <row r="23" spans="1:2">
      <c r="A23" s="94" t="s">
        <v>13</v>
      </c>
      <c r="B23" s="94"/>
    </row>
    <row r="24" spans="1:2">
      <c r="A24" s="94" t="s">
        <v>11</v>
      </c>
      <c r="B24" s="94"/>
    </row>
    <row r="25" spans="1:2">
      <c r="A25" s="94" t="s">
        <v>71</v>
      </c>
      <c r="B25" s="94"/>
    </row>
    <row r="26" spans="1:2">
      <c r="A26" s="94" t="s">
        <v>14</v>
      </c>
      <c r="B26" s="94"/>
    </row>
    <row r="27" spans="1:2" ht="15.75">
      <c r="A27" s="95" t="s">
        <v>19</v>
      </c>
      <c r="B27" s="95"/>
    </row>
    <row r="28" spans="1:2" ht="12.75" customHeight="1">
      <c r="A28" s="94" t="s">
        <v>72</v>
      </c>
      <c r="B28" s="94"/>
    </row>
    <row r="29" spans="1:2" ht="12.75" customHeight="1">
      <c r="A29" s="94" t="s">
        <v>73</v>
      </c>
      <c r="B29" s="94"/>
    </row>
    <row r="30" spans="1:2" ht="12.75" customHeight="1">
      <c r="A30" s="94" t="s">
        <v>74</v>
      </c>
      <c r="B30" s="94"/>
    </row>
    <row r="31" spans="1:2" ht="12.75" customHeight="1">
      <c r="A31" s="94" t="s">
        <v>75</v>
      </c>
      <c r="B31" s="94"/>
    </row>
    <row r="32" spans="1:2" ht="12.75" customHeight="1">
      <c r="A32" s="94" t="s">
        <v>76</v>
      </c>
      <c r="B32" s="94"/>
    </row>
    <row r="33" spans="1:2" ht="12.75" customHeight="1">
      <c r="A33" s="94" t="s">
        <v>77</v>
      </c>
      <c r="B33" s="94"/>
    </row>
    <row r="34" spans="1:2" ht="12.75" customHeight="1">
      <c r="A34" s="94" t="s">
        <v>78</v>
      </c>
      <c r="B34" s="94"/>
    </row>
    <row r="35" spans="1:2" ht="12.75" customHeight="1">
      <c r="A35" s="94" t="s">
        <v>79</v>
      </c>
      <c r="B35" s="94"/>
    </row>
    <row r="36" spans="1:2" ht="12.75" customHeight="1">
      <c r="A36" s="94" t="s">
        <v>80</v>
      </c>
      <c r="B36" s="94"/>
    </row>
    <row r="37" spans="1:2" ht="15.75">
      <c r="A37" s="95" t="s">
        <v>81</v>
      </c>
      <c r="B37" s="95"/>
    </row>
    <row r="38" spans="1:2">
      <c r="A38" s="94" t="s">
        <v>151</v>
      </c>
      <c r="B38" s="94"/>
    </row>
    <row r="39" spans="1:2">
      <c r="A39" s="94" t="s">
        <v>74</v>
      </c>
      <c r="B39" s="94"/>
    </row>
    <row r="40" spans="1:2" ht="12.75" customHeight="1">
      <c r="A40" s="94" t="s">
        <v>139</v>
      </c>
      <c r="B40" s="94"/>
    </row>
    <row r="41" spans="1:2" ht="12.75" customHeight="1">
      <c r="A41" s="94" t="s">
        <v>82</v>
      </c>
      <c r="B41" s="94"/>
    </row>
    <row r="42" spans="1:2" ht="12.75" customHeight="1">
      <c r="A42" s="94" t="s">
        <v>140</v>
      </c>
      <c r="B42" s="94"/>
    </row>
    <row r="43" spans="1:2" ht="12.75" customHeight="1">
      <c r="A43" s="94" t="s">
        <v>83</v>
      </c>
      <c r="B43" s="94"/>
    </row>
    <row r="44" spans="1:2" ht="12.75" customHeight="1">
      <c r="A44" s="94" t="s">
        <v>84</v>
      </c>
      <c r="B44" s="94"/>
    </row>
    <row r="45" spans="1:2" ht="12.75" customHeight="1">
      <c r="A45" s="94" t="s">
        <v>85</v>
      </c>
      <c r="B45" s="94"/>
    </row>
    <row r="46" spans="1:2" ht="12.75" customHeight="1">
      <c r="A46" s="94" t="s">
        <v>86</v>
      </c>
      <c r="B46" s="94"/>
    </row>
    <row r="47" spans="1:2" ht="15.75" customHeight="1">
      <c r="A47" s="95" t="s">
        <v>21</v>
      </c>
      <c r="B47" s="95"/>
    </row>
    <row r="48" spans="1:2">
      <c r="A48" s="3" t="s">
        <v>87</v>
      </c>
      <c r="B48" s="3" t="s">
        <v>88</v>
      </c>
    </row>
    <row r="49" spans="1:2">
      <c r="A49" s="4" t="s">
        <v>89</v>
      </c>
      <c r="B49" s="4" t="s">
        <v>90</v>
      </c>
    </row>
    <row r="50" spans="1:2">
      <c r="A50" s="4" t="s">
        <v>91</v>
      </c>
      <c r="B50" s="4" t="s">
        <v>90</v>
      </c>
    </row>
    <row r="51" spans="1:2">
      <c r="A51" s="4" t="s">
        <v>92</v>
      </c>
      <c r="B51" s="4" t="s">
        <v>90</v>
      </c>
    </row>
    <row r="52" spans="1:2">
      <c r="A52" s="4" t="s">
        <v>93</v>
      </c>
      <c r="B52" s="4" t="s">
        <v>94</v>
      </c>
    </row>
    <row r="53" spans="1:2">
      <c r="A53" s="4" t="s">
        <v>95</v>
      </c>
      <c r="B53" s="4" t="s">
        <v>90</v>
      </c>
    </row>
    <row r="54" spans="1:2">
      <c r="A54" s="4" t="s">
        <v>96</v>
      </c>
      <c r="B54" s="4" t="s">
        <v>97</v>
      </c>
    </row>
    <row r="55" spans="1:2">
      <c r="A55" s="4" t="s">
        <v>98</v>
      </c>
      <c r="B55" s="4" t="s">
        <v>97</v>
      </c>
    </row>
    <row r="56" spans="1:2">
      <c r="A56" s="4" t="s">
        <v>99</v>
      </c>
      <c r="B56" s="4" t="s">
        <v>97</v>
      </c>
    </row>
    <row r="57" spans="1:2">
      <c r="A57" s="4" t="s">
        <v>100</v>
      </c>
      <c r="B57" s="4" t="s">
        <v>97</v>
      </c>
    </row>
    <row r="58" spans="1:2">
      <c r="A58" s="4" t="s">
        <v>101</v>
      </c>
      <c r="B58" s="4" t="s">
        <v>97</v>
      </c>
    </row>
    <row r="59" spans="1:2">
      <c r="A59" s="4" t="s">
        <v>102</v>
      </c>
      <c r="B59" s="4" t="s">
        <v>97</v>
      </c>
    </row>
    <row r="60" spans="1:2">
      <c r="A60" s="4" t="s">
        <v>103</v>
      </c>
      <c r="B60" s="4" t="s">
        <v>90</v>
      </c>
    </row>
    <row r="61" spans="1:2">
      <c r="A61" s="4" t="s">
        <v>149</v>
      </c>
      <c r="B61" s="4" t="s">
        <v>104</v>
      </c>
    </row>
    <row r="62" spans="1:2">
      <c r="A62" s="4" t="s">
        <v>105</v>
      </c>
      <c r="B62" s="4" t="s">
        <v>90</v>
      </c>
    </row>
    <row r="63" spans="1:2">
      <c r="A63" s="4" t="s">
        <v>106</v>
      </c>
      <c r="B63" s="4" t="s">
        <v>90</v>
      </c>
    </row>
    <row r="64" spans="1:2">
      <c r="A64" s="4" t="s">
        <v>107</v>
      </c>
      <c r="B64" s="4" t="s">
        <v>104</v>
      </c>
    </row>
    <row r="65" spans="1:2" ht="15.75">
      <c r="A65" s="95" t="s">
        <v>108</v>
      </c>
      <c r="B65" s="95"/>
    </row>
    <row r="66" spans="1:2">
      <c r="A66" s="3" t="s">
        <v>109</v>
      </c>
      <c r="B66" s="3" t="s">
        <v>88</v>
      </c>
    </row>
    <row r="67" spans="1:2">
      <c r="A67" s="4" t="s">
        <v>110</v>
      </c>
      <c r="B67" s="4" t="s">
        <v>90</v>
      </c>
    </row>
    <row r="68" spans="1:2">
      <c r="A68" s="4" t="s">
        <v>110</v>
      </c>
      <c r="B68" s="4" t="s">
        <v>97</v>
      </c>
    </row>
    <row r="69" spans="1:2">
      <c r="A69" s="4" t="s">
        <v>111</v>
      </c>
      <c r="B69" s="4" t="s">
        <v>112</v>
      </c>
    </row>
    <row r="70" spans="1:2">
      <c r="A70" s="4" t="s">
        <v>113</v>
      </c>
      <c r="B70" s="4" t="s">
        <v>94</v>
      </c>
    </row>
    <row r="71" spans="1:2">
      <c r="A71" s="4" t="s">
        <v>114</v>
      </c>
      <c r="B71" s="4" t="s">
        <v>112</v>
      </c>
    </row>
    <row r="72" spans="1:2">
      <c r="A72" s="4" t="s">
        <v>115</v>
      </c>
      <c r="B72" s="4" t="s">
        <v>94</v>
      </c>
    </row>
    <row r="73" spans="1:2">
      <c r="A73" s="4" t="s">
        <v>116</v>
      </c>
      <c r="B73" s="4" t="s">
        <v>97</v>
      </c>
    </row>
    <row r="74" spans="1:2">
      <c r="A74" s="4" t="s">
        <v>116</v>
      </c>
      <c r="B74" s="4" t="s">
        <v>90</v>
      </c>
    </row>
    <row r="75" spans="1:2">
      <c r="A75" s="4" t="s">
        <v>117</v>
      </c>
      <c r="B75" s="4" t="s">
        <v>90</v>
      </c>
    </row>
    <row r="76" spans="1:2">
      <c r="A76" s="4" t="s">
        <v>118</v>
      </c>
      <c r="B76" s="4" t="s">
        <v>97</v>
      </c>
    </row>
    <row r="77" spans="1:2">
      <c r="A77" s="4" t="s">
        <v>119</v>
      </c>
      <c r="B77" s="4" t="s">
        <v>104</v>
      </c>
    </row>
    <row r="78" spans="1:2">
      <c r="A78" s="4" t="s">
        <v>119</v>
      </c>
      <c r="B78" s="4" t="s">
        <v>94</v>
      </c>
    </row>
    <row r="79" spans="1:2">
      <c r="A79" s="4" t="s">
        <v>120</v>
      </c>
      <c r="B79" s="4" t="s">
        <v>104</v>
      </c>
    </row>
    <row r="80" spans="1:2">
      <c r="A80" s="4" t="s">
        <v>150</v>
      </c>
      <c r="B80" s="4" t="s">
        <v>104</v>
      </c>
    </row>
    <row r="81" spans="1:2" ht="15.75">
      <c r="A81" s="95" t="s">
        <v>23</v>
      </c>
      <c r="B81" s="95"/>
    </row>
    <row r="82" spans="1:2">
      <c r="A82" s="94" t="s">
        <v>121</v>
      </c>
      <c r="B82" s="94"/>
    </row>
    <row r="83" spans="1:2">
      <c r="A83" s="94" t="s">
        <v>122</v>
      </c>
      <c r="B83" s="94"/>
    </row>
    <row r="84" spans="1:2">
      <c r="A84" s="94" t="s">
        <v>123</v>
      </c>
      <c r="B84" s="94"/>
    </row>
    <row r="85" spans="1:2">
      <c r="A85" s="94" t="s">
        <v>124</v>
      </c>
      <c r="B85" s="94"/>
    </row>
    <row r="86" spans="1:2">
      <c r="A86" s="94" t="s">
        <v>125</v>
      </c>
      <c r="B86" s="94"/>
    </row>
    <row r="87" spans="1:2">
      <c r="A87" s="94" t="s">
        <v>126</v>
      </c>
      <c r="B87" s="94"/>
    </row>
    <row r="88" spans="1:2">
      <c r="A88" s="94" t="s">
        <v>127</v>
      </c>
      <c r="B88" s="94"/>
    </row>
    <row r="89" spans="1:2">
      <c r="A89" s="94" t="s">
        <v>128</v>
      </c>
      <c r="B89" s="94"/>
    </row>
  </sheetData>
  <mergeCells count="46">
    <mergeCell ref="A1:B1"/>
    <mergeCell ref="A13:B13"/>
    <mergeCell ref="A81:B81"/>
    <mergeCell ref="A37:B37"/>
    <mergeCell ref="A27:B27"/>
    <mergeCell ref="A31:B31"/>
    <mergeCell ref="A32:B32"/>
    <mergeCell ref="A33:B33"/>
    <mergeCell ref="A34:B34"/>
    <mergeCell ref="A18:B18"/>
    <mergeCell ref="A19:B19"/>
    <mergeCell ref="A20:B20"/>
    <mergeCell ref="A21:B21"/>
    <mergeCell ref="A14:B14"/>
    <mergeCell ref="A15:B15"/>
    <mergeCell ref="A16:B16"/>
    <mergeCell ref="A17:B17"/>
    <mergeCell ref="A23:B23"/>
    <mergeCell ref="A24:B24"/>
    <mergeCell ref="A25:B25"/>
    <mergeCell ref="A22:B22"/>
    <mergeCell ref="A26:B26"/>
    <mergeCell ref="A28:B28"/>
    <mergeCell ref="A29:B29"/>
    <mergeCell ref="A30:B30"/>
    <mergeCell ref="A38:B38"/>
    <mergeCell ref="A36:B36"/>
    <mergeCell ref="A35:B35"/>
    <mergeCell ref="A40:B40"/>
    <mergeCell ref="A41:B41"/>
    <mergeCell ref="A39:B39"/>
    <mergeCell ref="A42:B42"/>
    <mergeCell ref="A65:B65"/>
    <mergeCell ref="A43:B43"/>
    <mergeCell ref="A44:B44"/>
    <mergeCell ref="A45:B45"/>
    <mergeCell ref="A46:B46"/>
    <mergeCell ref="A47:B47"/>
    <mergeCell ref="A82:B82"/>
    <mergeCell ref="A83:B83"/>
    <mergeCell ref="A84:B84"/>
    <mergeCell ref="A89:B89"/>
    <mergeCell ref="A85:B85"/>
    <mergeCell ref="A86:B86"/>
    <mergeCell ref="A87:B87"/>
    <mergeCell ref="A88:B88"/>
  </mergeCells>
  <phoneticPr fontId="2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BB8183D8AC93CA42B435AEC066EF97B6" ma:contentTypeVersion="0" ma:contentTypeDescription="A content type to manage public (operations) IDB documents" ma:contentTypeScope="" ma:versionID="4576cc4725c847d05b71d2d2774fee7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36376386</IDBDocs_x0020_Number>
    <TaxCatchAll xmlns="9c571b2f-e523-4ab2-ba2e-09e151a03ef4">
      <Value>11</Value>
      <Value>12</Value>
    </TaxCatchAll>
    <Phase xmlns="9c571b2f-e523-4ab2-ba2e-09e151a03ef4" xsi:nil="true"/>
    <SISCOR_x0020_Number xmlns="9c571b2f-e523-4ab2-ba2e-09e151a03ef4" xsi:nil="true"/>
    <Division_x0020_or_x0020_Unit xmlns="9c571b2f-e523-4ab2-ba2e-09e151a03ef4">CAN/CCO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 xsi:nil="true"/>
    <Document_x0020_Author xmlns="9c571b2f-e523-4ab2-ba2e-09e151a03ef4">Bustos Rios, Maria Paola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2011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CO-L1093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Plan&lt;/USER_STAGE&gt;&lt;PD_OBJ_TYPE&gt;0&lt;/PD_OBJ_TYPE&gt;&lt;MAKERECORD&gt;Y&lt;/MAKERECORD&gt;&lt;PD_FILEPT_NO&gt;PO-CO-GS&lt;/PD_FILEPT_NO&gt;&lt;/Data&gt;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MAIN DOC</Identifier>
    <Disclosure_x0020_Activity xmlns="9c571b2f-e523-4ab2-ba2e-09e151a03ef4">Procurement Plan</Disclosure_x0020_Activity>
    <Webtopic xmlns="9c571b2f-e523-4ab2-ba2e-09e151a03ef4">ED-EDU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4EB370FB-DEBF-4A6F-8B51-52D648AD4CF5}"/>
</file>

<file path=customXml/itemProps2.xml><?xml version="1.0" encoding="utf-8"?>
<ds:datastoreItem xmlns:ds="http://schemas.openxmlformats.org/officeDocument/2006/customXml" ds:itemID="{CB305335-7801-46AA-8141-5141AC0913B7}"/>
</file>

<file path=customXml/itemProps3.xml><?xml version="1.0" encoding="utf-8"?>
<ds:datastoreItem xmlns:ds="http://schemas.openxmlformats.org/officeDocument/2006/customXml" ds:itemID="{3D2F20A4-CA67-4781-9C1B-32609903864A}"/>
</file>

<file path=customXml/itemProps4.xml><?xml version="1.0" encoding="utf-8"?>
<ds:datastoreItem xmlns:ds="http://schemas.openxmlformats.org/officeDocument/2006/customXml" ds:itemID="{E5963F37-6402-4BCC-8322-E35B75860D15}"/>
</file>

<file path=customXml/itemProps5.xml><?xml version="1.0" encoding="utf-8"?>
<ds:datastoreItem xmlns:ds="http://schemas.openxmlformats.org/officeDocument/2006/customXml" ds:itemID="{617B9B9D-32FA-44F4-AC3C-DFB7341F50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Estructura proyecto</vt:lpstr>
      <vt:lpstr>Plan de Adquisiciones</vt:lpstr>
      <vt:lpstr>Detalle Plan de Adquisiciones</vt:lpstr>
      <vt:lpstr>Listas_Opciones_de_Referencia</vt:lpstr>
      <vt:lpstr>'Detalle Plan de Adquisiciones'!Print_Area</vt:lpstr>
      <vt:lpstr>Listas_Opciones_de_Referencia!Print_Area</vt:lpstr>
      <vt:lpstr>'Plan de Adquisiciones'!Print_Area</vt:lpstr>
    </vt:vector>
  </TitlesOfParts>
  <Company>The World Bank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Nuevo Formato+MPBR </dc:title>
  <dc:creator>wb323203</dc:creator>
  <cp:lastModifiedBy>mbustos</cp:lastModifiedBy>
  <cp:lastPrinted>2009-03-18T02:15:53Z</cp:lastPrinted>
  <dcterms:created xsi:type="dcterms:W3CDTF">2008-08-01T19:30:21Z</dcterms:created>
  <dcterms:modified xsi:type="dcterms:W3CDTF">2011-07-22T18:04:41Z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0x01010046CF21643EE8D14686A648AA6DAD089200BB8183D8AC93CA42B435AEC066EF97B6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11;#Procurement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11;#Procurement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12;#Goods and Services|5bfebf1b-9f1f-4411-b1dd-4c19b807b799</vt:lpwstr>
  </property>
  <property fmtid="{D5CDD505-2E9C-101B-9397-08002B2CF9AE}" pid="16" name="Sub-Sector">
    <vt:lpwstr/>
  </property>
</Properties>
</file>