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alvo\Documents\Bolivia\BO-L1111\Presupuesto\"/>
    </mc:Choice>
  </mc:AlternateContent>
  <xr:revisionPtr revIDLastSave="0" documentId="13_ncr:1_{DE870D7A-9710-4BC7-B84F-49360E95687B}" xr6:coauthVersionLast="34" xr6:coauthVersionMax="34" xr10:uidLastSave="{00000000-0000-0000-0000-000000000000}"/>
  <bookViews>
    <workbookView xWindow="0" yWindow="0" windowWidth="8424" windowHeight="6840" xr2:uid="{12A1AB67-1CF6-4814-9EDA-E7EFD747438F}"/>
  </bookViews>
  <sheets>
    <sheet name="PEP POA" sheetId="2" r:id="rId1"/>
    <sheet name="Sheet1" sheetId="3" r:id="rId2"/>
  </sheets>
  <definedNames>
    <definedName name="_Hlk517447872" localSheetId="0">'PEP POA'!$D$38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H20" i="2"/>
  <c r="H19" i="2"/>
  <c r="H17" i="2"/>
  <c r="H15" i="2"/>
  <c r="H13" i="2"/>
  <c r="H11" i="2"/>
  <c r="H10" i="2"/>
  <c r="H9" i="2"/>
  <c r="H8" i="2"/>
  <c r="H7" i="2"/>
  <c r="H6" i="2" s="1"/>
  <c r="M38" i="2"/>
  <c r="L38" i="2"/>
  <c r="M51" i="2"/>
  <c r="L51" i="2"/>
  <c r="K51" i="2"/>
  <c r="J51" i="2"/>
  <c r="I51" i="2"/>
  <c r="H51" i="2"/>
  <c r="M45" i="2"/>
  <c r="L45" i="2"/>
  <c r="K45" i="2"/>
  <c r="J45" i="2"/>
  <c r="I45" i="2"/>
  <c r="H45" i="2"/>
  <c r="M43" i="2"/>
  <c r="L43" i="2"/>
  <c r="K43" i="2"/>
  <c r="J43" i="2"/>
  <c r="I43" i="2"/>
  <c r="H43" i="2"/>
  <c r="M41" i="2"/>
  <c r="L41" i="2"/>
  <c r="K41" i="2"/>
  <c r="J41" i="2"/>
  <c r="I41" i="2"/>
  <c r="H41" i="2"/>
  <c r="M24" i="2"/>
  <c r="M23" i="2" s="1"/>
  <c r="L24" i="2"/>
  <c r="K24" i="2"/>
  <c r="J24" i="2"/>
  <c r="M18" i="2"/>
  <c r="L18" i="2"/>
  <c r="K18" i="2"/>
  <c r="J18" i="2"/>
  <c r="I18" i="2"/>
  <c r="H18" i="2"/>
  <c r="M21" i="2"/>
  <c r="L21" i="2"/>
  <c r="K21" i="2"/>
  <c r="J21" i="2"/>
  <c r="I21" i="2"/>
  <c r="H21" i="2"/>
  <c r="M16" i="2"/>
  <c r="L16" i="2"/>
  <c r="K16" i="2"/>
  <c r="J16" i="2"/>
  <c r="I16" i="2"/>
  <c r="H16" i="2"/>
  <c r="M14" i="2"/>
  <c r="L14" i="2"/>
  <c r="K14" i="2"/>
  <c r="J14" i="2"/>
  <c r="I14" i="2"/>
  <c r="H14" i="2"/>
  <c r="M12" i="2"/>
  <c r="L12" i="2"/>
  <c r="K12" i="2"/>
  <c r="J12" i="2"/>
  <c r="I12" i="2"/>
  <c r="I5" i="2" s="1"/>
  <c r="H12" i="2"/>
  <c r="K6" i="2"/>
  <c r="J6" i="2"/>
  <c r="M5" i="2"/>
  <c r="L5" i="2" l="1"/>
  <c r="L23" i="2"/>
  <c r="I24" i="2"/>
  <c r="I23" i="2" s="1"/>
  <c r="I4" i="2" s="1"/>
  <c r="H24" i="2"/>
  <c r="H23" i="2" s="1"/>
  <c r="J23" i="2"/>
  <c r="K23" i="2"/>
  <c r="M4" i="2"/>
  <c r="L4" i="2"/>
  <c r="H5" i="2"/>
  <c r="K5" i="2"/>
  <c r="J5" i="2"/>
  <c r="J4" i="2" s="1"/>
  <c r="K4" i="2" l="1"/>
  <c r="H4" i="2"/>
  <c r="H58" i="2"/>
</calcChain>
</file>

<file path=xl/sharedStrings.xml><?xml version="1.0" encoding="utf-8"?>
<sst xmlns="http://schemas.openxmlformats.org/spreadsheetml/2006/main" count="220" uniqueCount="145">
  <si>
    <t>Duration</t>
  </si>
  <si>
    <t>Start</t>
  </si>
  <si>
    <t>Finish</t>
  </si>
  <si>
    <t>Costo Total</t>
  </si>
  <si>
    <t xml:space="preserve">BO-L1111 PEP POA </t>
  </si>
  <si>
    <t>1341 days</t>
  </si>
  <si>
    <t>Wed 9/12/18</t>
  </si>
  <si>
    <t>Wed 11/1/23</t>
  </si>
  <si>
    <t>906 days</t>
  </si>
  <si>
    <t>Mon 4/15/19</t>
  </si>
  <si>
    <t>Mon 10/3/22</t>
  </si>
  <si>
    <t>444 days</t>
  </si>
  <si>
    <t>Thu 1/16/20</t>
  </si>
  <si>
    <t>Tue 9/28/21</t>
  </si>
  <si>
    <t>Wed 1/22/20</t>
  </si>
  <si>
    <t>192 days</t>
  </si>
  <si>
    <t>Mon 3/16/20</t>
  </si>
  <si>
    <t>Tue 12/8/20</t>
  </si>
  <si>
    <t>545 days</t>
  </si>
  <si>
    <t>Mon 6/8/20</t>
  </si>
  <si>
    <t>Fri 7/8/22</t>
  </si>
  <si>
    <t>252 days</t>
  </si>
  <si>
    <t>Mon 10/19/20</t>
  </si>
  <si>
    <t>Tue 10/5/21</t>
  </si>
  <si>
    <t>335 days</t>
  </si>
  <si>
    <t>Mon 11/23/20</t>
  </si>
  <si>
    <t>Fri 3/4/22</t>
  </si>
  <si>
    <t>Mon 8/10/20</t>
  </si>
  <si>
    <t>Tue 7/27/21</t>
  </si>
  <si>
    <t xml:space="preserve">   Componente 2 Apoyo a la financiación de la preinversión </t>
  </si>
  <si>
    <t>1103 days</t>
  </si>
  <si>
    <t>Mon 8/12/19</t>
  </si>
  <si>
    <t xml:space="preserve">      2.1 Estudios de preinversión financiados</t>
  </si>
  <si>
    <t xml:space="preserve">         Estudios de preinversión de la CONSTRUCCIÓN DE TERMINAL DE BUSES - Villaserrano (MOPSV-GAM)</t>
  </si>
  <si>
    <t>620 days</t>
  </si>
  <si>
    <t>Tue 3/9/21</t>
  </si>
  <si>
    <t>Mon 7/24/23</t>
  </si>
  <si>
    <t xml:space="preserve">         Estudios de preinversión de CONSTRUCCIÓN DEL PARQUE INDUSTRIAL TARIJA</t>
  </si>
  <si>
    <t>Wed 8/19/20</t>
  </si>
  <si>
    <t>Tue 1/3/23</t>
  </si>
  <si>
    <t xml:space="preserve">         Estudios de preinversión de CONSERVACIÓN Y REHABILITACIÓN DE PRESAS DE KARI KARI (Potosí)</t>
  </si>
  <si>
    <t>Fri 12/24/21</t>
  </si>
  <si>
    <t>Thu 2/18/21</t>
  </si>
  <si>
    <t>Wed 7/5/23</t>
  </si>
  <si>
    <t xml:space="preserve">         Estudio de preinversión de CONST. E IMPL. CENTRO DE MEDICINA NUCLEAR - RADIOTERAPIA</t>
  </si>
  <si>
    <t>Mon 5/10/21</t>
  </si>
  <si>
    <t>Fri 9/22/23</t>
  </si>
  <si>
    <t xml:space="preserve">         Estudio de preinversión de CONSTRUCCIÓN DE LA DOBLE VÍA COBIJA - PORVENIR (Ensanchar, rehabilitar, carpeta de cemento asfaltico)</t>
  </si>
  <si>
    <t>Thu 7/23/20</t>
  </si>
  <si>
    <t>Wed 12/7/22</t>
  </si>
  <si>
    <t xml:space="preserve">          Estudio de preinversión de REHABILITACIÓN DEL TRAMO KM 19 - BERMEJO (PUENTE INTERNACIONAL Tarija - Argentina)</t>
  </si>
  <si>
    <t>Thu 6/17/21</t>
  </si>
  <si>
    <t xml:space="preserve">         Estudio de preinversión de CAMPO FERIAL PARA LA CIUDAD DE EL ALTO</t>
  </si>
  <si>
    <t>Fri 6/11/21</t>
  </si>
  <si>
    <t>Thu 10/26/23</t>
  </si>
  <si>
    <t xml:space="preserve">         Estudio de preinversión de CIUDADELA CIENTÍFICA TECNOLÓGICA E INNOVACIÓN (Cochabamba).</t>
  </si>
  <si>
    <t xml:space="preserve">         Estudio de preinversión de GESTIÓN INTEGRAL DE RESIDUOS SÓLIDOS CHAYANTA (Potosí)</t>
  </si>
  <si>
    <t>Mon 5/11/20</t>
  </si>
  <si>
    <t>Fri 9/23/22</t>
  </si>
  <si>
    <t xml:space="preserve">         Estudio de preinversión de GESTIÓN INTEGRAL DE RESIDUOS SÓLIDOS SAN BUENAVENTURA (norte de La Paz)</t>
  </si>
  <si>
    <t>Wed 11/4/20</t>
  </si>
  <si>
    <t>Tue 3/21/23</t>
  </si>
  <si>
    <t xml:space="preserve">         ESTUDIO BÁSICO DE CUENCAS HIDRICAS (INCLUYENDO LA IDENTIFICACION DE AREAS POTENCIALES PARA PROYECTOS MULTIPROSITO (ABASTECIMIENTO DE AGUA, RIEGO Y GENERACION DE ENERGIA)</t>
  </si>
  <si>
    <t>Thu 2/4/21</t>
  </si>
  <si>
    <t>Wed 6/21/23</t>
  </si>
  <si>
    <t>Wed 8/28/19</t>
  </si>
  <si>
    <t>Tue 1/11/22</t>
  </si>
  <si>
    <t>Tue 3/16/21</t>
  </si>
  <si>
    <t>Mon 7/31/23</t>
  </si>
  <si>
    <t xml:space="preserve">         Estudio de preinversión de PROGRAMA DE REPOTENCIAMIENTO DE MICRO CENTRALES HIDROELÉCTRICAS</t>
  </si>
  <si>
    <t>Tue 4/14/20</t>
  </si>
  <si>
    <t>Mon 8/29/22</t>
  </si>
  <si>
    <t xml:space="preserve">         Contratación consultores de apoyo entidades subejecutoras</t>
  </si>
  <si>
    <t>361 days</t>
  </si>
  <si>
    <t>Tue 3/10/20</t>
  </si>
  <si>
    <t xml:space="preserve">      2.2 Base de datos de costos unitarios de la preinversión desarrollada</t>
  </si>
  <si>
    <t>Fri 6/12/20</t>
  </si>
  <si>
    <t>Mon 5/31/21</t>
  </si>
  <si>
    <t xml:space="preserve">         Consultoría especializada para el desarrollo de la Conceptualización del sistema y determinación de rubros a usar; Recopilación de costos de mercado a nivel nacional/internacional y desarrollo de la solución informática. </t>
  </si>
  <si>
    <t>Mon 8/17/20</t>
  </si>
  <si>
    <t>Tue 8/3/21</t>
  </si>
  <si>
    <t xml:space="preserve">         Talleres de socialización sobre el Fondo de Preinversión </t>
  </si>
  <si>
    <t xml:space="preserve">   Componente 3. Mejora de las capacidades de gestión de la preinversión </t>
  </si>
  <si>
    <t>932 days</t>
  </si>
  <si>
    <t>Thu 8/1/19</t>
  </si>
  <si>
    <t>Fri 2/24/23</t>
  </si>
  <si>
    <t xml:space="preserve">      3.1 Estructura organizacional de la Dirección General de Programación y Preinversión (DGPP) fortalecida</t>
  </si>
  <si>
    <t>Fri 1/17/20</t>
  </si>
  <si>
    <t>Mon 1/4/21</t>
  </si>
  <si>
    <t xml:space="preserve">      3.3 Estrategia de capacitación en preinversión implementada</t>
  </si>
  <si>
    <t>725 days</t>
  </si>
  <si>
    <t>Thu 3/5/20</t>
  </si>
  <si>
    <t>Wed 12/14/22</t>
  </si>
  <si>
    <t xml:space="preserve">      3.4 Proyectos tipo-modulares en áreas relevantes para los municipios definidos</t>
  </si>
  <si>
    <t>Thu 5/21/20</t>
  </si>
  <si>
    <t>Fri 5/7/21</t>
  </si>
  <si>
    <t xml:space="preserve">      3.5 Diagnóstico del análisis de género en la preinversión elaborado</t>
  </si>
  <si>
    <t>Fri 8/14/20</t>
  </si>
  <si>
    <t>Mon 8/2/21</t>
  </si>
  <si>
    <t xml:space="preserve">   Administración, evaluación y auditoría</t>
  </si>
  <si>
    <t>445 days</t>
  </si>
  <si>
    <t>Wed 8/14/19</t>
  </si>
  <si>
    <t>Tue 4/27/21</t>
  </si>
  <si>
    <t xml:space="preserve">      recontratación personal unidad ejecutora BO-L1101</t>
  </si>
  <si>
    <t>30 days</t>
  </si>
  <si>
    <t>Fri 1/1/21</t>
  </si>
  <si>
    <t>Thu 2/11/21</t>
  </si>
  <si>
    <t>Tue 9/24/19</t>
  </si>
  <si>
    <t xml:space="preserve">      evaluación</t>
  </si>
  <si>
    <t>Wed 3/17/21</t>
  </si>
  <si>
    <t xml:space="preserve">      auditoría</t>
  </si>
  <si>
    <t>Tue 12/31/19</t>
  </si>
  <si>
    <t>Mon 2/10/20</t>
  </si>
  <si>
    <t xml:space="preserve">      gastos administrativos (comisiones, publicaciones, etc)</t>
  </si>
  <si>
    <t xml:space="preserve">         Consultoría especializada para el desarrollo del Módulo de Preinversión y su incorporación al SISIN</t>
  </si>
  <si>
    <t>342 days</t>
  </si>
  <si>
    <t xml:space="preserve">         compra servidor de aplicación, UPS y equipos de computación para pruebas</t>
  </si>
  <si>
    <t>102 days</t>
  </si>
  <si>
    <t xml:space="preserve">         Consultoría especializada para la revisión del SISIN y propuesta de mejora </t>
  </si>
  <si>
    <t xml:space="preserve">         Consultoría especializada para Desarrollo e implementación de un plan piloto de evaluación de proyectos de inversión</t>
  </si>
  <si>
    <t xml:space="preserve">         Consultoría especializada para diseño de un sistema piloto de Gestión Estratégica de Activos Públicos</t>
  </si>
  <si>
    <t xml:space="preserve">         Consultoría especializada para la evaluación temprana de viabilidad económica de proyectos </t>
  </si>
  <si>
    <t xml:space="preserve">         Consultoría especializada Metodologías para Building Information Modellings</t>
  </si>
  <si>
    <t xml:space="preserve">         Consultoría especializada para implementación de una metodología de análisis de brechas </t>
  </si>
  <si>
    <t xml:space="preserve">      contratación personal técnico de apoyo unidad ejecutora</t>
  </si>
  <si>
    <t xml:space="preserve">      estudios de conocimiento </t>
  </si>
  <si>
    <t xml:space="preserve">         Consultoría especializada para la implementación de Servicios Web para la interoperabilidad con otros sistemas de gestión nacionales (SISIN, SISFIN, SIGEP y SICOES. SISPRO Incluye del Desarrollo de las interfaces de usuario).</t>
  </si>
  <si>
    <t>432 days</t>
  </si>
  <si>
    <t>Thu 9/16/21</t>
  </si>
  <si>
    <t xml:space="preserve">         Adquisición de computadoras para servicios web</t>
  </si>
  <si>
    <t xml:space="preserve">         licencias building information modellings</t>
  </si>
  <si>
    <t>Fri 5/28/21</t>
  </si>
  <si>
    <t>Mon 10/18/21</t>
  </si>
  <si>
    <t xml:space="preserve">         Estudio de preinversión de Construccion del Tramo Viacha-Charana</t>
  </si>
  <si>
    <t>DISEÑO Y ACTUALIZACIÓN DEL EQUIPAMIENTO DEL PLAN DE HOSPITALES</t>
  </si>
  <si>
    <t>CONSTRUCCIÓN Y EQUIPAMIENTO INSTITUTO NEFROUROLÓGICO - NEUROLÓGICO (4TO NIVEL) SANTA CRUZ</t>
  </si>
  <si>
    <t xml:space="preserve">      1.1 Sistema de gestión de la inversión pública (SISIN) fortalecido (incluye: (i) el diseño de un módulo de registro de la preinversión; y (ii) el desarrollo e implementación de una propuesta de interoperabilidad del sistema de registro y gestión de la preinversión con otros sistemas de información nacionales </t>
  </si>
  <si>
    <t xml:space="preserve">      1.2 Plan piloto de evaluación de proyectos de inversión incluyendo evaluaciones de resultado e impacto implementado</t>
  </si>
  <si>
    <t xml:space="preserve">      1.3 Sistema de Gestión Estratégica de Activos Públicos diseñado</t>
  </si>
  <si>
    <t xml:space="preserve">      1.4 Metodología para la evaluación temprana de viabilidad económica de proyectos desarrollada</t>
  </si>
  <si>
    <t xml:space="preserve">      1.5 Plan Piloto utilizando la tecnología Building Información Modellings (BIM) implementado</t>
  </si>
  <si>
    <t xml:space="preserve">      1.6 Metodología de análisis de brechas de inversión que facilite la priorización de proyectos implementada</t>
  </si>
  <si>
    <t xml:space="preserve">      2.3 Fondo de Preinversión que garantice la sostenibilidad de recursos disponibles fortalecido</t>
  </si>
  <si>
    <t xml:space="preserve">      3.2 Metodologías y aspectos técnicos de (a) Informe técnico de condiciones previas (ITCP) con evaluación socioeconómica preliminar; y (b) estudio de diseño técnico de preinversión (EDTP) con términos de referencia y presupuestos detallados por sectores fortalecidos</t>
  </si>
  <si>
    <t xml:space="preserve">   Componente 1 Fortalecimiento de los procesos de gestión de la preinversión y de la coordinación con el ciclo de 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</si>
</sst>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363636"/>
      <name val="Segoe UI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31869B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9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8" fontId="0" fillId="0" borderId="0" xfId="0" applyNumberFormat="1"/>
    <xf numFmtId="164" fontId="3" fillId="5" borderId="1" xfId="1" applyNumberFormat="1" applyFont="1" applyFill="1" applyBorder="1" applyAlignment="1">
      <alignment horizontal="right" vertical="center" wrapText="1"/>
    </xf>
    <xf numFmtId="164" fontId="3" fillId="5" borderId="1" xfId="1" applyNumberFormat="1" applyFont="1" applyFill="1" applyBorder="1" applyAlignment="1">
      <alignment vertical="center" wrapText="1"/>
    </xf>
    <xf numFmtId="164" fontId="5" fillId="5" borderId="1" xfId="1" applyNumberFormat="1" applyFont="1" applyFill="1" applyBorder="1" applyAlignment="1">
      <alignment horizontal="right" vertical="center" wrapText="1"/>
    </xf>
    <xf numFmtId="164" fontId="5" fillId="5" borderId="1" xfId="1" applyNumberFormat="1" applyFont="1" applyFill="1" applyBorder="1" applyAlignment="1">
      <alignment vertical="center" wrapText="1"/>
    </xf>
    <xf numFmtId="10" fontId="0" fillId="0" borderId="0" xfId="2" applyNumberFormat="1" applyFont="1"/>
    <xf numFmtId="9" fontId="6" fillId="2" borderId="1" xfId="2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7C0D8-6A01-4397-B7E7-246A6D4AA873}">
  <dimension ref="D1:T58"/>
  <sheetViews>
    <sheetView tabSelected="1" zoomScale="70" zoomScaleNormal="70" workbookViewId="0">
      <selection activeCell="D5" sqref="D5"/>
    </sheetView>
  </sheetViews>
  <sheetFormatPr defaultRowHeight="14.4" x14ac:dyDescent="0.3"/>
  <cols>
    <col min="4" max="4" width="30" customWidth="1"/>
    <col min="5" max="5" width="11.44140625" hidden="1" customWidth="1"/>
    <col min="6" max="6" width="10.6640625" hidden="1" customWidth="1"/>
    <col min="7" max="7" width="11.109375" hidden="1" customWidth="1"/>
    <col min="8" max="8" width="15.88671875" customWidth="1"/>
    <col min="9" max="9" width="16" customWidth="1"/>
    <col min="10" max="10" width="15.5546875" customWidth="1"/>
    <col min="11" max="11" width="18.33203125" customWidth="1"/>
    <col min="12" max="12" width="17" customWidth="1"/>
    <col min="13" max="13" width="18.6640625" customWidth="1"/>
  </cols>
  <sheetData>
    <row r="1" spans="4:20" x14ac:dyDescent="0.3">
      <c r="D1" s="16"/>
      <c r="H1" s="16"/>
    </row>
    <row r="2" spans="4:20" x14ac:dyDescent="0.3">
      <c r="D2" s="16"/>
      <c r="H2" s="16"/>
      <c r="I2" s="16"/>
      <c r="J2" s="16"/>
      <c r="K2" s="16"/>
      <c r="L2" s="16"/>
      <c r="M2" s="16"/>
    </row>
    <row r="3" spans="4:20" ht="19.2" x14ac:dyDescent="0.3">
      <c r="D3" s="10"/>
      <c r="E3" s="10" t="s">
        <v>0</v>
      </c>
      <c r="F3" s="10" t="s">
        <v>1</v>
      </c>
      <c r="G3" s="10" t="s">
        <v>2</v>
      </c>
      <c r="H3" s="17" t="s">
        <v>3</v>
      </c>
      <c r="I3" s="10">
        <v>2019</v>
      </c>
      <c r="J3" s="10">
        <v>2020</v>
      </c>
      <c r="K3" s="10">
        <v>2021</v>
      </c>
      <c r="L3" s="10">
        <v>2022</v>
      </c>
      <c r="M3" s="10">
        <v>2023</v>
      </c>
    </row>
    <row r="4" spans="4:20" ht="31.2" x14ac:dyDescent="0.3">
      <c r="D4" s="1" t="s">
        <v>4</v>
      </c>
      <c r="E4" s="1" t="s">
        <v>5</v>
      </c>
      <c r="F4" s="1" t="s">
        <v>6</v>
      </c>
      <c r="G4" s="1" t="s">
        <v>7</v>
      </c>
      <c r="H4" s="18">
        <f>H5+H23+H45+H51</f>
        <v>15000000</v>
      </c>
      <c r="I4" s="18">
        <f>I5+I23+I45+I51</f>
        <v>53800</v>
      </c>
      <c r="J4" s="18">
        <f>J5+J23+J45+J51</f>
        <v>811880</v>
      </c>
      <c r="K4" s="18">
        <f>K5+K23+K45+K51</f>
        <v>2767946</v>
      </c>
      <c r="L4" s="18">
        <f>L5+L23+L45+L51</f>
        <v>6442474</v>
      </c>
      <c r="M4" s="18">
        <f>M5+M23+M45+M51</f>
        <v>4923900</v>
      </c>
      <c r="P4" s="16"/>
      <c r="Q4" s="16"/>
      <c r="R4" s="16"/>
      <c r="S4" s="16"/>
      <c r="T4" s="16"/>
    </row>
    <row r="5" spans="4:20" ht="57.6" x14ac:dyDescent="0.3">
      <c r="D5" s="2" t="s">
        <v>144</v>
      </c>
      <c r="E5" s="3" t="s">
        <v>8</v>
      </c>
      <c r="F5" s="3" t="s">
        <v>9</v>
      </c>
      <c r="G5" s="3" t="s">
        <v>10</v>
      </c>
      <c r="H5" s="12">
        <f>H6+H12+H14+H16+H18+H21</f>
        <v>929301</v>
      </c>
      <c r="I5" s="12">
        <f>I6+I12+I14+I16+I18+I21</f>
        <v>0</v>
      </c>
      <c r="J5" s="12">
        <f>J6+J12+J14+J16+J18+J21</f>
        <v>53000</v>
      </c>
      <c r="K5" s="12">
        <f>K6+K12+K14+K16+K18+K21</f>
        <v>325846</v>
      </c>
      <c r="L5" s="12">
        <f>L6+L12+L14+L16+L18+L21</f>
        <v>550455</v>
      </c>
      <c r="M5" s="12">
        <f>M6+M12+M14+M16+M18+M21</f>
        <v>0</v>
      </c>
    </row>
    <row r="6" spans="4:20" ht="158.4" x14ac:dyDescent="0.3">
      <c r="D6" s="4" t="s">
        <v>136</v>
      </c>
      <c r="E6" s="3" t="s">
        <v>11</v>
      </c>
      <c r="F6" s="3" t="s">
        <v>12</v>
      </c>
      <c r="G6" s="3" t="s">
        <v>13</v>
      </c>
      <c r="H6" s="12">
        <f>SUM(H7:H11)</f>
        <v>179000</v>
      </c>
      <c r="I6" s="12">
        <v>0</v>
      </c>
      <c r="J6" s="12">
        <f t="shared" ref="J6:K6" si="0">SUM(J7:J11)</f>
        <v>53000</v>
      </c>
      <c r="K6" s="12">
        <f t="shared" si="0"/>
        <v>126000</v>
      </c>
      <c r="L6" s="13">
        <v>0</v>
      </c>
      <c r="M6" s="12">
        <v>0</v>
      </c>
    </row>
    <row r="7" spans="4:20" ht="57.6" x14ac:dyDescent="0.3">
      <c r="D7" s="3" t="s">
        <v>114</v>
      </c>
      <c r="E7" s="3" t="s">
        <v>115</v>
      </c>
      <c r="F7" s="3" t="s">
        <v>12</v>
      </c>
      <c r="G7" s="3" t="s">
        <v>95</v>
      </c>
      <c r="H7" s="12">
        <f>SUM(I7:M7)</f>
        <v>36000</v>
      </c>
      <c r="I7" s="12">
        <v>0</v>
      </c>
      <c r="J7" s="12">
        <v>20000</v>
      </c>
      <c r="K7" s="13">
        <v>16000</v>
      </c>
      <c r="L7" s="13">
        <v>0</v>
      </c>
      <c r="M7" s="12">
        <v>0</v>
      </c>
    </row>
    <row r="8" spans="4:20" ht="43.2" x14ac:dyDescent="0.3">
      <c r="D8" s="3" t="s">
        <v>116</v>
      </c>
      <c r="E8" s="3" t="s">
        <v>117</v>
      </c>
      <c r="F8" s="3" t="s">
        <v>45</v>
      </c>
      <c r="G8" s="3" t="s">
        <v>13</v>
      </c>
      <c r="H8" s="12">
        <f t="shared" ref="H8:H11" si="1">SUM(I8:M8)</f>
        <v>67000</v>
      </c>
      <c r="I8" s="12">
        <v>0</v>
      </c>
      <c r="J8" s="12">
        <v>0</v>
      </c>
      <c r="K8" s="13">
        <v>67000</v>
      </c>
      <c r="L8" s="13">
        <v>0</v>
      </c>
      <c r="M8" s="12">
        <v>0</v>
      </c>
    </row>
    <row r="9" spans="4:20" ht="115.2" x14ac:dyDescent="0.3">
      <c r="D9" s="3" t="s">
        <v>126</v>
      </c>
      <c r="E9" s="3" t="s">
        <v>127</v>
      </c>
      <c r="F9" s="3" t="s">
        <v>14</v>
      </c>
      <c r="G9" s="3" t="s">
        <v>128</v>
      </c>
      <c r="H9" s="12">
        <f t="shared" si="1"/>
        <v>36000</v>
      </c>
      <c r="I9" s="12">
        <v>0</v>
      </c>
      <c r="J9" s="12">
        <v>0</v>
      </c>
      <c r="K9" s="13">
        <v>36000</v>
      </c>
      <c r="L9" s="13">
        <v>0</v>
      </c>
      <c r="M9" s="12">
        <v>0</v>
      </c>
    </row>
    <row r="10" spans="4:20" ht="43.2" x14ac:dyDescent="0.3">
      <c r="D10" s="3" t="s">
        <v>129</v>
      </c>
      <c r="E10" s="3" t="s">
        <v>117</v>
      </c>
      <c r="F10" s="3" t="s">
        <v>45</v>
      </c>
      <c r="G10" s="3" t="s">
        <v>13</v>
      </c>
      <c r="H10" s="12">
        <f t="shared" si="1"/>
        <v>7000</v>
      </c>
      <c r="I10" s="12">
        <v>0</v>
      </c>
      <c r="J10" s="12">
        <v>0</v>
      </c>
      <c r="K10" s="13">
        <v>7000</v>
      </c>
      <c r="L10" s="13">
        <v>0</v>
      </c>
      <c r="M10" s="12">
        <v>0</v>
      </c>
    </row>
    <row r="11" spans="4:20" ht="43.2" x14ac:dyDescent="0.3">
      <c r="D11" s="3" t="s">
        <v>118</v>
      </c>
      <c r="E11" s="3" t="s">
        <v>15</v>
      </c>
      <c r="F11" s="3" t="s">
        <v>16</v>
      </c>
      <c r="G11" s="3" t="s">
        <v>17</v>
      </c>
      <c r="H11" s="12">
        <f t="shared" si="1"/>
        <v>33000</v>
      </c>
      <c r="I11" s="12">
        <v>0</v>
      </c>
      <c r="J11" s="12">
        <v>33000</v>
      </c>
      <c r="K11" s="13">
        <v>0</v>
      </c>
      <c r="L11" s="13">
        <v>0</v>
      </c>
      <c r="M11" s="12">
        <v>0</v>
      </c>
    </row>
    <row r="12" spans="4:20" ht="72" x14ac:dyDescent="0.3">
      <c r="D12" s="4" t="s">
        <v>137</v>
      </c>
      <c r="E12" s="3" t="s">
        <v>8</v>
      </c>
      <c r="F12" s="3" t="s">
        <v>9</v>
      </c>
      <c r="G12" s="3" t="s">
        <v>10</v>
      </c>
      <c r="H12" s="12">
        <f>H13</f>
        <v>396911</v>
      </c>
      <c r="I12" s="12">
        <f t="shared" ref="I12:M12" si="2">I13</f>
        <v>0</v>
      </c>
      <c r="J12" s="12">
        <f t="shared" si="2"/>
        <v>0</v>
      </c>
      <c r="K12" s="12">
        <f t="shared" si="2"/>
        <v>0</v>
      </c>
      <c r="L12" s="12">
        <f t="shared" si="2"/>
        <v>396911</v>
      </c>
      <c r="M12" s="12">
        <f t="shared" si="2"/>
        <v>0</v>
      </c>
    </row>
    <row r="13" spans="4:20" ht="72" x14ac:dyDescent="0.3">
      <c r="D13" s="3" t="s">
        <v>119</v>
      </c>
      <c r="E13" s="3" t="s">
        <v>8</v>
      </c>
      <c r="F13" s="3" t="s">
        <v>9</v>
      </c>
      <c r="G13" s="3" t="s">
        <v>10</v>
      </c>
      <c r="H13" s="12">
        <f>SUM(I13:M13)</f>
        <v>396911</v>
      </c>
      <c r="I13" s="12">
        <v>0</v>
      </c>
      <c r="J13" s="12">
        <v>0</v>
      </c>
      <c r="K13" s="13">
        <v>0</v>
      </c>
      <c r="L13" s="13">
        <v>396911</v>
      </c>
      <c r="M13" s="12">
        <v>0</v>
      </c>
    </row>
    <row r="14" spans="4:20" ht="43.2" x14ac:dyDescent="0.3">
      <c r="D14" s="4" t="s">
        <v>138</v>
      </c>
      <c r="E14" s="3" t="s">
        <v>18</v>
      </c>
      <c r="F14" s="3" t="s">
        <v>19</v>
      </c>
      <c r="G14" s="3" t="s">
        <v>20</v>
      </c>
      <c r="H14" s="12">
        <f>H15</f>
        <v>203544</v>
      </c>
      <c r="I14" s="12">
        <f t="shared" ref="I14" si="3">I15</f>
        <v>0</v>
      </c>
      <c r="J14" s="12">
        <f t="shared" ref="J14" si="4">J15</f>
        <v>0</v>
      </c>
      <c r="K14" s="12">
        <f t="shared" ref="K14" si="5">K15</f>
        <v>150000</v>
      </c>
      <c r="L14" s="12">
        <f t="shared" ref="L14" si="6">L15</f>
        <v>53544</v>
      </c>
      <c r="M14" s="12">
        <f t="shared" ref="M14" si="7">M15</f>
        <v>0</v>
      </c>
    </row>
    <row r="15" spans="4:20" ht="57.6" x14ac:dyDescent="0.3">
      <c r="D15" s="3" t="s">
        <v>120</v>
      </c>
      <c r="E15" s="3" t="s">
        <v>18</v>
      </c>
      <c r="F15" s="3" t="s">
        <v>19</v>
      </c>
      <c r="G15" s="3" t="s">
        <v>20</v>
      </c>
      <c r="H15" s="12">
        <f>SUM(I15:M15)</f>
        <v>203544</v>
      </c>
      <c r="I15" s="12">
        <v>0</v>
      </c>
      <c r="J15" s="12">
        <v>0</v>
      </c>
      <c r="K15" s="13">
        <v>150000</v>
      </c>
      <c r="L15" s="13">
        <v>53544</v>
      </c>
      <c r="M15" s="12">
        <v>0</v>
      </c>
    </row>
    <row r="16" spans="4:20" ht="57.6" x14ac:dyDescent="0.3">
      <c r="D16" s="4" t="s">
        <v>139</v>
      </c>
      <c r="E16" s="3" t="s">
        <v>21</v>
      </c>
      <c r="F16" s="3" t="s">
        <v>22</v>
      </c>
      <c r="G16" s="3" t="s">
        <v>23</v>
      </c>
      <c r="H16" s="12">
        <f>H17</f>
        <v>9240</v>
      </c>
      <c r="I16" s="12">
        <f t="shared" ref="I16" si="8">I17</f>
        <v>0</v>
      </c>
      <c r="J16" s="12">
        <f t="shared" ref="J16" si="9">J17</f>
        <v>0</v>
      </c>
      <c r="K16" s="12">
        <f t="shared" ref="K16" si="10">K17</f>
        <v>9240</v>
      </c>
      <c r="L16" s="12">
        <f t="shared" ref="L16" si="11">L17</f>
        <v>0</v>
      </c>
      <c r="M16" s="12">
        <f t="shared" ref="M16" si="12">M17</f>
        <v>0</v>
      </c>
    </row>
    <row r="17" spans="4:13" ht="57.6" x14ac:dyDescent="0.3">
      <c r="D17" s="3" t="s">
        <v>121</v>
      </c>
      <c r="E17" s="3" t="s">
        <v>21</v>
      </c>
      <c r="F17" s="3" t="s">
        <v>22</v>
      </c>
      <c r="G17" s="3" t="s">
        <v>23</v>
      </c>
      <c r="H17" s="12">
        <f>SUM(I17:M17)</f>
        <v>9240</v>
      </c>
      <c r="I17" s="12">
        <v>0</v>
      </c>
      <c r="J17" s="12">
        <v>0</v>
      </c>
      <c r="K17" s="13">
        <v>9240</v>
      </c>
      <c r="L17" s="13">
        <v>0</v>
      </c>
      <c r="M17" s="12">
        <v>0</v>
      </c>
    </row>
    <row r="18" spans="4:13" ht="43.2" x14ac:dyDescent="0.3">
      <c r="D18" s="4" t="s">
        <v>140</v>
      </c>
      <c r="E18" s="3" t="s">
        <v>24</v>
      </c>
      <c r="F18" s="3" t="s">
        <v>25</v>
      </c>
      <c r="G18" s="3" t="s">
        <v>26</v>
      </c>
      <c r="H18" s="12">
        <f>SUM(H19:H20)</f>
        <v>122126</v>
      </c>
      <c r="I18" s="12">
        <f t="shared" ref="I18:M18" si="13">SUM(I19:I20)</f>
        <v>0</v>
      </c>
      <c r="J18" s="12">
        <f t="shared" si="13"/>
        <v>0</v>
      </c>
      <c r="K18" s="12">
        <f t="shared" si="13"/>
        <v>22126</v>
      </c>
      <c r="L18" s="12">
        <f t="shared" si="13"/>
        <v>100000</v>
      </c>
      <c r="M18" s="12">
        <f t="shared" si="13"/>
        <v>0</v>
      </c>
    </row>
    <row r="19" spans="4:13" ht="43.2" x14ac:dyDescent="0.3">
      <c r="D19" s="3" t="s">
        <v>122</v>
      </c>
      <c r="E19" s="3" t="s">
        <v>24</v>
      </c>
      <c r="F19" s="3" t="s">
        <v>25</v>
      </c>
      <c r="G19" s="3" t="s">
        <v>26</v>
      </c>
      <c r="H19" s="12">
        <f>SUM(I19:M19)</f>
        <v>100000</v>
      </c>
      <c r="I19" s="12">
        <v>0</v>
      </c>
      <c r="J19" s="12">
        <v>0</v>
      </c>
      <c r="K19" s="13">
        <v>0</v>
      </c>
      <c r="L19" s="13">
        <v>100000</v>
      </c>
      <c r="M19" s="12">
        <v>0</v>
      </c>
    </row>
    <row r="20" spans="4:13" ht="28.8" x14ac:dyDescent="0.3">
      <c r="D20" s="3" t="s">
        <v>130</v>
      </c>
      <c r="E20" s="3" t="s">
        <v>117</v>
      </c>
      <c r="F20" s="3" t="s">
        <v>131</v>
      </c>
      <c r="G20" s="3" t="s">
        <v>132</v>
      </c>
      <c r="H20" s="12">
        <f>SUM(I20:M20)</f>
        <v>22126</v>
      </c>
      <c r="I20" s="12">
        <v>0</v>
      </c>
      <c r="J20" s="12">
        <v>0</v>
      </c>
      <c r="K20" s="13">
        <v>22126</v>
      </c>
      <c r="L20" s="13">
        <v>0</v>
      </c>
      <c r="M20" s="12">
        <v>0</v>
      </c>
    </row>
    <row r="21" spans="4:13" ht="57.6" x14ac:dyDescent="0.3">
      <c r="D21" s="4" t="s">
        <v>141</v>
      </c>
      <c r="E21" s="3" t="s">
        <v>21</v>
      </c>
      <c r="F21" s="3" t="s">
        <v>27</v>
      </c>
      <c r="G21" s="3" t="s">
        <v>28</v>
      </c>
      <c r="H21" s="12">
        <f>H22</f>
        <v>18480</v>
      </c>
      <c r="I21" s="12">
        <f t="shared" ref="I21" si="14">I22</f>
        <v>0</v>
      </c>
      <c r="J21" s="12">
        <f t="shared" ref="J21" si="15">J22</f>
        <v>0</v>
      </c>
      <c r="K21" s="12">
        <f t="shared" ref="K21" si="16">K22</f>
        <v>18480</v>
      </c>
      <c r="L21" s="12">
        <f t="shared" ref="L21" si="17">L22</f>
        <v>0</v>
      </c>
      <c r="M21" s="12">
        <f t="shared" ref="M21" si="18">M22</f>
        <v>0</v>
      </c>
    </row>
    <row r="22" spans="4:13" ht="57.6" x14ac:dyDescent="0.3">
      <c r="D22" s="3" t="s">
        <v>123</v>
      </c>
      <c r="E22" s="3" t="s">
        <v>21</v>
      </c>
      <c r="F22" s="3" t="s">
        <v>27</v>
      </c>
      <c r="G22" s="3" t="s">
        <v>28</v>
      </c>
      <c r="H22" s="12">
        <f>SUM(I22:M22)</f>
        <v>18480</v>
      </c>
      <c r="I22" s="12">
        <v>0</v>
      </c>
      <c r="J22" s="12">
        <v>0</v>
      </c>
      <c r="K22" s="13">
        <v>18480</v>
      </c>
      <c r="L22" s="13">
        <v>0</v>
      </c>
      <c r="M22" s="12">
        <v>0</v>
      </c>
    </row>
    <row r="23" spans="4:13" ht="28.8" x14ac:dyDescent="0.3">
      <c r="D23" s="2" t="s">
        <v>29</v>
      </c>
      <c r="E23" s="3" t="s">
        <v>30</v>
      </c>
      <c r="F23" s="3" t="s">
        <v>31</v>
      </c>
      <c r="G23" s="3" t="s">
        <v>7</v>
      </c>
      <c r="H23" s="12">
        <f>H24+H41+H43</f>
        <v>12232720</v>
      </c>
      <c r="I23" s="12">
        <f t="shared" ref="I23:M23" si="19">I24+I41+I43</f>
        <v>0</v>
      </c>
      <c r="J23" s="12">
        <f t="shared" si="19"/>
        <v>393800</v>
      </c>
      <c r="K23" s="12">
        <f t="shared" si="19"/>
        <v>1801720</v>
      </c>
      <c r="L23" s="12">
        <f t="shared" si="19"/>
        <v>5367100</v>
      </c>
      <c r="M23" s="12">
        <f t="shared" si="19"/>
        <v>4670100</v>
      </c>
    </row>
    <row r="24" spans="4:13" ht="28.8" x14ac:dyDescent="0.3">
      <c r="D24" s="5" t="s">
        <v>32</v>
      </c>
      <c r="E24" s="3" t="s">
        <v>30</v>
      </c>
      <c r="F24" s="3" t="s">
        <v>31</v>
      </c>
      <c r="G24" s="3" t="s">
        <v>7</v>
      </c>
      <c r="H24" s="12">
        <f>SUM(H25:H40)</f>
        <v>12180760</v>
      </c>
      <c r="I24" s="12">
        <f t="shared" ref="I24:M24" si="20">SUM(I25:I40)</f>
        <v>0</v>
      </c>
      <c r="J24" s="12">
        <f t="shared" si="20"/>
        <v>363800</v>
      </c>
      <c r="K24" s="12">
        <f t="shared" si="20"/>
        <v>1779760</v>
      </c>
      <c r="L24" s="12">
        <f t="shared" si="20"/>
        <v>5367100</v>
      </c>
      <c r="M24" s="12">
        <f t="shared" si="20"/>
        <v>4670100</v>
      </c>
    </row>
    <row r="25" spans="4:13" ht="57.6" x14ac:dyDescent="0.3">
      <c r="D25" s="6" t="s">
        <v>33</v>
      </c>
      <c r="E25" s="3" t="s">
        <v>34</v>
      </c>
      <c r="F25" s="3" t="s">
        <v>35</v>
      </c>
      <c r="G25" s="3" t="s">
        <v>36</v>
      </c>
      <c r="H25" s="12">
        <v>300000</v>
      </c>
      <c r="I25" s="12"/>
      <c r="J25" s="12">
        <v>16800</v>
      </c>
      <c r="K25" s="13">
        <v>57200</v>
      </c>
      <c r="L25" s="13">
        <v>143200</v>
      </c>
      <c r="M25" s="12">
        <v>82800</v>
      </c>
    </row>
    <row r="26" spans="4:13" ht="62.4" x14ac:dyDescent="0.3">
      <c r="D26" s="7" t="s">
        <v>37</v>
      </c>
      <c r="E26" s="3" t="s">
        <v>34</v>
      </c>
      <c r="F26" s="3" t="s">
        <v>38</v>
      </c>
      <c r="G26" s="3" t="s">
        <v>39</v>
      </c>
      <c r="H26" s="12">
        <v>300000</v>
      </c>
      <c r="I26" s="12"/>
      <c r="J26" s="12">
        <v>0</v>
      </c>
      <c r="K26" s="13">
        <v>102800</v>
      </c>
      <c r="L26" s="13">
        <v>183400</v>
      </c>
      <c r="M26" s="12">
        <v>13800</v>
      </c>
    </row>
    <row r="27" spans="4:13" ht="78" x14ac:dyDescent="0.3">
      <c r="D27" s="7" t="s">
        <v>40</v>
      </c>
      <c r="E27" s="3" t="s">
        <v>34</v>
      </c>
      <c r="F27" s="3" t="s">
        <v>31</v>
      </c>
      <c r="G27" s="3" t="s">
        <v>41</v>
      </c>
      <c r="H27" s="12">
        <v>100000</v>
      </c>
      <c r="I27" s="12"/>
      <c r="J27" s="12">
        <v>30000</v>
      </c>
      <c r="K27" s="13">
        <v>70000</v>
      </c>
      <c r="L27" s="13">
        <v>0</v>
      </c>
      <c r="M27" s="12">
        <v>0</v>
      </c>
    </row>
    <row r="28" spans="4:13" ht="46.8" x14ac:dyDescent="0.3">
      <c r="D28" s="7" t="s">
        <v>133</v>
      </c>
      <c r="E28" s="3" t="s">
        <v>34</v>
      </c>
      <c r="F28" s="3" t="s">
        <v>42</v>
      </c>
      <c r="G28" s="3" t="s">
        <v>43</v>
      </c>
      <c r="H28" s="12">
        <v>1100000</v>
      </c>
      <c r="I28" s="12"/>
      <c r="J28" s="12">
        <v>0</v>
      </c>
      <c r="K28" s="13">
        <v>0</v>
      </c>
      <c r="L28" s="13">
        <v>856000</v>
      </c>
      <c r="M28" s="12">
        <v>244000</v>
      </c>
    </row>
    <row r="29" spans="4:13" ht="62.4" x14ac:dyDescent="0.3">
      <c r="D29" s="7" t="s">
        <v>44</v>
      </c>
      <c r="E29" s="3" t="s">
        <v>34</v>
      </c>
      <c r="F29" s="3" t="s">
        <v>45</v>
      </c>
      <c r="G29" s="3" t="s">
        <v>46</v>
      </c>
      <c r="H29" s="12">
        <v>1000000</v>
      </c>
      <c r="I29" s="12"/>
      <c r="J29" s="12">
        <v>0</v>
      </c>
      <c r="K29" s="13">
        <v>0</v>
      </c>
      <c r="L29" s="13">
        <v>550000</v>
      </c>
      <c r="M29" s="12">
        <v>450000</v>
      </c>
    </row>
    <row r="30" spans="4:13" ht="93.6" x14ac:dyDescent="0.3">
      <c r="D30" s="7" t="s">
        <v>47</v>
      </c>
      <c r="E30" s="3" t="s">
        <v>34</v>
      </c>
      <c r="F30" s="3" t="s">
        <v>48</v>
      </c>
      <c r="G30" s="3" t="s">
        <v>49</v>
      </c>
      <c r="H30" s="12">
        <v>550000</v>
      </c>
      <c r="I30" s="12"/>
      <c r="J30" s="12">
        <v>15000</v>
      </c>
      <c r="K30" s="13">
        <v>385000</v>
      </c>
      <c r="L30" s="13">
        <v>150000</v>
      </c>
      <c r="M30" s="12">
        <v>0</v>
      </c>
    </row>
    <row r="31" spans="4:13" ht="93.6" x14ac:dyDescent="0.3">
      <c r="D31" s="7" t="s">
        <v>50</v>
      </c>
      <c r="E31" s="3" t="s">
        <v>34</v>
      </c>
      <c r="F31" s="3" t="s">
        <v>51</v>
      </c>
      <c r="G31" s="3" t="s">
        <v>7</v>
      </c>
      <c r="H31" s="12">
        <v>750000</v>
      </c>
      <c r="I31" s="12"/>
      <c r="J31" s="12">
        <v>0</v>
      </c>
      <c r="K31" s="13">
        <v>0</v>
      </c>
      <c r="L31" s="13">
        <v>225000</v>
      </c>
      <c r="M31" s="12">
        <v>525000</v>
      </c>
    </row>
    <row r="32" spans="4:13" ht="46.8" x14ac:dyDescent="0.3">
      <c r="D32" s="7" t="s">
        <v>52</v>
      </c>
      <c r="E32" s="3" t="s">
        <v>34</v>
      </c>
      <c r="F32" s="3" t="s">
        <v>53</v>
      </c>
      <c r="G32" s="3" t="s">
        <v>54</v>
      </c>
      <c r="H32" s="12">
        <v>450000</v>
      </c>
      <c r="I32" s="12"/>
      <c r="J32" s="12">
        <v>0</v>
      </c>
      <c r="K32" s="13">
        <v>24500</v>
      </c>
      <c r="L32" s="13">
        <v>298000</v>
      </c>
      <c r="M32" s="12">
        <v>127500</v>
      </c>
    </row>
    <row r="33" spans="4:13" ht="62.4" x14ac:dyDescent="0.3">
      <c r="D33" s="7" t="s">
        <v>55</v>
      </c>
      <c r="E33" s="3" t="s">
        <v>34</v>
      </c>
      <c r="F33" s="3" t="s">
        <v>35</v>
      </c>
      <c r="G33" s="3" t="s">
        <v>36</v>
      </c>
      <c r="H33" s="12">
        <v>700000</v>
      </c>
      <c r="I33" s="12"/>
      <c r="J33" s="12">
        <v>0</v>
      </c>
      <c r="K33" s="13">
        <v>0</v>
      </c>
      <c r="L33" s="13">
        <v>210000</v>
      </c>
      <c r="M33" s="12">
        <v>490000</v>
      </c>
    </row>
    <row r="34" spans="4:13" ht="62.4" x14ac:dyDescent="0.3">
      <c r="D34" s="7" t="s">
        <v>56</v>
      </c>
      <c r="E34" s="3" t="s">
        <v>34</v>
      </c>
      <c r="F34" s="3" t="s">
        <v>57</v>
      </c>
      <c r="G34" s="3" t="s">
        <v>58</v>
      </c>
      <c r="H34" s="12">
        <v>250000</v>
      </c>
      <c r="I34" s="12"/>
      <c r="J34" s="12">
        <v>0</v>
      </c>
      <c r="K34" s="13">
        <v>175000</v>
      </c>
      <c r="L34" s="13">
        <v>75000</v>
      </c>
      <c r="M34" s="12">
        <v>0</v>
      </c>
    </row>
    <row r="35" spans="4:13" ht="78" x14ac:dyDescent="0.3">
      <c r="D35" s="7" t="s">
        <v>59</v>
      </c>
      <c r="E35" s="3" t="s">
        <v>34</v>
      </c>
      <c r="F35" s="3" t="s">
        <v>60</v>
      </c>
      <c r="G35" s="3" t="s">
        <v>61</v>
      </c>
      <c r="H35" s="12">
        <v>150000</v>
      </c>
      <c r="I35" s="12"/>
      <c r="J35" s="12">
        <v>0</v>
      </c>
      <c r="K35" s="13">
        <v>19000</v>
      </c>
      <c r="L35" s="13">
        <v>87000</v>
      </c>
      <c r="M35" s="12">
        <v>44000</v>
      </c>
    </row>
    <row r="36" spans="4:13" ht="140.4" x14ac:dyDescent="0.3">
      <c r="D36" s="7" t="s">
        <v>62</v>
      </c>
      <c r="E36" s="3" t="s">
        <v>34</v>
      </c>
      <c r="F36" s="3" t="s">
        <v>63</v>
      </c>
      <c r="G36" s="3" t="s">
        <v>64</v>
      </c>
      <c r="H36" s="12">
        <v>1500000</v>
      </c>
      <c r="I36" s="12"/>
      <c r="J36" s="12">
        <v>0</v>
      </c>
      <c r="K36" s="13">
        <v>0</v>
      </c>
      <c r="L36" s="13">
        <v>652000</v>
      </c>
      <c r="M36" s="12">
        <v>848000</v>
      </c>
    </row>
    <row r="37" spans="4:13" ht="46.8" x14ac:dyDescent="0.3">
      <c r="D37" s="7" t="s">
        <v>134</v>
      </c>
      <c r="E37" s="3" t="s">
        <v>34</v>
      </c>
      <c r="F37" s="3" t="s">
        <v>65</v>
      </c>
      <c r="G37" s="3" t="s">
        <v>66</v>
      </c>
      <c r="H37" s="12">
        <v>1000000</v>
      </c>
      <c r="I37" s="12"/>
      <c r="J37" s="12">
        <v>200000</v>
      </c>
      <c r="K37" s="13">
        <v>500000</v>
      </c>
      <c r="L37" s="13">
        <v>300000</v>
      </c>
      <c r="M37" s="12">
        <v>0</v>
      </c>
    </row>
    <row r="38" spans="4:13" ht="78" x14ac:dyDescent="0.3">
      <c r="D38" s="7" t="s">
        <v>135</v>
      </c>
      <c r="E38" s="3" t="s">
        <v>34</v>
      </c>
      <c r="F38" s="3" t="s">
        <v>67</v>
      </c>
      <c r="G38" s="3" t="s">
        <v>68</v>
      </c>
      <c r="H38" s="12">
        <v>3500000</v>
      </c>
      <c r="I38" s="12"/>
      <c r="J38" s="12">
        <v>0</v>
      </c>
      <c r="K38" s="13">
        <v>122500</v>
      </c>
      <c r="L38" s="13">
        <f>782500+750000</f>
        <v>1532500</v>
      </c>
      <c r="M38" s="12">
        <f>845000+1000000</f>
        <v>1845000</v>
      </c>
    </row>
    <row r="39" spans="4:13" ht="78" x14ac:dyDescent="0.3">
      <c r="D39" s="7" t="s">
        <v>69</v>
      </c>
      <c r="E39" s="3" t="s">
        <v>34</v>
      </c>
      <c r="F39" s="3" t="s">
        <v>70</v>
      </c>
      <c r="G39" s="3" t="s">
        <v>71</v>
      </c>
      <c r="H39" s="12">
        <v>350000</v>
      </c>
      <c r="I39" s="12"/>
      <c r="J39" s="12">
        <v>0</v>
      </c>
      <c r="K39" s="13">
        <v>245000</v>
      </c>
      <c r="L39" s="13">
        <v>105000</v>
      </c>
      <c r="M39" s="12">
        <v>0</v>
      </c>
    </row>
    <row r="40" spans="4:13" ht="43.2" x14ac:dyDescent="0.3">
      <c r="D40" s="6" t="s">
        <v>72</v>
      </c>
      <c r="E40" s="3" t="s">
        <v>73</v>
      </c>
      <c r="F40" s="3" t="s">
        <v>74</v>
      </c>
      <c r="G40" s="3" t="s">
        <v>28</v>
      </c>
      <c r="H40" s="12">
        <v>180760</v>
      </c>
      <c r="I40" s="12">
        <v>0</v>
      </c>
      <c r="J40" s="12">
        <v>102000</v>
      </c>
      <c r="K40" s="13">
        <v>78760</v>
      </c>
      <c r="L40" s="13">
        <v>0</v>
      </c>
      <c r="M40" s="12">
        <v>0</v>
      </c>
    </row>
    <row r="41" spans="4:13" ht="43.2" x14ac:dyDescent="0.3">
      <c r="D41" s="5" t="s">
        <v>75</v>
      </c>
      <c r="E41" s="3" t="s">
        <v>21</v>
      </c>
      <c r="F41" s="3" t="s">
        <v>76</v>
      </c>
      <c r="G41" s="3" t="s">
        <v>77</v>
      </c>
      <c r="H41" s="12">
        <f>H42</f>
        <v>36960</v>
      </c>
      <c r="I41" s="12">
        <f t="shared" ref="I41:M41" si="21">I42</f>
        <v>0</v>
      </c>
      <c r="J41" s="12">
        <f t="shared" si="21"/>
        <v>28000</v>
      </c>
      <c r="K41" s="12">
        <f t="shared" si="21"/>
        <v>8960</v>
      </c>
      <c r="L41" s="12">
        <f t="shared" si="21"/>
        <v>0</v>
      </c>
      <c r="M41" s="12">
        <f t="shared" si="21"/>
        <v>0</v>
      </c>
    </row>
    <row r="42" spans="4:13" ht="129.6" x14ac:dyDescent="0.3">
      <c r="D42" s="3" t="s">
        <v>78</v>
      </c>
      <c r="E42" s="3" t="s">
        <v>21</v>
      </c>
      <c r="F42" s="3" t="s">
        <v>76</v>
      </c>
      <c r="G42" s="3" t="s">
        <v>77</v>
      </c>
      <c r="H42" s="12">
        <v>36960</v>
      </c>
      <c r="I42" s="12">
        <v>0</v>
      </c>
      <c r="J42" s="12">
        <v>28000</v>
      </c>
      <c r="K42" s="13">
        <v>8960</v>
      </c>
      <c r="L42" s="13">
        <v>0</v>
      </c>
      <c r="M42" s="12">
        <v>0</v>
      </c>
    </row>
    <row r="43" spans="4:13" ht="57.6" x14ac:dyDescent="0.3">
      <c r="D43" s="5" t="s">
        <v>142</v>
      </c>
      <c r="E43" s="3" t="s">
        <v>21</v>
      </c>
      <c r="F43" s="3" t="s">
        <v>79</v>
      </c>
      <c r="G43" s="3" t="s">
        <v>80</v>
      </c>
      <c r="H43" s="12">
        <f t="shared" ref="H43:M43" si="22">H44</f>
        <v>15000</v>
      </c>
      <c r="I43" s="12">
        <f t="shared" si="22"/>
        <v>0</v>
      </c>
      <c r="J43" s="12">
        <f t="shared" si="22"/>
        <v>2000</v>
      </c>
      <c r="K43" s="12">
        <f t="shared" si="22"/>
        <v>13000</v>
      </c>
      <c r="L43" s="12">
        <f t="shared" si="22"/>
        <v>0</v>
      </c>
      <c r="M43" s="12">
        <f t="shared" si="22"/>
        <v>0</v>
      </c>
    </row>
    <row r="44" spans="4:13" ht="28.8" x14ac:dyDescent="0.3">
      <c r="D44" s="3" t="s">
        <v>81</v>
      </c>
      <c r="E44" s="3" t="s">
        <v>21</v>
      </c>
      <c r="F44" s="3" t="s">
        <v>79</v>
      </c>
      <c r="G44" s="3" t="s">
        <v>80</v>
      </c>
      <c r="H44" s="12">
        <v>15000</v>
      </c>
      <c r="I44" s="12">
        <v>0</v>
      </c>
      <c r="J44" s="12">
        <v>2000</v>
      </c>
      <c r="K44" s="13">
        <v>13000</v>
      </c>
      <c r="L44" s="13">
        <v>0</v>
      </c>
      <c r="M44" s="12">
        <v>0</v>
      </c>
    </row>
    <row r="45" spans="4:13" ht="43.2" x14ac:dyDescent="0.3">
      <c r="D45" s="2" t="s">
        <v>82</v>
      </c>
      <c r="E45" s="3" t="s">
        <v>83</v>
      </c>
      <c r="F45" s="3" t="s">
        <v>84</v>
      </c>
      <c r="G45" s="3" t="s">
        <v>85</v>
      </c>
      <c r="H45" s="12">
        <f>SUM(H46:H50)</f>
        <v>712860</v>
      </c>
      <c r="I45" s="12">
        <f t="shared" ref="I45:M45" si="23">SUM(I46:I50)</f>
        <v>28800</v>
      </c>
      <c r="J45" s="12">
        <f t="shared" si="23"/>
        <v>260080</v>
      </c>
      <c r="K45" s="12">
        <f t="shared" si="23"/>
        <v>233380</v>
      </c>
      <c r="L45" s="12">
        <f t="shared" si="23"/>
        <v>111800</v>
      </c>
      <c r="M45" s="12">
        <f t="shared" si="23"/>
        <v>78800</v>
      </c>
    </row>
    <row r="46" spans="4:13" ht="57.6" x14ac:dyDescent="0.3">
      <c r="D46" s="8" t="s">
        <v>86</v>
      </c>
      <c r="E46" s="3" t="s">
        <v>83</v>
      </c>
      <c r="F46" s="3" t="s">
        <v>84</v>
      </c>
      <c r="G46" s="3" t="s">
        <v>85</v>
      </c>
      <c r="H46" s="12">
        <v>169000</v>
      </c>
      <c r="I46" s="12">
        <v>28800</v>
      </c>
      <c r="J46" s="12">
        <v>53800</v>
      </c>
      <c r="K46" s="13">
        <v>28800</v>
      </c>
      <c r="L46" s="13">
        <v>28800</v>
      </c>
      <c r="M46" s="12">
        <v>28800</v>
      </c>
    </row>
    <row r="47" spans="4:13" ht="117" customHeight="1" x14ac:dyDescent="0.3">
      <c r="D47" s="8" t="s">
        <v>143</v>
      </c>
      <c r="E47" s="3" t="s">
        <v>21</v>
      </c>
      <c r="F47" s="3" t="s">
        <v>87</v>
      </c>
      <c r="G47" s="3" t="s">
        <v>88</v>
      </c>
      <c r="H47" s="12">
        <v>46200</v>
      </c>
      <c r="I47" s="12">
        <v>0</v>
      </c>
      <c r="J47" s="12">
        <v>38480</v>
      </c>
      <c r="K47" s="13">
        <v>7720</v>
      </c>
      <c r="L47" s="13">
        <v>0</v>
      </c>
      <c r="M47" s="12">
        <v>0</v>
      </c>
    </row>
    <row r="48" spans="4:13" ht="28.8" x14ac:dyDescent="0.3">
      <c r="D48" s="8" t="s">
        <v>89</v>
      </c>
      <c r="E48" s="3" t="s">
        <v>90</v>
      </c>
      <c r="F48" s="3" t="s">
        <v>91</v>
      </c>
      <c r="G48" s="3" t="s">
        <v>92</v>
      </c>
      <c r="H48" s="12">
        <v>343660</v>
      </c>
      <c r="I48" s="12">
        <v>0</v>
      </c>
      <c r="J48" s="12">
        <v>119960</v>
      </c>
      <c r="K48" s="13">
        <v>90700</v>
      </c>
      <c r="L48" s="13">
        <v>83000</v>
      </c>
      <c r="M48" s="12">
        <v>50000</v>
      </c>
    </row>
    <row r="49" spans="4:13" ht="43.2" x14ac:dyDescent="0.3">
      <c r="D49" s="8" t="s">
        <v>93</v>
      </c>
      <c r="E49" s="3" t="s">
        <v>21</v>
      </c>
      <c r="F49" s="3" t="s">
        <v>94</v>
      </c>
      <c r="G49" s="3" t="s">
        <v>95</v>
      </c>
      <c r="H49" s="12">
        <v>147840</v>
      </c>
      <c r="I49" s="12">
        <v>0</v>
      </c>
      <c r="J49" s="12">
        <v>47840</v>
      </c>
      <c r="K49" s="13">
        <v>100000</v>
      </c>
      <c r="L49" s="13">
        <v>0</v>
      </c>
      <c r="M49" s="12">
        <v>0</v>
      </c>
    </row>
    <row r="50" spans="4:13" ht="43.2" x14ac:dyDescent="0.3">
      <c r="D50" s="8" t="s">
        <v>96</v>
      </c>
      <c r="E50" s="3" t="s">
        <v>21</v>
      </c>
      <c r="F50" s="3" t="s">
        <v>97</v>
      </c>
      <c r="G50" s="3" t="s">
        <v>98</v>
      </c>
      <c r="H50" s="12">
        <v>6160</v>
      </c>
      <c r="I50" s="12">
        <v>0</v>
      </c>
      <c r="J50" s="12">
        <v>0</v>
      </c>
      <c r="K50" s="13">
        <v>6160</v>
      </c>
      <c r="L50" s="13">
        <v>0</v>
      </c>
      <c r="M50" s="12">
        <v>0</v>
      </c>
    </row>
    <row r="51" spans="4:13" ht="28.8" x14ac:dyDescent="0.3">
      <c r="D51" s="2" t="s">
        <v>99</v>
      </c>
      <c r="E51" s="3" t="s">
        <v>100</v>
      </c>
      <c r="F51" s="3" t="s">
        <v>101</v>
      </c>
      <c r="G51" s="3" t="s">
        <v>102</v>
      </c>
      <c r="H51" s="12">
        <f>SUM(H52:H57)</f>
        <v>1125119</v>
      </c>
      <c r="I51" s="12">
        <f t="shared" ref="I51:M51" si="24">SUM(I52:I57)</f>
        <v>25000</v>
      </c>
      <c r="J51" s="12">
        <f t="shared" si="24"/>
        <v>105000</v>
      </c>
      <c r="K51" s="12">
        <f t="shared" si="24"/>
        <v>407000</v>
      </c>
      <c r="L51" s="12">
        <f t="shared" si="24"/>
        <v>413119</v>
      </c>
      <c r="M51" s="12">
        <f t="shared" si="24"/>
        <v>175000</v>
      </c>
    </row>
    <row r="52" spans="4:13" ht="28.8" x14ac:dyDescent="0.3">
      <c r="D52" s="3" t="s">
        <v>103</v>
      </c>
      <c r="E52" s="9" t="s">
        <v>104</v>
      </c>
      <c r="F52" s="9" t="s">
        <v>105</v>
      </c>
      <c r="G52" s="9" t="s">
        <v>106</v>
      </c>
      <c r="H52" s="14">
        <v>702000</v>
      </c>
      <c r="I52" s="14">
        <v>0</v>
      </c>
      <c r="J52" s="14">
        <v>0</v>
      </c>
      <c r="K52" s="15">
        <v>288000</v>
      </c>
      <c r="L52" s="15">
        <v>288000</v>
      </c>
      <c r="M52" s="14">
        <v>126000</v>
      </c>
    </row>
    <row r="53" spans="4:13" ht="43.2" x14ac:dyDescent="0.3">
      <c r="D53" s="3" t="s">
        <v>124</v>
      </c>
      <c r="E53" s="9" t="s">
        <v>104</v>
      </c>
      <c r="F53" s="9" t="s">
        <v>101</v>
      </c>
      <c r="G53" s="9" t="s">
        <v>107</v>
      </c>
      <c r="H53" s="14">
        <v>168000</v>
      </c>
      <c r="I53" s="14">
        <v>0</v>
      </c>
      <c r="J53" s="14">
        <v>48000</v>
      </c>
      <c r="K53" s="15">
        <v>48000</v>
      </c>
      <c r="L53" s="15">
        <v>48000</v>
      </c>
      <c r="M53" s="14">
        <v>24000</v>
      </c>
    </row>
    <row r="54" spans="4:13" ht="28.8" x14ac:dyDescent="0.3">
      <c r="D54" s="3" t="s">
        <v>108</v>
      </c>
      <c r="E54" s="9" t="s">
        <v>104</v>
      </c>
      <c r="F54" s="9" t="s">
        <v>109</v>
      </c>
      <c r="G54" s="9" t="s">
        <v>102</v>
      </c>
      <c r="H54" s="14">
        <v>50000</v>
      </c>
      <c r="I54" s="14">
        <v>0</v>
      </c>
      <c r="J54" s="14">
        <v>0</v>
      </c>
      <c r="K54" s="15">
        <v>20000</v>
      </c>
      <c r="L54" s="15">
        <v>30000</v>
      </c>
      <c r="M54" s="14">
        <v>0</v>
      </c>
    </row>
    <row r="55" spans="4:13" ht="28.8" x14ac:dyDescent="0.3">
      <c r="D55" s="3" t="s">
        <v>110</v>
      </c>
      <c r="E55" s="9" t="s">
        <v>104</v>
      </c>
      <c r="F55" s="9" t="s">
        <v>111</v>
      </c>
      <c r="G55" s="9" t="s">
        <v>112</v>
      </c>
      <c r="H55" s="14">
        <v>125000</v>
      </c>
      <c r="I55" s="14">
        <v>25000</v>
      </c>
      <c r="J55" s="14">
        <v>25000</v>
      </c>
      <c r="K55" s="15">
        <v>25000</v>
      </c>
      <c r="L55" s="15">
        <v>25000</v>
      </c>
      <c r="M55" s="14">
        <v>25000</v>
      </c>
    </row>
    <row r="56" spans="4:13" ht="28.8" x14ac:dyDescent="0.3">
      <c r="D56" s="3" t="s">
        <v>125</v>
      </c>
      <c r="E56" s="9" t="s">
        <v>104</v>
      </c>
      <c r="F56" s="9" t="s">
        <v>109</v>
      </c>
      <c r="G56" s="9" t="s">
        <v>102</v>
      </c>
      <c r="H56" s="14">
        <v>75000</v>
      </c>
      <c r="I56" s="14">
        <v>0</v>
      </c>
      <c r="J56" s="14">
        <v>30000</v>
      </c>
      <c r="K56" s="15">
        <v>25000</v>
      </c>
      <c r="L56" s="15">
        <v>20000</v>
      </c>
      <c r="M56" s="14">
        <v>0</v>
      </c>
    </row>
    <row r="57" spans="4:13" ht="28.8" x14ac:dyDescent="0.3">
      <c r="D57" s="3" t="s">
        <v>113</v>
      </c>
      <c r="E57" s="9" t="s">
        <v>104</v>
      </c>
      <c r="F57" s="9" t="s">
        <v>109</v>
      </c>
      <c r="G57" s="9" t="s">
        <v>102</v>
      </c>
      <c r="H57" s="14">
        <v>5119</v>
      </c>
      <c r="I57" s="14">
        <v>0</v>
      </c>
      <c r="J57" s="14">
        <v>2000</v>
      </c>
      <c r="K57" s="15">
        <v>1000</v>
      </c>
      <c r="L57" s="15">
        <v>2119</v>
      </c>
      <c r="M57" s="14">
        <v>0</v>
      </c>
    </row>
    <row r="58" spans="4:13" x14ac:dyDescent="0.3">
      <c r="H58" s="11">
        <f>H51-H4</f>
        <v>-13874881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343C9-9D36-4C5E-968A-97E0E7036AA8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PEP POA</vt:lpstr>
      <vt:lpstr>Sheet1</vt:lpstr>
      <vt:lpstr>'PEP POA'!_Hlk517447872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Cossio Viorel, Jorge Isaac</dc:creator>
  <cp:lastModifiedBy>Calvo Langdon, Ana Adela</cp:lastModifiedBy>
  <dcterms:created xsi:type="dcterms:W3CDTF">2018-06-20T20:23:37Z</dcterms:created>
  <dcterms:modified xsi:type="dcterms:W3CDTF">2018-09-24T14:51:51Z</dcterms:modified>
</cp:coreProperties>
</file>