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5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osuea\Desktop\FCS\FCS TC\REDD FA\version 28.09\Draft QRR\"/>
    </mc:Choice>
  </mc:AlternateContent>
  <xr:revisionPtr revIDLastSave="1" documentId="13_ncr:1_{476EC0CF-F53A-4999-B57C-92D0D2AB70EA}" xr6:coauthVersionLast="40" xr6:coauthVersionMax="40" xr10:uidLastSave="{B665C07D-0585-49C1-BFE8-3DC562A40124}"/>
  <bookViews>
    <workbookView xWindow="0" yWindow="0" windowWidth="28800" windowHeight="12225" xr2:uid="{00000000-000D-0000-FFFF-FFFF00000000}"/>
  </bookViews>
  <sheets>
    <sheet name="Hoja1" sheetId="22" r:id="rId1"/>
  </sheet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" i="22" l="1"/>
  <c r="M48" i="22"/>
  <c r="M51" i="22"/>
  <c r="M50" i="22"/>
  <c r="M49" i="22"/>
  <c r="E48" i="22"/>
  <c r="E44" i="22"/>
  <c r="E37" i="22"/>
  <c r="E36" i="22"/>
  <c r="E31" i="22"/>
  <c r="E22" i="22"/>
  <c r="E18" i="22"/>
  <c r="E3" i="22"/>
  <c r="E2" i="22"/>
  <c r="E13" i="22"/>
  <c r="E9" i="22"/>
  <c r="E4" i="22"/>
  <c r="E17" i="22"/>
</calcChain>
</file>

<file path=xl/sharedStrings.xml><?xml version="1.0" encoding="utf-8"?>
<sst xmlns="http://schemas.openxmlformats.org/spreadsheetml/2006/main" count="259" uniqueCount="183">
  <si>
    <t>WBS</t>
  </si>
  <si>
    <t>Task Name</t>
  </si>
  <si>
    <t>Duration</t>
  </si>
  <si>
    <t>Cost</t>
  </si>
  <si>
    <t>Start</t>
  </si>
  <si>
    <t>Finish</t>
  </si>
  <si>
    <t>1 trimestre</t>
  </si>
  <si>
    <t>1 semestre</t>
  </si>
  <si>
    <t>2 semestre</t>
  </si>
  <si>
    <t>3 semestre</t>
  </si>
  <si>
    <t>4 semestre</t>
  </si>
  <si>
    <t>5 semestre</t>
  </si>
  <si>
    <t>7 trimestre</t>
  </si>
  <si>
    <t>Apoyo al portafolio comunitario REDD+ en el Chocó Biogeográfico</t>
  </si>
  <si>
    <t>20 mss</t>
  </si>
  <si>
    <t>lun 3/09/18</t>
  </si>
  <si>
    <t>vie 13/03/20</t>
  </si>
  <si>
    <t xml:space="preserve">Componente 1. Gobernanza y Apropiación Local </t>
  </si>
  <si>
    <t>16 mss</t>
  </si>
  <si>
    <t>lun 17/09/18</t>
  </si>
  <si>
    <t>vie 6/12/19</t>
  </si>
  <si>
    <t>1-1</t>
  </si>
  <si>
    <t>Producto 1.1. Unidades REDD+ puestas en marcha</t>
  </si>
  <si>
    <t>9 mss</t>
  </si>
  <si>
    <t>mar 18/09/18</t>
  </si>
  <si>
    <t>lun 27/05/19</t>
  </si>
  <si>
    <t>1-1-1</t>
  </si>
  <si>
    <t>Conformar las unidades REDD+</t>
  </si>
  <si>
    <t>306 días</t>
  </si>
  <si>
    <t>lun 1/10/18</t>
  </si>
  <si>
    <t>lun 2/12/19</t>
  </si>
  <si>
    <t>1-1-2</t>
  </si>
  <si>
    <t>Comprar equipos para dotar 7 Unidades REDD+</t>
  </si>
  <si>
    <t>5 mss</t>
  </si>
  <si>
    <t>lun 3/12/18</t>
  </si>
  <si>
    <t>vie 19/04/19</t>
  </si>
  <si>
    <t>1-1-3</t>
  </si>
  <si>
    <t>Gastos de viaje. Movilidad al interior de los territorios</t>
  </si>
  <si>
    <t>8 mss</t>
  </si>
  <si>
    <t>vie 10/05/19</t>
  </si>
  <si>
    <t>1-1-4</t>
  </si>
  <si>
    <t>Realizar talleres de capacitación a las unidades REDD</t>
  </si>
  <si>
    <t>vie 9/08/19</t>
  </si>
  <si>
    <t>1-2</t>
  </si>
  <si>
    <t>Producto 1.2. Talleres Organizados</t>
  </si>
  <si>
    <t>7,1 mss</t>
  </si>
  <si>
    <t>mar 2/04/19</t>
  </si>
  <si>
    <t>1-2-1</t>
  </si>
  <si>
    <t>Diseñar y realizar brigadas de control al territorio con énfasis en áreas de bosque</t>
  </si>
  <si>
    <t>9,7 mss</t>
  </si>
  <si>
    <t>mar 1/01/19</t>
  </si>
  <si>
    <t>vie 27/09/19</t>
  </si>
  <si>
    <t>1-2-2</t>
  </si>
  <si>
    <t>Realizar reuniones de socialización del proyecto + Resultados proceso verificación</t>
  </si>
  <si>
    <t>2,7 mss</t>
  </si>
  <si>
    <t>mar 2/10/18</t>
  </si>
  <si>
    <t>vie 14/12/18</t>
  </si>
  <si>
    <t>1-2-3</t>
  </si>
  <si>
    <t>Generar espacios de diálogo que construyan/consoliden gobernanza ambiental y generacional</t>
  </si>
  <si>
    <t>14,2 mss</t>
  </si>
  <si>
    <t>jue 31/10/19</t>
  </si>
  <si>
    <t>1-3</t>
  </si>
  <si>
    <t>Producto 1.3. Productos de capacitación desarrollados</t>
  </si>
  <si>
    <t>vie 28/06/19</t>
  </si>
  <si>
    <t>1-3-1</t>
  </si>
  <si>
    <t>Actualizar de manera incluyente y participativa el capítulo de conservación y zonificación de los 11 Planes de Etnodesarrollo y 1 Plan de Vida</t>
  </si>
  <si>
    <t>lun 13/05/19</t>
  </si>
  <si>
    <t>1-3-2</t>
  </si>
  <si>
    <t>Sistematizar estudios de caso e historias exitosas</t>
  </si>
  <si>
    <t>4 mss</t>
  </si>
  <si>
    <t>lun 21/01/19</t>
  </si>
  <si>
    <t>1-3-3</t>
  </si>
  <si>
    <t>Diseñar y producir material lúdico y pedagógico, culturalmente apropiado</t>
  </si>
  <si>
    <t>172 días</t>
  </si>
  <si>
    <t>jue 1/11/18</t>
  </si>
  <si>
    <t>Componente 2. Desarrollo Productivo Alternativo</t>
  </si>
  <si>
    <t>14 mss</t>
  </si>
  <si>
    <t>vie 25/10/19</t>
  </si>
  <si>
    <t>2-1</t>
  </si>
  <si>
    <t>Producto 2.1. Diagnosticos y evaluaciones completadas</t>
  </si>
  <si>
    <t>7,6 mss</t>
  </si>
  <si>
    <t>mar 30/04/19</t>
  </si>
  <si>
    <t>2-1-1</t>
  </si>
  <si>
    <t>Realizar el diagnóstico de la oferta de turismo y proponer el portafolio de servicios (incluye fortalecimiento de capacidades en el negocio) Chocó Darién</t>
  </si>
  <si>
    <t>7 mss</t>
  </si>
  <si>
    <t>vie 12/04/19</t>
  </si>
  <si>
    <t>2-1-2</t>
  </si>
  <si>
    <t>Diagnóstico para implementar un piloto vainilla</t>
  </si>
  <si>
    <t>86 días</t>
  </si>
  <si>
    <t>2-1-3</t>
  </si>
  <si>
    <t>Diagnóstico para implementar pilotos de restauración</t>
  </si>
  <si>
    <t>5,35 mss</t>
  </si>
  <si>
    <t>vie 29/03/19</t>
  </si>
  <si>
    <t>2-2</t>
  </si>
  <si>
    <t xml:space="preserve">Producto 2.2. Proyectos piloto implementados </t>
  </si>
  <si>
    <t>2-2-1</t>
  </si>
  <si>
    <t>Realizar la transformación de un producto de cacao</t>
  </si>
  <si>
    <t>13 mss</t>
  </si>
  <si>
    <t>mié 30/10/19</t>
  </si>
  <si>
    <t>2-2-2</t>
  </si>
  <si>
    <t>Realizar la transformación de un producto de achiote</t>
  </si>
  <si>
    <t>lun 28/10/19</t>
  </si>
  <si>
    <t>2-2-3</t>
  </si>
  <si>
    <t>Realizar la transformación de un producto de coco</t>
  </si>
  <si>
    <t>2-2-4</t>
  </si>
  <si>
    <t>Realizar un piloto de comercialización cacao</t>
  </si>
  <si>
    <t>2-2-5</t>
  </si>
  <si>
    <t>Realizar un piloto de comercialización coco</t>
  </si>
  <si>
    <t>2-2-6</t>
  </si>
  <si>
    <t>Realizar un piloto de comercialización pesca</t>
  </si>
  <si>
    <t>2-2-7</t>
  </si>
  <si>
    <t>Realizar un piloto de comercialización achiote</t>
  </si>
  <si>
    <t>261 días</t>
  </si>
  <si>
    <t>2-2-8</t>
  </si>
  <si>
    <t>Consultoría para identificación, desarrollo de oportunidades comerciales</t>
  </si>
  <si>
    <t>240 días</t>
  </si>
  <si>
    <t>vie 30/11/18</t>
  </si>
  <si>
    <t>2-3</t>
  </si>
  <si>
    <t>Producto 2.3. Productores apoyados con asistencia e insumos para la implementación de proyectos productivos sostenibles.</t>
  </si>
  <si>
    <t>2-3-1</t>
  </si>
  <si>
    <t>Asistencia técnica insitu</t>
  </si>
  <si>
    <t>284 días</t>
  </si>
  <si>
    <t>2-3-2</t>
  </si>
  <si>
    <t>Suministrar equipos, materiales, insumos para la inversión en actividades productivas alternativas</t>
  </si>
  <si>
    <t>2-3-3</t>
  </si>
  <si>
    <t>Fortalecer la infraestructura de ecoturismo</t>
  </si>
  <si>
    <t>vie 1/02/19</t>
  </si>
  <si>
    <t>jue 15/08/19</t>
  </si>
  <si>
    <t>2-3-4</t>
  </si>
  <si>
    <t>Realizar 3 pilotos de restauración</t>
  </si>
  <si>
    <t>Componente 3. Monitoreo, Reporte y Verificación</t>
  </si>
  <si>
    <t>15 mss</t>
  </si>
  <si>
    <t>3-1</t>
  </si>
  <si>
    <t>Producto 3.1Sistemas de monitoreo y evaluación implementados</t>
  </si>
  <si>
    <t>3-1-1</t>
  </si>
  <si>
    <t>Desarrollar actividades que permitan tener información sobre contenidos de biomasa en áreas de bosque intacto y bosque degradado en la región de seis proyectos del portafolio de proyectos REDD+ Pacífico mediante el uso de sensor LiDAR aerotransportado</t>
  </si>
  <si>
    <t>45 días</t>
  </si>
  <si>
    <t>3-1-2</t>
  </si>
  <si>
    <t>Realizar el análisis multitemporal cambio uso del suelo 2013-2017 a escala de organización étnico territorial.</t>
  </si>
  <si>
    <t>2 mss</t>
  </si>
  <si>
    <t>vie 26/10/18</t>
  </si>
  <si>
    <t>3-1-3</t>
  </si>
  <si>
    <t>Realizar el análisis multitemporal cambio uso del suelo a la fecha primera verificación 2017-2019</t>
  </si>
  <si>
    <t>lun 1/04/19</t>
  </si>
  <si>
    <t>vie 19/07/19</t>
  </si>
  <si>
    <t>3-1-4</t>
  </si>
  <si>
    <t>Generar insumos parar los reportes de monitoreo de indicadores sociales</t>
  </si>
  <si>
    <t>131 días?</t>
  </si>
  <si>
    <t>lun 30/09/19</t>
  </si>
  <si>
    <t>3-1-5</t>
  </si>
  <si>
    <t>Generar insumos por los reportes de monitoreo de clima del Proyecto REDD+ Chocó Darién</t>
  </si>
  <si>
    <t>vie 8/11/19</t>
  </si>
  <si>
    <t>3-1-6</t>
  </si>
  <si>
    <t>Realizar el monitoreo forestal (biodiversidad y carbono) en campo para parcelas del Proyecto REDD+ Chocó Darién</t>
  </si>
  <si>
    <t>vie 1/03/19</t>
  </si>
  <si>
    <t>jue 12/09/19</t>
  </si>
  <si>
    <t>3-2</t>
  </si>
  <si>
    <t>Producto 3.2. Estudios técnicos para el proceso de verificación del proyecto REDD+ formulados</t>
  </si>
  <si>
    <t>3-2-1</t>
  </si>
  <si>
    <t>Licencia ArcGis</t>
  </si>
  <si>
    <t>30 días</t>
  </si>
  <si>
    <t>3-2-2</t>
  </si>
  <si>
    <t>Realizar el seguimiento y monitoreo a los indicadores sociales</t>
  </si>
  <si>
    <t>1 ms</t>
  </si>
  <si>
    <t>3-2-3</t>
  </si>
  <si>
    <t>Realizar la compilación, monitoreo y análisis de indicadores de los Proyectos REDD+</t>
  </si>
  <si>
    <t>6 mss</t>
  </si>
  <si>
    <t>mié 10/10/18</t>
  </si>
  <si>
    <t>mar 26/03/19</t>
  </si>
  <si>
    <t>Administración y auditoría</t>
  </si>
  <si>
    <t>19 mss</t>
  </si>
  <si>
    <t>vie 28/02/20</t>
  </si>
  <si>
    <t>4-1</t>
  </si>
  <si>
    <t>Realizar la Auditoría</t>
  </si>
  <si>
    <t>lun 2/09/19</t>
  </si>
  <si>
    <t>4-2</t>
  </si>
  <si>
    <t>Realizar la Evaluación Final</t>
  </si>
  <si>
    <t>jue 1/08/19</t>
  </si>
  <si>
    <t>mié 15/01/20</t>
  </si>
  <si>
    <t>4-3</t>
  </si>
  <si>
    <t>Especialista Financiero</t>
  </si>
  <si>
    <t>18 mss</t>
  </si>
  <si>
    <t>vie 31/01/20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</si>
</sst>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_-* #,##0.00\ &quot;€&quot;_-;\-* #,##0.00\ &quot;€&quot;_-;_-* &quot;-&quot;??\ &quot;€&quot;_-;_-@_-"/>
    <numFmt numFmtId="169" formatCode="_(&quot;$&quot;* #,##0_);_(&quot;$&quot;* \(#,##0\);_(&quot;$&quot;* &quot;-&quot;??_);_(@_)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</font>
    <font>
      <b/>
      <sz val="10"/>
      <color rgb="FF363636"/>
      <name val="Arial"/>
      <family val="2"/>
    </font>
    <font>
      <sz val="10"/>
      <color rgb="FF36363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/>
      <top style="thin">
        <color rgb="FFB1BBCC"/>
      </top>
      <bottom style="thin">
        <color rgb="FFB1BBCC"/>
      </bottom>
      <diagonal/>
    </border>
  </borders>
  <cellStyleXfs count="19">
    <xf numFmtId="0" fontId="0" fillId="0" borderId="0"/>
    <xf numFmtId="165" fontId="6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165" fontId="7" fillId="0" borderId="1" xfId="1" applyFont="1" applyBorder="1" applyAlignment="1">
      <alignment horizontal="center" vertical="center"/>
    </xf>
    <xf numFmtId="165" fontId="7" fillId="2" borderId="1" xfId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5" fontId="7" fillId="4" borderId="1" xfId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9" fontId="9" fillId="3" borderId="1" xfId="18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165" fontId="11" fillId="2" borderId="1" xfId="1" applyFont="1" applyFill="1" applyBorder="1" applyAlignment="1">
      <alignment horizontal="center" vertical="center" wrapText="1"/>
    </xf>
    <xf numFmtId="165" fontId="11" fillId="4" borderId="1" xfId="1" applyFont="1" applyFill="1" applyBorder="1" applyAlignment="1">
      <alignment horizontal="center" vertical="center" wrapText="1"/>
    </xf>
    <xf numFmtId="165" fontId="5" fillId="0" borderId="1" xfId="1" applyFont="1" applyBorder="1" applyAlignment="1">
      <alignment horizontal="center" vertical="center"/>
    </xf>
    <xf numFmtId="165" fontId="5" fillId="2" borderId="1" xfId="1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5" fontId="5" fillId="0" borderId="0" xfId="1" applyFont="1" applyAlignment="1">
      <alignment horizontal="center" vertical="center"/>
    </xf>
    <xf numFmtId="44" fontId="5" fillId="2" borderId="1" xfId="18" applyFont="1" applyFill="1" applyBorder="1" applyAlignment="1">
      <alignment horizontal="center" vertical="center"/>
    </xf>
    <xf numFmtId="44" fontId="11" fillId="2" borderId="1" xfId="18" applyFont="1" applyFill="1" applyBorder="1" applyAlignment="1">
      <alignment horizontal="center" vertical="center" wrapText="1"/>
    </xf>
  </cellXfs>
  <cellStyles count="19">
    <cellStyle name="Currency" xfId="18" builtinId="4"/>
    <cellStyle name="Currency [0]" xfId="1" builtinId="7"/>
    <cellStyle name="Millares 2" xfId="5" xr:uid="{00000000-0005-0000-0000-000000000000}"/>
    <cellStyle name="Millares 2 2" xfId="10" xr:uid="{00000000-0005-0000-0000-000001000000}"/>
    <cellStyle name="Millares 2 3" xfId="15" xr:uid="{00000000-0005-0000-0000-000002000000}"/>
    <cellStyle name="Moneda [0] 2" xfId="6" xr:uid="{00000000-0005-0000-0000-000004000000}"/>
    <cellStyle name="Moneda [0] 3" xfId="16" xr:uid="{00000000-0005-0000-0000-000005000000}"/>
    <cellStyle name="Moneda 2" xfId="3" xr:uid="{00000000-0005-0000-0000-000006000000}"/>
    <cellStyle name="Moneda 3" xfId="8" xr:uid="{00000000-0005-0000-0000-000007000000}"/>
    <cellStyle name="Moneda 4" xfId="11" xr:uid="{00000000-0005-0000-0000-000008000000}"/>
    <cellStyle name="Moneda 5" xfId="13" xr:uid="{00000000-0005-0000-0000-000009000000}"/>
    <cellStyle name="Normal" xfId="0" builtinId="0"/>
    <cellStyle name="Normal 2" xfId="2" xr:uid="{00000000-0005-0000-0000-00000B000000}"/>
    <cellStyle name="Normal 3" xfId="7" xr:uid="{00000000-0005-0000-0000-00000C000000}"/>
    <cellStyle name="Normal 4" xfId="12" xr:uid="{00000000-0005-0000-0000-00000D000000}"/>
    <cellStyle name="Normal 5" xfId="17" xr:uid="{00000000-0005-0000-0000-00000E000000}"/>
    <cellStyle name="Porcentaje 2" xfId="4" xr:uid="{00000000-0005-0000-0000-00000F000000}"/>
    <cellStyle name="Porcentaje 3" xfId="9" xr:uid="{00000000-0005-0000-0000-000010000000}"/>
    <cellStyle name="Porcentaje 4" xfId="14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tabSelected="1" topLeftCell="A39" workbookViewId="0" xr3:uid="{AEA406A1-0E4B-5B11-9CD5-51D6E497D94C}">
      <selection activeCell="A48" sqref="A48"/>
    </sheetView>
  </sheetViews>
  <sheetFormatPr defaultColWidth="11.5703125" defaultRowHeight="12.75"/>
  <cols>
    <col min="1" max="1" width="11.5703125" style="28"/>
    <col min="2" max="2" width="39.7109375" style="36" customWidth="1"/>
    <col min="3" max="3" width="11.5703125" style="37"/>
    <col min="4" max="4" width="12.28515625" style="37" hidden="1" customWidth="1"/>
    <col min="5" max="5" width="12.28515625" style="37" bestFit="1" customWidth="1"/>
    <col min="6" max="6" width="14.28515625" style="37" customWidth="1"/>
    <col min="7" max="7" width="15.7109375" style="37" customWidth="1"/>
    <col min="8" max="8" width="11.5703125" style="39" hidden="1" customWidth="1"/>
    <col min="9" max="12" width="11.5703125" style="39" customWidth="1"/>
    <col min="13" max="13" width="12.42578125" style="39" bestFit="1" customWidth="1"/>
    <col min="14" max="14" width="11.5703125" style="39" hidden="1" customWidth="1"/>
    <col min="15" max="16384" width="11.5703125" style="1"/>
  </cols>
  <sheetData>
    <row r="1" spans="1:14">
      <c r="A1" s="27" t="s">
        <v>0</v>
      </c>
      <c r="B1" s="27" t="s">
        <v>1</v>
      </c>
      <c r="C1" s="27" t="s">
        <v>2</v>
      </c>
      <c r="D1" s="27" t="s">
        <v>3</v>
      </c>
      <c r="E1" s="27" t="s">
        <v>3</v>
      </c>
      <c r="F1" s="27" t="s">
        <v>4</v>
      </c>
      <c r="G1" s="27" t="s">
        <v>5</v>
      </c>
      <c r="H1" s="27" t="s">
        <v>6</v>
      </c>
      <c r="I1" s="27" t="s">
        <v>7</v>
      </c>
      <c r="J1" s="27" t="s">
        <v>8</v>
      </c>
      <c r="K1" s="27" t="s">
        <v>9</v>
      </c>
      <c r="L1" s="27" t="s">
        <v>10</v>
      </c>
      <c r="M1" s="27" t="s">
        <v>11</v>
      </c>
      <c r="N1" s="27" t="s">
        <v>12</v>
      </c>
    </row>
    <row r="2" spans="1:14" ht="25.5">
      <c r="B2" s="11" t="s">
        <v>13</v>
      </c>
      <c r="C2" s="9" t="s">
        <v>14</v>
      </c>
      <c r="D2" s="4">
        <v>3348400</v>
      </c>
      <c r="E2" s="4">
        <f>E3+E17+E36+E48</f>
        <v>3348400</v>
      </c>
      <c r="F2" s="9" t="s">
        <v>15</v>
      </c>
      <c r="G2" s="9" t="s">
        <v>16</v>
      </c>
      <c r="H2" s="29">
        <v>0</v>
      </c>
      <c r="I2" s="29">
        <v>460833.42337465548</v>
      </c>
      <c r="J2" s="29">
        <v>839624.54787419667</v>
      </c>
      <c r="K2" s="29">
        <v>890986.40449035855</v>
      </c>
      <c r="L2" s="29">
        <v>767887.3620018363</v>
      </c>
      <c r="M2" s="41">
        <f>282082.716804408+N2</f>
        <v>389068.26225895347</v>
      </c>
      <c r="N2" s="29">
        <v>106985.54545454548</v>
      </c>
    </row>
    <row r="3" spans="1:14" ht="25.5">
      <c r="A3" s="16">
        <v>1</v>
      </c>
      <c r="B3" s="17" t="s">
        <v>17</v>
      </c>
      <c r="C3" s="18" t="s">
        <v>18</v>
      </c>
      <c r="D3" s="19">
        <v>1410561</v>
      </c>
      <c r="E3" s="19">
        <f>E4+E9+E13</f>
        <v>1410561</v>
      </c>
      <c r="F3" s="18" t="s">
        <v>19</v>
      </c>
      <c r="G3" s="18" t="s">
        <v>20</v>
      </c>
      <c r="H3" s="30">
        <v>0</v>
      </c>
      <c r="I3" s="30">
        <v>161508.21818181814</v>
      </c>
      <c r="J3" s="30">
        <v>552502.90075757611</v>
      </c>
      <c r="K3" s="30">
        <v>342580.64621212182</v>
      </c>
      <c r="L3" s="30">
        <v>296550.08484848484</v>
      </c>
      <c r="M3" s="30">
        <v>57418.472727272732</v>
      </c>
      <c r="N3" s="30">
        <v>0</v>
      </c>
    </row>
    <row r="4" spans="1:14" ht="25.5">
      <c r="A4" s="5" t="s">
        <v>21</v>
      </c>
      <c r="B4" s="12" t="s">
        <v>22</v>
      </c>
      <c r="C4" s="9" t="s">
        <v>23</v>
      </c>
      <c r="D4" s="10">
        <v>675215</v>
      </c>
      <c r="E4" s="10">
        <f>SUM(E5:E8)</f>
        <v>675216</v>
      </c>
      <c r="F4" s="9" t="s">
        <v>24</v>
      </c>
      <c r="G4" s="9" t="s">
        <v>25</v>
      </c>
      <c r="H4" s="29">
        <v>0</v>
      </c>
      <c r="I4" s="29">
        <v>46900.800000000003</v>
      </c>
      <c r="J4" s="29">
        <v>207274.27045454612</v>
      </c>
      <c r="K4" s="29">
        <v>191174.27045454612</v>
      </c>
      <c r="L4" s="29">
        <v>178447.41818181818</v>
      </c>
      <c r="M4" s="29">
        <v>51418.472727272732</v>
      </c>
      <c r="N4" s="29">
        <v>0</v>
      </c>
    </row>
    <row r="5" spans="1:14">
      <c r="A5" s="6" t="s">
        <v>26</v>
      </c>
      <c r="B5" s="13" t="s">
        <v>27</v>
      </c>
      <c r="C5" s="7" t="s">
        <v>28</v>
      </c>
      <c r="D5" s="26">
        <v>502753</v>
      </c>
      <c r="E5" s="26">
        <v>502753</v>
      </c>
      <c r="F5" s="7" t="s">
        <v>29</v>
      </c>
      <c r="G5" s="7" t="s">
        <v>30</v>
      </c>
      <c r="H5" s="31"/>
      <c r="I5" s="32">
        <v>40355.345454545459</v>
      </c>
      <c r="J5" s="32">
        <v>139174.69090909092</v>
      </c>
      <c r="K5" s="32">
        <v>139174.69090909092</v>
      </c>
      <c r="L5" s="32">
        <v>139174.69090909092</v>
      </c>
      <c r="M5" s="32">
        <v>44873.018181818188</v>
      </c>
      <c r="N5" s="31"/>
    </row>
    <row r="6" spans="1:14" ht="25.5">
      <c r="A6" s="6" t="s">
        <v>31</v>
      </c>
      <c r="B6" s="15" t="s">
        <v>32</v>
      </c>
      <c r="C6" s="7" t="s">
        <v>33</v>
      </c>
      <c r="D6" s="26">
        <v>16100</v>
      </c>
      <c r="E6" s="26">
        <v>16100</v>
      </c>
      <c r="F6" s="7" t="s">
        <v>34</v>
      </c>
      <c r="G6" s="7" t="s">
        <v>35</v>
      </c>
      <c r="H6" s="32"/>
      <c r="I6" s="32"/>
      <c r="J6" s="32">
        <v>16100</v>
      </c>
      <c r="K6" s="32"/>
      <c r="L6" s="32"/>
      <c r="M6" s="32"/>
      <c r="N6" s="32"/>
    </row>
    <row r="7" spans="1:14" ht="25.5">
      <c r="A7" s="6" t="s">
        <v>36</v>
      </c>
      <c r="B7" s="15" t="s">
        <v>37</v>
      </c>
      <c r="C7" s="7" t="s">
        <v>38</v>
      </c>
      <c r="D7" s="26">
        <v>130909</v>
      </c>
      <c r="E7" s="26">
        <v>130909</v>
      </c>
      <c r="F7" s="7" t="s">
        <v>29</v>
      </c>
      <c r="G7" s="7" t="s">
        <v>39</v>
      </c>
      <c r="H7" s="32"/>
      <c r="I7" s="32">
        <v>6545.454545454545</v>
      </c>
      <c r="J7" s="32">
        <v>39272.727272727272</v>
      </c>
      <c r="K7" s="32">
        <v>39272.727272727272</v>
      </c>
      <c r="L7" s="32">
        <v>39272.727272727272</v>
      </c>
      <c r="M7" s="32">
        <v>6545.454545454545</v>
      </c>
      <c r="N7" s="32"/>
    </row>
    <row r="8" spans="1:14" ht="25.5">
      <c r="A8" s="6" t="s">
        <v>40</v>
      </c>
      <c r="B8" s="15" t="s">
        <v>41</v>
      </c>
      <c r="C8" s="7" t="s">
        <v>23</v>
      </c>
      <c r="D8" s="26">
        <v>25454</v>
      </c>
      <c r="E8" s="26">
        <v>25454</v>
      </c>
      <c r="F8" s="7" t="s">
        <v>34</v>
      </c>
      <c r="G8" s="7" t="s">
        <v>42</v>
      </c>
      <c r="H8" s="32"/>
      <c r="I8" s="31"/>
      <c r="J8" s="32">
        <v>12726.85227272794</v>
      </c>
      <c r="K8" s="32">
        <v>12726.85227272794</v>
      </c>
      <c r="L8" s="32"/>
      <c r="M8" s="32"/>
      <c r="N8" s="32"/>
    </row>
    <row r="9" spans="1:14">
      <c r="A9" s="5" t="s">
        <v>43</v>
      </c>
      <c r="B9" s="12" t="s">
        <v>44</v>
      </c>
      <c r="C9" s="9" t="s">
        <v>45</v>
      </c>
      <c r="D9" s="10">
        <v>390308</v>
      </c>
      <c r="E9" s="10">
        <f>SUM(E10:E12)</f>
        <v>390308</v>
      </c>
      <c r="F9" s="9" t="s">
        <v>19</v>
      </c>
      <c r="G9" s="9" t="s">
        <v>46</v>
      </c>
      <c r="H9" s="3">
        <v>0</v>
      </c>
      <c r="I9" s="3">
        <v>48000</v>
      </c>
      <c r="J9" s="3">
        <v>112102.66666666667</v>
      </c>
      <c r="K9" s="3">
        <v>112102.66666666667</v>
      </c>
      <c r="L9" s="3">
        <v>112102.66666666667</v>
      </c>
      <c r="M9" s="3">
        <v>6000</v>
      </c>
      <c r="N9" s="3">
        <v>0</v>
      </c>
    </row>
    <row r="10" spans="1:14" ht="25.5">
      <c r="A10" s="6" t="s">
        <v>47</v>
      </c>
      <c r="B10" s="15" t="s">
        <v>48</v>
      </c>
      <c r="C10" s="7" t="s">
        <v>49</v>
      </c>
      <c r="D10" s="8">
        <v>252000</v>
      </c>
      <c r="E10" s="8">
        <v>252000</v>
      </c>
      <c r="F10" s="7" t="s">
        <v>50</v>
      </c>
      <c r="G10" s="7" t="s">
        <v>51</v>
      </c>
      <c r="H10" s="32"/>
      <c r="I10" s="32"/>
      <c r="J10" s="32">
        <v>84000</v>
      </c>
      <c r="K10" s="32">
        <v>84000</v>
      </c>
      <c r="L10" s="32">
        <v>84000</v>
      </c>
      <c r="M10" s="32"/>
      <c r="N10" s="32"/>
    </row>
    <row r="11" spans="1:14" ht="25.5">
      <c r="A11" s="6" t="s">
        <v>52</v>
      </c>
      <c r="B11" s="15" t="s">
        <v>53</v>
      </c>
      <c r="C11" s="7" t="s">
        <v>54</v>
      </c>
      <c r="D11" s="8">
        <v>42000</v>
      </c>
      <c r="E11" s="8">
        <v>42000</v>
      </c>
      <c r="F11" s="7" t="s">
        <v>55</v>
      </c>
      <c r="G11" s="7" t="s">
        <v>56</v>
      </c>
      <c r="H11" s="32"/>
      <c r="I11" s="32">
        <v>42000</v>
      </c>
      <c r="J11" s="32"/>
      <c r="K11" s="32"/>
      <c r="L11" s="32"/>
      <c r="M11" s="32"/>
      <c r="N11" s="32"/>
    </row>
    <row r="12" spans="1:14" ht="38.25">
      <c r="A12" s="6" t="s">
        <v>57</v>
      </c>
      <c r="B12" s="15" t="s">
        <v>58</v>
      </c>
      <c r="C12" s="7" t="s">
        <v>59</v>
      </c>
      <c r="D12" s="8">
        <v>96308</v>
      </c>
      <c r="E12" s="8">
        <v>96308</v>
      </c>
      <c r="F12" s="7" t="s">
        <v>29</v>
      </c>
      <c r="G12" s="7" t="s">
        <v>60</v>
      </c>
      <c r="H12" s="32"/>
      <c r="I12" s="32">
        <v>6000</v>
      </c>
      <c r="J12" s="32">
        <v>28102.666666666668</v>
      </c>
      <c r="K12" s="32">
        <v>28102.666666666668</v>
      </c>
      <c r="L12" s="32">
        <v>28102.666666666668</v>
      </c>
      <c r="M12" s="32">
        <v>6000</v>
      </c>
      <c r="N12" s="32"/>
    </row>
    <row r="13" spans="1:14" ht="25.5">
      <c r="A13" s="5" t="s">
        <v>61</v>
      </c>
      <c r="B13" s="14" t="s">
        <v>62</v>
      </c>
      <c r="C13" s="9" t="s">
        <v>49</v>
      </c>
      <c r="D13" s="10">
        <v>345037</v>
      </c>
      <c r="E13" s="10">
        <f>SUM(E14:E16)</f>
        <v>345037</v>
      </c>
      <c r="F13" s="9" t="s">
        <v>55</v>
      </c>
      <c r="G13" s="9" t="s">
        <v>63</v>
      </c>
      <c r="H13" s="3">
        <v>0</v>
      </c>
      <c r="I13" s="3">
        <v>66607.418181818124</v>
      </c>
      <c r="J13" s="3">
        <v>233125.96363636339</v>
      </c>
      <c r="K13" s="3">
        <v>39303.709090909062</v>
      </c>
      <c r="L13" s="3">
        <v>6000</v>
      </c>
      <c r="M13" s="3">
        <v>0</v>
      </c>
      <c r="N13" s="3">
        <v>0</v>
      </c>
    </row>
    <row r="14" spans="1:14" ht="51">
      <c r="A14" s="6" t="s">
        <v>64</v>
      </c>
      <c r="B14" s="15" t="s">
        <v>65</v>
      </c>
      <c r="C14" s="7" t="s">
        <v>38</v>
      </c>
      <c r="D14" s="8">
        <v>303037</v>
      </c>
      <c r="E14" s="8">
        <v>303037</v>
      </c>
      <c r="F14" s="7" t="s">
        <v>55</v>
      </c>
      <c r="G14" s="7" t="s">
        <v>66</v>
      </c>
      <c r="H14" s="32"/>
      <c r="I14" s="32">
        <v>60607.418181818124</v>
      </c>
      <c r="J14" s="32">
        <v>212125.96363636339</v>
      </c>
      <c r="K14" s="32">
        <v>30303.709090909062</v>
      </c>
      <c r="L14" s="32"/>
      <c r="M14" s="32"/>
      <c r="N14" s="32"/>
    </row>
    <row r="15" spans="1:14" ht="25.5">
      <c r="A15" s="6" t="s">
        <v>67</v>
      </c>
      <c r="B15" s="15" t="s">
        <v>68</v>
      </c>
      <c r="C15" s="7" t="s">
        <v>69</v>
      </c>
      <c r="D15" s="8">
        <v>12000</v>
      </c>
      <c r="E15" s="8">
        <v>12000</v>
      </c>
      <c r="F15" s="7" t="s">
        <v>55</v>
      </c>
      <c r="G15" s="7" t="s">
        <v>70</v>
      </c>
      <c r="H15" s="32"/>
      <c r="I15" s="32">
        <v>6000</v>
      </c>
      <c r="J15" s="31"/>
      <c r="K15" s="31"/>
      <c r="L15" s="32">
        <v>6000</v>
      </c>
      <c r="M15" s="32"/>
      <c r="N15" s="32"/>
    </row>
    <row r="16" spans="1:14" ht="25.5">
      <c r="A16" s="6" t="s">
        <v>71</v>
      </c>
      <c r="B16" s="15" t="s">
        <v>72</v>
      </c>
      <c r="C16" s="7" t="s">
        <v>73</v>
      </c>
      <c r="D16" s="8">
        <v>30000</v>
      </c>
      <c r="E16" s="8">
        <v>30000</v>
      </c>
      <c r="F16" s="7" t="s">
        <v>74</v>
      </c>
      <c r="G16" s="7" t="s">
        <v>63</v>
      </c>
      <c r="H16" s="32"/>
      <c r="I16" s="32"/>
      <c r="J16" s="32">
        <v>21000</v>
      </c>
      <c r="K16" s="32">
        <v>9000</v>
      </c>
      <c r="L16" s="32"/>
      <c r="M16" s="32"/>
      <c r="N16" s="32"/>
    </row>
    <row r="17" spans="1:14" ht="25.5">
      <c r="A17" s="33">
        <v>2</v>
      </c>
      <c r="B17" s="17" t="s">
        <v>75</v>
      </c>
      <c r="C17" s="18" t="s">
        <v>76</v>
      </c>
      <c r="D17" s="19">
        <v>1268823</v>
      </c>
      <c r="E17" s="19">
        <f>E18+E22+E31</f>
        <v>1268823</v>
      </c>
      <c r="F17" s="18" t="s">
        <v>29</v>
      </c>
      <c r="G17" s="18" t="s">
        <v>77</v>
      </c>
      <c r="H17" s="20">
        <v>0</v>
      </c>
      <c r="I17" s="20">
        <v>40879.241556473717</v>
      </c>
      <c r="J17" s="20">
        <v>264907.24711662054</v>
      </c>
      <c r="K17" s="20">
        <v>476645.54009641841</v>
      </c>
      <c r="L17" s="20">
        <v>379067.96806244215</v>
      </c>
      <c r="M17" s="20">
        <v>107323.13498622589</v>
      </c>
      <c r="N17" s="20">
        <v>0</v>
      </c>
    </row>
    <row r="18" spans="1:14" ht="25.5">
      <c r="A18" s="5" t="s">
        <v>78</v>
      </c>
      <c r="B18" s="14" t="s">
        <v>79</v>
      </c>
      <c r="C18" s="9" t="s">
        <v>80</v>
      </c>
      <c r="D18" s="10">
        <v>158727</v>
      </c>
      <c r="E18" s="10">
        <f>SUM(E19:E21)</f>
        <v>158727</v>
      </c>
      <c r="F18" s="9" t="s">
        <v>29</v>
      </c>
      <c r="G18" s="9" t="s">
        <v>81</v>
      </c>
      <c r="H18" s="3">
        <v>0</v>
      </c>
      <c r="I18" s="3">
        <v>11745.454545454546</v>
      </c>
      <c r="J18" s="3">
        <v>61981.818181818184</v>
      </c>
      <c r="K18" s="3">
        <v>85000</v>
      </c>
      <c r="L18" s="3">
        <v>0</v>
      </c>
      <c r="M18" s="3">
        <v>0</v>
      </c>
      <c r="N18" s="3">
        <v>0</v>
      </c>
    </row>
    <row r="19" spans="1:14" ht="51">
      <c r="A19" s="6" t="s">
        <v>82</v>
      </c>
      <c r="B19" s="34" t="s">
        <v>83</v>
      </c>
      <c r="C19" s="7" t="s">
        <v>84</v>
      </c>
      <c r="D19" s="8">
        <v>100000</v>
      </c>
      <c r="E19" s="8">
        <v>100000</v>
      </c>
      <c r="F19" s="7" t="s">
        <v>29</v>
      </c>
      <c r="G19" s="7" t="s">
        <v>85</v>
      </c>
      <c r="H19" s="32"/>
      <c r="I19" s="32"/>
      <c r="J19" s="32">
        <v>20000</v>
      </c>
      <c r="K19" s="32">
        <v>80000</v>
      </c>
      <c r="L19" s="32"/>
      <c r="M19" s="32"/>
      <c r="N19" s="32"/>
    </row>
    <row r="20" spans="1:14" ht="25.5">
      <c r="A20" s="6" t="s">
        <v>86</v>
      </c>
      <c r="B20" s="34" t="s">
        <v>87</v>
      </c>
      <c r="C20" s="7" t="s">
        <v>88</v>
      </c>
      <c r="D20" s="8">
        <v>50000</v>
      </c>
      <c r="E20" s="8">
        <v>50000</v>
      </c>
      <c r="F20" s="7" t="s">
        <v>50</v>
      </c>
      <c r="G20" s="7" t="s">
        <v>81</v>
      </c>
      <c r="H20" s="32"/>
      <c r="I20" s="32">
        <v>10000</v>
      </c>
      <c r="J20" s="32">
        <v>35000</v>
      </c>
      <c r="K20" s="32">
        <v>5000</v>
      </c>
      <c r="L20" s="31"/>
      <c r="M20" s="32"/>
      <c r="N20" s="32"/>
    </row>
    <row r="21" spans="1:14" ht="25.5">
      <c r="A21" s="6" t="s">
        <v>89</v>
      </c>
      <c r="B21" s="34" t="s">
        <v>90</v>
      </c>
      <c r="C21" s="7" t="s">
        <v>91</v>
      </c>
      <c r="D21" s="8">
        <v>8727</v>
      </c>
      <c r="E21" s="8">
        <v>8727</v>
      </c>
      <c r="F21" s="7" t="s">
        <v>74</v>
      </c>
      <c r="G21" s="7" t="s">
        <v>92</v>
      </c>
      <c r="H21" s="32"/>
      <c r="I21" s="32">
        <v>1745.4545454545457</v>
      </c>
      <c r="J21" s="31">
        <v>6981.818181818182</v>
      </c>
      <c r="K21" s="32"/>
      <c r="L21" s="32"/>
      <c r="M21" s="32"/>
      <c r="N21" s="32"/>
    </row>
    <row r="22" spans="1:14" ht="25.5">
      <c r="A22" s="22" t="s">
        <v>93</v>
      </c>
      <c r="B22" s="23" t="s">
        <v>94</v>
      </c>
      <c r="C22" s="24" t="s">
        <v>59</v>
      </c>
      <c r="D22" s="25">
        <v>133600</v>
      </c>
      <c r="E22" s="25">
        <f>SUM(E23:E30)</f>
        <v>133600</v>
      </c>
      <c r="F22" s="24" t="s">
        <v>29</v>
      </c>
      <c r="G22" s="24" t="s">
        <v>60</v>
      </c>
      <c r="H22" s="3">
        <v>0</v>
      </c>
      <c r="I22" s="3">
        <v>12395.494999999884</v>
      </c>
      <c r="J22" s="3">
        <v>29668.262727272497</v>
      </c>
      <c r="K22" s="3">
        <v>39668.303181817828</v>
      </c>
      <c r="L22" s="3">
        <v>49668.34363636317</v>
      </c>
      <c r="M22" s="3">
        <v>2200</v>
      </c>
      <c r="N22" s="3">
        <v>0</v>
      </c>
    </row>
    <row r="23" spans="1:14" ht="25.5">
      <c r="A23" s="6" t="s">
        <v>95</v>
      </c>
      <c r="B23" s="15" t="s">
        <v>96</v>
      </c>
      <c r="C23" s="7" t="s">
        <v>97</v>
      </c>
      <c r="D23" s="8">
        <v>5000</v>
      </c>
      <c r="E23" s="8">
        <v>5000</v>
      </c>
      <c r="F23" s="7" t="s">
        <v>74</v>
      </c>
      <c r="G23" s="7" t="s">
        <v>98</v>
      </c>
      <c r="H23" s="32"/>
      <c r="I23" s="32">
        <v>500</v>
      </c>
      <c r="J23" s="32">
        <v>1000</v>
      </c>
      <c r="K23" s="32">
        <v>1500</v>
      </c>
      <c r="L23" s="32">
        <v>2000</v>
      </c>
      <c r="M23" s="32"/>
      <c r="N23" s="32"/>
    </row>
    <row r="24" spans="1:14" ht="25.5">
      <c r="A24" s="6" t="s">
        <v>99</v>
      </c>
      <c r="B24" s="15" t="s">
        <v>100</v>
      </c>
      <c r="C24" s="7" t="s">
        <v>76</v>
      </c>
      <c r="D24" s="8">
        <v>15000</v>
      </c>
      <c r="E24" s="8">
        <v>15000</v>
      </c>
      <c r="F24" s="7" t="s">
        <v>55</v>
      </c>
      <c r="G24" s="7" t="s">
        <v>101</v>
      </c>
      <c r="H24" s="32"/>
      <c r="I24" s="32">
        <v>1500.0404545453378</v>
      </c>
      <c r="J24" s="32">
        <v>3000.0809090906755</v>
      </c>
      <c r="K24" s="32">
        <v>4500.1213636360126</v>
      </c>
      <c r="L24" s="32">
        <v>6000.161818181351</v>
      </c>
      <c r="M24" s="32"/>
      <c r="N24" s="32"/>
    </row>
    <row r="25" spans="1:14" ht="25.5">
      <c r="A25" s="6" t="s">
        <v>102</v>
      </c>
      <c r="B25" s="15" t="s">
        <v>103</v>
      </c>
      <c r="C25" s="7" t="s">
        <v>97</v>
      </c>
      <c r="D25" s="8">
        <v>50000</v>
      </c>
      <c r="E25" s="8">
        <v>50000</v>
      </c>
      <c r="F25" s="7" t="s">
        <v>74</v>
      </c>
      <c r="G25" s="7" t="s">
        <v>98</v>
      </c>
      <c r="H25" s="32"/>
      <c r="I25" s="32">
        <v>5000</v>
      </c>
      <c r="J25" s="32">
        <v>10000</v>
      </c>
      <c r="K25" s="32">
        <v>15000</v>
      </c>
      <c r="L25" s="32">
        <v>20000</v>
      </c>
      <c r="M25" s="32"/>
      <c r="N25" s="32"/>
    </row>
    <row r="26" spans="1:14">
      <c r="A26" s="6" t="s">
        <v>104</v>
      </c>
      <c r="B26" s="15" t="s">
        <v>105</v>
      </c>
      <c r="C26" s="7" t="s">
        <v>76</v>
      </c>
      <c r="D26" s="8">
        <v>4200</v>
      </c>
      <c r="E26" s="8">
        <v>4200</v>
      </c>
      <c r="F26" s="7" t="s">
        <v>29</v>
      </c>
      <c r="G26" s="7" t="s">
        <v>77</v>
      </c>
      <c r="H26" s="32"/>
      <c r="I26" s="32">
        <v>1050</v>
      </c>
      <c r="J26" s="32">
        <v>1050</v>
      </c>
      <c r="K26" s="32">
        <v>1050</v>
      </c>
      <c r="L26" s="32">
        <v>1050</v>
      </c>
      <c r="M26" s="32"/>
      <c r="N26" s="32"/>
    </row>
    <row r="27" spans="1:14">
      <c r="A27" s="6" t="s">
        <v>106</v>
      </c>
      <c r="B27" s="15" t="s">
        <v>107</v>
      </c>
      <c r="C27" s="7" t="s">
        <v>76</v>
      </c>
      <c r="D27" s="8">
        <v>20000</v>
      </c>
      <c r="E27" s="8">
        <v>20000</v>
      </c>
      <c r="F27" s="7" t="s">
        <v>29</v>
      </c>
      <c r="G27" s="7" t="s">
        <v>77</v>
      </c>
      <c r="H27" s="32"/>
      <c r="I27" s="32">
        <v>2000</v>
      </c>
      <c r="J27" s="32">
        <v>4000</v>
      </c>
      <c r="K27" s="32">
        <v>6000</v>
      </c>
      <c r="L27" s="32">
        <v>8000</v>
      </c>
      <c r="M27" s="32"/>
      <c r="N27" s="32"/>
    </row>
    <row r="28" spans="1:14">
      <c r="A28" s="6" t="s">
        <v>108</v>
      </c>
      <c r="B28" s="15" t="s">
        <v>109</v>
      </c>
      <c r="C28" s="7" t="s">
        <v>97</v>
      </c>
      <c r="D28" s="8">
        <v>10000</v>
      </c>
      <c r="E28" s="8">
        <v>10000</v>
      </c>
      <c r="F28" s="7" t="s">
        <v>74</v>
      </c>
      <c r="G28" s="7" t="s">
        <v>98</v>
      </c>
      <c r="H28" s="32"/>
      <c r="I28" s="32">
        <v>1000</v>
      </c>
      <c r="J28" s="32">
        <v>2000</v>
      </c>
      <c r="K28" s="32">
        <v>3000</v>
      </c>
      <c r="L28" s="32">
        <v>4000</v>
      </c>
      <c r="M28" s="32"/>
      <c r="N28" s="32"/>
    </row>
    <row r="29" spans="1:14" ht="25.5">
      <c r="A29" s="6" t="s">
        <v>110</v>
      </c>
      <c r="B29" s="15" t="s">
        <v>111</v>
      </c>
      <c r="C29" s="7" t="s">
        <v>112</v>
      </c>
      <c r="D29" s="8">
        <v>7400</v>
      </c>
      <c r="E29" s="8">
        <v>7400</v>
      </c>
      <c r="F29" s="7" t="s">
        <v>74</v>
      </c>
      <c r="G29" s="7" t="s">
        <v>60</v>
      </c>
      <c r="H29" s="32"/>
      <c r="I29" s="32">
        <v>1345.4545454545455</v>
      </c>
      <c r="J29" s="32">
        <v>2018.1818181818182</v>
      </c>
      <c r="K29" s="32">
        <v>2018.1818181818182</v>
      </c>
      <c r="L29" s="32">
        <v>2018.1818181818182</v>
      </c>
      <c r="M29" s="32"/>
      <c r="N29" s="32"/>
    </row>
    <row r="30" spans="1:14" ht="25.5">
      <c r="A30" s="6" t="s">
        <v>113</v>
      </c>
      <c r="B30" s="15" t="s">
        <v>114</v>
      </c>
      <c r="C30" s="7" t="s">
        <v>115</v>
      </c>
      <c r="D30" s="8">
        <v>22000</v>
      </c>
      <c r="E30" s="8">
        <v>22000</v>
      </c>
      <c r="F30" s="7" t="s">
        <v>116</v>
      </c>
      <c r="G30" s="7" t="s">
        <v>60</v>
      </c>
      <c r="H30" s="32"/>
      <c r="I30" s="32"/>
      <c r="J30" s="32">
        <v>6600</v>
      </c>
      <c r="K30" s="32">
        <v>6600</v>
      </c>
      <c r="L30" s="32">
        <v>6600</v>
      </c>
      <c r="M30" s="32">
        <v>2200</v>
      </c>
      <c r="N30" s="32"/>
    </row>
    <row r="31" spans="1:14" ht="51">
      <c r="A31" s="5" t="s">
        <v>117</v>
      </c>
      <c r="B31" s="14" t="s">
        <v>118</v>
      </c>
      <c r="C31" s="9" t="s">
        <v>59</v>
      </c>
      <c r="D31" s="10">
        <v>976496</v>
      </c>
      <c r="E31" s="10">
        <f>SUM(E32:E35)</f>
        <v>976496</v>
      </c>
      <c r="F31" s="9" t="s">
        <v>29</v>
      </c>
      <c r="G31" s="9" t="s">
        <v>60</v>
      </c>
      <c r="H31" s="2">
        <v>0</v>
      </c>
      <c r="I31" s="2">
        <v>16738.292011019286</v>
      </c>
      <c r="J31" s="2">
        <v>173257.16620752987</v>
      </c>
      <c r="K31" s="2">
        <v>351977.23691460059</v>
      </c>
      <c r="L31" s="2">
        <v>329399.62442607898</v>
      </c>
      <c r="M31" s="2">
        <v>105123.13498622589</v>
      </c>
      <c r="N31" s="2">
        <v>0</v>
      </c>
    </row>
    <row r="32" spans="1:14">
      <c r="A32" s="6" t="s">
        <v>119</v>
      </c>
      <c r="B32" s="15" t="s">
        <v>120</v>
      </c>
      <c r="C32" s="7" t="s">
        <v>121</v>
      </c>
      <c r="D32" s="35">
        <v>234593</v>
      </c>
      <c r="E32" s="35">
        <v>234593</v>
      </c>
      <c r="F32" s="7" t="s">
        <v>29</v>
      </c>
      <c r="G32" s="7" t="s">
        <v>60</v>
      </c>
      <c r="H32" s="32">
        <v>0</v>
      </c>
      <c r="I32" s="32">
        <v>16738.292011019286</v>
      </c>
      <c r="J32" s="32">
        <v>53742.07529843894</v>
      </c>
      <c r="K32" s="32">
        <v>73207.630853994488</v>
      </c>
      <c r="L32" s="32">
        <v>61530.018365472912</v>
      </c>
      <c r="M32" s="32">
        <v>29374.710743801654</v>
      </c>
      <c r="N32" s="32">
        <v>0</v>
      </c>
    </row>
    <row r="33" spans="1:14" ht="38.25">
      <c r="A33" s="6" t="s">
        <v>122</v>
      </c>
      <c r="B33" s="15" t="s">
        <v>123</v>
      </c>
      <c r="C33" s="7" t="s">
        <v>121</v>
      </c>
      <c r="D33" s="35">
        <v>265030</v>
      </c>
      <c r="E33" s="35">
        <v>265030</v>
      </c>
      <c r="F33" s="7" t="s">
        <v>29</v>
      </c>
      <c r="G33" s="7" t="s">
        <v>60</v>
      </c>
      <c r="H33" s="32">
        <v>0</v>
      </c>
      <c r="I33" s="32">
        <v>0</v>
      </c>
      <c r="J33" s="32">
        <v>75372.666666666672</v>
      </c>
      <c r="K33" s="32">
        <v>94642.333333333328</v>
      </c>
      <c r="L33" s="32">
        <v>66142.333333333328</v>
      </c>
      <c r="M33" s="32">
        <v>28872.666666666668</v>
      </c>
      <c r="N33" s="32">
        <v>0</v>
      </c>
    </row>
    <row r="34" spans="1:14">
      <c r="A34" s="6" t="s">
        <v>124</v>
      </c>
      <c r="B34" s="15" t="s">
        <v>125</v>
      </c>
      <c r="C34" s="7" t="s">
        <v>84</v>
      </c>
      <c r="D34" s="35">
        <v>44000</v>
      </c>
      <c r="E34" s="35">
        <v>44000</v>
      </c>
      <c r="F34" s="7" t="s">
        <v>126</v>
      </c>
      <c r="G34" s="7" t="s">
        <v>127</v>
      </c>
      <c r="H34" s="32">
        <v>0</v>
      </c>
      <c r="I34" s="32">
        <v>0</v>
      </c>
      <c r="J34" s="32">
        <v>0</v>
      </c>
      <c r="K34" s="32">
        <v>13200</v>
      </c>
      <c r="L34" s="32">
        <v>30800</v>
      </c>
      <c r="M34" s="32">
        <v>0</v>
      </c>
      <c r="N34" s="32">
        <v>0</v>
      </c>
    </row>
    <row r="35" spans="1:14">
      <c r="A35" s="6" t="s">
        <v>128</v>
      </c>
      <c r="B35" s="15" t="s">
        <v>129</v>
      </c>
      <c r="C35" s="7" t="s">
        <v>112</v>
      </c>
      <c r="D35" s="8">
        <v>432873</v>
      </c>
      <c r="E35" s="8">
        <v>432873</v>
      </c>
      <c r="F35" s="7" t="s">
        <v>74</v>
      </c>
      <c r="G35" s="7" t="s">
        <v>60</v>
      </c>
      <c r="H35" s="32">
        <v>0</v>
      </c>
      <c r="I35" s="32">
        <v>0</v>
      </c>
      <c r="J35" s="32">
        <v>44142.424242424247</v>
      </c>
      <c r="K35" s="32">
        <v>170927.27272727274</v>
      </c>
      <c r="L35" s="32">
        <v>170927.27272727274</v>
      </c>
      <c r="M35" s="32">
        <v>46875.757575757576</v>
      </c>
      <c r="N35" s="32">
        <v>0</v>
      </c>
    </row>
    <row r="36" spans="1:14" ht="25.5">
      <c r="A36" s="16">
        <v>3</v>
      </c>
      <c r="B36" s="21" t="s">
        <v>130</v>
      </c>
      <c r="C36" s="18" t="s">
        <v>131</v>
      </c>
      <c r="D36" s="19">
        <v>411964</v>
      </c>
      <c r="E36" s="19">
        <f>E37+E44</f>
        <v>411964</v>
      </c>
      <c r="F36" s="18" t="s">
        <v>15</v>
      </c>
      <c r="G36" s="18" t="s">
        <v>77</v>
      </c>
      <c r="H36" s="20">
        <v>0</v>
      </c>
      <c r="I36" s="20">
        <v>248727.27272727271</v>
      </c>
      <c r="J36" s="20">
        <v>7636.363636363636</v>
      </c>
      <c r="K36" s="20">
        <v>57182.181818181991</v>
      </c>
      <c r="L36" s="20">
        <v>77691.27272727291</v>
      </c>
      <c r="M36" s="20">
        <v>20727.272727272728</v>
      </c>
      <c r="N36" s="20">
        <v>0</v>
      </c>
    </row>
    <row r="37" spans="1:14" ht="25.5">
      <c r="A37" s="5" t="s">
        <v>132</v>
      </c>
      <c r="B37" s="14" t="s">
        <v>133</v>
      </c>
      <c r="C37" s="9" t="s">
        <v>131</v>
      </c>
      <c r="D37" s="10">
        <v>262691</v>
      </c>
      <c r="E37" s="10">
        <f>SUM(E38:E43)</f>
        <v>262691</v>
      </c>
      <c r="F37" s="9" t="s">
        <v>15</v>
      </c>
      <c r="G37" s="9" t="s">
        <v>77</v>
      </c>
      <c r="H37" s="2">
        <v>0</v>
      </c>
      <c r="I37" s="2">
        <v>191272.72727272726</v>
      </c>
      <c r="J37" s="2">
        <v>0</v>
      </c>
      <c r="K37" s="2">
        <v>16363.636363636362</v>
      </c>
      <c r="L37" s="2">
        <v>36872.727272727272</v>
      </c>
      <c r="M37" s="2">
        <v>18181.818181818184</v>
      </c>
      <c r="N37" s="2">
        <v>0</v>
      </c>
    </row>
    <row r="38" spans="1:14" ht="76.5">
      <c r="A38" s="6" t="s">
        <v>134</v>
      </c>
      <c r="B38" s="15" t="s">
        <v>135</v>
      </c>
      <c r="C38" s="7" t="s">
        <v>136</v>
      </c>
      <c r="D38" s="8">
        <v>148364</v>
      </c>
      <c r="E38" s="8">
        <v>148364</v>
      </c>
      <c r="F38" s="7" t="s">
        <v>29</v>
      </c>
      <c r="G38" s="7" t="s">
        <v>116</v>
      </c>
      <c r="H38" s="32"/>
      <c r="I38" s="32">
        <v>148363.63636363635</v>
      </c>
      <c r="J38" s="32"/>
      <c r="K38" s="32"/>
      <c r="L38" s="32"/>
      <c r="M38" s="32"/>
      <c r="N38" s="32"/>
    </row>
    <row r="39" spans="1:14" ht="38.25">
      <c r="A39" s="6" t="s">
        <v>137</v>
      </c>
      <c r="B39" s="15" t="s">
        <v>138</v>
      </c>
      <c r="C39" s="7" t="s">
        <v>139</v>
      </c>
      <c r="D39" s="8">
        <v>8000</v>
      </c>
      <c r="E39" s="8">
        <v>8000</v>
      </c>
      <c r="F39" s="7" t="s">
        <v>15</v>
      </c>
      <c r="G39" s="7" t="s">
        <v>140</v>
      </c>
      <c r="H39" s="32"/>
      <c r="I39" s="32">
        <v>8000</v>
      </c>
      <c r="J39" s="32"/>
      <c r="K39" s="32"/>
      <c r="L39" s="32"/>
      <c r="M39" s="32"/>
      <c r="N39" s="32"/>
    </row>
    <row r="40" spans="1:14" ht="38.25">
      <c r="A40" s="6" t="s">
        <v>141</v>
      </c>
      <c r="B40" s="15" t="s">
        <v>142</v>
      </c>
      <c r="C40" s="7" t="s">
        <v>69</v>
      </c>
      <c r="D40" s="8">
        <v>9600</v>
      </c>
      <c r="E40" s="8">
        <v>9600</v>
      </c>
      <c r="F40" s="7" t="s">
        <v>143</v>
      </c>
      <c r="G40" s="7" t="s">
        <v>144</v>
      </c>
      <c r="H40" s="32"/>
      <c r="I40" s="32"/>
      <c r="J40" s="32"/>
      <c r="K40" s="32"/>
      <c r="L40" s="32">
        <v>9600</v>
      </c>
      <c r="M40" s="32"/>
      <c r="N40" s="32"/>
    </row>
    <row r="41" spans="1:14" ht="25.5">
      <c r="A41" s="6" t="s">
        <v>145</v>
      </c>
      <c r="B41" s="15" t="s">
        <v>146</v>
      </c>
      <c r="C41" s="7" t="s">
        <v>147</v>
      </c>
      <c r="D41" s="8">
        <v>34909</v>
      </c>
      <c r="E41" s="8">
        <v>34909</v>
      </c>
      <c r="F41" s="7" t="s">
        <v>143</v>
      </c>
      <c r="G41" s="7" t="s">
        <v>148</v>
      </c>
      <c r="H41" s="32"/>
      <c r="I41" s="32">
        <v>34909.090909090912</v>
      </c>
      <c r="J41" s="32"/>
      <c r="K41" s="31"/>
      <c r="L41" s="31"/>
      <c r="M41" s="32"/>
      <c r="N41" s="32"/>
    </row>
    <row r="42" spans="1:14" ht="38.25">
      <c r="A42" s="6" t="s">
        <v>149</v>
      </c>
      <c r="B42" s="15" t="s">
        <v>150</v>
      </c>
      <c r="C42" s="7" t="s">
        <v>38</v>
      </c>
      <c r="D42" s="8">
        <v>7273</v>
      </c>
      <c r="E42" s="8">
        <v>7273</v>
      </c>
      <c r="F42" s="7" t="s">
        <v>143</v>
      </c>
      <c r="G42" s="7" t="s">
        <v>151</v>
      </c>
      <c r="H42" s="32"/>
      <c r="I42" s="32"/>
      <c r="J42" s="32"/>
      <c r="K42" s="32"/>
      <c r="L42" s="32"/>
      <c r="M42" s="32">
        <v>7272.727272727273</v>
      </c>
      <c r="N42" s="32"/>
    </row>
    <row r="43" spans="1:14" ht="38.25">
      <c r="A43" s="6" t="s">
        <v>152</v>
      </c>
      <c r="B43" s="15" t="s">
        <v>153</v>
      </c>
      <c r="C43" s="7" t="s">
        <v>84</v>
      </c>
      <c r="D43" s="8">
        <v>54545</v>
      </c>
      <c r="E43" s="8">
        <v>54545</v>
      </c>
      <c r="F43" s="7" t="s">
        <v>154</v>
      </c>
      <c r="G43" s="7" t="s">
        <v>155</v>
      </c>
      <c r="H43" s="32"/>
      <c r="I43" s="32"/>
      <c r="J43" s="32"/>
      <c r="K43" s="32">
        <v>16363.636363636362</v>
      </c>
      <c r="L43" s="32">
        <v>27272.727272727272</v>
      </c>
      <c r="M43" s="32">
        <v>10909.09090909091</v>
      </c>
      <c r="N43" s="32"/>
    </row>
    <row r="44" spans="1:14" ht="38.25">
      <c r="A44" s="5" t="s">
        <v>156</v>
      </c>
      <c r="B44" s="14" t="s">
        <v>157</v>
      </c>
      <c r="C44" s="9" t="s">
        <v>84</v>
      </c>
      <c r="D44" s="10">
        <v>149273</v>
      </c>
      <c r="E44" s="10">
        <f>SUM(E45:E47)</f>
        <v>149273</v>
      </c>
      <c r="F44" s="9" t="s">
        <v>19</v>
      </c>
      <c r="G44" s="9" t="s">
        <v>92</v>
      </c>
      <c r="H44" s="2">
        <v>0</v>
      </c>
      <c r="I44" s="2">
        <v>57454.545454545456</v>
      </c>
      <c r="J44" s="2">
        <v>7636.363636363636</v>
      </c>
      <c r="K44" s="2">
        <v>40818.54545454563</v>
      </c>
      <c r="L44" s="2">
        <v>40818.54545454563</v>
      </c>
      <c r="M44" s="2">
        <v>2545.4545454545455</v>
      </c>
      <c r="N44" s="2">
        <v>0</v>
      </c>
    </row>
    <row r="45" spans="1:14">
      <c r="A45" s="6" t="s">
        <v>158</v>
      </c>
      <c r="B45" s="15" t="s">
        <v>159</v>
      </c>
      <c r="C45" s="7" t="s">
        <v>160</v>
      </c>
      <c r="D45" s="8">
        <v>4364</v>
      </c>
      <c r="E45" s="8">
        <v>4364</v>
      </c>
      <c r="F45" s="7" t="s">
        <v>19</v>
      </c>
      <c r="G45" s="7" t="s">
        <v>140</v>
      </c>
      <c r="H45" s="31"/>
      <c r="I45" s="32">
        <v>4363.636363636364</v>
      </c>
      <c r="J45" s="32"/>
      <c r="K45" s="32"/>
      <c r="L45" s="32"/>
      <c r="M45" s="32"/>
      <c r="N45" s="32"/>
    </row>
    <row r="46" spans="1:14" ht="25.5">
      <c r="A46" s="6" t="s">
        <v>161</v>
      </c>
      <c r="B46" s="15" t="s">
        <v>162</v>
      </c>
      <c r="C46" s="7" t="s">
        <v>163</v>
      </c>
      <c r="D46" s="8">
        <v>114364</v>
      </c>
      <c r="E46" s="8">
        <v>114364</v>
      </c>
      <c r="F46" s="7" t="s">
        <v>29</v>
      </c>
      <c r="G46" s="7" t="s">
        <v>140</v>
      </c>
      <c r="H46" s="31"/>
      <c r="I46" s="32">
        <v>48000</v>
      </c>
      <c r="J46" s="32"/>
      <c r="K46" s="32">
        <v>33182.181818181998</v>
      </c>
      <c r="L46" s="32">
        <v>33182.181818181998</v>
      </c>
      <c r="M46" s="32"/>
      <c r="N46" s="32"/>
    </row>
    <row r="47" spans="1:14" ht="25.5">
      <c r="A47" s="6" t="s">
        <v>164</v>
      </c>
      <c r="B47" s="15" t="s">
        <v>165</v>
      </c>
      <c r="C47" s="7" t="s">
        <v>166</v>
      </c>
      <c r="D47" s="8">
        <v>30545</v>
      </c>
      <c r="E47" s="8">
        <v>30545</v>
      </c>
      <c r="F47" s="7" t="s">
        <v>167</v>
      </c>
      <c r="G47" s="7" t="s">
        <v>168</v>
      </c>
      <c r="H47" s="32"/>
      <c r="I47" s="32">
        <v>5090.909090909091</v>
      </c>
      <c r="J47" s="32">
        <v>7636.363636363636</v>
      </c>
      <c r="K47" s="32">
        <v>7636.363636363636</v>
      </c>
      <c r="L47" s="32">
        <v>7636.363636363636</v>
      </c>
      <c r="M47" s="32">
        <v>2545.4545454545455</v>
      </c>
      <c r="N47" s="32"/>
    </row>
    <row r="48" spans="1:14">
      <c r="A48" s="16">
        <v>4</v>
      </c>
      <c r="B48" s="17" t="s">
        <v>169</v>
      </c>
      <c r="C48" s="18" t="s">
        <v>170</v>
      </c>
      <c r="D48" s="19">
        <v>257052</v>
      </c>
      <c r="E48" s="19">
        <f>SUM(E49:E51)</f>
        <v>257052</v>
      </c>
      <c r="F48" s="18" t="s">
        <v>19</v>
      </c>
      <c r="G48" s="18" t="s">
        <v>171</v>
      </c>
      <c r="H48" s="20">
        <v>0</v>
      </c>
      <c r="I48" s="20">
        <v>9718.6909090909103</v>
      </c>
      <c r="J48" s="20">
        <v>14578.036363636365</v>
      </c>
      <c r="K48" s="20">
        <v>14578.036363636365</v>
      </c>
      <c r="L48" s="20">
        <v>14578.036363636365</v>
      </c>
      <c r="M48" s="20">
        <f>SUM(M49:M51)</f>
        <v>303599.38181818149</v>
      </c>
      <c r="N48" s="20">
        <v>106985.54545454548</v>
      </c>
    </row>
    <row r="49" spans="1:14">
      <c r="A49" s="6" t="s">
        <v>172</v>
      </c>
      <c r="B49" s="15" t="s">
        <v>173</v>
      </c>
      <c r="C49" s="7" t="s">
        <v>84</v>
      </c>
      <c r="D49" s="8">
        <v>100452</v>
      </c>
      <c r="E49" s="8">
        <v>100452</v>
      </c>
      <c r="F49" s="7" t="s">
        <v>174</v>
      </c>
      <c r="G49" s="7" t="s">
        <v>16</v>
      </c>
      <c r="H49" s="32"/>
      <c r="I49" s="32"/>
      <c r="J49" s="31"/>
      <c r="K49" s="31"/>
      <c r="L49" s="32"/>
      <c r="M49" s="40">
        <f>40180.8+N49</f>
        <v>100452.00000000001</v>
      </c>
      <c r="N49" s="32">
        <v>60271.200000000012</v>
      </c>
    </row>
    <row r="50" spans="1:14">
      <c r="A50" s="6" t="s">
        <v>175</v>
      </c>
      <c r="B50" s="15" t="s">
        <v>176</v>
      </c>
      <c r="C50" s="7" t="s">
        <v>166</v>
      </c>
      <c r="D50" s="8">
        <v>83710</v>
      </c>
      <c r="E50" s="8">
        <v>83710</v>
      </c>
      <c r="F50" s="7" t="s">
        <v>177</v>
      </c>
      <c r="G50" s="7" t="s">
        <v>178</v>
      </c>
      <c r="H50" s="32"/>
      <c r="I50" s="32"/>
      <c r="J50" s="31"/>
      <c r="K50" s="31"/>
      <c r="L50" s="32"/>
      <c r="M50" s="40">
        <f>41855+N50</f>
        <v>83710.000000000015</v>
      </c>
      <c r="N50" s="32">
        <v>41855.000000000015</v>
      </c>
    </row>
    <row r="51" spans="1:14">
      <c r="A51" s="6" t="s">
        <v>179</v>
      </c>
      <c r="B51" s="15" t="s">
        <v>180</v>
      </c>
      <c r="C51" s="7" t="s">
        <v>181</v>
      </c>
      <c r="D51" s="8">
        <v>72890</v>
      </c>
      <c r="E51" s="8">
        <v>72890</v>
      </c>
      <c r="F51" s="7" t="s">
        <v>19</v>
      </c>
      <c r="G51" s="7" t="s">
        <v>182</v>
      </c>
      <c r="H51" s="32"/>
      <c r="I51" s="32">
        <v>9718.6909090909103</v>
      </c>
      <c r="J51" s="32">
        <v>14578.036363636365</v>
      </c>
      <c r="K51" s="32">
        <v>14578.036363636365</v>
      </c>
      <c r="L51" s="32">
        <v>14578.036363636365</v>
      </c>
      <c r="M51" s="40">
        <f>114578.036363636+N51</f>
        <v>119437.38181818146</v>
      </c>
      <c r="N51" s="32">
        <v>4859.3454545454551</v>
      </c>
    </row>
    <row r="53" spans="1:14">
      <c r="D53" s="38"/>
      <c r="E53" s="38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EF6789EA73A094FA617CFB1DB641F42" ma:contentTypeVersion="1251" ma:contentTypeDescription="A content type to manage public (operations) IDB documents" ma:contentTypeScope="" ma:versionID="f3d164c4f5f5d2df816f57ad89b0318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b7ec8f5735d5e8394bb873c924685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T149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CSD/RND</Division_x0020_or_x0020_Unit>
    <IDBDocs_x0020_Number xmlns="cdc7663a-08f0-4737-9e8c-148ce897a09c" xsi:nil="true"/>
    <Document_x0020_Author xmlns="cdc7663a-08f0-4737-9e8c-148ce897a09c">Frugone,Maria del Rosario</Document_x0020_Author>
    <_dlc_DocId xmlns="cdc7663a-08f0-4737-9e8c-148ce897a09c">EZSHARE-298355021-6</_dlc_DocId>
    <Operation_x0020_Type xmlns="cdc7663a-08f0-4737-9e8c-148ce897a09c">Technical Cooperation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32</Value>
      <Value>46</Value>
      <Value>37</Value>
      <Value>1</Value>
      <Value>322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CO-T1495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ENVIRONMENTAL MANAGEMENT AND GOVERNANCE</TermName>
          <TermId xmlns="http://schemas.microsoft.com/office/infopath/2007/PartnerControls">122c4743-25d1-443d-9cb4-bfdd32f28b6d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https://idbg.sharepoint.com/teams/EZ-CO-TCP/CO-T1495/_layouts/15/DocIdRedir.aspx?ID=EZSHARE-298355021-6</Url>
      <Description>EZSHARE-298355021-6</Description>
    </_dlc_DocIdUrl>
    <Phase xmlns="cdc7663a-08f0-4737-9e8c-148ce897a09c" xsi:nil="true"/>
    <Other_x0020_Autho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9774D9E2-A013-49F5-9529-332F7F2DFC7C}"/>
</file>

<file path=customXml/itemProps2.xml><?xml version="1.0" encoding="utf-8"?>
<ds:datastoreItem xmlns:ds="http://schemas.openxmlformats.org/officeDocument/2006/customXml" ds:itemID="{6211B9A1-AF29-41FF-8B42-F59E3F7A0882}"/>
</file>

<file path=customXml/itemProps3.xml><?xml version="1.0" encoding="utf-8"?>
<ds:datastoreItem xmlns:ds="http://schemas.openxmlformats.org/officeDocument/2006/customXml" ds:itemID="{949E4F58-64D4-4EEF-BF9E-850B4AD82537}"/>
</file>

<file path=customXml/itemProps4.xml><?xml version="1.0" encoding="utf-8"?>
<ds:datastoreItem xmlns:ds="http://schemas.openxmlformats.org/officeDocument/2006/customXml" ds:itemID="{093ACED8-B2E7-4AFB-B19C-664A8196BB09}"/>
</file>

<file path=customXml/itemProps5.xml><?xml version="1.0" encoding="utf-8"?>
<ds:datastoreItem xmlns:ds="http://schemas.openxmlformats.org/officeDocument/2006/customXml" ds:itemID="{3FBE5A5D-EB8E-4D76-B928-6FD2E909A69C}"/>
</file>

<file path=customXml/itemProps6.xml><?xml version="1.0" encoding="utf-8"?>
<ds:datastoreItem xmlns:ds="http://schemas.openxmlformats.org/officeDocument/2006/customXml" ds:itemID="{B09DAD38-C6CC-40F2-ABBF-A3272B5F5C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meroca</dc:creator>
  <cp:keywords/>
  <dc:description/>
  <cp:lastModifiedBy>Frugone, Maria del Rosario</cp:lastModifiedBy>
  <cp:revision/>
  <dcterms:created xsi:type="dcterms:W3CDTF">2007-02-02T19:50:30Z</dcterms:created>
  <dcterms:modified xsi:type="dcterms:W3CDTF">2018-10-26T20:15:20Z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322;#ENVIRONMENTAL MANAGEMENT AND GOVERNANCE|122c4743-25d1-443d-9cb4-bfdd32f28b6d</vt:lpwstr>
  </property>
  <property fmtid="{D5CDD505-2E9C-101B-9397-08002B2CF9AE}" pid="8" name="Country">
    <vt:lpwstr>32;#Colombia|c7d386d6-75f3-4fc0-bde8-e021ccd68f5c</vt:lpwstr>
  </property>
  <property fmtid="{D5CDD505-2E9C-101B-9397-08002B2CF9AE}" pid="9" name="Fund IDB">
    <vt:lpwstr>37;#TBD|d62f6e05-3e80-4abd-9bb4-5f10b4906ff6</vt:lpwstr>
  </property>
  <property fmtid="{D5CDD505-2E9C-101B-9397-08002B2CF9AE}" pid="10" name="_dlc_DocIdItemGuid">
    <vt:lpwstr>4a4a112a-a4aa-4a22-b9c2-955ba035d69d</vt:lpwstr>
  </property>
  <property fmtid="{D5CDD505-2E9C-101B-9397-08002B2CF9AE}" pid="11" name="Sector IDB">
    <vt:lpwstr>46;#ENVIRONMENT AND NATURAL DISASTERS|261e2b33-090b-4ab0-8e06-3aa3e7f32d57</vt:lpwstr>
  </property>
  <property fmtid="{D5CDD505-2E9C-101B-9397-08002B2CF9AE}" pid="12" name="Function Operations IDB">
    <vt:lpwstr>1;#Project Preparation, Planning and Design|29ca0c72-1fc4-435f-a09c-28585cb5eac9</vt:lpwstr>
  </property>
  <property fmtid="{D5CDD505-2E9C-101B-9397-08002B2CF9AE}" pid="13" name="ContentTypeId">
    <vt:lpwstr>0x0101001A458A224826124E8B45B1D613300CFC007EF6789EA73A094FA617CFB1DB641F42</vt:lpwstr>
  </property>
</Properties>
</file>