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9440" windowHeight="14085"/>
  </bookViews>
  <sheets>
    <sheet name="Plan Adquisiciones 2016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4" i="1" l="1"/>
  <c r="E11" i="1"/>
  <c r="E13" i="1"/>
  <c r="E16" i="1"/>
  <c r="E19" i="1"/>
  <c r="E22" i="1"/>
  <c r="E25" i="1"/>
  <c r="E27" i="1"/>
  <c r="E32" i="1"/>
  <c r="E35" i="1"/>
  <c r="E38" i="1"/>
  <c r="E41" i="1"/>
  <c r="E43" i="1"/>
  <c r="E46" i="1"/>
  <c r="E50" i="1"/>
  <c r="E53" i="1"/>
  <c r="E55" i="1"/>
  <c r="E56" i="1"/>
  <c r="E57" i="1"/>
  <c r="E60" i="1"/>
  <c r="G46" i="1"/>
  <c r="G50" i="1"/>
  <c r="G57" i="1"/>
  <c r="F11" i="1"/>
  <c r="F13" i="1"/>
  <c r="F16" i="1"/>
  <c r="F19" i="1"/>
  <c r="F22" i="1"/>
  <c r="F25" i="1"/>
  <c r="F27" i="1"/>
  <c r="F32" i="1"/>
  <c r="F35" i="1"/>
  <c r="F38" i="1"/>
  <c r="F41" i="1"/>
  <c r="F43" i="1"/>
  <c r="F46" i="1"/>
  <c r="F50" i="1"/>
  <c r="F53" i="1"/>
  <c r="F55" i="1"/>
  <c r="F57" i="1"/>
  <c r="D11" i="1"/>
  <c r="D13" i="1"/>
  <c r="D16" i="1"/>
  <c r="D19" i="1"/>
  <c r="D22" i="1"/>
  <c r="D25" i="1"/>
  <c r="D27" i="1"/>
  <c r="D32" i="1"/>
  <c r="D35" i="1"/>
  <c r="D38" i="1"/>
  <c r="D41" i="1"/>
  <c r="D43" i="1"/>
  <c r="D47" i="1"/>
  <c r="D46" i="1"/>
  <c r="D50" i="1"/>
  <c r="D53" i="1"/>
  <c r="D55" i="1"/>
  <c r="D57" i="1"/>
  <c r="F60" i="1"/>
  <c r="D60" i="1"/>
  <c r="E70" i="1"/>
</calcChain>
</file>

<file path=xl/sharedStrings.xml><?xml version="1.0" encoding="utf-8"?>
<sst xmlns="http://schemas.openxmlformats.org/spreadsheetml/2006/main" count="191" uniqueCount="111">
  <si>
    <t>Comentarios</t>
  </si>
  <si>
    <t>No. Item</t>
  </si>
  <si>
    <t>Ref. POA</t>
  </si>
  <si>
    <t>Descripción de las adquisiciones</t>
  </si>
  <si>
    <t>Costo estimado de la adquisición
 (US $)</t>
  </si>
  <si>
    <t>Nombre de la firma consultora/ consultor indiv.</t>
  </si>
  <si>
    <t>Método de Adquisición (2)</t>
  </si>
  <si>
    <t>Revisión   
ex-ante o 
ex-post (3) de adquisiciones</t>
  </si>
  <si>
    <t>Revisión técnica del JEP (4)</t>
  </si>
  <si>
    <t>Fecha estimada del Anuncio de Adquisición o del inicio de la contratación</t>
  </si>
  <si>
    <t>PLAN DE ADQUISICIONES DE COOPERACIONES TECNICAS NO REEMBOLSABLES</t>
  </si>
  <si>
    <t xml:space="preserve">Bienes y servicios (en US$): </t>
  </si>
  <si>
    <t>Fecha estimada de terminación del contrato</t>
  </si>
  <si>
    <t>Status (pendiente, en proceso, adjudicado, cancelado)</t>
  </si>
  <si>
    <t>TOTAL:</t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</si>
  <si>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</si>
  <si>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t xml:space="preserve"> Sector público o privado (indicar lo que corresponda): PRIVADO</t>
  </si>
  <si>
    <t xml:space="preserve">FOMIN </t>
  </si>
  <si>
    <t>LOCAL</t>
  </si>
  <si>
    <t>FIRMAS CONSULTORAS</t>
  </si>
  <si>
    <t>CONSULTORES INDIVIDUALES</t>
  </si>
  <si>
    <t>IMPREVISTO NO SE INCLUYE EN EL PLAN DE ADQUISICIONES</t>
  </si>
  <si>
    <t xml:space="preserve">Fuente de financiamiento </t>
  </si>
  <si>
    <t>Número de registro
BID</t>
  </si>
  <si>
    <t>Monto límite para revisión ex post de adquisiciones: 30,000.00 USD</t>
  </si>
  <si>
    <t>Understand the market dynamics regarding payment capacity</t>
  </si>
  <si>
    <t>Improvement of Salesforce CRM (Customer Relationship Management)</t>
  </si>
  <si>
    <t>Offline data-capture for data acquisition, client processing and credit scoring.</t>
  </si>
  <si>
    <t>2.2.4</t>
  </si>
  <si>
    <t>Consulting on Micro-Financing Best Practices</t>
  </si>
  <si>
    <t>SD</t>
  </si>
  <si>
    <t>SBCC</t>
  </si>
  <si>
    <t>adjudicado</t>
  </si>
  <si>
    <t>pendiente</t>
  </si>
  <si>
    <t>Vera Solutions, BENEFIT LLC</t>
  </si>
  <si>
    <t>TaroWorks LLC</t>
  </si>
  <si>
    <t>Valor Final de la adquisición (USD)</t>
  </si>
  <si>
    <t>Preparado por: Ana Lucia Coll Guzmán</t>
  </si>
  <si>
    <t>BIENES Y SERVICIOS</t>
  </si>
  <si>
    <t xml:space="preserve">Redefine/Strengthen Organizational Structure </t>
  </si>
  <si>
    <t>Operating expenses in the field for Rural Engineers</t>
  </si>
  <si>
    <t>Consulting on Financial Processes and Human Resource Planning</t>
  </si>
  <si>
    <t>en proceso</t>
  </si>
  <si>
    <t xml:space="preserve">Publications on Impact Measurement and Credit Allocation best practices. </t>
  </si>
  <si>
    <t>5.1.1</t>
  </si>
  <si>
    <t>5.1.2</t>
  </si>
  <si>
    <t>5.1.3</t>
  </si>
  <si>
    <t>Project coordinator</t>
  </si>
  <si>
    <t>Rural Workforce Salaries</t>
  </si>
  <si>
    <t>Central Offices Workforce</t>
  </si>
  <si>
    <t>Mobile technology for data capture</t>
  </si>
  <si>
    <t xml:space="preserve">2.3.1 </t>
  </si>
  <si>
    <t>Loans for Small Equipment (high risk - extremely poor communities)</t>
  </si>
  <si>
    <t xml:space="preserve">3.1.1 </t>
  </si>
  <si>
    <t>Loans for Large Equipment (medium risk)</t>
  </si>
  <si>
    <t xml:space="preserve">3.1.2 </t>
  </si>
  <si>
    <t>Loans for new solar products (low risk)</t>
  </si>
  <si>
    <t xml:space="preserve">3.1.3 </t>
  </si>
  <si>
    <t>Bank commissions and account managing fees</t>
  </si>
  <si>
    <t xml:space="preserve">3.3.1 </t>
  </si>
  <si>
    <t>Financial supervision and reports</t>
  </si>
  <si>
    <t xml:space="preserve">3.3.2 </t>
  </si>
  <si>
    <t>NOTA:</t>
  </si>
  <si>
    <t>Las refrencias 3.1.1,3.1.2 y 3.1.3 corresponden a capital de trabajo para el financiamiento de sistemas solares según las especificaciones de cada punto</t>
  </si>
  <si>
    <t>Evaluación final BID</t>
  </si>
  <si>
    <t>30-abr-17</t>
  </si>
  <si>
    <t>Design and Printing of Materials and Manuals</t>
  </si>
  <si>
    <t xml:space="preserve">1.2.1 </t>
  </si>
  <si>
    <t>ILUMEXICO</t>
  </si>
  <si>
    <t>BANAMEX</t>
  </si>
  <si>
    <t>Capital de trabajo ILUMEXICO</t>
  </si>
  <si>
    <t>VARIOS</t>
  </si>
  <si>
    <t>Fecha firma del contrato</t>
  </si>
  <si>
    <t>Fecha terminación del contrato</t>
  </si>
  <si>
    <t>Status 
(pendiente, en proceso, adjudicado, cancelado)</t>
  </si>
  <si>
    <t>TOTAL COMPONENTE 1</t>
  </si>
  <si>
    <t>Total COMPONENTE 2</t>
  </si>
  <si>
    <t>Total COMPONENTE 3</t>
  </si>
  <si>
    <t>Total COMPONENTE 4</t>
  </si>
  <si>
    <t>Total Componente 5</t>
  </si>
  <si>
    <t>Total Componente 6</t>
  </si>
  <si>
    <t xml:space="preserve">3. Improving Loan-Disbursement Process and Credit Analysis. </t>
  </si>
  <si>
    <t>Administration</t>
  </si>
  <si>
    <t>Strenghten Business Model Sustainability and internal processes</t>
  </si>
  <si>
    <r>
      <rPr>
        <b/>
        <sz val="11"/>
        <color indexed="8"/>
        <rFont val="Euphemia"/>
        <family val="2"/>
      </rPr>
      <t xml:space="preserve">País: </t>
    </r>
    <r>
      <rPr>
        <sz val="11"/>
        <color indexed="8"/>
        <rFont val="Euphemia"/>
        <family val="2"/>
      </rPr>
      <t>México</t>
    </r>
  </si>
  <si>
    <r>
      <t>2</t>
    </r>
    <r>
      <rPr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Bienes y Obras</t>
    </r>
    <r>
      <rPr>
        <sz val="10"/>
        <rFont val="Euphemia"/>
        <family val="2"/>
      </rPr>
      <t xml:space="preserve">:  </t>
    </r>
    <r>
      <rPr>
        <b/>
        <sz val="10"/>
        <rFont val="Euphemia"/>
        <family val="2"/>
      </rPr>
      <t>LP</t>
    </r>
    <r>
      <rPr>
        <sz val="10"/>
        <rFont val="Euphemia"/>
        <family val="2"/>
      </rPr>
      <t xml:space="preserve">: Licitación Pública; </t>
    </r>
    <r>
      <rPr>
        <b/>
        <sz val="10"/>
        <rFont val="Euphemia"/>
        <family val="2"/>
      </rPr>
      <t>CP</t>
    </r>
    <r>
      <rPr>
        <sz val="10"/>
        <rFont val="Euphemia"/>
        <family val="2"/>
      </rPr>
      <t xml:space="preserve">: Comparación de Precios;  </t>
    </r>
    <r>
      <rPr>
        <b/>
        <sz val="10"/>
        <rFont val="Euphemia"/>
        <family val="2"/>
      </rPr>
      <t>CD</t>
    </r>
    <r>
      <rPr>
        <sz val="10"/>
        <rFont val="Euphemia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</si>
  <si>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Euphemia"/>
        <family val="2"/>
      </rPr>
      <t>2</t>
    </r>
    <r>
      <rPr>
        <b/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Firmas de consultoría</t>
    </r>
    <r>
      <rPr>
        <b/>
        <sz val="10"/>
        <rFont val="Euphemia"/>
        <family val="2"/>
      </rPr>
      <t>: SCC</t>
    </r>
    <r>
      <rPr>
        <sz val="10"/>
        <rFont val="Euphemia"/>
        <family val="2"/>
      </rPr>
      <t xml:space="preserve">: Selección Basada en la Calificación de los Consultores; </t>
    </r>
    <r>
      <rPr>
        <b/>
        <sz val="10"/>
        <rFont val="Euphemia"/>
        <family val="2"/>
      </rPr>
      <t>SBCC</t>
    </r>
    <r>
      <rPr>
        <sz val="10"/>
        <rFont val="Euphemia"/>
        <family val="2"/>
      </rPr>
      <t xml:space="preserve">: Selección Basada en Calidad y el Costo; </t>
    </r>
    <r>
      <rPr>
        <b/>
        <sz val="10"/>
        <rFont val="Euphemia"/>
        <family val="2"/>
      </rPr>
      <t>SBM</t>
    </r>
    <r>
      <rPr>
        <sz val="10"/>
        <rFont val="Euphemia"/>
        <family val="2"/>
      </rPr>
      <t xml:space="preserve">:Selección Basada en el Menor Costo; </t>
    </r>
    <r>
      <rPr>
        <b/>
        <sz val="10"/>
        <rFont val="Euphemia"/>
        <family val="2"/>
      </rPr>
      <t>SBPF</t>
    </r>
    <r>
      <rPr>
        <sz val="10"/>
        <rFont val="Euphemia"/>
        <family val="2"/>
      </rPr>
      <t xml:space="preserve">: Selección Basada en Presupuesto Fijo; </t>
    </r>
    <r>
      <rPr>
        <b/>
        <sz val="10"/>
        <rFont val="Euphemia"/>
        <family val="2"/>
      </rPr>
      <t>SD:</t>
    </r>
    <r>
      <rPr>
        <sz val="10"/>
        <rFont val="Euphemia"/>
        <family val="2"/>
      </rPr>
      <t xml:space="preserve"> Selección Directa; </t>
    </r>
    <r>
      <rPr>
        <b/>
        <sz val="10"/>
        <rFont val="Euphemia"/>
        <family val="2"/>
      </rPr>
      <t>SBC</t>
    </r>
    <r>
      <rPr>
        <sz val="10"/>
        <rFont val="Euphemia"/>
        <family val="2"/>
      </rPr>
      <t xml:space="preserve">: Selección Basada en la Calidad   </t>
    </r>
  </si>
  <si>
    <r>
      <t>2</t>
    </r>
    <r>
      <rPr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Consultores Individuales</t>
    </r>
    <r>
      <rPr>
        <b/>
        <sz val="10"/>
        <rFont val="Euphemia"/>
        <family val="2"/>
      </rPr>
      <t>: CCIN</t>
    </r>
    <r>
      <rPr>
        <sz val="10"/>
        <rFont val="Euphemia"/>
        <family val="2"/>
      </rPr>
      <t xml:space="preserve">: Selección Basada en la Comparación de Calificaciones Consultor IndividualNacional; </t>
    </r>
    <r>
      <rPr>
        <b/>
        <sz val="10"/>
        <rFont val="Euphemia"/>
        <family val="2"/>
      </rPr>
      <t>SD</t>
    </r>
    <r>
      <rPr>
        <sz val="10"/>
        <rFont val="Euphemia"/>
        <family val="2"/>
      </rPr>
      <t>: Selección Directa.</t>
    </r>
  </si>
  <si>
    <r>
      <t>3</t>
    </r>
    <r>
      <rPr>
        <sz val="10"/>
        <rFont val="Euphemia"/>
        <family val="2"/>
      </rPr>
      <t xml:space="preserve">  </t>
    </r>
    <r>
      <rPr>
        <b/>
        <u/>
        <sz val="10"/>
        <rFont val="Euphemia"/>
        <family val="2"/>
      </rPr>
      <t>Revisión ex ante/ ex post:</t>
    </r>
    <r>
      <rPr>
        <sz val="10"/>
        <rFont val="Euphemia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</si>
  <si>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Euphemia"/>
        <family val="2"/>
      </rPr>
      <t xml:space="preserve">  </t>
    </r>
    <r>
      <rPr>
        <b/>
        <sz val="10"/>
        <rFont val="Euphemia"/>
        <family val="2"/>
      </rPr>
      <t>Revisión técnica:</t>
    </r>
    <r>
      <rPr>
        <sz val="10"/>
        <rFont val="Euphemia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</si>
  <si>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 xml:space="preserve">CONTINGENCIAS </t>
  </si>
  <si>
    <t>Improve the Companys Data Management Processes</t>
  </si>
  <si>
    <t>Knowledge Component</t>
  </si>
  <si>
    <t>LOCAL EN ESPECIE</t>
  </si>
  <si>
    <t>Expost Reviem Traspaso BID a cta concentradora</t>
  </si>
  <si>
    <t>Total PROYECTO</t>
  </si>
  <si>
    <t>CP</t>
  </si>
  <si>
    <t>Ex - ante</t>
  </si>
  <si>
    <t>Ex - post</t>
  </si>
  <si>
    <t>N/A</t>
  </si>
  <si>
    <t>Fecha de actualización: 11 abril 2016</t>
  </si>
  <si>
    <t>SI</t>
  </si>
  <si>
    <t>NO</t>
  </si>
  <si>
    <t>Pendiente</t>
  </si>
  <si>
    <r>
      <rPr>
        <b/>
        <sz val="11"/>
        <color indexed="8"/>
        <rFont val="Euphemia"/>
        <family val="2"/>
      </rPr>
      <t>Número de Proyecto:</t>
    </r>
    <r>
      <rPr>
        <sz val="11"/>
        <color indexed="8"/>
        <rFont val="Euphemia"/>
        <family val="2"/>
      </rPr>
      <t xml:space="preserve"> </t>
    </r>
    <r>
      <rPr>
        <b/>
        <sz val="11"/>
        <color indexed="8"/>
        <rFont val="Euphemia"/>
        <family val="2"/>
      </rPr>
      <t>ATN/ME-15213-ME    ME-M1106</t>
    </r>
  </si>
  <si>
    <t>Consultorías (en US$): 30,000</t>
  </si>
  <si>
    <t xml:space="preserve">Período del Plan:  De 5 Febrero 2016 a 23 de Mayo 2017 fecha de ejcución del proyecto. </t>
  </si>
  <si>
    <t>Thrust Co.</t>
  </si>
  <si>
    <t>Fundación Alemana Servicios</t>
  </si>
  <si>
    <t>nuevo total $9,985.72 USD</t>
  </si>
  <si>
    <t>Re asignación de recursos del 3.4. por $ 8,514.28 USD para sumar un Monto total de $26,514.28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</si>
</sst>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_-&quot;MX$&quot;* #,##0.00_-;\-&quot;MX$&quot;* #,##0.00_-;_-&quot;MX$&quot;* &quot;-&quot;??_-;_-@_-"/>
    <numFmt numFmtId="166" formatCode="&quot;$&quot;#,##0.00"/>
    <numFmt numFmtId="167" formatCode="[$-409]d\-mmm\-yy;@"/>
    <numFmt numFmtId="168" formatCode="_-[$$-409]* #,##0.00_ ;_-[$$-409]* \-#,##0.00\ ;_-[$$-409]* &quot;-&quot;??_ ;_-@_ "/>
    <numFmt numFmtId="169" formatCode="_-[$$-409]* #,##0_ ;_-[$$-409]* \-#,##0\ ;_-[$$-409]* &quot;-&quot;??_ ;_-@_ "/>
  </numFmts>
  <fonts count="21" x14ac:knownFonts="1">
    <font>
      <sz val="11"/>
      <color theme="1"/>
      <name val="Calibri"/>
      <family val="2"/>
      <scheme val="minor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Euphemia"/>
      <family val="2"/>
    </font>
    <font>
      <b/>
      <sz val="10"/>
      <name val="Euphemia"/>
      <family val="2"/>
    </font>
    <font>
      <sz val="10"/>
      <color theme="1"/>
      <name val="Euphemia"/>
      <family val="2"/>
    </font>
    <font>
      <b/>
      <sz val="10"/>
      <color theme="1"/>
      <name val="Euphemia"/>
      <family val="2"/>
    </font>
    <font>
      <sz val="11"/>
      <color theme="1"/>
      <name val="Euphemia"/>
      <family val="2"/>
    </font>
    <font>
      <b/>
      <sz val="11"/>
      <color indexed="8"/>
      <name val="Euphemia"/>
      <family val="2"/>
    </font>
    <font>
      <sz val="11"/>
      <color indexed="8"/>
      <name val="Euphemia"/>
      <family val="2"/>
    </font>
    <font>
      <b/>
      <sz val="11"/>
      <name val="Euphemia"/>
      <family val="2"/>
    </font>
    <font>
      <sz val="10"/>
      <color theme="0"/>
      <name val="Euphemia"/>
      <family val="2"/>
    </font>
    <font>
      <sz val="10"/>
      <color indexed="8"/>
      <name val="Euphemia"/>
      <family val="2"/>
    </font>
    <font>
      <b/>
      <sz val="10"/>
      <color indexed="8"/>
      <name val="Euphemia"/>
      <family val="2"/>
    </font>
    <font>
      <sz val="10"/>
      <name val="Euphemia"/>
      <family val="2"/>
    </font>
    <font>
      <b/>
      <sz val="10"/>
      <color theme="0"/>
      <name val="Euphemia"/>
      <family val="2"/>
    </font>
    <font>
      <vertAlign val="superscript"/>
      <sz val="10"/>
      <name val="Euphemia"/>
      <family val="2"/>
    </font>
    <font>
      <b/>
      <u/>
      <sz val="10"/>
      <name val="Euphemia"/>
      <family val="2"/>
    </font>
    <font>
      <b/>
      <vertAlign val="superscript"/>
      <sz val="10"/>
      <name val="Euphemia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>
        <bgColor theme="6" tint="0.39994506668294322"/>
      </patternFill>
    </fill>
    <fill>
      <patternFill patternType="gray125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9" tint="0.79998168889431442"/>
      </patternFill>
    </fill>
    <fill>
      <patternFill patternType="solid">
        <fgColor theme="5" tint="0.79998168889431442"/>
        <bgColor indexed="64"/>
      </patternFill>
    </fill>
    <fill>
      <patternFill patternType="lightGray">
        <bgColor theme="5" tint="0.79998168889431442"/>
      </patternFill>
    </fill>
    <fill>
      <patternFill patternType="mediumGray">
        <bgColor theme="0" tint="-0.34998626667073579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8">
    <xf numFmtId="0" fontId="0" fillId="0" borderId="0" xfId="0"/>
    <xf numFmtId="0" fontId="6" fillId="5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3" xfId="0" applyFont="1" applyBorder="1"/>
    <xf numFmtId="166" fontId="5" fillId="0" borderId="2" xfId="0" applyNumberFormat="1" applyFont="1" applyBorder="1"/>
    <xf numFmtId="0" fontId="9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9" fillId="0" borderId="1" xfId="0" applyFont="1" applyBorder="1"/>
    <xf numFmtId="166" fontId="5" fillId="0" borderId="1" xfId="0" applyNumberFormat="1" applyFont="1" applyBorder="1" applyAlignment="1">
      <alignment horizontal="left"/>
    </xf>
    <xf numFmtId="166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164" fontId="9" fillId="0" borderId="11" xfId="1" applyNumberFormat="1" applyFont="1" applyBorder="1"/>
    <xf numFmtId="0" fontId="9" fillId="0" borderId="4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0" xfId="0" applyFont="1"/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right"/>
    </xf>
    <xf numFmtId="43" fontId="9" fillId="2" borderId="0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43" fontId="9" fillId="2" borderId="0" xfId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8" fontId="7" fillId="2" borderId="1" xfId="2" applyNumberFormat="1" applyFont="1" applyFill="1" applyBorder="1"/>
    <xf numFmtId="168" fontId="7" fillId="2" borderId="1" xfId="1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3" fontId="16" fillId="2" borderId="1" xfId="0" applyNumberFormat="1" applyFont="1" applyFill="1" applyBorder="1" applyAlignment="1">
      <alignment horizontal="left" vertical="center" wrapText="1"/>
    </xf>
    <xf numFmtId="168" fontId="7" fillId="2" borderId="12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0" xfId="0" applyFont="1" applyFill="1"/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/>
    <xf numFmtId="168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3" fillId="2" borderId="0" xfId="0" applyFont="1" applyFill="1"/>
    <xf numFmtId="168" fontId="7" fillId="2" borderId="12" xfId="2" applyNumberFormat="1" applyFont="1" applyFill="1" applyBorder="1"/>
    <xf numFmtId="3" fontId="17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left" vertical="center" wrapText="1"/>
    </xf>
    <xf numFmtId="168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168" fontId="16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7" fillId="2" borderId="0" xfId="0" applyFont="1" applyFill="1" applyBorder="1"/>
    <xf numFmtId="14" fontId="7" fillId="2" borderId="1" xfId="0" applyNumberFormat="1" applyFont="1" applyFill="1" applyBorder="1" applyAlignment="1">
      <alignment horizontal="center" vertical="center"/>
    </xf>
    <xf numFmtId="15" fontId="7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168" fontId="16" fillId="2" borderId="5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14" fontId="7" fillId="9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7" fillId="2" borderId="14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7" fontId="16" fillId="2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horizontal="center" vertical="center"/>
    </xf>
    <xf numFmtId="168" fontId="13" fillId="2" borderId="1" xfId="2" applyNumberFormat="1" applyFont="1" applyFill="1" applyBorder="1" applyAlignment="1">
      <alignment horizontal="center" vertical="center"/>
    </xf>
    <xf numFmtId="168" fontId="7" fillId="2" borderId="1" xfId="2" applyNumberFormat="1" applyFont="1" applyFill="1" applyBorder="1" applyAlignment="1">
      <alignment horizontal="center" vertical="center"/>
    </xf>
    <xf numFmtId="168" fontId="16" fillId="2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/>
    </xf>
    <xf numFmtId="168" fontId="13" fillId="10" borderId="1" xfId="0" applyNumberFormat="1" applyFont="1" applyFill="1" applyBorder="1" applyAlignment="1">
      <alignment horizontal="center" vertical="center"/>
    </xf>
    <xf numFmtId="14" fontId="13" fillId="10" borderId="1" xfId="0" applyNumberFormat="1" applyFont="1" applyFill="1" applyBorder="1" applyAlignment="1">
      <alignment horizontal="center" vertical="center" wrapText="1"/>
    </xf>
    <xf numFmtId="16" fontId="13" fillId="10" borderId="1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left" vertical="center"/>
    </xf>
    <xf numFmtId="0" fontId="7" fillId="11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/>
    </xf>
    <xf numFmtId="17" fontId="16" fillId="11" borderId="1" xfId="0" applyNumberFormat="1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center"/>
    </xf>
    <xf numFmtId="168" fontId="8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168" fontId="8" fillId="3" borderId="1" xfId="2" applyNumberFormat="1" applyFont="1" applyFill="1" applyBorder="1" applyAlignment="1">
      <alignment horizontal="center" vertical="center"/>
    </xf>
    <xf numFmtId="168" fontId="6" fillId="3" borderId="1" xfId="2" applyNumberFormat="1" applyFont="1" applyFill="1" applyBorder="1" applyAlignment="1">
      <alignment horizontal="left" vertical="center"/>
    </xf>
    <xf numFmtId="168" fontId="6" fillId="3" borderId="1" xfId="0" applyNumberFormat="1" applyFont="1" applyFill="1" applyBorder="1" applyAlignment="1">
      <alignment horizontal="left" vertical="center"/>
    </xf>
    <xf numFmtId="168" fontId="8" fillId="3" borderId="1" xfId="2" applyNumberFormat="1" applyFont="1" applyFill="1" applyBorder="1"/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/>
    </xf>
    <xf numFmtId="168" fontId="6" fillId="3" borderId="1" xfId="2" applyNumberFormat="1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horizontal="center" vertical="center"/>
    </xf>
    <xf numFmtId="3" fontId="6" fillId="15" borderId="1" xfId="0" applyNumberFormat="1" applyFont="1" applyFill="1" applyBorder="1" applyAlignment="1">
      <alignment horizontal="left" vertical="center" wrapText="1"/>
    </xf>
    <xf numFmtId="0" fontId="16" fillId="16" borderId="1" xfId="0" applyFont="1" applyFill="1" applyBorder="1" applyAlignment="1">
      <alignment horizontal="center" vertical="center"/>
    </xf>
    <xf numFmtId="169" fontId="7" fillId="2" borderId="1" xfId="2" applyNumberFormat="1" applyFont="1" applyFill="1" applyBorder="1"/>
    <xf numFmtId="169" fontId="7" fillId="2" borderId="1" xfId="1" applyNumberFormat="1" applyFont="1" applyFill="1" applyBorder="1" applyAlignment="1">
      <alignment horizontal="center" vertical="center"/>
    </xf>
    <xf numFmtId="169" fontId="8" fillId="3" borderId="1" xfId="2" applyNumberFormat="1" applyFont="1" applyFill="1" applyBorder="1"/>
    <xf numFmtId="169" fontId="13" fillId="2" borderId="1" xfId="0" applyNumberFormat="1" applyFont="1" applyFill="1" applyBorder="1" applyAlignment="1">
      <alignment horizontal="center" vertical="center" wrapText="1"/>
    </xf>
    <xf numFmtId="168" fontId="8" fillId="12" borderId="10" xfId="2" applyNumberFormat="1" applyFont="1" applyFill="1" applyBorder="1" applyAlignment="1">
      <alignment horizontal="center" vertical="center"/>
    </xf>
    <xf numFmtId="169" fontId="7" fillId="2" borderId="1" xfId="2" applyNumberFormat="1" applyFont="1" applyFill="1" applyBorder="1" applyAlignment="1">
      <alignment horizontal="center" vertical="center"/>
    </xf>
    <xf numFmtId="0" fontId="8" fillId="17" borderId="17" xfId="0" applyFont="1" applyFill="1" applyBorder="1" applyAlignment="1">
      <alignment horizontal="left" vertical="center"/>
    </xf>
    <xf numFmtId="0" fontId="8" fillId="12" borderId="18" xfId="0" applyFont="1" applyFill="1" applyBorder="1" applyAlignment="1">
      <alignment horizontal="center"/>
    </xf>
    <xf numFmtId="0" fontId="8" fillId="12" borderId="19" xfId="0" applyFont="1" applyFill="1" applyBorder="1" applyAlignment="1">
      <alignment horizontal="center"/>
    </xf>
    <xf numFmtId="169" fontId="8" fillId="12" borderId="21" xfId="2" applyNumberFormat="1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/>
    </xf>
    <xf numFmtId="168" fontId="8" fillId="13" borderId="1" xfId="0" applyNumberFormat="1" applyFont="1" applyFill="1" applyBorder="1" applyAlignment="1">
      <alignment horizontal="center" vertical="center"/>
    </xf>
    <xf numFmtId="168" fontId="7" fillId="13" borderId="1" xfId="0" applyNumberFormat="1" applyFont="1" applyFill="1" applyBorder="1"/>
    <xf numFmtId="3" fontId="8" fillId="13" borderId="1" xfId="0" applyNumberFormat="1" applyFont="1" applyFill="1" applyBorder="1" applyAlignment="1">
      <alignment horizontal="center"/>
    </xf>
    <xf numFmtId="4" fontId="7" fillId="13" borderId="1" xfId="1" applyNumberFormat="1" applyFont="1" applyFill="1" applyBorder="1" applyAlignment="1">
      <alignment horizontal="center" vertical="center"/>
    </xf>
    <xf numFmtId="168" fontId="6" fillId="13" borderId="1" xfId="0" applyNumberFormat="1" applyFont="1" applyFill="1" applyBorder="1" applyAlignment="1">
      <alignment horizontal="left" vertical="center"/>
    </xf>
    <xf numFmtId="4" fontId="16" fillId="13" borderId="1" xfId="1" applyNumberFormat="1" applyFont="1" applyFill="1" applyBorder="1" applyAlignment="1">
      <alignment horizontal="center" vertical="center"/>
    </xf>
    <xf numFmtId="168" fontId="8" fillId="13" borderId="1" xfId="2" applyNumberFormat="1" applyFont="1" applyFill="1" applyBorder="1"/>
    <xf numFmtId="168" fontId="16" fillId="13" borderId="1" xfId="1" applyNumberFormat="1" applyFont="1" applyFill="1" applyBorder="1" applyAlignment="1">
      <alignment horizontal="center" vertical="center"/>
    </xf>
    <xf numFmtId="168" fontId="6" fillId="13" borderId="1" xfId="2" applyNumberFormat="1" applyFont="1" applyFill="1" applyBorder="1" applyAlignment="1">
      <alignment horizontal="center" vertical="center"/>
    </xf>
    <xf numFmtId="168" fontId="8" fillId="13" borderId="10" xfId="2" applyNumberFormat="1" applyFont="1" applyFill="1" applyBorder="1" applyAlignment="1">
      <alignment horizontal="center" vertical="center"/>
    </xf>
    <xf numFmtId="168" fontId="8" fillId="13" borderId="20" xfId="2" applyNumberFormat="1" applyFont="1" applyFill="1" applyBorder="1" applyAlignment="1">
      <alignment horizontal="center" vertical="center"/>
    </xf>
    <xf numFmtId="0" fontId="9" fillId="13" borderId="0" xfId="0" applyFont="1" applyFill="1" applyAlignment="1">
      <alignment horizontal="center" vertical="center"/>
    </xf>
    <xf numFmtId="0" fontId="9" fillId="13" borderId="0" xfId="0" applyFont="1" applyFill="1" applyBorder="1" applyAlignment="1">
      <alignment horizontal="center" vertical="center"/>
    </xf>
    <xf numFmtId="164" fontId="9" fillId="13" borderId="0" xfId="0" applyNumberFormat="1" applyFont="1" applyFill="1" applyBorder="1" applyAlignment="1">
      <alignment horizontal="center" vertical="center"/>
    </xf>
    <xf numFmtId="0" fontId="9" fillId="13" borderId="0" xfId="0" applyFont="1" applyFill="1" applyBorder="1" applyAlignment="1">
      <alignment horizontal="left" vertical="center"/>
    </xf>
    <xf numFmtId="169" fontId="8" fillId="12" borderId="20" xfId="2" applyNumberFormat="1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left" vertical="center"/>
    </xf>
    <xf numFmtId="0" fontId="16" fillId="16" borderId="12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/>
    </xf>
    <xf numFmtId="3" fontId="6" fillId="15" borderId="12" xfId="0" applyNumberFormat="1" applyFont="1" applyFill="1" applyBorder="1" applyAlignment="1">
      <alignment horizontal="left" vertical="center" wrapText="1"/>
    </xf>
    <xf numFmtId="0" fontId="8" fillId="12" borderId="30" xfId="0" applyFont="1" applyFill="1" applyBorder="1" applyAlignment="1">
      <alignment horizontal="center"/>
    </xf>
    <xf numFmtId="0" fontId="8" fillId="11" borderId="31" xfId="0" applyFont="1" applyFill="1" applyBorder="1" applyAlignment="1">
      <alignment horizontal="left" vertical="center"/>
    </xf>
    <xf numFmtId="0" fontId="8" fillId="12" borderId="27" xfId="0" applyFont="1" applyFill="1" applyBorder="1" applyAlignment="1">
      <alignment horizontal="center"/>
    </xf>
    <xf numFmtId="0" fontId="8" fillId="17" borderId="28" xfId="0" applyFont="1" applyFill="1" applyBorder="1" applyAlignment="1">
      <alignment horizontal="left" vertical="center"/>
    </xf>
    <xf numFmtId="0" fontId="8" fillId="11" borderId="28" xfId="0" applyFont="1" applyFill="1" applyBorder="1" applyAlignment="1">
      <alignment horizontal="left" vertical="center"/>
    </xf>
    <xf numFmtId="0" fontId="8" fillId="11" borderId="29" xfId="0" applyFont="1" applyFill="1" applyBorder="1" applyAlignment="1">
      <alignment horizontal="left" vertical="center"/>
    </xf>
    <xf numFmtId="4" fontId="6" fillId="15" borderId="2" xfId="1" applyNumberFormat="1" applyFont="1" applyFill="1" applyBorder="1" applyAlignment="1">
      <alignment horizontal="center" vertical="center"/>
    </xf>
    <xf numFmtId="4" fontId="6" fillId="15" borderId="4" xfId="1" applyNumberFormat="1" applyFont="1" applyFill="1" applyBorder="1" applyAlignment="1">
      <alignment horizontal="center" vertical="center"/>
    </xf>
    <xf numFmtId="4" fontId="7" fillId="13" borderId="12" xfId="1" applyNumberFormat="1" applyFont="1" applyFill="1" applyBorder="1" applyAlignment="1">
      <alignment horizontal="center" vertical="center"/>
    </xf>
    <xf numFmtId="168" fontId="7" fillId="13" borderId="5" xfId="0" applyNumberFormat="1" applyFont="1" applyFill="1" applyBorder="1" applyAlignment="1">
      <alignment horizontal="center" vertical="center"/>
    </xf>
    <xf numFmtId="168" fontId="14" fillId="2" borderId="5" xfId="0" applyNumberFormat="1" applyFont="1" applyFill="1" applyBorder="1" applyAlignment="1">
      <alignment horizontal="center" vertical="center" wrapText="1"/>
    </xf>
    <xf numFmtId="4" fontId="6" fillId="13" borderId="36" xfId="1" applyNumberFormat="1" applyFont="1" applyFill="1" applyBorder="1" applyAlignment="1">
      <alignment horizontal="center" vertical="center"/>
    </xf>
    <xf numFmtId="4" fontId="6" fillId="15" borderId="21" xfId="1" applyNumberFormat="1" applyFont="1" applyFill="1" applyBorder="1" applyAlignment="1">
      <alignment horizontal="center" vertical="center"/>
    </xf>
    <xf numFmtId="3" fontId="6" fillId="15" borderId="4" xfId="1" applyNumberFormat="1" applyFont="1" applyFill="1" applyBorder="1" applyAlignment="1">
      <alignment horizontal="center" vertical="center"/>
    </xf>
    <xf numFmtId="4" fontId="16" fillId="13" borderId="12" xfId="1" applyNumberFormat="1" applyFont="1" applyFill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3" fontId="6" fillId="15" borderId="21" xfId="1" applyNumberFormat="1" applyFont="1" applyFill="1" applyBorder="1" applyAlignment="1">
      <alignment horizontal="center" vertical="center"/>
    </xf>
    <xf numFmtId="168" fontId="6" fillId="15" borderId="2" xfId="2" applyNumberFormat="1" applyFont="1" applyFill="1" applyBorder="1" applyAlignment="1">
      <alignment horizontal="center" vertical="center"/>
    </xf>
    <xf numFmtId="169" fontId="6" fillId="15" borderId="4" xfId="2" applyNumberFormat="1" applyFont="1" applyFill="1" applyBorder="1" applyAlignment="1">
      <alignment horizontal="center" vertical="center"/>
    </xf>
    <xf numFmtId="168" fontId="13" fillId="13" borderId="12" xfId="0" applyNumberFormat="1" applyFont="1" applyFill="1" applyBorder="1" applyAlignment="1">
      <alignment horizontal="center" vertical="center" wrapText="1"/>
    </xf>
    <xf numFmtId="169" fontId="13" fillId="2" borderId="12" xfId="0" applyNumberFormat="1" applyFont="1" applyFill="1" applyBorder="1" applyAlignment="1">
      <alignment horizontal="center" vertical="center" wrapText="1"/>
    </xf>
    <xf numFmtId="168" fontId="16" fillId="13" borderId="5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168" fontId="6" fillId="13" borderId="36" xfId="2" applyNumberFormat="1" applyFont="1" applyFill="1" applyBorder="1" applyAlignment="1">
      <alignment horizontal="center" vertical="center"/>
    </xf>
    <xf numFmtId="169" fontId="6" fillId="15" borderId="21" xfId="2" applyNumberFormat="1" applyFont="1" applyFill="1" applyBorder="1" applyAlignment="1">
      <alignment horizontal="center" vertical="center"/>
    </xf>
    <xf numFmtId="168" fontId="6" fillId="15" borderId="4" xfId="2" applyNumberFormat="1" applyFont="1" applyFill="1" applyBorder="1" applyAlignment="1">
      <alignment horizontal="center" vertical="center"/>
    </xf>
    <xf numFmtId="168" fontId="16" fillId="13" borderId="12" xfId="1" applyNumberFormat="1" applyFont="1" applyFill="1" applyBorder="1" applyAlignment="1">
      <alignment horizontal="center" vertical="center"/>
    </xf>
    <xf numFmtId="168" fontId="13" fillId="13" borderId="5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6" fillId="15" borderId="21" xfId="2" applyNumberFormat="1" applyFont="1" applyFill="1" applyBorder="1" applyAlignment="1">
      <alignment horizontal="center" vertical="center"/>
    </xf>
    <xf numFmtId="168" fontId="7" fillId="2" borderId="12" xfId="2" applyNumberFormat="1" applyFont="1" applyFill="1" applyBorder="1" applyAlignment="1">
      <alignment horizontal="center" vertical="center"/>
    </xf>
    <xf numFmtId="168" fontId="16" fillId="13" borderId="5" xfId="0" applyNumberFormat="1" applyFont="1" applyFill="1" applyBorder="1" applyAlignment="1">
      <alignment horizontal="center" vertical="center"/>
    </xf>
    <xf numFmtId="168" fontId="8" fillId="15" borderId="2" xfId="2" applyNumberFormat="1" applyFont="1" applyFill="1" applyBorder="1"/>
    <xf numFmtId="168" fontId="8" fillId="15" borderId="4" xfId="2" applyNumberFormat="1" applyFont="1" applyFill="1" applyBorder="1"/>
    <xf numFmtId="168" fontId="7" fillId="13" borderId="12" xfId="0" applyNumberFormat="1" applyFont="1" applyFill="1" applyBorder="1"/>
    <xf numFmtId="168" fontId="8" fillId="13" borderId="36" xfId="2" applyNumberFormat="1" applyFont="1" applyFill="1" applyBorder="1"/>
    <xf numFmtId="168" fontId="8" fillId="15" borderId="21" xfId="2" applyNumberFormat="1" applyFont="1" applyFill="1" applyBorder="1"/>
    <xf numFmtId="168" fontId="8" fillId="15" borderId="14" xfId="2" applyNumberFormat="1" applyFont="1" applyFill="1" applyBorder="1"/>
    <xf numFmtId="168" fontId="8" fillId="15" borderId="13" xfId="2" applyNumberFormat="1" applyFont="1" applyFill="1" applyBorder="1"/>
    <xf numFmtId="168" fontId="8" fillId="13" borderId="36" xfId="0" applyNumberFormat="1" applyFont="1" applyFill="1" applyBorder="1"/>
    <xf numFmtId="168" fontId="7" fillId="13" borderId="1" xfId="0" applyNumberFormat="1" applyFont="1" applyFill="1" applyBorder="1" applyAlignment="1">
      <alignment horizontal="center"/>
    </xf>
    <xf numFmtId="169" fontId="6" fillId="18" borderId="21" xfId="2" applyNumberFormat="1" applyFont="1" applyFill="1" applyBorder="1" applyAlignment="1">
      <alignment horizontal="center" vertical="center"/>
    </xf>
    <xf numFmtId="168" fontId="6" fillId="18" borderId="4" xfId="2" applyNumberFormat="1" applyFont="1" applyFill="1" applyBorder="1" applyAlignment="1">
      <alignment horizontal="center" vertical="center"/>
    </xf>
    <xf numFmtId="15" fontId="14" fillId="2" borderId="1" xfId="0" applyNumberFormat="1" applyFont="1" applyFill="1" applyBorder="1" applyAlignment="1">
      <alignment horizontal="center" vertical="center" wrapText="1"/>
    </xf>
    <xf numFmtId="15" fontId="7" fillId="2" borderId="1" xfId="0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8" borderId="1" xfId="0" applyFont="1" applyFill="1" applyBorder="1"/>
    <xf numFmtId="0" fontId="9" fillId="8" borderId="1" xfId="0" applyFont="1" applyFill="1" applyBorder="1"/>
    <xf numFmtId="0" fontId="5" fillId="0" borderId="1" xfId="0" applyFont="1" applyBorder="1"/>
    <xf numFmtId="0" fontId="9" fillId="0" borderId="1" xfId="0" applyFont="1" applyBorder="1"/>
    <xf numFmtId="0" fontId="16" fillId="2" borderId="5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8" fillId="12" borderId="24" xfId="0" applyFont="1" applyFill="1" applyBorder="1" applyAlignment="1">
      <alignment horizontal="center"/>
    </xf>
    <xf numFmtId="0" fontId="8" fillId="12" borderId="25" xfId="0" applyFont="1" applyFill="1" applyBorder="1" applyAlignment="1">
      <alignment horizontal="center"/>
    </xf>
    <xf numFmtId="0" fontId="8" fillId="12" borderId="32" xfId="0" applyFont="1" applyFill="1" applyBorder="1" applyAlignment="1">
      <alignment horizontal="center"/>
    </xf>
    <xf numFmtId="0" fontId="8" fillId="12" borderId="35" xfId="0" applyFont="1" applyFill="1" applyBorder="1" applyAlignment="1">
      <alignment horizontal="center"/>
    </xf>
    <xf numFmtId="0" fontId="8" fillId="12" borderId="6" xfId="0" applyFont="1" applyFill="1" applyBorder="1" applyAlignment="1">
      <alignment horizontal="center"/>
    </xf>
    <xf numFmtId="0" fontId="8" fillId="12" borderId="7" xfId="0" applyFont="1" applyFill="1" applyBorder="1" applyAlignment="1">
      <alignment horizontal="center"/>
    </xf>
    <xf numFmtId="168" fontId="8" fillId="12" borderId="33" xfId="2" applyNumberFormat="1" applyFont="1" applyFill="1" applyBorder="1" applyAlignment="1">
      <alignment horizontal="center" vertical="center"/>
    </xf>
    <xf numFmtId="168" fontId="8" fillId="12" borderId="8" xfId="2" applyNumberFormat="1" applyFont="1" applyFill="1" applyBorder="1" applyAlignment="1">
      <alignment horizontal="center" vertical="center"/>
    </xf>
    <xf numFmtId="168" fontId="8" fillId="13" borderId="33" xfId="2" applyNumberFormat="1" applyFont="1" applyFill="1" applyBorder="1" applyAlignment="1">
      <alignment horizontal="center" vertical="center"/>
    </xf>
    <xf numFmtId="168" fontId="8" fillId="13" borderId="8" xfId="2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/>
    </xf>
    <xf numFmtId="0" fontId="11" fillId="0" borderId="1" xfId="0" applyFont="1" applyBorder="1"/>
    <xf numFmtId="0" fontId="5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9" fontId="8" fillId="12" borderId="34" xfId="2" applyNumberFormat="1" applyFont="1" applyFill="1" applyBorder="1" applyAlignment="1">
      <alignment horizontal="center" vertical="center"/>
    </xf>
    <xf numFmtId="169" fontId="8" fillId="12" borderId="9" xfId="2" applyNumberFormat="1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center"/>
    </xf>
    <xf numFmtId="0" fontId="8" fillId="12" borderId="23" xfId="0" applyFont="1" applyFill="1" applyBorder="1" applyAlignment="1">
      <alignment horizontal="center"/>
    </xf>
    <xf numFmtId="0" fontId="8" fillId="11" borderId="24" xfId="0" applyFont="1" applyFill="1" applyBorder="1" applyAlignment="1">
      <alignment horizontal="left" vertical="center"/>
    </xf>
    <xf numFmtId="0" fontId="8" fillId="11" borderId="25" xfId="0" applyFont="1" applyFill="1" applyBorder="1" applyAlignment="1">
      <alignment horizontal="left" vertical="center"/>
    </xf>
    <xf numFmtId="0" fontId="8" fillId="11" borderId="26" xfId="0" applyFont="1" applyFill="1" applyBorder="1" applyAlignment="1">
      <alignment horizontal="left" vertical="center"/>
    </xf>
    <xf numFmtId="0" fontId="8" fillId="11" borderId="30" xfId="0" applyFont="1" applyFill="1" applyBorder="1" applyAlignment="1">
      <alignment horizontal="left" vertical="center"/>
    </xf>
    <xf numFmtId="0" fontId="8" fillId="11" borderId="0" xfId="0" applyFont="1" applyFill="1" applyBorder="1" applyAlignment="1">
      <alignment horizontal="left" vertical="center"/>
    </xf>
    <xf numFmtId="0" fontId="8" fillId="11" borderId="31" xfId="0" applyFont="1" applyFill="1" applyBorder="1" applyAlignment="1">
      <alignment horizontal="left" vertical="center"/>
    </xf>
    <xf numFmtId="169" fontId="8" fillId="12" borderId="33" xfId="2" applyNumberFormat="1" applyFont="1" applyFill="1" applyBorder="1" applyAlignment="1">
      <alignment horizontal="center" vertical="center"/>
    </xf>
    <xf numFmtId="169" fontId="8" fillId="12" borderId="8" xfId="2" applyNumberFormat="1" applyFont="1" applyFill="1" applyBorder="1" applyAlignment="1">
      <alignment horizontal="center" vertical="center"/>
    </xf>
  </cellXfs>
  <cellStyles count="5">
    <cellStyle name="Comma" xfId="1" builtinId="3"/>
    <cellStyle name="Currency" xfId="2" builtinId="4"/>
    <cellStyle name="Followed Hyperlink" xfId="4" builtinId="9" hidden="1"/>
    <cellStyle name="Hyperlink" xfId="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7"/>
  <sheetViews>
    <sheetView tabSelected="1" topLeftCell="B1" zoomScale="90" zoomScaleNormal="90" zoomScalePageLayoutView="90" workbookViewId="0">
      <pane xSplit="2" ySplit="10" topLeftCell="G17" activePane="bottomRight" state="frozen"/>
      <selection activeCell="B1" sqref="B1"/>
      <selection pane="topRight" activeCell="D1" sqref="D1"/>
      <selection pane="bottomLeft" activeCell="B11" sqref="B11"/>
      <selection pane="bottomRight" activeCell="N24" sqref="N24"/>
    </sheetView>
  </sheetViews>
  <sheetFormatPr defaultColWidth="9.140625" defaultRowHeight="18.75" x14ac:dyDescent="0.4"/>
  <cols>
    <col min="1" max="1" width="0" style="2" hidden="1" customWidth="1"/>
    <col min="2" max="2" width="9.28515625" style="5" bestFit="1" customWidth="1"/>
    <col min="3" max="3" width="44.42578125" style="2" customWidth="1"/>
    <col min="4" max="4" width="17.85546875" style="5" bestFit="1" customWidth="1"/>
    <col min="5" max="5" width="16.28515625" style="141" customWidth="1"/>
    <col min="6" max="7" width="16.28515625" style="5" customWidth="1"/>
    <col min="8" max="8" width="15.42578125" style="5" customWidth="1"/>
    <col min="9" max="9" width="16.28515625" style="5" customWidth="1"/>
    <col min="10" max="12" width="18.42578125" style="5" customWidth="1"/>
    <col min="13" max="13" width="11.42578125" style="2" customWidth="1"/>
    <col min="14" max="14" width="24" style="2" customWidth="1"/>
    <col min="15" max="15" width="16.42578125" style="2" customWidth="1"/>
    <col min="16" max="16" width="16.85546875" style="2" customWidth="1"/>
    <col min="17" max="17" width="13.42578125" style="2" customWidth="1"/>
    <col min="18" max="18" width="14.7109375" style="2" customWidth="1"/>
    <col min="19" max="19" width="17.140625" style="2" customWidth="1"/>
    <col min="20" max="20" width="50.140625" style="2" customWidth="1"/>
    <col min="21" max="16384" width="9.140625" style="2"/>
  </cols>
  <sheetData>
    <row r="1" spans="1:20" ht="30.75" customHeight="1" x14ac:dyDescent="0.4">
      <c r="A1" s="218" t="s">
        <v>10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</row>
    <row r="2" spans="1:20" x14ac:dyDescent="0.4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21"/>
      <c r="K2" s="221"/>
      <c r="L2" s="221"/>
      <c r="M2" s="221"/>
      <c r="N2" s="222"/>
      <c r="O2" s="3"/>
      <c r="P2" s="3"/>
      <c r="Q2" s="220" t="s">
        <v>16</v>
      </c>
      <c r="R2" s="221"/>
      <c r="S2" s="221"/>
      <c r="T2" s="222"/>
    </row>
    <row r="3" spans="1:20" x14ac:dyDescent="0.4">
      <c r="A3" s="219" t="s">
        <v>104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x14ac:dyDescent="0.4">
      <c r="A4" s="200" t="s">
        <v>106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</row>
    <row r="5" spans="1:20" x14ac:dyDescent="0.4">
      <c r="A5" s="202" t="s">
        <v>24</v>
      </c>
      <c r="B5" s="203"/>
      <c r="C5" s="203"/>
      <c r="D5" s="203"/>
      <c r="E5" s="203"/>
      <c r="F5" s="203"/>
      <c r="G5" s="203"/>
      <c r="H5" s="203"/>
      <c r="I5" s="4" t="s">
        <v>11</v>
      </c>
      <c r="K5" s="6">
        <v>5000</v>
      </c>
      <c r="M5" s="7" t="s">
        <v>105</v>
      </c>
      <c r="N5" s="8"/>
      <c r="O5" s="8"/>
      <c r="P5" s="8"/>
      <c r="Q5" s="9"/>
      <c r="R5" s="8"/>
      <c r="S5" s="8"/>
      <c r="T5" s="10"/>
    </row>
    <row r="6" spans="1:20" ht="5.25" customHeight="1" x14ac:dyDescent="0.4">
      <c r="A6" s="8"/>
      <c r="B6" s="11"/>
      <c r="C6" s="8"/>
      <c r="D6" s="11"/>
      <c r="E6" s="127"/>
      <c r="F6" s="11"/>
      <c r="G6" s="11"/>
      <c r="H6" s="11"/>
      <c r="I6" s="11"/>
      <c r="J6" s="11"/>
      <c r="K6" s="11"/>
      <c r="L6" s="11"/>
      <c r="M6" s="8"/>
      <c r="N6" s="8"/>
      <c r="O6" s="8"/>
      <c r="P6" s="8"/>
      <c r="Q6" s="8"/>
      <c r="R6" s="8"/>
      <c r="S6" s="8"/>
      <c r="T6" s="8"/>
    </row>
    <row r="7" spans="1:20" ht="48" customHeight="1" x14ac:dyDescent="0.4">
      <c r="A7" s="205" t="s">
        <v>1</v>
      </c>
      <c r="B7" s="207" t="s">
        <v>2</v>
      </c>
      <c r="C7" s="207" t="s">
        <v>3</v>
      </c>
      <c r="D7" s="207" t="s">
        <v>4</v>
      </c>
      <c r="E7" s="223" t="s">
        <v>22</v>
      </c>
      <c r="F7" s="224"/>
      <c r="G7" s="225"/>
      <c r="H7" s="207" t="s">
        <v>6</v>
      </c>
      <c r="I7" s="207" t="s">
        <v>7</v>
      </c>
      <c r="J7" s="207" t="s">
        <v>9</v>
      </c>
      <c r="K7" s="207" t="s">
        <v>12</v>
      </c>
      <c r="L7" s="207" t="s">
        <v>13</v>
      </c>
      <c r="M7" s="207" t="s">
        <v>8</v>
      </c>
      <c r="N7" s="207" t="s">
        <v>5</v>
      </c>
      <c r="O7" s="207" t="s">
        <v>72</v>
      </c>
      <c r="P7" s="207" t="s">
        <v>73</v>
      </c>
      <c r="Q7" s="207" t="s">
        <v>23</v>
      </c>
      <c r="R7" s="207" t="s">
        <v>36</v>
      </c>
      <c r="S7" s="207" t="s">
        <v>74</v>
      </c>
      <c r="T7" s="207" t="s">
        <v>0</v>
      </c>
    </row>
    <row r="8" spans="1:20" ht="29.25" customHeight="1" x14ac:dyDescent="0.4">
      <c r="A8" s="206"/>
      <c r="B8" s="207"/>
      <c r="C8" s="207"/>
      <c r="D8" s="207"/>
      <c r="E8" s="128" t="s">
        <v>17</v>
      </c>
      <c r="F8" s="12" t="s">
        <v>18</v>
      </c>
      <c r="G8" s="1" t="s">
        <v>93</v>
      </c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0" ht="6.75" customHeight="1" x14ac:dyDescent="0.4">
      <c r="A9" s="13"/>
      <c r="B9" s="11"/>
      <c r="C9" s="14"/>
      <c r="D9" s="15"/>
      <c r="E9" s="19"/>
      <c r="F9" s="11"/>
      <c r="G9" s="16"/>
      <c r="H9" s="16"/>
      <c r="I9" s="11"/>
      <c r="J9" s="17"/>
      <c r="K9" s="17"/>
      <c r="L9" s="11"/>
      <c r="M9" s="18"/>
      <c r="N9" s="18"/>
      <c r="O9" s="18"/>
      <c r="P9" s="18"/>
      <c r="Q9" s="18"/>
      <c r="R9" s="18"/>
      <c r="S9" s="18"/>
      <c r="T9" s="18"/>
    </row>
    <row r="10" spans="1:20" s="31" customFormat="1" ht="33" customHeight="1" x14ac:dyDescent="0.3">
      <c r="A10" s="74"/>
      <c r="B10" s="111">
        <v>1</v>
      </c>
      <c r="C10" s="30" t="s">
        <v>83</v>
      </c>
      <c r="D10" s="71"/>
      <c r="E10" s="129"/>
      <c r="F10" s="71"/>
      <c r="G10" s="71"/>
      <c r="H10" s="71"/>
      <c r="I10" s="71"/>
      <c r="J10" s="72"/>
      <c r="K10" s="72"/>
      <c r="L10" s="71"/>
      <c r="M10" s="73"/>
      <c r="N10" s="73"/>
      <c r="O10" s="73"/>
      <c r="P10" s="73"/>
      <c r="Q10" s="73"/>
      <c r="R10" s="73"/>
      <c r="S10" s="73"/>
      <c r="T10" s="73"/>
    </row>
    <row r="11" spans="1:20" s="31" customFormat="1" ht="33" customHeight="1" x14ac:dyDescent="0.3">
      <c r="A11" s="75"/>
      <c r="B11" s="96"/>
      <c r="C11" s="97" t="s">
        <v>38</v>
      </c>
      <c r="D11" s="104">
        <f>+D12</f>
        <v>45000</v>
      </c>
      <c r="E11" s="130">
        <f>+E12</f>
        <v>45000</v>
      </c>
      <c r="F11" s="104">
        <f>+F12</f>
        <v>0</v>
      </c>
      <c r="G11" s="104"/>
      <c r="H11" s="90"/>
      <c r="I11" s="90"/>
      <c r="J11" s="92"/>
      <c r="K11" s="92"/>
      <c r="L11" s="93"/>
      <c r="M11" s="90"/>
      <c r="N11" s="94"/>
      <c r="O11" s="94"/>
      <c r="P11" s="94"/>
      <c r="Q11" s="90"/>
      <c r="R11" s="91"/>
      <c r="S11" s="91"/>
      <c r="T11" s="95"/>
    </row>
    <row r="12" spans="1:20" s="31" customFormat="1" ht="21" customHeight="1" x14ac:dyDescent="0.3">
      <c r="A12" s="74"/>
      <c r="B12" s="32" t="s">
        <v>67</v>
      </c>
      <c r="C12" s="33" t="s">
        <v>66</v>
      </c>
      <c r="D12" s="34">
        <v>45000</v>
      </c>
      <c r="E12" s="191">
        <v>45000</v>
      </c>
      <c r="F12" s="35">
        <v>0</v>
      </c>
      <c r="G12" s="35"/>
      <c r="H12" s="39" t="s">
        <v>96</v>
      </c>
      <c r="I12" s="39" t="s">
        <v>97</v>
      </c>
      <c r="J12" s="36">
        <v>42597</v>
      </c>
      <c r="K12" s="36">
        <v>42689</v>
      </c>
      <c r="L12" s="37" t="s">
        <v>33</v>
      </c>
      <c r="M12" s="38" t="s">
        <v>101</v>
      </c>
      <c r="N12" s="38"/>
      <c r="O12" s="38"/>
      <c r="P12" s="38"/>
      <c r="Q12" s="39"/>
      <c r="R12" s="40"/>
      <c r="S12" s="40"/>
      <c r="T12" s="41"/>
    </row>
    <row r="13" spans="1:20" s="31" customFormat="1" ht="24.75" customHeight="1" x14ac:dyDescent="0.3">
      <c r="A13" s="74"/>
      <c r="B13" s="98"/>
      <c r="C13" s="97" t="s">
        <v>19</v>
      </c>
      <c r="D13" s="105">
        <f>+D14+D15</f>
        <v>34500</v>
      </c>
      <c r="E13" s="132">
        <f>+E14+E15</f>
        <v>34500</v>
      </c>
      <c r="F13" s="105">
        <f>+F14+F15</f>
        <v>0</v>
      </c>
      <c r="G13" s="105"/>
      <c r="H13" s="90"/>
      <c r="I13" s="90"/>
      <c r="J13" s="92"/>
      <c r="K13" s="92"/>
      <c r="L13" s="93"/>
      <c r="M13" s="90"/>
      <c r="N13" s="94"/>
      <c r="O13" s="94"/>
      <c r="P13" s="94"/>
      <c r="Q13" s="90"/>
      <c r="R13" s="91"/>
      <c r="S13" s="91"/>
      <c r="T13" s="95"/>
    </row>
    <row r="14" spans="1:20" s="31" customFormat="1" ht="33" customHeight="1" x14ac:dyDescent="0.3">
      <c r="A14" s="74"/>
      <c r="B14" s="39">
        <v>1.1000000000000001</v>
      </c>
      <c r="C14" s="42" t="s">
        <v>25</v>
      </c>
      <c r="D14" s="102">
        <v>22500</v>
      </c>
      <c r="E14" s="133">
        <v>22500</v>
      </c>
      <c r="F14" s="35">
        <v>0</v>
      </c>
      <c r="G14" s="35"/>
      <c r="H14" s="39" t="s">
        <v>30</v>
      </c>
      <c r="I14" s="39" t="s">
        <v>98</v>
      </c>
      <c r="J14" s="68">
        <v>42475</v>
      </c>
      <c r="K14" s="36">
        <v>42597</v>
      </c>
      <c r="L14" s="44" t="s">
        <v>32</v>
      </c>
      <c r="M14" s="39" t="s">
        <v>102</v>
      </c>
      <c r="N14" s="38" t="s">
        <v>107</v>
      </c>
      <c r="O14" s="194">
        <v>42495</v>
      </c>
      <c r="P14" s="38"/>
      <c r="Q14" s="39"/>
      <c r="R14" s="45">
        <f>390600/17</f>
        <v>22976.470588235294</v>
      </c>
      <c r="S14" s="45" t="s">
        <v>33</v>
      </c>
      <c r="T14" s="46"/>
    </row>
    <row r="15" spans="1:20" s="31" customFormat="1" ht="33" customHeight="1" thickBot="1" x14ac:dyDescent="0.35">
      <c r="A15" s="74"/>
      <c r="B15" s="39">
        <v>1.3</v>
      </c>
      <c r="C15" s="42" t="s">
        <v>39</v>
      </c>
      <c r="D15" s="102">
        <v>12000</v>
      </c>
      <c r="E15" s="158">
        <v>12000</v>
      </c>
      <c r="F15" s="43">
        <v>0</v>
      </c>
      <c r="G15" s="35"/>
      <c r="H15" s="39" t="s">
        <v>30</v>
      </c>
      <c r="I15" s="39" t="s">
        <v>98</v>
      </c>
      <c r="J15" s="68">
        <v>42628</v>
      </c>
      <c r="K15" s="36">
        <v>42781</v>
      </c>
      <c r="L15" s="44" t="s">
        <v>33</v>
      </c>
      <c r="M15" s="39" t="s">
        <v>102</v>
      </c>
      <c r="N15" s="38"/>
      <c r="O15" s="38"/>
      <c r="P15" s="38"/>
      <c r="Q15" s="39"/>
      <c r="R15" s="45"/>
      <c r="S15" s="45"/>
      <c r="T15" s="46"/>
    </row>
    <row r="16" spans="1:20" s="47" customFormat="1" ht="20.25" customHeight="1" thickBot="1" x14ac:dyDescent="0.35">
      <c r="A16" s="76"/>
      <c r="B16" s="114"/>
      <c r="C16" s="115" t="s">
        <v>75</v>
      </c>
      <c r="D16" s="156">
        <f>+D11+D13</f>
        <v>79500</v>
      </c>
      <c r="E16" s="161">
        <f>+E11+E13</f>
        <v>79500</v>
      </c>
      <c r="F16" s="162">
        <f>+F11+F13</f>
        <v>0</v>
      </c>
      <c r="G16" s="157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</row>
    <row r="17" spans="1:66" s="31" customFormat="1" ht="7.5" customHeight="1" x14ac:dyDescent="0.3">
      <c r="A17" s="77"/>
      <c r="B17" s="39"/>
      <c r="C17" s="87"/>
      <c r="D17" s="85"/>
      <c r="E17" s="159"/>
      <c r="F17" s="160"/>
      <c r="G17" s="88"/>
      <c r="H17" s="39"/>
      <c r="I17" s="39"/>
      <c r="J17" s="67"/>
      <c r="K17" s="67"/>
      <c r="L17" s="39"/>
      <c r="M17" s="39"/>
      <c r="N17" s="38"/>
      <c r="O17" s="38"/>
      <c r="P17" s="38"/>
      <c r="Q17" s="39"/>
      <c r="R17" s="40"/>
      <c r="S17" s="40"/>
      <c r="T17" s="89"/>
    </row>
    <row r="18" spans="1:66" s="31" customFormat="1" ht="33" customHeight="1" x14ac:dyDescent="0.3">
      <c r="A18" s="77"/>
      <c r="B18" s="111">
        <v>2</v>
      </c>
      <c r="C18" s="30" t="s">
        <v>91</v>
      </c>
      <c r="D18" s="71"/>
      <c r="E18" s="129"/>
      <c r="F18" s="71"/>
      <c r="G18" s="71"/>
      <c r="H18" s="71"/>
      <c r="I18" s="71"/>
      <c r="J18" s="72"/>
      <c r="K18" s="72"/>
      <c r="L18" s="71"/>
      <c r="M18" s="73"/>
      <c r="N18" s="73"/>
      <c r="O18" s="73"/>
      <c r="P18" s="73"/>
      <c r="Q18" s="73"/>
      <c r="R18" s="73"/>
      <c r="S18" s="73"/>
      <c r="T18" s="73"/>
    </row>
    <row r="19" spans="1:66" s="31" customFormat="1" ht="33" customHeight="1" x14ac:dyDescent="0.3">
      <c r="A19" s="77"/>
      <c r="B19" s="99"/>
      <c r="C19" s="106" t="s">
        <v>38</v>
      </c>
      <c r="D19" s="107">
        <f>SUM(D20:D21)</f>
        <v>116923.07692307694</v>
      </c>
      <c r="E19" s="130">
        <f>+E20+E21</f>
        <v>0</v>
      </c>
      <c r="F19" s="104">
        <f>+F20+F21</f>
        <v>116924</v>
      </c>
      <c r="G19" s="104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</row>
    <row r="20" spans="1:66" s="31" customFormat="1" ht="33" customHeight="1" x14ac:dyDescent="0.3">
      <c r="A20" s="74"/>
      <c r="B20" s="32" t="s">
        <v>51</v>
      </c>
      <c r="C20" s="33" t="s">
        <v>50</v>
      </c>
      <c r="D20" s="34">
        <v>6153.8461538461534</v>
      </c>
      <c r="E20" s="131">
        <v>0</v>
      </c>
      <c r="F20" s="117">
        <v>6155</v>
      </c>
      <c r="G20" s="117"/>
      <c r="H20" s="39" t="s">
        <v>18</v>
      </c>
      <c r="I20" s="39" t="s">
        <v>99</v>
      </c>
      <c r="J20" s="36">
        <v>42475</v>
      </c>
      <c r="K20" s="36">
        <v>42490</v>
      </c>
      <c r="L20" s="37" t="s">
        <v>33</v>
      </c>
      <c r="M20" s="39" t="s">
        <v>99</v>
      </c>
      <c r="N20" s="37"/>
      <c r="O20" s="37"/>
      <c r="P20" s="37"/>
      <c r="Q20" s="39"/>
      <c r="R20" s="40"/>
      <c r="S20" s="40"/>
      <c r="T20" s="46"/>
    </row>
    <row r="21" spans="1:66" s="31" customFormat="1" ht="33" customHeight="1" x14ac:dyDescent="0.3">
      <c r="A21" s="74"/>
      <c r="B21" s="32" t="s">
        <v>28</v>
      </c>
      <c r="C21" s="42" t="s">
        <v>40</v>
      </c>
      <c r="D21" s="117">
        <v>110769.23076923078</v>
      </c>
      <c r="E21" s="131">
        <v>0</v>
      </c>
      <c r="F21" s="117">
        <v>110769</v>
      </c>
      <c r="G21" s="117"/>
      <c r="H21" s="39" t="s">
        <v>18</v>
      </c>
      <c r="I21" s="39" t="s">
        <v>99</v>
      </c>
      <c r="J21" s="36">
        <v>42350</v>
      </c>
      <c r="K21" s="36">
        <v>42551</v>
      </c>
      <c r="L21" s="37" t="s">
        <v>32</v>
      </c>
      <c r="M21" s="39" t="s">
        <v>99</v>
      </c>
      <c r="N21" s="37" t="s">
        <v>71</v>
      </c>
      <c r="O21" s="37"/>
      <c r="P21" s="37"/>
      <c r="Q21" s="39"/>
      <c r="R21" s="40"/>
      <c r="S21" s="40"/>
      <c r="T21" s="33"/>
    </row>
    <row r="22" spans="1:66" s="48" customFormat="1" ht="33" customHeight="1" x14ac:dyDescent="0.25">
      <c r="A22" s="78"/>
      <c r="B22" s="97"/>
      <c r="C22" s="97" t="s">
        <v>19</v>
      </c>
      <c r="D22" s="108">
        <f>SUM(D23:D24)</f>
        <v>41250</v>
      </c>
      <c r="E22" s="134">
        <f>SUM(E23:E24)</f>
        <v>41250</v>
      </c>
      <c r="F22" s="109">
        <f>+F23+F24</f>
        <v>0</v>
      </c>
      <c r="G22" s="109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66" s="31" customFormat="1" ht="33" customHeight="1" x14ac:dyDescent="0.3">
      <c r="A23" s="79"/>
      <c r="B23" s="39">
        <v>2.1</v>
      </c>
      <c r="C23" s="42" t="s">
        <v>26</v>
      </c>
      <c r="D23" s="103">
        <v>31250</v>
      </c>
      <c r="E23" s="135">
        <v>31250</v>
      </c>
      <c r="F23" s="35">
        <v>0</v>
      </c>
      <c r="G23" s="35"/>
      <c r="H23" s="39" t="s">
        <v>31</v>
      </c>
      <c r="I23" s="39" t="s">
        <v>97</v>
      </c>
      <c r="J23" s="36">
        <v>42402</v>
      </c>
      <c r="K23" s="36">
        <v>42552</v>
      </c>
      <c r="L23" s="44" t="s">
        <v>32</v>
      </c>
      <c r="M23" s="39" t="s">
        <v>101</v>
      </c>
      <c r="N23" s="44" t="s">
        <v>34</v>
      </c>
      <c r="O23" s="195">
        <v>42400</v>
      </c>
      <c r="P23" s="195">
        <v>42548</v>
      </c>
      <c r="Q23" s="44"/>
      <c r="R23" s="45">
        <v>17985</v>
      </c>
      <c r="S23" s="45" t="s">
        <v>33</v>
      </c>
      <c r="T23" s="41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</row>
    <row r="24" spans="1:66" s="31" customFormat="1" ht="33" customHeight="1" thickBot="1" x14ac:dyDescent="0.35">
      <c r="A24" s="79"/>
      <c r="B24" s="39">
        <v>2.2000000000000002</v>
      </c>
      <c r="C24" s="42" t="s">
        <v>27</v>
      </c>
      <c r="D24" s="103">
        <v>10000</v>
      </c>
      <c r="E24" s="164">
        <v>10000</v>
      </c>
      <c r="F24" s="43">
        <v>0</v>
      </c>
      <c r="G24" s="35"/>
      <c r="H24" s="39" t="s">
        <v>30</v>
      </c>
      <c r="I24" s="39" t="s">
        <v>98</v>
      </c>
      <c r="J24" s="36">
        <v>42355</v>
      </c>
      <c r="K24" s="36">
        <v>42735</v>
      </c>
      <c r="L24" s="44" t="s">
        <v>32</v>
      </c>
      <c r="M24" s="39" t="s">
        <v>102</v>
      </c>
      <c r="N24" s="44" t="s">
        <v>35</v>
      </c>
      <c r="O24" s="195">
        <v>42370</v>
      </c>
      <c r="P24" s="195">
        <v>42735</v>
      </c>
      <c r="Q24" s="44"/>
      <c r="R24" s="45">
        <v>10000</v>
      </c>
      <c r="S24" s="45" t="s">
        <v>33</v>
      </c>
      <c r="T24" s="41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</row>
    <row r="25" spans="1:66" s="47" customFormat="1" ht="20.25" customHeight="1" thickBot="1" x14ac:dyDescent="0.35">
      <c r="A25" s="76"/>
      <c r="B25" s="114"/>
      <c r="C25" s="115" t="s">
        <v>76</v>
      </c>
      <c r="D25" s="156">
        <f>+D19+D22</f>
        <v>158173.07692307694</v>
      </c>
      <c r="E25" s="161">
        <f>+E19+E22</f>
        <v>41250</v>
      </c>
      <c r="F25" s="167">
        <f>+F19+F22</f>
        <v>116924</v>
      </c>
      <c r="G25" s="163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</row>
    <row r="26" spans="1:66" s="47" customFormat="1" ht="33" customHeight="1" x14ac:dyDescent="0.3">
      <c r="A26" s="76"/>
      <c r="B26" s="111">
        <v>3</v>
      </c>
      <c r="C26" s="30" t="s">
        <v>81</v>
      </c>
      <c r="D26" s="71"/>
      <c r="E26" s="165"/>
      <c r="F26" s="166"/>
      <c r="G26" s="71"/>
      <c r="H26" s="71"/>
      <c r="I26" s="71"/>
      <c r="J26" s="72"/>
      <c r="K26" s="72"/>
      <c r="L26" s="71"/>
      <c r="M26" s="73"/>
      <c r="N26" s="73"/>
      <c r="O26" s="73"/>
      <c r="P26" s="73"/>
      <c r="Q26" s="73"/>
      <c r="R26" s="73"/>
      <c r="S26" s="73"/>
      <c r="T26" s="73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</row>
    <row r="27" spans="1:66" s="31" customFormat="1" ht="33" customHeight="1" x14ac:dyDescent="0.3">
      <c r="A27" s="74"/>
      <c r="B27" s="98"/>
      <c r="C27" s="97" t="s">
        <v>38</v>
      </c>
      <c r="D27" s="110">
        <f>SUM(D28:D31)</f>
        <v>49807.692307692312</v>
      </c>
      <c r="E27" s="136">
        <f t="shared" ref="E27:F27" si="0">SUM(E28:E31)</f>
        <v>0</v>
      </c>
      <c r="F27" s="110">
        <f t="shared" si="0"/>
        <v>49806.692307692312</v>
      </c>
      <c r="G27" s="11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</row>
    <row r="28" spans="1:66" s="31" customFormat="1" ht="33" customHeight="1" x14ac:dyDescent="0.3">
      <c r="A28" s="74"/>
      <c r="B28" s="32" t="s">
        <v>53</v>
      </c>
      <c r="C28" s="33" t="s">
        <v>52</v>
      </c>
      <c r="D28" s="34">
        <v>21538.461538461539</v>
      </c>
      <c r="E28" s="131">
        <v>0</v>
      </c>
      <c r="F28" s="117">
        <v>21538.461538461539</v>
      </c>
      <c r="G28" s="117"/>
      <c r="H28" s="39" t="s">
        <v>18</v>
      </c>
      <c r="I28" s="39" t="s">
        <v>99</v>
      </c>
      <c r="J28" s="36">
        <v>42350</v>
      </c>
      <c r="K28" s="36">
        <v>42551</v>
      </c>
      <c r="L28" s="37" t="s">
        <v>32</v>
      </c>
      <c r="M28" s="39" t="s">
        <v>99</v>
      </c>
      <c r="N28" s="37" t="s">
        <v>68</v>
      </c>
      <c r="O28" s="37"/>
      <c r="P28" s="37"/>
      <c r="Q28" s="39"/>
      <c r="R28" s="40"/>
      <c r="S28" s="40"/>
      <c r="T28" s="46" t="s">
        <v>70</v>
      </c>
    </row>
    <row r="29" spans="1:66" s="31" customFormat="1" ht="33" customHeight="1" x14ac:dyDescent="0.3">
      <c r="A29" s="74"/>
      <c r="B29" s="32" t="s">
        <v>55</v>
      </c>
      <c r="C29" s="33" t="s">
        <v>54</v>
      </c>
      <c r="D29" s="34">
        <v>10269.23076923077</v>
      </c>
      <c r="E29" s="131">
        <v>0</v>
      </c>
      <c r="F29" s="117">
        <v>10269.23076923077</v>
      </c>
      <c r="G29" s="117"/>
      <c r="H29" s="39" t="s">
        <v>18</v>
      </c>
      <c r="I29" s="39" t="s">
        <v>99</v>
      </c>
      <c r="J29" s="36">
        <v>42350</v>
      </c>
      <c r="K29" s="36">
        <v>42551</v>
      </c>
      <c r="L29" s="37" t="s">
        <v>32</v>
      </c>
      <c r="M29" s="39" t="s">
        <v>99</v>
      </c>
      <c r="N29" s="37" t="s">
        <v>68</v>
      </c>
      <c r="O29" s="37"/>
      <c r="P29" s="37"/>
      <c r="Q29" s="39"/>
      <c r="R29" s="40"/>
      <c r="S29" s="40"/>
      <c r="T29" s="46" t="s">
        <v>70</v>
      </c>
    </row>
    <row r="30" spans="1:66" s="31" customFormat="1" ht="33" customHeight="1" x14ac:dyDescent="0.3">
      <c r="A30" s="74"/>
      <c r="B30" s="32" t="s">
        <v>57</v>
      </c>
      <c r="C30" s="33" t="s">
        <v>56</v>
      </c>
      <c r="D30" s="34">
        <v>13846.153846153846</v>
      </c>
      <c r="E30" s="131">
        <v>0</v>
      </c>
      <c r="F30" s="117">
        <v>13846</v>
      </c>
      <c r="G30" s="117"/>
      <c r="H30" s="39" t="s">
        <v>18</v>
      </c>
      <c r="I30" s="39" t="s">
        <v>99</v>
      </c>
      <c r="J30" s="36">
        <v>42350</v>
      </c>
      <c r="K30" s="36">
        <v>42551</v>
      </c>
      <c r="L30" s="37" t="s">
        <v>32</v>
      </c>
      <c r="M30" s="39" t="s">
        <v>99</v>
      </c>
      <c r="N30" s="37" t="s">
        <v>68</v>
      </c>
      <c r="O30" s="37"/>
      <c r="P30" s="37"/>
      <c r="Q30" s="39"/>
      <c r="R30" s="40"/>
      <c r="S30" s="40"/>
      <c r="T30" s="46" t="s">
        <v>70</v>
      </c>
    </row>
    <row r="31" spans="1:66" s="31" customFormat="1" ht="33" customHeight="1" x14ac:dyDescent="0.3">
      <c r="A31" s="74"/>
      <c r="B31" s="32" t="s">
        <v>59</v>
      </c>
      <c r="C31" s="33" t="s">
        <v>58</v>
      </c>
      <c r="D31" s="34">
        <v>4153.8461538461543</v>
      </c>
      <c r="E31" s="131">
        <v>0</v>
      </c>
      <c r="F31" s="117">
        <v>4153</v>
      </c>
      <c r="G31" s="117"/>
      <c r="H31" s="39" t="s">
        <v>18</v>
      </c>
      <c r="I31" s="39" t="s">
        <v>99</v>
      </c>
      <c r="J31" s="36">
        <v>42350</v>
      </c>
      <c r="K31" s="36">
        <v>42551</v>
      </c>
      <c r="L31" s="37" t="s">
        <v>32</v>
      </c>
      <c r="M31" s="39" t="s">
        <v>99</v>
      </c>
      <c r="N31" s="37" t="s">
        <v>69</v>
      </c>
      <c r="O31" s="37"/>
      <c r="P31" s="37"/>
      <c r="Q31" s="39"/>
      <c r="R31" s="40"/>
      <c r="S31" s="40"/>
      <c r="T31" s="46"/>
    </row>
    <row r="32" spans="1:66" s="55" customFormat="1" ht="33" customHeight="1" x14ac:dyDescent="0.3">
      <c r="A32" s="75"/>
      <c r="B32" s="97"/>
      <c r="C32" s="97" t="s">
        <v>19</v>
      </c>
      <c r="D32" s="110">
        <f>+D33+D34</f>
        <v>36500</v>
      </c>
      <c r="E32" s="136">
        <f>+E33+E34</f>
        <v>36500</v>
      </c>
      <c r="F32" s="110">
        <f>+F33+F34</f>
        <v>0</v>
      </c>
      <c r="G32" s="11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</row>
    <row r="33" spans="1:66" s="31" customFormat="1" ht="33" customHeight="1" x14ac:dyDescent="0.3">
      <c r="A33" s="79"/>
      <c r="B33" s="39">
        <v>3.2</v>
      </c>
      <c r="C33" s="42" t="s">
        <v>29</v>
      </c>
      <c r="D33" s="85">
        <v>18000</v>
      </c>
      <c r="E33" s="137">
        <v>18000</v>
      </c>
      <c r="F33" s="118">
        <v>0</v>
      </c>
      <c r="G33" s="118"/>
      <c r="H33" s="39" t="s">
        <v>30</v>
      </c>
      <c r="I33" s="39" t="s">
        <v>98</v>
      </c>
      <c r="J33" s="36">
        <v>42471</v>
      </c>
      <c r="K33" s="36">
        <v>42597</v>
      </c>
      <c r="L33" s="44" t="s">
        <v>32</v>
      </c>
      <c r="M33" s="39" t="s">
        <v>102</v>
      </c>
      <c r="N33" s="44" t="s">
        <v>108</v>
      </c>
      <c r="O33" s="195">
        <v>42488</v>
      </c>
      <c r="P33" s="195">
        <v>42612</v>
      </c>
      <c r="Q33" s="44"/>
      <c r="R33" s="45">
        <v>26514.28</v>
      </c>
      <c r="S33" s="45" t="s">
        <v>33</v>
      </c>
      <c r="T33" s="41" t="s">
        <v>110</v>
      </c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</row>
    <row r="34" spans="1:66" s="31" customFormat="1" ht="33" customHeight="1" x14ac:dyDescent="0.3">
      <c r="A34" s="79"/>
      <c r="B34" s="39">
        <v>3.4</v>
      </c>
      <c r="C34" s="42" t="s">
        <v>41</v>
      </c>
      <c r="D34" s="85">
        <v>18500</v>
      </c>
      <c r="E34" s="137">
        <v>18500</v>
      </c>
      <c r="F34" s="118">
        <v>0</v>
      </c>
      <c r="G34" s="118"/>
      <c r="H34" s="39" t="s">
        <v>30</v>
      </c>
      <c r="I34" s="39" t="s">
        <v>98</v>
      </c>
      <c r="J34" s="36">
        <v>42628</v>
      </c>
      <c r="K34" s="36">
        <v>42870</v>
      </c>
      <c r="L34" s="44" t="s">
        <v>42</v>
      </c>
      <c r="M34" s="39" t="s">
        <v>102</v>
      </c>
      <c r="N34" s="44"/>
      <c r="O34" s="44"/>
      <c r="P34" s="44"/>
      <c r="Q34" s="44"/>
      <c r="R34" s="45"/>
      <c r="S34" s="45"/>
      <c r="T34" s="41" t="s">
        <v>109</v>
      </c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</row>
    <row r="35" spans="1:66" s="55" customFormat="1" ht="33" customHeight="1" x14ac:dyDescent="0.3">
      <c r="A35" s="75"/>
      <c r="B35" s="100"/>
      <c r="C35" s="97" t="s">
        <v>20</v>
      </c>
      <c r="D35" s="110">
        <f>+D36</f>
        <v>12461.538461538461</v>
      </c>
      <c r="E35" s="136">
        <f>+E36</f>
        <v>0</v>
      </c>
      <c r="F35" s="119">
        <f>+F36</f>
        <v>12461.538461538461</v>
      </c>
      <c r="G35" s="119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</row>
    <row r="36" spans="1:66" s="31" customFormat="1" ht="33" customHeight="1" x14ac:dyDescent="0.3">
      <c r="A36" s="80"/>
      <c r="B36" s="32" t="s">
        <v>61</v>
      </c>
      <c r="C36" s="33" t="s">
        <v>60</v>
      </c>
      <c r="D36" s="34">
        <v>12461.538461538461</v>
      </c>
      <c r="E36" s="131">
        <v>0</v>
      </c>
      <c r="F36" s="117">
        <v>12461.538461538461</v>
      </c>
      <c r="G36" s="117"/>
      <c r="H36" s="39" t="s">
        <v>30</v>
      </c>
      <c r="I36" s="39" t="s">
        <v>98</v>
      </c>
      <c r="J36" s="36">
        <v>42350</v>
      </c>
      <c r="K36" s="36">
        <v>42551</v>
      </c>
      <c r="L36" s="37" t="s">
        <v>32</v>
      </c>
      <c r="M36" s="39" t="s">
        <v>102</v>
      </c>
      <c r="N36" s="39"/>
      <c r="O36" s="39"/>
      <c r="P36" s="39"/>
      <c r="Q36" s="39"/>
      <c r="R36" s="40"/>
      <c r="S36" s="40"/>
      <c r="T36" s="3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</row>
    <row r="37" spans="1:66" s="55" customFormat="1" ht="10.5" customHeight="1" thickBot="1" x14ac:dyDescent="0.35">
      <c r="A37" s="75"/>
      <c r="B37" s="51"/>
      <c r="C37" s="57"/>
      <c r="D37" s="84"/>
      <c r="E37" s="170"/>
      <c r="F37" s="171"/>
      <c r="G37" s="120"/>
      <c r="H37" s="51"/>
      <c r="I37" s="51"/>
      <c r="J37" s="52"/>
      <c r="K37" s="52"/>
      <c r="L37" s="51"/>
      <c r="M37" s="51"/>
      <c r="N37" s="51"/>
      <c r="O37" s="51"/>
      <c r="P37" s="51"/>
      <c r="Q37" s="51"/>
      <c r="R37" s="53"/>
      <c r="S37" s="53"/>
      <c r="T37" s="51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</row>
    <row r="38" spans="1:66" s="47" customFormat="1" ht="26.25" customHeight="1" thickBot="1" x14ac:dyDescent="0.35">
      <c r="A38" s="76"/>
      <c r="B38" s="114"/>
      <c r="C38" s="115" t="s">
        <v>77</v>
      </c>
      <c r="D38" s="168">
        <f>+D27+D32+D35</f>
        <v>98769.23076923078</v>
      </c>
      <c r="E38" s="174">
        <f>+E27+E32+E35</f>
        <v>36500</v>
      </c>
      <c r="F38" s="175">
        <f>+F27+F32+F35</f>
        <v>62268.230769230773</v>
      </c>
      <c r="G38" s="169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</row>
    <row r="39" spans="1:66" s="47" customFormat="1" ht="5.25" customHeight="1" x14ac:dyDescent="0.3">
      <c r="A39" s="76"/>
      <c r="B39" s="58"/>
      <c r="C39" s="59"/>
      <c r="D39" s="86"/>
      <c r="E39" s="172"/>
      <c r="F39" s="173"/>
      <c r="G39" s="60"/>
      <c r="H39" s="58"/>
      <c r="I39" s="58"/>
      <c r="J39" s="61"/>
      <c r="K39" s="61"/>
      <c r="L39" s="58"/>
      <c r="M39" s="58"/>
      <c r="N39" s="58"/>
      <c r="O39" s="58"/>
      <c r="P39" s="58"/>
      <c r="Q39" s="58"/>
      <c r="R39" s="62"/>
      <c r="S39" s="62"/>
      <c r="T39" s="5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</row>
    <row r="40" spans="1:66" s="47" customFormat="1" ht="20.25" customHeight="1" x14ac:dyDescent="0.3">
      <c r="A40" s="76"/>
      <c r="B40" s="111">
        <v>4</v>
      </c>
      <c r="C40" s="112" t="s">
        <v>92</v>
      </c>
      <c r="D40" s="71"/>
      <c r="E40" s="129"/>
      <c r="F40" s="71"/>
      <c r="G40" s="71"/>
      <c r="H40" s="71"/>
      <c r="I40" s="71"/>
      <c r="J40" s="72"/>
      <c r="K40" s="72"/>
      <c r="L40" s="71"/>
      <c r="M40" s="73"/>
      <c r="N40" s="73"/>
      <c r="O40" s="73"/>
      <c r="P40" s="73"/>
      <c r="Q40" s="73"/>
      <c r="R40" s="73"/>
      <c r="S40" s="73"/>
      <c r="T40" s="73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</row>
    <row r="41" spans="1:66" s="47" customFormat="1" ht="33" customHeight="1" x14ac:dyDescent="0.3">
      <c r="A41" s="76"/>
      <c r="B41" s="97"/>
      <c r="C41" s="97" t="s">
        <v>19</v>
      </c>
      <c r="D41" s="113">
        <f>+D42</f>
        <v>19000</v>
      </c>
      <c r="E41" s="138">
        <f t="shared" ref="E41:F41" si="1">+E42</f>
        <v>14000</v>
      </c>
      <c r="F41" s="113">
        <f t="shared" si="1"/>
        <v>5000</v>
      </c>
      <c r="G41" s="113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</row>
    <row r="42" spans="1:66" s="31" customFormat="1" ht="33" customHeight="1" thickBot="1" x14ac:dyDescent="0.35">
      <c r="A42" s="79"/>
      <c r="B42" s="39">
        <v>4.0999999999999996</v>
      </c>
      <c r="C42" s="42" t="s">
        <v>43</v>
      </c>
      <c r="D42" s="85">
        <v>19000</v>
      </c>
      <c r="E42" s="177">
        <v>14000</v>
      </c>
      <c r="F42" s="43">
        <v>5000</v>
      </c>
      <c r="G42" s="35"/>
      <c r="H42" s="39" t="s">
        <v>30</v>
      </c>
      <c r="I42" s="39" t="s">
        <v>98</v>
      </c>
      <c r="J42" s="36">
        <v>42583</v>
      </c>
      <c r="K42" s="36" t="s">
        <v>65</v>
      </c>
      <c r="L42" s="44" t="s">
        <v>33</v>
      </c>
      <c r="M42" s="39" t="s">
        <v>102</v>
      </c>
      <c r="N42" s="44"/>
      <c r="O42" s="44"/>
      <c r="P42" s="44"/>
      <c r="Q42" s="44"/>
      <c r="R42" s="45"/>
      <c r="S42" s="45"/>
      <c r="T42" s="41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</row>
    <row r="43" spans="1:66" s="47" customFormat="1" ht="24" customHeight="1" thickBot="1" x14ac:dyDescent="0.35">
      <c r="A43" s="76"/>
      <c r="B43" s="114"/>
      <c r="C43" s="115" t="s">
        <v>78</v>
      </c>
      <c r="D43" s="168">
        <f>+D41</f>
        <v>19000</v>
      </c>
      <c r="E43" s="174">
        <f t="shared" ref="E43:F43" si="2">+E41</f>
        <v>14000</v>
      </c>
      <c r="F43" s="180">
        <f t="shared" si="2"/>
        <v>5000</v>
      </c>
      <c r="G43" s="17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</row>
    <row r="44" spans="1:66" s="55" customFormat="1" ht="6" customHeight="1" x14ac:dyDescent="0.3">
      <c r="A44" s="75"/>
      <c r="B44" s="51"/>
      <c r="C44" s="57"/>
      <c r="D44" s="84"/>
      <c r="E44" s="178"/>
      <c r="F44" s="179"/>
      <c r="G44" s="50"/>
      <c r="H44" s="51"/>
      <c r="I44" s="51"/>
      <c r="J44" s="52"/>
      <c r="K44" s="52"/>
      <c r="L44" s="51"/>
      <c r="M44" s="51"/>
      <c r="N44" s="51"/>
      <c r="O44" s="51"/>
      <c r="P44" s="51"/>
      <c r="Q44" s="51"/>
      <c r="R44" s="53"/>
      <c r="S44" s="53"/>
      <c r="T44" s="51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</row>
    <row r="45" spans="1:66" s="47" customFormat="1" ht="23.25" customHeight="1" x14ac:dyDescent="0.3">
      <c r="A45" s="76"/>
      <c r="B45" s="111">
        <v>5</v>
      </c>
      <c r="C45" s="112" t="s">
        <v>82</v>
      </c>
      <c r="D45" s="71"/>
      <c r="E45" s="129"/>
      <c r="F45" s="71"/>
      <c r="G45" s="71"/>
      <c r="H45" s="71"/>
      <c r="I45" s="71"/>
      <c r="J45" s="72"/>
      <c r="K45" s="72"/>
      <c r="L45" s="71"/>
      <c r="M45" s="73"/>
      <c r="N45" s="73"/>
      <c r="O45" s="73"/>
      <c r="P45" s="73"/>
      <c r="Q45" s="73"/>
      <c r="R45" s="73"/>
      <c r="S45" s="73"/>
      <c r="T45" s="73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</row>
    <row r="46" spans="1:66" s="47" customFormat="1" ht="33" customHeight="1" x14ac:dyDescent="0.3">
      <c r="A46" s="81"/>
      <c r="B46" s="100"/>
      <c r="C46" s="97" t="s">
        <v>20</v>
      </c>
      <c r="D46" s="113">
        <f>SUM(D47:D49)</f>
        <v>130015.38461538461</v>
      </c>
      <c r="E46" s="138">
        <f t="shared" ref="E46:G46" si="3">SUM(E47:E49)</f>
        <v>32400</v>
      </c>
      <c r="F46" s="113">
        <f t="shared" si="3"/>
        <v>72691</v>
      </c>
      <c r="G46" s="113">
        <f t="shared" si="3"/>
        <v>24923.076923076926</v>
      </c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</row>
    <row r="47" spans="1:66" s="31" customFormat="1" ht="33" customHeight="1" x14ac:dyDescent="0.3">
      <c r="A47" s="82"/>
      <c r="B47" s="39" t="s">
        <v>44</v>
      </c>
      <c r="C47" s="42" t="s">
        <v>47</v>
      </c>
      <c r="D47" s="85">
        <f>SUM(E47:F47)</f>
        <v>32400</v>
      </c>
      <c r="E47" s="137">
        <v>32400</v>
      </c>
      <c r="F47" s="35">
        <v>0</v>
      </c>
      <c r="G47" s="35"/>
      <c r="H47" s="38" t="s">
        <v>31</v>
      </c>
      <c r="I47" s="39" t="s">
        <v>97</v>
      </c>
      <c r="J47" s="36">
        <v>42350</v>
      </c>
      <c r="K47" s="36">
        <v>42551</v>
      </c>
      <c r="L47" s="37" t="s">
        <v>32</v>
      </c>
      <c r="M47" s="38" t="s">
        <v>101</v>
      </c>
      <c r="N47" s="37"/>
      <c r="O47" s="37"/>
      <c r="P47" s="37"/>
      <c r="Q47" s="38"/>
      <c r="R47" s="40"/>
      <c r="S47" s="40"/>
      <c r="T47" s="46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</row>
    <row r="48" spans="1:66" s="31" customFormat="1" ht="33" customHeight="1" x14ac:dyDescent="0.3">
      <c r="A48" s="79"/>
      <c r="B48" s="39" t="s">
        <v>45</v>
      </c>
      <c r="C48" s="42" t="s">
        <v>48</v>
      </c>
      <c r="D48" s="85">
        <v>72692.307692307688</v>
      </c>
      <c r="E48" s="137">
        <v>0</v>
      </c>
      <c r="F48" s="122">
        <v>72691</v>
      </c>
      <c r="G48" s="85"/>
      <c r="H48" s="39" t="s">
        <v>18</v>
      </c>
      <c r="I48" s="39" t="s">
        <v>99</v>
      </c>
      <c r="J48" s="36">
        <v>42350</v>
      </c>
      <c r="K48" s="36">
        <v>42551</v>
      </c>
      <c r="L48" s="37" t="s">
        <v>32</v>
      </c>
      <c r="M48" s="39" t="s">
        <v>99</v>
      </c>
      <c r="N48" s="39"/>
      <c r="O48" s="39"/>
      <c r="P48" s="39"/>
      <c r="Q48" s="39"/>
      <c r="R48" s="40"/>
      <c r="S48" s="40"/>
      <c r="T48" s="41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</row>
    <row r="49" spans="1:66" s="31" customFormat="1" ht="33" customHeight="1" thickBot="1" x14ac:dyDescent="0.35">
      <c r="A49" s="79"/>
      <c r="B49" s="39" t="s">
        <v>46</v>
      </c>
      <c r="C49" s="42" t="s">
        <v>49</v>
      </c>
      <c r="D49" s="85">
        <v>24923.076923076926</v>
      </c>
      <c r="E49" s="177">
        <v>0</v>
      </c>
      <c r="F49" s="181">
        <v>0</v>
      </c>
      <c r="G49" s="85">
        <v>24923.076923076926</v>
      </c>
      <c r="H49" s="39" t="s">
        <v>18</v>
      </c>
      <c r="I49" s="39" t="s">
        <v>99</v>
      </c>
      <c r="J49" s="36">
        <v>42350</v>
      </c>
      <c r="K49" s="36">
        <v>42551</v>
      </c>
      <c r="L49" s="37" t="s">
        <v>32</v>
      </c>
      <c r="M49" s="39" t="s">
        <v>99</v>
      </c>
      <c r="N49" s="39"/>
      <c r="O49" s="39"/>
      <c r="P49" s="39"/>
      <c r="Q49" s="39"/>
      <c r="R49" s="40"/>
      <c r="S49" s="40"/>
      <c r="T49" s="3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</row>
    <row r="50" spans="1:66" s="47" customFormat="1" ht="21" customHeight="1" thickBot="1" x14ac:dyDescent="0.35">
      <c r="A50" s="83"/>
      <c r="B50" s="114"/>
      <c r="C50" s="115" t="s">
        <v>79</v>
      </c>
      <c r="D50" s="168">
        <f>+D46</f>
        <v>130015.38461538461</v>
      </c>
      <c r="E50" s="174">
        <f t="shared" ref="E50:G50" si="4">+E46</f>
        <v>32400</v>
      </c>
      <c r="F50" s="192">
        <f t="shared" si="4"/>
        <v>72691</v>
      </c>
      <c r="G50" s="193">
        <f t="shared" si="4"/>
        <v>24923.076923076926</v>
      </c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</row>
    <row r="51" spans="1:66" s="47" customFormat="1" ht="6.75" customHeight="1" x14ac:dyDescent="0.3">
      <c r="A51" s="63"/>
      <c r="B51" s="58"/>
      <c r="C51" s="59"/>
      <c r="D51" s="86"/>
      <c r="E51" s="182"/>
      <c r="F51" s="70"/>
      <c r="G51" s="62"/>
      <c r="H51" s="58"/>
      <c r="I51" s="58"/>
      <c r="J51" s="61"/>
      <c r="K51" s="61"/>
      <c r="L51" s="58"/>
      <c r="M51" s="58"/>
      <c r="N51" s="58"/>
      <c r="O51" s="58"/>
      <c r="P51" s="58"/>
      <c r="Q51" s="58"/>
      <c r="R51" s="62"/>
      <c r="S51" s="62"/>
      <c r="T51" s="58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</row>
    <row r="52" spans="1:66" s="47" customFormat="1" ht="22.5" customHeight="1" x14ac:dyDescent="0.3">
      <c r="A52" s="63"/>
      <c r="B52" s="111">
        <v>6</v>
      </c>
      <c r="C52" s="30" t="s">
        <v>64</v>
      </c>
      <c r="D52" s="71"/>
      <c r="E52" s="129"/>
      <c r="F52" s="71"/>
      <c r="G52" s="71"/>
      <c r="H52" s="71"/>
      <c r="I52" s="71"/>
      <c r="J52" s="72"/>
      <c r="K52" s="72"/>
      <c r="L52" s="71"/>
      <c r="M52" s="73"/>
      <c r="N52" s="73"/>
      <c r="O52" s="73"/>
      <c r="P52" s="73"/>
      <c r="Q52" s="73"/>
      <c r="R52" s="73"/>
      <c r="S52" s="73"/>
      <c r="T52" s="73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</row>
    <row r="53" spans="1:66" s="31" customFormat="1" ht="33" customHeight="1" x14ac:dyDescent="0.3">
      <c r="A53" s="64"/>
      <c r="B53" s="101"/>
      <c r="C53" s="97" t="s">
        <v>20</v>
      </c>
      <c r="D53" s="107">
        <f>+D54</f>
        <v>10000</v>
      </c>
      <c r="E53" s="107">
        <f t="shared" ref="E53:F53" si="5">+E54</f>
        <v>10000</v>
      </c>
      <c r="F53" s="107">
        <f t="shared" si="5"/>
        <v>0</v>
      </c>
      <c r="G53" s="107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</row>
    <row r="54" spans="1:66" s="66" customFormat="1" ht="33" customHeight="1" thickBot="1" x14ac:dyDescent="0.35">
      <c r="A54" s="64"/>
      <c r="B54" s="32">
        <v>6</v>
      </c>
      <c r="C54" s="33" t="s">
        <v>64</v>
      </c>
      <c r="D54" s="34">
        <v>10000</v>
      </c>
      <c r="E54" s="185">
        <v>10000</v>
      </c>
      <c r="F54" s="56">
        <v>0</v>
      </c>
      <c r="G54" s="34"/>
      <c r="H54" s="38" t="s">
        <v>30</v>
      </c>
      <c r="I54" s="39" t="s">
        <v>97</v>
      </c>
      <c r="J54" s="36">
        <v>42350</v>
      </c>
      <c r="K54" s="36">
        <v>42551</v>
      </c>
      <c r="L54" s="37" t="s">
        <v>103</v>
      </c>
      <c r="M54" s="39" t="s">
        <v>101</v>
      </c>
      <c r="N54" s="39"/>
      <c r="O54" s="39"/>
      <c r="P54" s="39"/>
      <c r="Q54" s="39"/>
      <c r="R54" s="40"/>
      <c r="S54" s="40"/>
      <c r="T54" s="39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</row>
    <row r="55" spans="1:66" s="66" customFormat="1" ht="33" customHeight="1" thickBot="1" x14ac:dyDescent="0.35">
      <c r="A55" s="64"/>
      <c r="B55" s="114"/>
      <c r="C55" s="115" t="s">
        <v>80</v>
      </c>
      <c r="D55" s="183">
        <f>+D53</f>
        <v>10000</v>
      </c>
      <c r="E55" s="186">
        <f t="shared" ref="E55:F55" si="6">+E53</f>
        <v>10000</v>
      </c>
      <c r="F55" s="187">
        <f t="shared" si="6"/>
        <v>0</v>
      </c>
      <c r="G55" s="184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</row>
    <row r="56" spans="1:66" s="66" customFormat="1" ht="33" customHeight="1" thickBot="1" x14ac:dyDescent="0.35">
      <c r="A56" s="64"/>
      <c r="B56" s="148">
        <v>8</v>
      </c>
      <c r="C56" s="149" t="s">
        <v>90</v>
      </c>
      <c r="D56" s="188">
        <v>5000</v>
      </c>
      <c r="E56" s="190">
        <f>+D56</f>
        <v>5000</v>
      </c>
      <c r="F56" s="187">
        <v>0</v>
      </c>
      <c r="G56" s="189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</row>
    <row r="57" spans="1:66" s="31" customFormat="1" ht="33" customHeight="1" x14ac:dyDescent="0.3">
      <c r="A57" s="208" t="s">
        <v>14</v>
      </c>
      <c r="B57" s="209"/>
      <c r="C57" s="210"/>
      <c r="D57" s="214">
        <f>+D16+D25+D38+D43+D50+D55+D56</f>
        <v>500457.69230769237</v>
      </c>
      <c r="E57" s="216">
        <f>+E16+E25+E38+E43+E50+E55+E56</f>
        <v>218650</v>
      </c>
      <c r="F57" s="236">
        <f>+F16+F25+F38+F43+F50+F55+F56</f>
        <v>256883.23076923078</v>
      </c>
      <c r="G57" s="226">
        <f>+G16+G25+G38+G43+G50+G55+G56</f>
        <v>24923.076923076926</v>
      </c>
      <c r="H57" s="230" t="s">
        <v>37</v>
      </c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2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</row>
    <row r="58" spans="1:66" s="31" customFormat="1" ht="33" customHeight="1" thickBot="1" x14ac:dyDescent="0.35">
      <c r="A58" s="211"/>
      <c r="B58" s="212"/>
      <c r="C58" s="213"/>
      <c r="D58" s="215"/>
      <c r="E58" s="217"/>
      <c r="F58" s="237"/>
      <c r="G58" s="227"/>
      <c r="H58" s="233" t="s">
        <v>100</v>
      </c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5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</row>
    <row r="59" spans="1:66" s="31" customFormat="1" ht="33" customHeight="1" thickTop="1" thickBot="1" x14ac:dyDescent="0.35">
      <c r="A59" s="150"/>
      <c r="B59" s="228" t="s">
        <v>94</v>
      </c>
      <c r="C59" s="229"/>
      <c r="D59" s="121">
        <v>20000</v>
      </c>
      <c r="E59" s="139">
        <v>20000</v>
      </c>
      <c r="F59" s="121">
        <v>0</v>
      </c>
      <c r="G59" s="123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51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</row>
    <row r="60" spans="1:66" s="31" customFormat="1" ht="33" customHeight="1" thickBot="1" x14ac:dyDescent="0.35">
      <c r="A60" s="152"/>
      <c r="B60" s="124"/>
      <c r="C60" s="125" t="s">
        <v>95</v>
      </c>
      <c r="D60" s="145">
        <f>+E60+F60</f>
        <v>495533.23076923075</v>
      </c>
      <c r="E60" s="140">
        <f>+E57+E59</f>
        <v>238650</v>
      </c>
      <c r="F60" s="126">
        <f>+F57+F59</f>
        <v>256883.23076923078</v>
      </c>
      <c r="G60" s="153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5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</row>
    <row r="61" spans="1:66" s="31" customFormat="1" ht="33" customHeight="1" x14ac:dyDescent="0.3">
      <c r="A61" s="204" t="s">
        <v>15</v>
      </c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</row>
    <row r="62" spans="1:66" s="31" customFormat="1" ht="16.5" x14ac:dyDescent="0.3">
      <c r="A62" s="197" t="s">
        <v>85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</row>
    <row r="63" spans="1:66" s="31" customFormat="1" ht="16.5" x14ac:dyDescent="0.3">
      <c r="A63" s="197" t="s">
        <v>86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</row>
    <row r="64" spans="1:66" s="31" customFormat="1" ht="16.5" x14ac:dyDescent="0.3">
      <c r="A64" s="197" t="s">
        <v>87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</row>
    <row r="65" spans="1:66" s="31" customFormat="1" ht="16.5" x14ac:dyDescent="0.3">
      <c r="A65" s="198" t="s">
        <v>88</v>
      </c>
      <c r="B65" s="198"/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</row>
    <row r="66" spans="1:66" s="31" customFormat="1" ht="16.5" x14ac:dyDescent="0.3">
      <c r="A66" s="198" t="s">
        <v>89</v>
      </c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</row>
    <row r="67" spans="1:66" s="23" customFormat="1" x14ac:dyDescent="0.4">
      <c r="B67" s="24" t="s">
        <v>62</v>
      </c>
      <c r="C67" s="199" t="s">
        <v>63</v>
      </c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25"/>
      <c r="P67" s="25"/>
    </row>
    <row r="68" spans="1:66" x14ac:dyDescent="0.4">
      <c r="C68" s="196" t="s">
        <v>21</v>
      </c>
      <c r="D68" s="196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</row>
    <row r="69" spans="1:66" s="22" customFormat="1" x14ac:dyDescent="0.4">
      <c r="B69" s="21"/>
      <c r="C69" s="26"/>
      <c r="D69" s="27"/>
      <c r="E69" s="142"/>
      <c r="F69" s="21"/>
      <c r="G69" s="21"/>
      <c r="H69" s="21"/>
      <c r="I69" s="21"/>
      <c r="J69" s="21"/>
      <c r="K69" s="21"/>
      <c r="L69" s="21"/>
    </row>
    <row r="70" spans="1:66" s="22" customFormat="1" x14ac:dyDescent="0.4">
      <c r="B70" s="21"/>
      <c r="C70" s="26"/>
      <c r="D70" s="28"/>
      <c r="E70" s="143">
        <f>+F12+F14+F15</f>
        <v>0</v>
      </c>
      <c r="F70" s="21"/>
      <c r="G70" s="21"/>
      <c r="H70" s="21"/>
      <c r="I70" s="21"/>
      <c r="J70" s="21"/>
      <c r="K70" s="21"/>
      <c r="L70" s="21"/>
    </row>
    <row r="71" spans="1:66" s="22" customFormat="1" x14ac:dyDescent="0.4">
      <c r="B71" s="21"/>
      <c r="C71" s="26"/>
      <c r="D71" s="29"/>
      <c r="E71" s="142"/>
      <c r="F71" s="21"/>
      <c r="G71" s="21"/>
      <c r="H71" s="21"/>
      <c r="I71" s="21"/>
      <c r="J71" s="21"/>
      <c r="K71" s="21"/>
      <c r="L71" s="21"/>
    </row>
    <row r="72" spans="1:66" s="22" customFormat="1" x14ac:dyDescent="0.4">
      <c r="B72" s="21"/>
      <c r="C72" s="26"/>
      <c r="D72" s="29"/>
      <c r="E72" s="142"/>
      <c r="F72" s="21"/>
      <c r="G72" s="21"/>
      <c r="H72" s="21"/>
      <c r="I72" s="21"/>
      <c r="J72" s="21"/>
      <c r="K72" s="21"/>
      <c r="L72" s="21"/>
    </row>
    <row r="73" spans="1:66" s="22" customFormat="1" x14ac:dyDescent="0.4">
      <c r="B73" s="21"/>
      <c r="C73" s="26"/>
      <c r="D73" s="29"/>
      <c r="E73" s="142"/>
      <c r="F73" s="21"/>
      <c r="G73" s="21"/>
      <c r="H73" s="21"/>
      <c r="I73" s="21"/>
      <c r="J73" s="21"/>
      <c r="K73" s="21"/>
      <c r="L73" s="21"/>
    </row>
    <row r="74" spans="1:66" s="22" customFormat="1" ht="26.25" customHeight="1" x14ac:dyDescent="0.4">
      <c r="B74" s="21"/>
      <c r="C74" s="26"/>
      <c r="D74" s="27"/>
      <c r="E74" s="142"/>
      <c r="F74" s="21"/>
      <c r="G74" s="21"/>
      <c r="H74" s="21"/>
      <c r="I74" s="21"/>
      <c r="J74" s="21"/>
      <c r="K74" s="21"/>
      <c r="L74" s="21"/>
    </row>
    <row r="75" spans="1:66" s="22" customFormat="1" x14ac:dyDescent="0.4">
      <c r="B75" s="21"/>
      <c r="C75" s="26"/>
      <c r="D75" s="27"/>
      <c r="E75" s="144"/>
      <c r="F75" s="21"/>
      <c r="G75" s="21"/>
      <c r="H75" s="21"/>
      <c r="I75" s="21"/>
      <c r="J75" s="21"/>
      <c r="K75" s="21"/>
      <c r="L75" s="21"/>
    </row>
    <row r="76" spans="1:66" s="22" customFormat="1" x14ac:dyDescent="0.4">
      <c r="B76" s="21"/>
      <c r="D76" s="21"/>
      <c r="E76" s="142"/>
      <c r="F76" s="21"/>
      <c r="G76" s="21"/>
      <c r="H76" s="21"/>
      <c r="I76" s="21"/>
      <c r="J76" s="21"/>
      <c r="K76" s="21"/>
      <c r="L76" s="21"/>
    </row>
    <row r="77" spans="1:66" s="22" customFormat="1" x14ac:dyDescent="0.4">
      <c r="B77" s="21"/>
      <c r="D77" s="27"/>
      <c r="E77" s="142"/>
      <c r="F77" s="21"/>
      <c r="G77" s="21"/>
      <c r="H77" s="21"/>
      <c r="I77" s="21"/>
      <c r="J77" s="21"/>
      <c r="K77" s="21"/>
      <c r="L77" s="21"/>
    </row>
  </sheetData>
  <mergeCells count="42">
    <mergeCell ref="E7:G7"/>
    <mergeCell ref="G57:G58"/>
    <mergeCell ref="B59:C59"/>
    <mergeCell ref="H57:T57"/>
    <mergeCell ref="H58:T58"/>
    <mergeCell ref="P7:P8"/>
    <mergeCell ref="S7:S8"/>
    <mergeCell ref="F57:F58"/>
    <mergeCell ref="J7:J8"/>
    <mergeCell ref="M7:M8"/>
    <mergeCell ref="L7:L8"/>
    <mergeCell ref="I7:I8"/>
    <mergeCell ref="O7:O8"/>
    <mergeCell ref="A1:T1"/>
    <mergeCell ref="A3:I3"/>
    <mergeCell ref="A2:I2"/>
    <mergeCell ref="J3:T3"/>
    <mergeCell ref="Q2:T2"/>
    <mergeCell ref="J2:N2"/>
    <mergeCell ref="A4:T4"/>
    <mergeCell ref="A5:H5"/>
    <mergeCell ref="A61:T61"/>
    <mergeCell ref="A7:A8"/>
    <mergeCell ref="B7:B8"/>
    <mergeCell ref="C7:C8"/>
    <mergeCell ref="D7:D8"/>
    <mergeCell ref="H7:H8"/>
    <mergeCell ref="R7:R8"/>
    <mergeCell ref="A57:C58"/>
    <mergeCell ref="K7:K8"/>
    <mergeCell ref="D57:D58"/>
    <mergeCell ref="T7:T8"/>
    <mergeCell ref="Q7:Q8"/>
    <mergeCell ref="N7:N8"/>
    <mergeCell ref="E57:E58"/>
    <mergeCell ref="C68:D68"/>
    <mergeCell ref="A62:T62"/>
    <mergeCell ref="A63:T63"/>
    <mergeCell ref="A65:T65"/>
    <mergeCell ref="A66:T66"/>
    <mergeCell ref="A64:T64"/>
    <mergeCell ref="C67:N67"/>
  </mergeCells>
  <pageMargins left="0.25" right="0.25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40273698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Climate Change and Renewable Energy</Webtopic>
    <Other_x0020_Author xmlns="cdc7663a-08f0-4737-9e8c-148ce897a09c" xsi:nil="true"/>
    <Abstract xmlns="cdc7663a-08f0-4737-9e8c-148ce897a09c">Plan de Adquiciones Ultima versión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Plan&lt;/USER_STAGE&gt;&lt;PD_OBJ_TYPE&gt;0&lt;/PD_OBJ_TYPE&gt;&lt;MAKERECORD&gt;N&lt;/MAKERECORD&gt;&lt;PD_FILEPT_NO&gt;PO-ME-M1106-Plan&lt;/PD_FILEPT_NO&gt;&lt;PD_FILE_PART&gt;1180592659&lt;/PD_FILE_PART&gt;&lt;/Data&gt;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A9E8A61-E222-470A-BBCA-A1A25B281A8C}"/>
</file>

<file path=customXml/itemProps2.xml><?xml version="1.0" encoding="utf-8"?>
<ds:datastoreItem xmlns:ds="http://schemas.openxmlformats.org/officeDocument/2006/customXml" ds:itemID="{261531D2-53AF-4D48-AFD2-E480C78C408F}"/>
</file>

<file path=customXml/itemProps3.xml><?xml version="1.0" encoding="utf-8"?>
<ds:datastoreItem xmlns:ds="http://schemas.openxmlformats.org/officeDocument/2006/customXml" ds:itemID="{B6BEADB6-F5EC-495A-993C-ADE23EFDC4B0}"/>
</file>

<file path=customXml/itemProps4.xml><?xml version="1.0" encoding="utf-8"?>
<ds:datastoreItem xmlns:ds="http://schemas.openxmlformats.org/officeDocument/2006/customXml" ds:itemID="{2200F02E-D6CB-45D2-A17D-237FEA77648A}"/>
</file>

<file path=customXml/itemProps5.xml><?xml version="1.0" encoding="utf-8"?>
<ds:datastoreItem xmlns:ds="http://schemas.openxmlformats.org/officeDocument/2006/customXml" ds:itemID="{0D8F744B-5CFA-4160-B12C-D03588BA423D}"/>
</file>

<file path=customXml/itemProps6.xml><?xml version="1.0" encoding="utf-8"?>
<ds:datastoreItem xmlns:ds="http://schemas.openxmlformats.org/officeDocument/2006/customXml" ds:itemID="{E1ACD3A5-2B68-4E7E-9FD0-CA2F093EE8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Adquisiciones 2016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Adquiciones Ultima versión 2016</dc:title>
  <dc:creator>lorenzo</dc:creator>
  <cp:keywords/>
  <cp:lastModifiedBy>Ericka Rodríguez González</cp:lastModifiedBy>
  <cp:lastPrinted>2013-01-22T01:00:38Z</cp:lastPrinted>
  <dcterms:created xsi:type="dcterms:W3CDTF">2011-08-23T21:54:36Z</dcterms:created>
  <dcterms:modified xsi:type="dcterms:W3CDTF">2016-05-09T21:48:00Z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