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G:\Unidades compartidas\Fundación Gratitud\01 - Proyectos\BID\Planeación definitiva\"/>
    </mc:Choice>
  </mc:AlternateContent>
  <xr:revisionPtr revIDLastSave="0" documentId="13_ncr:1_{24A8CF5C-05C1-4AE2-BAC9-5B3416CCD453}" xr6:coauthVersionLast="45" xr6:coauthVersionMax="45" xr10:uidLastSave="{00000000-0000-0000-0000-000000000000}"/>
  <bookViews>
    <workbookView xWindow="-120" yWindow="-120" windowWidth="20730" windowHeight="11160" xr2:uid="{00000000-000D-0000-FFFF-FFFF00000000}"/>
  </bookViews>
  <sheets>
    <sheet name="Procurement Plan - Valores coti" sheetId="4" r:id="rId1"/>
    <sheet name="Procurement Plan - Seg Matr" sheetId="5" r:id="rId2"/>
  </sheets>
  <externalReferences>
    <externalReference r:id="rId3"/>
  </externalReferences>
  <definedNames>
    <definedName name="_xlnm.Print_Area" localSheetId="1">'Procurement Plan - Seg Matr'!$A$1:$K$36</definedName>
    <definedName name="_xlnm.Print_Area" localSheetId="0">'Procurement Plan - Valores coti'!$A$1:$K$35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4" l="1"/>
  <c r="D21" i="4" l="1"/>
  <c r="D22" i="4" l="1"/>
  <c r="M13" i="4"/>
  <c r="N13" i="4" s="1"/>
  <c r="D12" i="4"/>
  <c r="D20" i="4" l="1"/>
  <c r="D19" i="4" s="1"/>
  <c r="G8" i="4" s="1"/>
  <c r="D12" i="5" l="1"/>
  <c r="D26" i="5" s="1"/>
  <c r="D23" i="5"/>
  <c r="D19" i="5"/>
  <c r="D15" i="4" l="1"/>
  <c r="D25" i="4" l="1"/>
  <c r="J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tc={D2416CB2-14D8-4B2E-A908-F3CEC7FC9DB0}</author>
    <author>tc={57775B38-702C-4E20-B9BF-C27DDFF8EAB5}</author>
    <author>tc={3ADE7D02-F6F2-4B90-BEC4-5A91F1A13FA9}</author>
    <author>tc={27989F4A-B67B-4C89-BAA8-AF4981737698}</author>
    <author>tc={705CBAB5-6D2D-455C-B2BD-A33637AFF2E3}</author>
  </authors>
  <commentList>
    <comment ref="I14" authorId="0" shapeId="0" xr:uid="{D2416CB2-14D8-4B2E-A908-F3CEC7FC9DB0}">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Modificar la fecha según el cronograma de la CT. Solo se va a realizar una Auditoría al final del programa</t>
      </text>
    </comment>
    <comment ref="I16" authorId="1" shapeId="0" xr:uid="{57775B38-702C-4E20-B9BF-C27DDFF8EAB5}">
      <text>
        <t>[Comentario encadenado]
Su versión de Excel le permite leer este comentario encadenado; sin embargo, las ediciones que se apliquen se quitarán si el archivo se abre en una versión más reciente de Excel. Más información: https://go.microsoft.com/fwlink/?linkid=870924
Comentario:
    Revisar el tiempo de ejecución de esta contratación (se indica que son 14 meses) si se contrata en enero de 2022 estaría superando el tiempo del convenio</t>
      </text>
    </comment>
    <comment ref="K20" authorId="2" shapeId="0" xr:uid="{3ADE7D02-F6F2-4B90-BEC4-5A91F1A13FA9}">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recomienda desgregar. Por ejemplo:
US$XXX corresponden a la Dirección del Proyecto
US$ corresponden a la Coordinación del Proyecto
US$XXX coresponden a la Gestión Fiduciaria del Proyecto
US$XXX corresponden a la Gestión de Adquisiciones del Proyecto</t>
      </text>
    </comment>
    <comment ref="K21" authorId="3" shapeId="0" xr:uid="{27989F4A-B67B-4C89-BAA8-AF4981737698}">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recomienda desgregar. Por ejemplo:
US$XXX corresponden a la Dirección del Proyecto
US$ corresponden a la Coordinación del Proyecto
US$XXX coresponden a la Gestión Fiduciaria del Proyecto
US$XXX corresponden a la Gestión de Adquisiciones del Proyecto</t>
      </text>
    </comment>
    <comment ref="K22" authorId="4" shapeId="0" xr:uid="{705CBAB5-6D2D-455C-B2BD-A33637AFF2E3}">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recomienda desgregar. Por ejemplo:
US$XXX corresponden a la Dirección del Proyecto
US$ corresponden a la Coordinación del Proyecto
US$XXX coresponden a la Gestión Fiduciaria del Proyecto
US$XXX corresponden a la Gestión de Adquisiciones del Proyecto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tc={53F6BCFA-A9FF-4D91-8402-B1DA9722B117}</author>
    <author>tc={1C16EDB4-7CB4-4001-A3C2-A63A74EBA935}</author>
    <author>tc={EF584535-3FC6-42D0-9511-91E60C7E52BC}</author>
    <author>tc={A649A519-0F1B-42AE-9B86-12687F4F3871}</author>
  </authors>
  <commentList>
    <comment ref="K14" authorId="0" shapeId="0" xr:uid="{53F6BCFA-A9FF-4D91-8402-B1DA9722B117}">
      <text>
        <t>[Comentario encadenado]
Su versión de Excel le permite leer este comentario encadenado; sin embargo, las ediciones que se apliquen se quitarán si el archivo se abre en una versión más reciente de Excel. Más información: https://go.microsoft.com/fwlink/?linkid=870924
Comentario:
    Detallar los valores estimados según el borrador del contrato (de acuerdo con los productos definidos en el apartado sobre valor y forma de pago)</t>
      </text>
    </comment>
    <comment ref="I18" authorId="1" shapeId="0" xr:uid="{1C16EDB4-7CB4-4001-A3C2-A63A74EBA935}">
      <text>
        <t>[Comentario encadenado]
Su versión de Excel le permite leer este comentario encadenado; sin embargo, las ediciones que se apliquen se quitarán si el archivo se abre en una versión más reciente de Excel. Más información: https://go.microsoft.com/fwlink/?linkid=870924
Comentario:
    Modificar la fecha según el cronograma de la CT. Solo se va a realizar una Auditoría al final del programa</t>
      </text>
    </comment>
    <comment ref="I20" authorId="2" shapeId="0" xr:uid="{EF584535-3FC6-42D0-9511-91E60C7E52BC}">
      <text>
        <t>[Comentario encadenado]
Su versión de Excel le permite leer este comentario encadenado; sin embargo, las ediciones que se apliquen se quitarán si el archivo se abre en una versión más reciente de Excel. Más información: https://go.microsoft.com/fwlink/?linkid=870924
Comentario:
    Revisar el tiempo de ejecución de esta contratación (se indica que son 14 meses) si se contrata en enero de 2022 estaría superando el tiempo del convenio</t>
      </text>
    </comment>
    <comment ref="K24" authorId="3" shapeId="0" xr:uid="{A649A519-0F1B-42AE-9B86-12687F4F3871}">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recomienda desgregar. Por ejemplo:
US$XXX corresponden a la Dirección del Proyecto
US$ corresponden a la Coordinación del Proyecto
US$XXX coresponden a la Gestión Fiduciaria del Proyecto
US$XXX corresponden a la Gestión de Adquisiciones del Proyecto</t>
      </text>
    </comment>
  </commentList>
</comments>
</file>

<file path=xl/sharedStrings.xml><?xml version="1.0" encoding="utf-8"?>
<sst xmlns="http://schemas.openxmlformats.org/spreadsheetml/2006/main" count="143" uniqueCount="75">
  <si>
    <t>Ref. 
AWP</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</si>
  <si>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</si>
  <si>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</si>
  <si>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</si>
  <si>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</si>
  <si>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</si>
  <si>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t>Inter-American Development Bank</t>
  </si>
  <si>
    <t xml:space="preserve"> VPC/FMP</t>
  </si>
  <si>
    <t>Description 
(1)</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</si>
  <si>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</si>
  <si>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</si>
  <si>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r>
      <t>(2)</t>
    </r>
    <r>
      <rPr>
        <b/>
        <u/>
        <sz val="10"/>
        <color theme="1"/>
        <rFont val="Calibri"/>
        <family val="2"/>
        <scheme val="minor"/>
      </rPr>
      <t xml:space="preserve"> Country system: </t>
    </r>
    <r>
      <rPr>
        <sz val="10"/>
        <color theme="1"/>
        <rFont val="Calibri"/>
        <family val="2"/>
        <scheme val="minor"/>
      </rPr>
      <t>include selection Method</t>
    </r>
  </si>
  <si>
    <t>Direct Contracting</t>
  </si>
  <si>
    <t>International Competitive Bidding</t>
  </si>
  <si>
    <t>Ex-post</t>
  </si>
  <si>
    <t>SSS</t>
  </si>
  <si>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NICQ: National Individual Consultant Selection Based on Qualifications; SSS: Single Source Selection.</t>
    </r>
  </si>
  <si>
    <t>NICQ</t>
  </si>
  <si>
    <t>IDB (JPO) 
%</t>
  </si>
  <si>
    <t>Local
%</t>
  </si>
  <si>
    <t>Ex-ante</t>
  </si>
  <si>
    <t>Producto 2.4</t>
  </si>
  <si>
    <t>Prepared by: Sandra Diaz Garzon</t>
  </si>
  <si>
    <t>Date:November 2020</t>
  </si>
  <si>
    <t>Servicios de Consultoría</t>
  </si>
  <si>
    <t>Consultores Individuales</t>
  </si>
  <si>
    <t>Costo Estimado del Contrato (US$)</t>
  </si>
  <si>
    <t>Método de Adquisición
(2)</t>
  </si>
  <si>
    <t>Revisión de Adquisiciones
(3)</t>
  </si>
  <si>
    <t>Fuente del Financiamiento y Porcentaje
and percentage</t>
  </si>
  <si>
    <t xml:space="preserve">Fecha estimada del Anuncio de Adquisición o
 del Inicio de la contratación </t>
  </si>
  <si>
    <t>Revisión técnica del JEP (4)</t>
  </si>
  <si>
    <t>Comentarios</t>
  </si>
  <si>
    <t>Auditoría Externa</t>
  </si>
  <si>
    <t>Otros</t>
  </si>
  <si>
    <t>Supervisión y coordinación del proyecto</t>
  </si>
  <si>
    <t xml:space="preserve">Adaptación y gestión de una plataforma virtual de monitoreo </t>
  </si>
  <si>
    <t>Estrategia de comunicaciones del Proyecto</t>
  </si>
  <si>
    <t>Evaluación final del Proyecto</t>
  </si>
  <si>
    <t xml:space="preserve">Producto 4.2 </t>
  </si>
  <si>
    <t>Producto 4.3</t>
  </si>
  <si>
    <r>
      <t xml:space="preserve">El valor total se discrimina de la siguiente manera:
</t>
    </r>
    <r>
      <rPr>
        <sz val="11"/>
        <color rgb="FFFF0000"/>
        <rFont val="Calibri"/>
        <family val="2"/>
        <scheme val="minor"/>
      </rPr>
      <t xml:space="preserve">- US$XXX </t>
    </r>
    <r>
      <rPr>
        <sz val="11"/>
        <color theme="1" tint="0.499984740745262"/>
        <rFont val="Calibri"/>
        <family val="2"/>
        <scheme val="minor"/>
      </rPr>
      <t xml:space="preserve">de la Contribución relacionado con el COMPONENTE 1:
        </t>
    </r>
    <r>
      <rPr>
        <sz val="11"/>
        <color rgb="FFFF0000"/>
        <rFont val="Calibri"/>
        <family val="2"/>
        <scheme val="minor"/>
      </rPr>
      <t xml:space="preserve">  US$XXX</t>
    </r>
    <r>
      <rPr>
        <sz val="11"/>
        <color theme="1" tint="0.499984740745262"/>
        <rFont val="Calibri"/>
        <family val="2"/>
        <scheme val="minor"/>
      </rPr>
      <t xml:space="preserve"> del Producto 1.1. de la Matriz de resultados
          US$XXX del Producto 1.2. de la Matriz de resultados
</t>
    </r>
    <r>
      <rPr>
        <sz val="11"/>
        <color rgb="FFFF0000"/>
        <rFont val="Calibri"/>
        <family val="2"/>
        <scheme val="minor"/>
      </rPr>
      <t>Indicar aquí y discriminar si hay algún aporte local que se carga también al componente 1.</t>
    </r>
    <r>
      <rPr>
        <sz val="11"/>
        <color theme="1" tint="0.499984740745262"/>
        <rFont val="Calibri"/>
        <family val="2"/>
        <scheme val="minor"/>
      </rPr>
      <t xml:space="preserve">
</t>
    </r>
    <r>
      <rPr>
        <sz val="11"/>
        <color rgb="FFFF0000"/>
        <rFont val="Calibri"/>
        <family val="2"/>
        <scheme val="minor"/>
      </rPr>
      <t>- US$XX</t>
    </r>
    <r>
      <rPr>
        <sz val="11"/>
        <color theme="1" tint="0.499984740745262"/>
        <rFont val="Calibri"/>
        <family val="2"/>
        <scheme val="minor"/>
      </rPr>
      <t xml:space="preserve"> de la Contribución relacionado con el COMPONENTE 2.
          US$XXX del Producto 2.2.
          US$XXX del Producto 2.3.</t>
    </r>
    <r>
      <rPr>
        <sz val="11"/>
        <color rgb="FFFF0000"/>
        <rFont val="Calibri"/>
        <family val="2"/>
        <scheme val="minor"/>
      </rPr>
      <t xml:space="preserve"> (este producto es el de la gestión de alianzas que todavía se encuentra en la Matriz de Resultados)
</t>
    </r>
    <r>
      <rPr>
        <sz val="11"/>
        <color theme="1" tint="0.499984740745262"/>
        <rFont val="Calibri"/>
        <family val="2"/>
        <scheme val="minor"/>
      </rPr>
      <t xml:space="preserve">
</t>
    </r>
    <r>
      <rPr>
        <sz val="11"/>
        <color rgb="FFFF0000"/>
        <rFont val="Calibri"/>
        <family val="2"/>
        <scheme val="minor"/>
      </rPr>
      <t xml:space="preserve">Indicar aquí y discriminar si hay algún aporte local que se carga también al componente 2.
</t>
    </r>
    <r>
      <rPr>
        <sz val="11"/>
        <color theme="1" tint="0.499984740745262"/>
        <rFont val="Calibri"/>
        <family val="2"/>
        <scheme val="minor"/>
      </rPr>
      <t xml:space="preserve">
La selección directa se encuentra justificada en el párrafo 3.11, literal (d) del capítulo Otros Métodos de Selección establecido en las Políticas para la Selección y Contratación de Consultores Financiados por el Banco Interamericano de Desarrollo (GN-2350-15).</t>
    </r>
  </si>
  <si>
    <t>PLAN DE ADQUISICIONES  DE COOPERACIONES TECNICAS NO REEMBOLSABLES</t>
  </si>
  <si>
    <r>
      <rPr>
        <b/>
        <sz val="10"/>
        <color theme="1"/>
        <rFont val="Calibri"/>
        <family val="2"/>
        <scheme val="minor"/>
      </rPr>
      <t>Sector Público o Privado:</t>
    </r>
    <r>
      <rPr>
        <sz val="10"/>
        <color theme="1"/>
        <rFont val="Calibri"/>
        <family val="2"/>
        <scheme val="minor"/>
      </rPr>
      <t xml:space="preserve"> Privado</t>
    </r>
  </si>
  <si>
    <t>Bienes y Servicios (US$):</t>
  </si>
  <si>
    <t>Servicios de consultoría (US$):</t>
  </si>
  <si>
    <t>Monto límite para revisión ex post de adquisiciones:</t>
  </si>
  <si>
    <r>
      <t xml:space="preserve">País: </t>
    </r>
    <r>
      <rPr>
        <sz val="10"/>
        <color theme="1"/>
        <rFont val="Calibri"/>
        <family val="2"/>
        <scheme val="minor"/>
      </rPr>
      <t>Colombia</t>
    </r>
  </si>
  <si>
    <r>
      <t xml:space="preserve">Número de Proyecto: </t>
    </r>
    <r>
      <rPr>
        <sz val="10"/>
        <color theme="1"/>
        <rFont val="Calibri"/>
        <family val="2"/>
        <scheme val="minor"/>
      </rPr>
      <t>ATN/JO-17988-CO</t>
    </r>
  </si>
  <si>
    <r>
      <t xml:space="preserve">Period cubierto por el plan: </t>
    </r>
    <r>
      <rPr>
        <sz val="10"/>
        <color theme="1"/>
        <rFont val="Calibri"/>
        <family val="2"/>
        <scheme val="minor"/>
      </rPr>
      <t>36 meses</t>
    </r>
  </si>
  <si>
    <r>
      <t xml:space="preserve">Agencia Ejecutora: </t>
    </r>
    <r>
      <rPr>
        <sz val="10"/>
        <color theme="1"/>
        <rFont val="Calibri"/>
        <family val="2"/>
        <scheme val="minor"/>
      </rPr>
      <t xml:space="preserve">Fundación Gratitud  </t>
    </r>
  </si>
  <si>
    <r>
      <t xml:space="preserve">Nombre del Proyecto: </t>
    </r>
    <r>
      <rPr>
        <sz val="10"/>
        <color theme="1"/>
        <rFont val="Calibri"/>
        <family val="2"/>
        <scheme val="minor"/>
      </rPr>
      <t>Formación en Industrias Creativas: Una Oportunidad para la Inclusión Emocional, Social y Económica en Comunidades Receptoras de Migrantes</t>
    </r>
  </si>
  <si>
    <t>X</t>
  </si>
  <si>
    <t>CQS</t>
  </si>
  <si>
    <t>Corresponde al Fee para la Gestión del Proyecto (producto 4.1 de la Matriz de Resultados)</t>
  </si>
  <si>
    <r>
      <rPr>
        <sz val="11"/>
        <color rgb="FFFF0000"/>
        <rFont val="Calibri"/>
        <family val="2"/>
        <scheme val="minor"/>
      </rPr>
      <t>To be developed in 14 months</t>
    </r>
    <r>
      <rPr>
        <sz val="11"/>
        <rFont val="Calibri"/>
        <family val="2"/>
        <scheme val="minor"/>
      </rPr>
      <t xml:space="preserve">
Producto 2.1</t>
    </r>
  </si>
  <si>
    <t>Caracterización y línea base - Diagnóstico</t>
  </si>
  <si>
    <t>Servicios de capacitación para los Gestores culturales asistiendo a talleres en redes de acceso y actualización de servicios legales, contables, de mercadeo y publicidad</t>
  </si>
  <si>
    <r>
      <t xml:space="preserve">El valor total se discrimina de la siguiente manera:
</t>
    </r>
    <r>
      <rPr>
        <sz val="11"/>
        <color rgb="FFFF0000"/>
        <rFont val="Calibri"/>
        <family val="2"/>
        <scheme val="minor"/>
      </rPr>
      <t xml:space="preserve">- US$17.942 </t>
    </r>
    <r>
      <rPr>
        <sz val="11"/>
        <color theme="1" tint="0.499984740745262"/>
        <rFont val="Calibri"/>
        <family val="2"/>
        <scheme val="minor"/>
      </rPr>
      <t xml:space="preserve">de la Contribución relacionado con el COMPONENTE 1:
        </t>
    </r>
    <r>
      <rPr>
        <sz val="11"/>
        <color rgb="FFFF0000"/>
        <rFont val="Calibri"/>
        <family val="2"/>
        <scheme val="minor"/>
      </rPr>
      <t xml:space="preserve">  US$17.942</t>
    </r>
    <r>
      <rPr>
        <sz val="11"/>
        <color theme="1" tint="0.499984740745262"/>
        <rFont val="Calibri"/>
        <family val="2"/>
        <scheme val="minor"/>
      </rPr>
      <t xml:space="preserve"> del Producto 1.1. de la Matriz de resultados</t>
    </r>
  </si>
  <si>
    <t>Servicios de capacitación para el proceso de formación a gestores culturales, incluyendo proceso de selección, capacitación, certificación y acompañamiento en proceso de inserción laboral por parte de una Institución Superior de Educación</t>
  </si>
  <si>
    <t>Servicios de capacitación para el proceso de formación a gestores culturales, incluyendo proceso de selección, capacitación, certificación y acompañamiento en proceso de inserción laboral por parte de la Fundación Gratitud</t>
  </si>
  <si>
    <t>Consolidación de alianzas para la implementación y diseminación de los programas asociados</t>
  </si>
  <si>
    <r>
      <t xml:space="preserve">Periodo cubierto por el plan: </t>
    </r>
    <r>
      <rPr>
        <sz val="10"/>
        <color theme="1"/>
        <rFont val="Calibri"/>
        <family val="2"/>
        <scheme val="minor"/>
      </rPr>
      <t>36 meses</t>
    </r>
  </si>
  <si>
    <t>Bienes y servicios</t>
  </si>
  <si>
    <t>Equipos de computo portátiles para los beneficiarios</t>
  </si>
  <si>
    <t>Plan de datos para equipos</t>
  </si>
  <si>
    <t xml:space="preserve">Servicios de capacitación para el proceso de formación a gestores culturales, incluyendo proceso de selección, capacitación, certificación y acompañamiento en proceso de inserción laboral </t>
  </si>
  <si>
    <t>Licencia sofware necesario</t>
  </si>
  <si>
    <t>PC</t>
  </si>
  <si>
    <t>Corresponde a inversión al Producto 1.2 (85%) y 2.3 (15%)</t>
  </si>
  <si>
    <t>El valor total se discrimina de la siguiente manera:
- US$8.000  de la Contribución relacionado con el COMPONENTE 4:
          US$8.000 del Producto 4.2 de la Matriz de resultados</t>
  </si>
  <si>
    <t>El valor total se discrimina de la siguiente manera:
- US$17.000  de la Contribución relacionado con el COMPONENTE 4:
          US$17.000 del Producto 4.3. de la Matriz de resultados</t>
  </si>
  <si>
    <t>El valor total se discrimina de la siguiente manera:
- US$8.000  de la Contribución relacionado con el COMPONENTE 2:
          US$8.000 del Producto 2.1. de la Matriz de resultados</t>
  </si>
  <si>
    <r>
      <t xml:space="preserve">El valor total se discrimina de la siguiente manera:
- US$3.000  de la Contribución relacionado con el COMPONENTE 2:
          US$3.000 del Producto 2.4. de la Matriz de resultados
</t>
    </r>
    <r>
      <rPr>
        <sz val="11"/>
        <color rgb="FF0070C0"/>
        <rFont val="Calibri"/>
        <family val="2"/>
        <scheme val="minor"/>
      </rPr>
      <t>- US$5.000 de contribución local del Producto 2.4. de la Matriz de resultados</t>
    </r>
  </si>
  <si>
    <r>
      <t xml:space="preserve">El valor total se discrimina de la siguiente manera:
- US$98.942 de la Contribución relacionado con el COMPONENTE 1:
          US$17.942 del Producto 1.1. de la Matriz de resultados
          US$79.135 del Producto 1.2. de la Matriz de resultados
</t>
    </r>
    <r>
      <rPr>
        <sz val="11"/>
        <color rgb="FF0070C0"/>
        <rFont val="Calibri"/>
        <family val="2"/>
        <scheme val="minor"/>
      </rPr>
      <t xml:space="preserve">- US25.000 de la contribución local relacionado con el COMPONENTE 1:
          US$25.000 del producto 1.2 de la matriz de resultados
</t>
    </r>
    <r>
      <rPr>
        <sz val="11"/>
        <color theme="1"/>
        <rFont val="Calibri"/>
        <family val="2"/>
        <scheme val="minor"/>
      </rPr>
      <t xml:space="preserve">
El valor total se discrimina de la siguiente manera:
- US$14.033 de la Contribución relacionado con el COMPONENTE 2:
          US$3.935 del Producto 2.3. de la Matriz de resultados
          US$10.098 del Producto 2.2. de la Matriz de 
Se utilizará el Método de adquisición SSS para esta compra de acuerdo con el el numeral 3.10, literal d) de las Políticas para la Selección y Contratación de Consultores Financiados por el Banco Interamericano de Desarrollo [GN-2350-9],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</si>
</sst>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quot;$&quot;* #,##0_);_(&quot;$&quot;* \(#,##0\);_(&quot;$&quot;* &quot;-&quot;??_);_(@_)"/>
    <numFmt numFmtId="166" formatCode="0.0%"/>
    <numFmt numFmtId="167" formatCode="&quot; &quot;&quot;$&quot;#,##0.00&quot; &quot;;&quot; &quot;&quot;$&quot;&quot;(&quot;#,##0.00&quot;)&quot;;&quot; &quot;&quot;$&quot;&quot;-&quot;00&quot; &quot;;&quot; &quot;@&quot; &quot;"/>
  </numFmts>
  <fonts count="16"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Arial"/>
      <family val="2"/>
    </font>
    <font>
      <sz val="10"/>
      <name val="Calibri"/>
      <family val="2"/>
      <scheme val="minor"/>
    </font>
    <font>
      <sz val="11"/>
      <name val="Calibri"/>
      <family val="2"/>
      <scheme val="minor"/>
    </font>
    <font>
      <sz val="11"/>
      <color theme="1" tint="0.499984740745262"/>
      <name val="Calibri"/>
      <family val="2"/>
      <scheme val="minor"/>
    </font>
    <font>
      <sz val="11"/>
      <color rgb="FFFF0000"/>
      <name val="Calibri"/>
      <family val="2"/>
      <scheme val="minor"/>
    </font>
    <font>
      <sz val="11"/>
      <color rgb="FF000000"/>
      <name val="Calibri"/>
      <family val="2"/>
    </font>
    <font>
      <sz val="10"/>
      <color rgb="FF000000"/>
      <name val="Arial"/>
      <family val="2"/>
    </font>
    <font>
      <sz val="11"/>
      <color rgb="FF0070C0"/>
      <name val="Calibri"/>
      <family val="2"/>
      <scheme val="minor"/>
    </font>
    <font>
      <sz val="8"/>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0" tint="-0.149998474074526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6">
    <xf numFmtId="0" fontId="0" fillId="0" borderId="0"/>
    <xf numFmtId="0" fontId="7" fillId="0" borderId="0"/>
    <xf numFmtId="0" fontId="12" fillId="0" borderId="0"/>
    <xf numFmtId="167" fontId="12" fillId="0" borderId="0" applyFont="0" applyFill="0" applyBorder="0" applyAlignment="0" applyProtection="0"/>
    <xf numFmtId="0" fontId="13" fillId="0" borderId="0" applyNumberFormat="0" applyBorder="0" applyProtection="0"/>
    <xf numFmtId="9" fontId="12" fillId="0" borderId="0" applyFont="0" applyFill="0" applyBorder="0" applyAlignment="0" applyProtection="0"/>
  </cellStyleXfs>
  <cellXfs count="154">
    <xf numFmtId="0" fontId="0" fillId="0" borderId="0" xfId="0"/>
    <xf numFmtId="0" fontId="8" fillId="0" borderId="51" xfId="1" applyFont="1" applyFill="1" applyBorder="1" applyAlignment="1">
      <alignment vertical="center" wrapText="1"/>
    </xf>
    <xf numFmtId="0" fontId="8" fillId="0" borderId="53" xfId="1" applyFont="1" applyFill="1" applyBorder="1" applyAlignment="1">
      <alignment vertical="center" wrapText="1"/>
    </xf>
    <xf numFmtId="0" fontId="9" fillId="0" borderId="52" xfId="1" applyFont="1" applyFill="1" applyBorder="1" applyAlignment="1">
      <alignment vertical="center" wrapText="1"/>
    </xf>
    <xf numFmtId="0" fontId="9" fillId="0" borderId="1" xfId="0" applyFont="1" applyBorder="1" applyAlignment="1">
      <alignment vertical="center" wrapText="1"/>
    </xf>
    <xf numFmtId="0" fontId="3" fillId="2" borderId="10" xfId="0" applyFont="1" applyFill="1" applyBorder="1" applyAlignment="1">
      <alignment horizontal="center" vertical="center" wrapText="1"/>
    </xf>
    <xf numFmtId="0" fontId="9" fillId="0" borderId="1" xfId="0" applyFont="1" applyFill="1"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4" fillId="0" borderId="22" xfId="0" applyFont="1" applyBorder="1" applyAlignment="1">
      <alignment horizontal="left" vertical="center"/>
    </xf>
    <xf numFmtId="0" fontId="0" fillId="0" borderId="18" xfId="0" applyBorder="1" applyAlignment="1">
      <alignment vertical="center"/>
    </xf>
    <xf numFmtId="0" fontId="0" fillId="0" borderId="0" xfId="0" applyBorder="1" applyAlignment="1">
      <alignment vertical="center"/>
    </xf>
    <xf numFmtId="0" fontId="0" fillId="0" borderId="27" xfId="0" applyBorder="1" applyAlignment="1">
      <alignment vertical="center"/>
    </xf>
    <xf numFmtId="164" fontId="0" fillId="0" borderId="0" xfId="0" applyNumberFormat="1" applyAlignment="1">
      <alignment vertical="center"/>
    </xf>
    <xf numFmtId="0" fontId="0" fillId="4" borderId="1" xfId="0" applyFont="1" applyFill="1" applyBorder="1" applyAlignment="1">
      <alignment vertical="center" wrapText="1"/>
    </xf>
    <xf numFmtId="0" fontId="1" fillId="4" borderId="1" xfId="0" applyFont="1" applyFill="1" applyBorder="1" applyAlignment="1">
      <alignment vertical="center" wrapText="1"/>
    </xf>
    <xf numFmtId="165" fontId="1" fillId="4" borderId="1" xfId="3" applyNumberFormat="1" applyFont="1" applyFill="1" applyBorder="1" applyAlignment="1">
      <alignment vertical="center"/>
    </xf>
    <xf numFmtId="0" fontId="0" fillId="0" borderId="1" xfId="0" applyFont="1" applyBorder="1" applyAlignment="1">
      <alignment vertical="center"/>
    </xf>
    <xf numFmtId="0" fontId="0" fillId="0" borderId="0" xfId="0" applyFont="1" applyAlignment="1">
      <alignment vertical="center"/>
    </xf>
    <xf numFmtId="164" fontId="0" fillId="0" borderId="0" xfId="0" applyNumberFormat="1" applyFont="1" applyAlignment="1">
      <alignment vertical="center"/>
    </xf>
    <xf numFmtId="9" fontId="0" fillId="0" borderId="0" xfId="0" applyNumberFormat="1" applyFont="1" applyAlignment="1">
      <alignment vertical="center"/>
    </xf>
    <xf numFmtId="0" fontId="0" fillId="0" borderId="21" xfId="0" applyFont="1" applyBorder="1" applyAlignment="1">
      <alignment vertical="center"/>
    </xf>
    <xf numFmtId="165" fontId="0" fillId="0" borderId="0" xfId="0" applyNumberFormat="1" applyFont="1" applyAlignment="1">
      <alignment vertical="center"/>
    </xf>
    <xf numFmtId="0" fontId="0" fillId="0" borderId="10" xfId="0" applyFont="1" applyBorder="1" applyAlignment="1">
      <alignment vertical="center"/>
    </xf>
    <xf numFmtId="9" fontId="0" fillId="0" borderId="1" xfId="0" applyNumberFormat="1" applyFont="1" applyBorder="1" applyAlignment="1">
      <alignment vertical="center"/>
    </xf>
    <xf numFmtId="0" fontId="0" fillId="4" borderId="1" xfId="0" applyFont="1" applyFill="1" applyBorder="1" applyAlignment="1">
      <alignment vertical="center"/>
    </xf>
    <xf numFmtId="0" fontId="1" fillId="4" borderId="1" xfId="0" applyFont="1" applyFill="1" applyBorder="1" applyAlignment="1">
      <alignment vertical="center"/>
    </xf>
    <xf numFmtId="9" fontId="0" fillId="0" borderId="0" xfId="5" applyFont="1" applyAlignment="1">
      <alignment vertical="center"/>
    </xf>
    <xf numFmtId="0" fontId="0" fillId="0" borderId="1" xfId="0" applyFont="1" applyFill="1" applyBorder="1" applyAlignment="1">
      <alignment vertical="center"/>
    </xf>
    <xf numFmtId="0" fontId="0" fillId="0" borderId="10" xfId="0" applyFont="1" applyFill="1" applyBorder="1" applyAlignment="1">
      <alignment vertical="center"/>
    </xf>
    <xf numFmtId="0" fontId="0" fillId="0" borderId="0" xfId="0" applyFont="1" applyFill="1" applyAlignment="1">
      <alignment vertical="center"/>
    </xf>
    <xf numFmtId="0" fontId="0" fillId="0" borderId="1" xfId="0" applyFont="1" applyBorder="1" applyAlignment="1">
      <alignment vertical="center" wrapText="1"/>
    </xf>
    <xf numFmtId="165" fontId="0" fillId="0" borderId="1" xfId="3" applyNumberFormat="1" applyFont="1" applyBorder="1" applyAlignment="1">
      <alignment vertical="center"/>
    </xf>
    <xf numFmtId="165" fontId="0" fillId="0" borderId="0" xfId="0" applyNumberFormat="1" applyFont="1" applyFill="1" applyAlignment="1">
      <alignment vertical="center"/>
    </xf>
    <xf numFmtId="9" fontId="0" fillId="0" borderId="1" xfId="0" applyNumberFormat="1" applyFont="1" applyFill="1" applyBorder="1" applyAlignment="1">
      <alignment vertical="center"/>
    </xf>
    <xf numFmtId="17" fontId="0" fillId="0" borderId="1" xfId="0" applyNumberFormat="1" applyFont="1" applyFill="1" applyBorder="1" applyAlignment="1">
      <alignment vertical="center"/>
    </xf>
    <xf numFmtId="165" fontId="0" fillId="0" borderId="10" xfId="3" applyNumberFormat="1" applyFont="1" applyFill="1" applyBorder="1" applyAlignment="1">
      <alignment vertical="center"/>
    </xf>
    <xf numFmtId="9" fontId="0" fillId="0" borderId="10" xfId="5" applyFont="1" applyFill="1" applyBorder="1" applyAlignment="1">
      <alignment vertical="center"/>
    </xf>
    <xf numFmtId="17" fontId="0" fillId="0" borderId="10" xfId="0" applyNumberFormat="1" applyFont="1" applyFill="1" applyBorder="1" applyAlignment="1">
      <alignment vertical="center"/>
    </xf>
    <xf numFmtId="9" fontId="0" fillId="0" borderId="10" xfId="0" applyNumberFormat="1" applyFont="1" applyFill="1" applyBorder="1" applyAlignment="1">
      <alignment vertical="center"/>
    </xf>
    <xf numFmtId="0" fontId="0" fillId="0" borderId="21" xfId="0" applyFont="1" applyFill="1" applyBorder="1" applyAlignment="1">
      <alignment vertical="center"/>
    </xf>
    <xf numFmtId="166" fontId="0" fillId="0" borderId="0" xfId="5" applyNumberFormat="1" applyFont="1" applyFill="1" applyAlignment="1">
      <alignment vertical="center"/>
    </xf>
    <xf numFmtId="0" fontId="0" fillId="0" borderId="18" xfId="0" applyFont="1" applyFill="1" applyBorder="1" applyAlignment="1">
      <alignment vertical="center"/>
    </xf>
    <xf numFmtId="0" fontId="0" fillId="0" borderId="0" xfId="0" applyFont="1" applyFill="1" applyBorder="1" applyAlignment="1">
      <alignment vertical="center"/>
    </xf>
    <xf numFmtId="0" fontId="0" fillId="0" borderId="9" xfId="0" applyFont="1" applyFill="1" applyBorder="1" applyAlignment="1">
      <alignment vertical="center"/>
    </xf>
    <xf numFmtId="165" fontId="0" fillId="0" borderId="19" xfId="3" applyNumberFormat="1" applyFont="1" applyFill="1" applyBorder="1" applyAlignment="1">
      <alignment vertical="center"/>
    </xf>
    <xf numFmtId="0" fontId="0" fillId="0" borderId="16" xfId="0" applyFont="1" applyFill="1" applyBorder="1" applyAlignment="1">
      <alignment vertical="center"/>
    </xf>
    <xf numFmtId="9" fontId="0" fillId="0" borderId="9" xfId="0" applyNumberFormat="1" applyFont="1" applyFill="1" applyBorder="1" applyAlignment="1">
      <alignment vertical="center"/>
    </xf>
    <xf numFmtId="9" fontId="0" fillId="0" borderId="16" xfId="0" applyNumberFormat="1" applyFont="1" applyFill="1" applyBorder="1" applyAlignment="1">
      <alignment vertical="center"/>
    </xf>
    <xf numFmtId="17" fontId="0" fillId="0" borderId="0" xfId="0" applyNumberFormat="1" applyFont="1" applyFill="1" applyBorder="1" applyAlignment="1">
      <alignment vertical="center"/>
    </xf>
    <xf numFmtId="0" fontId="10" fillId="0" borderId="20" xfId="0" applyFont="1" applyBorder="1" applyAlignment="1">
      <alignment vertical="center"/>
    </xf>
    <xf numFmtId="165" fontId="9" fillId="0" borderId="1" xfId="3" applyNumberFormat="1" applyFont="1" applyFill="1" applyBorder="1" applyAlignment="1">
      <alignment vertical="center"/>
    </xf>
    <xf numFmtId="0" fontId="9" fillId="0" borderId="1" xfId="0" applyFont="1" applyBorder="1" applyAlignment="1">
      <alignment vertical="center"/>
    </xf>
    <xf numFmtId="0" fontId="9" fillId="0" borderId="10" xfId="0" applyFont="1" applyBorder="1" applyAlignment="1">
      <alignment vertical="center"/>
    </xf>
    <xf numFmtId="17" fontId="0" fillId="3" borderId="10" xfId="0" applyNumberFormat="1" applyFont="1" applyFill="1" applyBorder="1" applyAlignment="1">
      <alignment vertical="center"/>
    </xf>
    <xf numFmtId="0" fontId="10" fillId="3" borderId="22" xfId="0" applyFont="1" applyFill="1" applyBorder="1" applyAlignment="1">
      <alignment horizontal="left" vertical="center" wrapText="1"/>
    </xf>
    <xf numFmtId="0" fontId="4" fillId="0" borderId="22" xfId="0" applyFont="1" applyBorder="1" applyAlignment="1">
      <alignment horizontal="center" vertical="center"/>
    </xf>
    <xf numFmtId="165" fontId="0" fillId="0" borderId="1" xfId="3" applyNumberFormat="1" applyFont="1" applyFill="1" applyBorder="1" applyAlignment="1">
      <alignment vertical="center"/>
    </xf>
    <xf numFmtId="0" fontId="10" fillId="4" borderId="1"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2" xfId="0" applyFont="1" applyBorder="1" applyAlignment="1">
      <alignment vertical="center" wrapText="1"/>
    </xf>
    <xf numFmtId="0" fontId="9" fillId="0" borderId="22" xfId="0" applyFont="1" applyBorder="1" applyAlignment="1">
      <alignment vertical="center"/>
    </xf>
    <xf numFmtId="0" fontId="9" fillId="0" borderId="29" xfId="0" applyFont="1" applyFill="1" applyBorder="1" applyAlignment="1">
      <alignment vertical="center"/>
    </xf>
    <xf numFmtId="9" fontId="0" fillId="4" borderId="1" xfId="0" applyNumberFormat="1" applyFont="1" applyFill="1" applyBorder="1" applyAlignment="1">
      <alignment vertical="center"/>
    </xf>
    <xf numFmtId="17" fontId="0" fillId="4" borderId="1" xfId="0" applyNumberFormat="1" applyFont="1" applyFill="1" applyBorder="1" applyAlignment="1">
      <alignment vertical="center"/>
    </xf>
    <xf numFmtId="0" fontId="9" fillId="3" borderId="22" xfId="0" applyFont="1" applyFill="1" applyBorder="1" applyAlignment="1">
      <alignment vertical="center" wrapText="1"/>
    </xf>
    <xf numFmtId="165" fontId="0" fillId="3" borderId="1" xfId="0" applyNumberFormat="1" applyFont="1" applyFill="1" applyBorder="1" applyAlignment="1">
      <alignment horizontal="center" vertical="center"/>
    </xf>
    <xf numFmtId="0" fontId="9" fillId="3" borderId="1" xfId="0" applyFont="1" applyFill="1" applyBorder="1" applyAlignment="1">
      <alignment vertical="center"/>
    </xf>
    <xf numFmtId="0" fontId="9" fillId="3" borderId="10" xfId="0" applyFont="1" applyFill="1" applyBorder="1" applyAlignment="1">
      <alignment vertical="center"/>
    </xf>
    <xf numFmtId="17" fontId="0" fillId="3" borderId="1" xfId="0" applyNumberFormat="1" applyFont="1" applyFill="1" applyBorder="1" applyAlignment="1">
      <alignment vertical="center"/>
    </xf>
    <xf numFmtId="0" fontId="3" fillId="2" borderId="10" xfId="0" applyFont="1" applyFill="1" applyBorder="1" applyAlignment="1">
      <alignment horizontal="center" vertical="center" wrapText="1"/>
    </xf>
    <xf numFmtId="165" fontId="4" fillId="0" borderId="1" xfId="0" applyNumberFormat="1" applyFont="1" applyFill="1" applyBorder="1" applyAlignment="1">
      <alignment horizontal="center" vertical="center"/>
    </xf>
    <xf numFmtId="165" fontId="9" fillId="0" borderId="10" xfId="3" applyNumberFormat="1" applyFont="1" applyFill="1" applyBorder="1" applyAlignment="1">
      <alignment vertical="center"/>
    </xf>
    <xf numFmtId="0" fontId="9" fillId="0" borderId="0" xfId="1" applyFont="1" applyFill="1" applyBorder="1" applyAlignment="1">
      <alignment vertical="center" wrapText="1"/>
    </xf>
    <xf numFmtId="0" fontId="9" fillId="0" borderId="10" xfId="0" applyFont="1" applyFill="1" applyBorder="1" applyAlignment="1">
      <alignment vertical="center"/>
    </xf>
    <xf numFmtId="0" fontId="9" fillId="0" borderId="22" xfId="0" applyFont="1" applyFill="1" applyBorder="1" applyAlignment="1">
      <alignment vertical="center" wrapText="1"/>
    </xf>
    <xf numFmtId="0" fontId="9" fillId="0" borderId="1" xfId="0" applyFont="1" applyFill="1" applyBorder="1" applyAlignment="1">
      <alignment vertical="center"/>
    </xf>
    <xf numFmtId="16" fontId="0" fillId="0" borderId="0" xfId="0" applyNumberFormat="1" applyAlignment="1">
      <alignment vertical="center"/>
    </xf>
    <xf numFmtId="9" fontId="0" fillId="0" borderId="1" xfId="5" applyFont="1" applyFill="1" applyBorder="1" applyAlignment="1">
      <alignment vertical="center"/>
    </xf>
    <xf numFmtId="0" fontId="0" fillId="0" borderId="11" xfId="0" applyFont="1" applyFill="1" applyBorder="1" applyAlignment="1">
      <alignment vertical="center"/>
    </xf>
    <xf numFmtId="0" fontId="1" fillId="0" borderId="11" xfId="0" applyFont="1" applyFill="1" applyBorder="1" applyAlignment="1">
      <alignment vertical="center" wrapText="1"/>
    </xf>
    <xf numFmtId="0" fontId="0" fillId="0" borderId="1" xfId="0" applyFont="1" applyFill="1" applyBorder="1" applyAlignment="1">
      <alignment vertical="center" wrapText="1"/>
    </xf>
    <xf numFmtId="165" fontId="1" fillId="0" borderId="1" xfId="3" applyNumberFormat="1" applyFont="1" applyFill="1" applyBorder="1" applyAlignment="1">
      <alignment vertical="center"/>
    </xf>
    <xf numFmtId="0" fontId="0" fillId="0" borderId="6" xfId="0" applyFont="1" applyFill="1" applyBorder="1" applyAlignment="1">
      <alignment vertical="center" wrapText="1"/>
    </xf>
    <xf numFmtId="2" fontId="0" fillId="0" borderId="0" xfId="0" applyNumberFormat="1" applyFont="1" applyAlignment="1">
      <alignment vertical="center"/>
    </xf>
    <xf numFmtId="9" fontId="0" fillId="0" borderId="1" xfId="5" applyFont="1" applyFill="1" applyBorder="1" applyAlignment="1">
      <alignment horizontal="center" vertical="center"/>
    </xf>
    <xf numFmtId="0" fontId="9" fillId="4" borderId="1" xfId="0" applyFont="1" applyFill="1" applyBorder="1" applyAlignment="1">
      <alignment horizontal="left" vertical="center" wrapText="1"/>
    </xf>
    <xf numFmtId="0" fontId="5" fillId="0" borderId="25" xfId="0" applyFont="1" applyFill="1" applyBorder="1" applyAlignment="1">
      <alignment horizontal="left" vertical="center"/>
    </xf>
    <xf numFmtId="0" fontId="4" fillId="0" borderId="8" xfId="0" applyFont="1" applyFill="1" applyBorder="1" applyAlignment="1">
      <alignment horizontal="left" vertical="center"/>
    </xf>
    <xf numFmtId="0" fontId="4" fillId="0" borderId="26" xfId="0" applyFont="1" applyFill="1" applyBorder="1" applyAlignment="1">
      <alignment horizontal="left"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5" fillId="0" borderId="21" xfId="0" applyFont="1" applyBorder="1" applyAlignment="1">
      <alignment horizontal="left" vertical="center"/>
    </xf>
    <xf numFmtId="0" fontId="4" fillId="0" borderId="1" xfId="0" applyFont="1" applyBorder="1" applyAlignment="1">
      <alignment horizontal="left" vertical="center"/>
    </xf>
    <xf numFmtId="0" fontId="5" fillId="0" borderId="7" xfId="0" applyFont="1" applyBorder="1" applyAlignment="1">
      <alignment horizontal="left" vertical="center"/>
    </xf>
    <xf numFmtId="0" fontId="5" fillId="0" borderId="23" xfId="0" applyFont="1" applyBorder="1" applyAlignment="1">
      <alignment horizontal="left" vertical="center"/>
    </xf>
    <xf numFmtId="0" fontId="4" fillId="0" borderId="4" xfId="0" applyFont="1" applyBorder="1" applyAlignment="1">
      <alignment horizontal="left" vertical="center"/>
    </xf>
    <xf numFmtId="0" fontId="5"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24" xfId="0" applyFont="1" applyBorder="1" applyAlignment="1">
      <alignment horizontal="left" vertical="center" wrapText="1"/>
    </xf>
    <xf numFmtId="0" fontId="0" fillId="0" borderId="15" xfId="0" applyBorder="1" applyAlignment="1">
      <alignment horizontal="center" vertical="center"/>
    </xf>
    <xf numFmtId="0" fontId="0" fillId="0" borderId="59" xfId="0" applyBorder="1" applyAlignment="1">
      <alignment horizontal="center" vertical="center"/>
    </xf>
    <xf numFmtId="0" fontId="5" fillId="0" borderId="6" xfId="0" applyFont="1" applyBorder="1" applyAlignment="1">
      <alignment horizontal="right" vertical="center"/>
    </xf>
    <xf numFmtId="0" fontId="5" fillId="0" borderId="11" xfId="0" applyFont="1" applyBorder="1" applyAlignment="1">
      <alignment horizontal="right" vertical="center"/>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5" fillId="0" borderId="6" xfId="0" applyFont="1" applyFill="1" applyBorder="1" applyAlignment="1">
      <alignment horizontal="right" vertical="center"/>
    </xf>
    <xf numFmtId="0" fontId="5" fillId="0" borderId="11" xfId="0" applyFont="1" applyFill="1" applyBorder="1" applyAlignment="1">
      <alignment horizontal="right" vertical="center"/>
    </xf>
    <xf numFmtId="0" fontId="4" fillId="0" borderId="18" xfId="0" applyFont="1" applyBorder="1" applyAlignment="1">
      <alignment horizontal="left" vertical="center" wrapText="1"/>
    </xf>
    <xf numFmtId="0" fontId="4" fillId="0" borderId="0" xfId="0" applyFont="1" applyBorder="1" applyAlignment="1">
      <alignment horizontal="left" vertical="center"/>
    </xf>
    <xf numFmtId="0" fontId="4" fillId="0" borderId="27" xfId="0" applyFont="1" applyBorder="1" applyAlignment="1">
      <alignment horizontal="left" vertical="center"/>
    </xf>
    <xf numFmtId="0" fontId="4" fillId="0" borderId="18" xfId="0" applyFont="1" applyBorder="1" applyAlignment="1">
      <alignment horizontal="left" vertical="center"/>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4" fillId="0" borderId="50" xfId="0" applyFont="1" applyBorder="1" applyAlignment="1">
      <alignment horizontal="left" vertical="center"/>
    </xf>
    <xf numFmtId="0" fontId="4" fillId="0" borderId="42"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5" fillId="0" borderId="30" xfId="0" applyFont="1" applyBorder="1" applyAlignment="1">
      <alignment horizontal="left" vertical="center" wrapText="1"/>
    </xf>
    <xf numFmtId="0" fontId="4" fillId="0" borderId="17" xfId="0" applyFont="1" applyBorder="1" applyAlignment="1">
      <alignment horizontal="left" vertical="center" wrapText="1"/>
    </xf>
    <xf numFmtId="0" fontId="4" fillId="0" borderId="31" xfId="0" applyFont="1" applyBorder="1" applyAlignment="1">
      <alignment horizontal="left" vertical="center"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2"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165" fontId="1" fillId="0" borderId="13" xfId="0" applyNumberFormat="1" applyFont="1" applyBorder="1" applyAlignment="1">
      <alignment horizontal="right" vertical="center"/>
    </xf>
    <xf numFmtId="165" fontId="1" fillId="0" borderId="57" xfId="0" applyNumberFormat="1" applyFont="1" applyBorder="1" applyAlignment="1">
      <alignment horizontal="right" vertical="center"/>
    </xf>
    <xf numFmtId="0" fontId="0" fillId="0" borderId="14" xfId="0" applyBorder="1" applyAlignment="1">
      <alignment horizontal="left" vertical="center"/>
    </xf>
    <xf numFmtId="0" fontId="0" fillId="0" borderId="3" xfId="0" applyBorder="1" applyAlignment="1">
      <alignment horizontal="left" vertical="center"/>
    </xf>
    <xf numFmtId="0" fontId="0" fillId="0" borderId="12" xfId="0" applyBorder="1" applyAlignment="1">
      <alignment horizontal="left" vertical="center"/>
    </xf>
    <xf numFmtId="0" fontId="0" fillId="0" borderId="58" xfId="0" applyBorder="1" applyAlignment="1">
      <alignment horizontal="left" vertical="center"/>
    </xf>
    <xf numFmtId="0" fontId="0" fillId="0" borderId="55" xfId="0" applyBorder="1" applyAlignment="1">
      <alignment horizontal="left" vertical="center"/>
    </xf>
    <xf numFmtId="0" fontId="0" fillId="0" borderId="56" xfId="0" applyBorder="1" applyAlignment="1">
      <alignment horizontal="left" vertical="center"/>
    </xf>
  </cellXfs>
  <cellStyles count="6">
    <cellStyle name="Moneda" xfId="3" builtinId="4"/>
    <cellStyle name="Normal" xfId="0" builtinId="0"/>
    <cellStyle name="Normal 2" xfId="2" xr:uid="{00000000-0005-0000-0000-000002000000}"/>
    <cellStyle name="Normal 3" xfId="1" xr:uid="{00000000-0005-0000-0000-000003000000}"/>
    <cellStyle name="Normal 3 2" xfId="4" xr:uid="{00000000-0005-0000-0000-000004000000}"/>
    <cellStyle name="Porcentaj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externalLink" Target="externalLinks/externalLink1.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5" Type="http://schemas.openxmlformats.org/officeDocument/2006/relationships/customXml" Target="../customXml/item7.xml"/><Relationship Id="rId10" Type="http://schemas.openxmlformats.org/officeDocument/2006/relationships/customXml" Target="../customXml/item2.xml"/><Relationship Id="rId4" Type="http://schemas.openxmlformats.org/officeDocument/2006/relationships/theme" Target="theme/theme1.xml"/><Relationship Id="rId14" Type="http://schemas.openxmlformats.org/officeDocument/2006/relationships/customXml" Target="../customXml/item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undacion\Downloads\PRESUPUESTO%20FORMACI&#211;N%20GESTORES%20CULTURALES%20CON%20F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
      <sheetName val="Anexo 1 diplomado"/>
      <sheetName val="Anexo 2 curso"/>
      <sheetName val="Anexo 3 eventos"/>
    </sheetNames>
    <sheetDataSet>
      <sheetData sheetId="0">
        <row r="15">
          <cell r="G15">
            <v>17941.716049268096</v>
          </cell>
        </row>
        <row r="31">
          <cell r="G31">
            <v>10098.453066666667</v>
          </cell>
        </row>
        <row r="34">
          <cell r="G34">
            <v>79135.941995176341</v>
          </cell>
        </row>
        <row r="42">
          <cell r="G42">
            <v>3935</v>
          </cell>
        </row>
      </sheetData>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Natalia Lopez Aguilar" id="{7CCFE417-AFD9-4B2C-BEE9-C46F23B871A5}" userId="S::nlopez@iadb.org::e5b023a4-e484-4901-8777-f36bc28732c9"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4" dT="2020-11-18T20:51:59.95" personId="{7CCFE417-AFD9-4B2C-BEE9-C46F23B871A5}" id="{D2416CB2-14D8-4B2E-A908-F3CEC7FC9DB0}">
    <text>Modificar la fecha según el cronograma de la CT. Solo se va a realizar una Auditoría al final del programa</text>
  </threadedComment>
  <threadedComment ref="I16" dT="2020-11-19T23:26:40.80" personId="{7CCFE417-AFD9-4B2C-BEE9-C46F23B871A5}" id="{57775B38-702C-4E20-B9BF-C27DDFF8EAB5}">
    <text>Revisar el tiempo de ejecución de esta contratación (se indica que son 14 meses) si se contrata en enero de 2022 estaría superando el tiempo del convenio</text>
  </threadedComment>
  <threadedComment ref="K20" dT="2020-11-18T21:58:24.86" personId="{7CCFE417-AFD9-4B2C-BEE9-C46F23B871A5}" id="{3ADE7D02-F6F2-4B90-BEC4-5A91F1A13FA9}">
    <text>Se recomienda desgregar. Por ejemplo:
US$XXX corresponden a la Dirección del Proyecto
US$ corresponden a la Coordinación del Proyecto
US$XXX coresponden a la Gestión Fiduciaria del Proyecto
US$XXX corresponden a la Gestión de Adquisiciones del Proyecto</text>
  </threadedComment>
  <threadedComment ref="K21" dT="2020-11-18T21:58:24.86" personId="{7CCFE417-AFD9-4B2C-BEE9-C46F23B871A5}" id="{27989F4A-B67B-4C89-BAA8-AF4981737698}">
    <text>Se recomienda desgregar. Por ejemplo:
US$XXX corresponden a la Dirección del Proyecto
US$ corresponden a la Coordinación del Proyecto
US$XXX coresponden a la Gestión Fiduciaria del Proyecto
US$XXX corresponden a la Gestión de Adquisiciones del Proyecto</text>
  </threadedComment>
  <threadedComment ref="K22" dT="2020-11-18T21:58:24.86" personId="{7CCFE417-AFD9-4B2C-BEE9-C46F23B871A5}" id="{705CBAB5-6D2D-455C-B2BD-A33637AFF2E3}">
    <text>Se recomienda desgregar. Por ejemplo:
US$XXX corresponden a la Dirección del Proyecto
US$ corresponden a la Coordinación del Proyecto
US$XXX coresponden a la Gestión Fiduciaria del Proyecto
US$XXX corresponden a la Gestión de Adquisiciones del Proyecto</text>
  </threadedComment>
</ThreadedComments>
</file>

<file path=xl/threadedComments/threadedComment2.xml><?xml version="1.0" encoding="utf-8"?>
<ThreadedComments xmlns="http://schemas.microsoft.com/office/spreadsheetml/2018/threadedcomments" xmlns:x="http://schemas.openxmlformats.org/spreadsheetml/2006/main">
  <threadedComment ref="K14" dT="2020-11-18T21:43:48.58" personId="{7CCFE417-AFD9-4B2C-BEE9-C46F23B871A5}" id="{53F6BCFA-A9FF-4D91-8402-B1DA9722B117}">
    <text>Detallar los valores estimados según el borrador del contrato (de acuerdo con los productos definidos en el apartado sobre valor y forma de pago)</text>
  </threadedComment>
  <threadedComment ref="I18" dT="2020-11-18T20:51:59.95" personId="{7CCFE417-AFD9-4B2C-BEE9-C46F23B871A5}" id="{1C16EDB4-7CB4-4001-A3C2-A63A74EBA935}">
    <text>Modificar la fecha según el cronograma de la CT. Solo se va a realizar una Auditoría al final del programa</text>
  </threadedComment>
  <threadedComment ref="I20" dT="2020-11-19T23:26:40.80" personId="{7CCFE417-AFD9-4B2C-BEE9-C46F23B871A5}" id="{EF584535-3FC6-42D0-9511-91E60C7E52BC}">
    <text>Revisar el tiempo de ejecución de esta contratación (se indica que son 14 meses) si se contrata en enero de 2022 estaría superando el tiempo del convenio</text>
  </threadedComment>
  <threadedComment ref="K24" dT="2020-11-18T21:58:24.86" personId="{7CCFE417-AFD9-4B2C-BEE9-C46F23B871A5}" id="{A649A519-0F1B-42AE-9B86-12687F4F3871}">
    <text>Se recomienda desgregar. Por ejemplo:
US$XXX corresponden a la Dirección del Proyecto
US$ corresponden a la Coordinación del Proyecto
US$XXX coresponden a la Gestión Fiduciaria del Proyecto
US$XXX corresponden a la Gestión de Adquisiciones del Proyecto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2"/>
  <sheetViews>
    <sheetView tabSelected="1" topLeftCell="A10" zoomScale="80" zoomScaleNormal="80" workbookViewId="0">
      <selection activeCell="K14" sqref="K14"/>
    </sheetView>
  </sheetViews>
  <sheetFormatPr baseColWidth="10" defaultColWidth="8.7109375" defaultRowHeight="15" x14ac:dyDescent="0.25"/>
  <cols>
    <col min="1" max="2" width="7" style="7" customWidth="1"/>
    <col min="3" max="3" width="65.7109375" style="7" customWidth="1"/>
    <col min="4" max="4" width="18.42578125" style="7" bestFit="1" customWidth="1"/>
    <col min="5" max="6" width="13.7109375" style="7" customWidth="1"/>
    <col min="7" max="7" width="10.28515625" style="7" bestFit="1" customWidth="1"/>
    <col min="8" max="8" width="9.85546875" style="7" customWidth="1"/>
    <col min="9" max="9" width="14.42578125" style="7" customWidth="1"/>
    <col min="10" max="10" width="13.7109375" style="7" customWidth="1"/>
    <col min="11" max="11" width="60.85546875" style="7" customWidth="1"/>
    <col min="12" max="12" width="34.42578125" style="7" customWidth="1"/>
    <col min="13" max="13" width="8.7109375" style="7" customWidth="1"/>
    <col min="14" max="14" width="15.5703125" style="7" customWidth="1"/>
    <col min="15" max="15" width="45.85546875" style="7" customWidth="1"/>
    <col min="16" max="19" width="2.140625" style="7"/>
    <col min="20" max="20" width="4" style="7" bestFit="1" customWidth="1"/>
    <col min="21" max="21" width="8.7109375" style="7"/>
    <col min="22" max="22" width="10.140625" style="7" bestFit="1" customWidth="1"/>
    <col min="23" max="16384" width="8.7109375" style="7"/>
  </cols>
  <sheetData>
    <row r="1" spans="1:21" ht="14.45" customHeight="1" x14ac:dyDescent="0.25">
      <c r="J1" s="7" t="s">
        <v>6</v>
      </c>
    </row>
    <row r="2" spans="1:21" ht="14.45" customHeight="1" x14ac:dyDescent="0.25">
      <c r="J2" s="7" t="s">
        <v>7</v>
      </c>
    </row>
    <row r="3" spans="1:21" ht="9" customHeight="1" thickBot="1" x14ac:dyDescent="0.3"/>
    <row r="4" spans="1:21" ht="24.75" customHeight="1" x14ac:dyDescent="0.25">
      <c r="A4" s="90" t="s">
        <v>42</v>
      </c>
      <c r="B4" s="91"/>
      <c r="C4" s="91"/>
      <c r="D4" s="91"/>
      <c r="E4" s="91"/>
      <c r="F4" s="91"/>
      <c r="G4" s="91"/>
      <c r="H4" s="91"/>
      <c r="I4" s="91"/>
      <c r="J4" s="91"/>
      <c r="K4" s="92"/>
      <c r="L4" s="8"/>
      <c r="M4" s="8"/>
      <c r="N4" s="8"/>
      <c r="O4" s="8"/>
      <c r="P4" s="8"/>
      <c r="Q4" s="8"/>
    </row>
    <row r="5" spans="1:21" ht="14.45" customHeight="1" x14ac:dyDescent="0.25">
      <c r="A5" s="93" t="s">
        <v>47</v>
      </c>
      <c r="B5" s="94"/>
      <c r="C5" s="94"/>
      <c r="D5" s="94"/>
      <c r="E5" s="94"/>
      <c r="F5" s="95" t="s">
        <v>50</v>
      </c>
      <c r="G5" s="94"/>
      <c r="H5" s="94"/>
      <c r="I5" s="94"/>
      <c r="J5" s="94"/>
      <c r="K5" s="9" t="s">
        <v>43</v>
      </c>
    </row>
    <row r="6" spans="1:21" ht="33" customHeight="1" thickBot="1" x14ac:dyDescent="0.3">
      <c r="A6" s="96" t="s">
        <v>48</v>
      </c>
      <c r="B6" s="97"/>
      <c r="C6" s="97"/>
      <c r="D6" s="97"/>
      <c r="E6" s="97"/>
      <c r="F6" s="98" t="s">
        <v>51</v>
      </c>
      <c r="G6" s="99"/>
      <c r="H6" s="99"/>
      <c r="I6" s="99"/>
      <c r="J6" s="99"/>
      <c r="K6" s="100"/>
    </row>
    <row r="7" spans="1:21" ht="15" customHeight="1" thickTop="1" x14ac:dyDescent="0.25">
      <c r="A7" s="87" t="s">
        <v>62</v>
      </c>
      <c r="B7" s="88"/>
      <c r="C7" s="88"/>
      <c r="D7" s="88"/>
      <c r="E7" s="88"/>
      <c r="F7" s="88"/>
      <c r="G7" s="88"/>
      <c r="H7" s="88"/>
      <c r="I7" s="88"/>
      <c r="J7" s="88"/>
      <c r="K7" s="89"/>
    </row>
    <row r="8" spans="1:21" ht="14.45" customHeight="1" x14ac:dyDescent="0.25">
      <c r="A8" s="93" t="s">
        <v>46</v>
      </c>
      <c r="B8" s="94"/>
      <c r="C8" s="94"/>
      <c r="D8" s="94"/>
      <c r="E8" s="103" t="s">
        <v>44</v>
      </c>
      <c r="F8" s="104"/>
      <c r="G8" s="71">
        <f>+D19</f>
        <v>20116.666666666668</v>
      </c>
      <c r="H8" s="112" t="s">
        <v>45</v>
      </c>
      <c r="I8" s="113"/>
      <c r="J8" s="71">
        <f>+D12</f>
        <v>153111.11111111109</v>
      </c>
      <c r="K8" s="56"/>
    </row>
    <row r="9" spans="1:21" ht="14.45" customHeight="1" x14ac:dyDescent="0.25">
      <c r="A9" s="10"/>
      <c r="B9" s="11"/>
      <c r="C9" s="11"/>
      <c r="D9" s="11"/>
      <c r="E9" s="11"/>
      <c r="F9" s="11"/>
      <c r="G9" s="11"/>
      <c r="H9" s="11"/>
      <c r="I9" s="11"/>
      <c r="J9" s="11"/>
      <c r="K9" s="12"/>
    </row>
    <row r="10" spans="1:21" ht="39" customHeight="1" thickBot="1" x14ac:dyDescent="0.3">
      <c r="A10" s="105" t="s">
        <v>9</v>
      </c>
      <c r="B10" s="105" t="s">
        <v>0</v>
      </c>
      <c r="C10" s="105" t="s">
        <v>8</v>
      </c>
      <c r="D10" s="105" t="s">
        <v>26</v>
      </c>
      <c r="E10" s="105" t="s">
        <v>27</v>
      </c>
      <c r="F10" s="107" t="s">
        <v>28</v>
      </c>
      <c r="G10" s="133" t="s">
        <v>29</v>
      </c>
      <c r="H10" s="134"/>
      <c r="I10" s="135" t="s">
        <v>30</v>
      </c>
      <c r="J10" s="137" t="s">
        <v>31</v>
      </c>
      <c r="K10" s="138" t="s">
        <v>32</v>
      </c>
    </row>
    <row r="11" spans="1:21" ht="28.5" customHeight="1" x14ac:dyDescent="0.25">
      <c r="A11" s="106"/>
      <c r="B11" s="106"/>
      <c r="C11" s="106"/>
      <c r="D11" s="106"/>
      <c r="E11" s="106"/>
      <c r="F11" s="108"/>
      <c r="G11" s="5" t="s">
        <v>18</v>
      </c>
      <c r="H11" s="5" t="s">
        <v>19</v>
      </c>
      <c r="I11" s="136"/>
      <c r="J11" s="135"/>
      <c r="K11" s="139"/>
      <c r="M11" s="13"/>
      <c r="O11" s="1" t="s">
        <v>12</v>
      </c>
    </row>
    <row r="12" spans="1:21" s="18" customFormat="1" ht="15" customHeight="1" x14ac:dyDescent="0.25">
      <c r="A12" s="15">
        <v>1</v>
      </c>
      <c r="B12" s="14"/>
      <c r="C12" s="15" t="s">
        <v>24</v>
      </c>
      <c r="D12" s="16">
        <f>+D13+D14</f>
        <v>153111.11111111109</v>
      </c>
      <c r="E12" s="25"/>
      <c r="F12" s="25"/>
      <c r="G12" s="25"/>
      <c r="H12" s="25"/>
      <c r="I12" s="25"/>
      <c r="J12" s="25"/>
      <c r="K12" s="25"/>
      <c r="M12" s="19"/>
      <c r="N12" s="20"/>
      <c r="O12" s="3" t="s">
        <v>13</v>
      </c>
    </row>
    <row r="13" spans="1:21" s="18" customFormat="1" ht="327" customHeight="1" x14ac:dyDescent="0.25">
      <c r="A13" s="80">
        <v>1.1000000000000001</v>
      </c>
      <c r="B13" s="81"/>
      <c r="C13" s="6" t="s">
        <v>66</v>
      </c>
      <c r="D13" s="82">
        <f>25000+[1]Detalle!$G$42+[1]Detalle!$G$34+[1]Detalle!$G$15+[1]Detalle!$G$31</f>
        <v>136111.11111111109</v>
      </c>
      <c r="E13" s="28" t="s">
        <v>15</v>
      </c>
      <c r="F13" s="74" t="s">
        <v>20</v>
      </c>
      <c r="G13" s="85">
        <v>0.81799999999999995</v>
      </c>
      <c r="H13" s="85">
        <v>0.182</v>
      </c>
      <c r="I13" s="35">
        <v>44166</v>
      </c>
      <c r="J13" s="28"/>
      <c r="K13" s="83" t="s">
        <v>74</v>
      </c>
      <c r="M13" s="19">
        <f>+D13+25000</f>
        <v>161111.11111111109</v>
      </c>
      <c r="N13" s="84">
        <f>112975/M13%</f>
        <v>70.122413793103462</v>
      </c>
      <c r="O13" s="3"/>
    </row>
    <row r="14" spans="1:21" s="18" customFormat="1" ht="67.5" customHeight="1" x14ac:dyDescent="0.25">
      <c r="A14" s="21">
        <v>1.2</v>
      </c>
      <c r="B14" s="17"/>
      <c r="C14" s="6" t="s">
        <v>33</v>
      </c>
      <c r="D14" s="36">
        <v>17000</v>
      </c>
      <c r="E14" s="76" t="s">
        <v>53</v>
      </c>
      <c r="F14" s="74" t="s">
        <v>20</v>
      </c>
      <c r="G14" s="39">
        <v>1</v>
      </c>
      <c r="H14" s="29"/>
      <c r="I14" s="38">
        <v>44197</v>
      </c>
      <c r="J14" s="28"/>
      <c r="K14" s="59" t="s">
        <v>71</v>
      </c>
    </row>
    <row r="15" spans="1:21" s="18" customFormat="1" x14ac:dyDescent="0.25">
      <c r="A15" s="26">
        <v>2</v>
      </c>
      <c r="B15" s="25"/>
      <c r="C15" s="26" t="s">
        <v>25</v>
      </c>
      <c r="D15" s="16">
        <f>D16+D17+D18</f>
        <v>24000</v>
      </c>
      <c r="E15" s="25"/>
      <c r="F15" s="25"/>
      <c r="G15" s="25"/>
      <c r="H15" s="25"/>
      <c r="I15" s="25"/>
      <c r="J15" s="25"/>
      <c r="K15" s="86"/>
      <c r="U15" s="27"/>
    </row>
    <row r="16" spans="1:21" s="18" customFormat="1" ht="71.25" customHeight="1" x14ac:dyDescent="0.25">
      <c r="A16" s="21">
        <v>2.1</v>
      </c>
      <c r="B16" s="17"/>
      <c r="C16" s="31" t="s">
        <v>36</v>
      </c>
      <c r="D16" s="32">
        <v>8000</v>
      </c>
      <c r="E16" s="23" t="s">
        <v>17</v>
      </c>
      <c r="F16" s="29" t="s">
        <v>14</v>
      </c>
      <c r="G16" s="34">
        <v>1</v>
      </c>
      <c r="H16" s="28"/>
      <c r="I16" s="35">
        <v>44562</v>
      </c>
      <c r="J16" s="28"/>
      <c r="K16" s="59" t="s">
        <v>72</v>
      </c>
    </row>
    <row r="17" spans="1:16" s="18" customFormat="1" ht="124.5" customHeight="1" x14ac:dyDescent="0.25">
      <c r="A17" s="21">
        <v>2.2000000000000002</v>
      </c>
      <c r="B17" s="17"/>
      <c r="C17" s="4" t="s">
        <v>37</v>
      </c>
      <c r="D17" s="32">
        <v>8000</v>
      </c>
      <c r="E17" s="23" t="s">
        <v>17</v>
      </c>
      <c r="F17" s="29" t="s">
        <v>14</v>
      </c>
      <c r="G17" s="34">
        <v>0.38</v>
      </c>
      <c r="H17" s="78">
        <v>0.62</v>
      </c>
      <c r="I17" s="35">
        <v>44197</v>
      </c>
      <c r="J17" s="28"/>
      <c r="K17" s="59" t="s">
        <v>73</v>
      </c>
    </row>
    <row r="18" spans="1:16" s="30" customFormat="1" ht="62.25" customHeight="1" x14ac:dyDescent="0.25">
      <c r="A18" s="40">
        <v>2.2999999999999998</v>
      </c>
      <c r="B18" s="29"/>
      <c r="C18" s="6" t="s">
        <v>38</v>
      </c>
      <c r="D18" s="36">
        <v>8000</v>
      </c>
      <c r="E18" s="29" t="s">
        <v>17</v>
      </c>
      <c r="F18" s="29" t="s">
        <v>14</v>
      </c>
      <c r="G18" s="37">
        <v>1</v>
      </c>
      <c r="H18" s="29"/>
      <c r="I18" s="38">
        <v>44927</v>
      </c>
      <c r="J18" s="29"/>
      <c r="K18" s="59" t="s">
        <v>70</v>
      </c>
      <c r="P18" s="41"/>
    </row>
    <row r="19" spans="1:16" s="30" customFormat="1" x14ac:dyDescent="0.25">
      <c r="A19" s="26">
        <v>3</v>
      </c>
      <c r="B19" s="25"/>
      <c r="C19" s="26" t="s">
        <v>63</v>
      </c>
      <c r="D19" s="16">
        <f>D20+D21+D22</f>
        <v>20116.666666666668</v>
      </c>
      <c r="E19" s="25"/>
      <c r="F19" s="25"/>
      <c r="G19" s="63"/>
      <c r="H19" s="63"/>
      <c r="I19" s="64"/>
      <c r="J19" s="25"/>
      <c r="K19" s="58"/>
      <c r="M19" s="33"/>
    </row>
    <row r="20" spans="1:16" s="30" customFormat="1" x14ac:dyDescent="0.25">
      <c r="A20" s="40">
        <v>3.1</v>
      </c>
      <c r="B20" s="28"/>
      <c r="C20" s="28" t="s">
        <v>64</v>
      </c>
      <c r="D20" s="57">
        <f>(1000000*34)/3600</f>
        <v>9444.4444444444453</v>
      </c>
      <c r="E20" s="28" t="s">
        <v>68</v>
      </c>
      <c r="F20" s="28" t="s">
        <v>14</v>
      </c>
      <c r="G20" s="34">
        <v>1</v>
      </c>
      <c r="H20" s="34"/>
      <c r="I20" s="35">
        <v>44228</v>
      </c>
      <c r="J20" s="28"/>
      <c r="K20" s="75" t="s">
        <v>69</v>
      </c>
      <c r="M20" s="33"/>
    </row>
    <row r="21" spans="1:16" s="30" customFormat="1" x14ac:dyDescent="0.25">
      <c r="A21" s="79">
        <v>3.2</v>
      </c>
      <c r="B21" s="28"/>
      <c r="C21" s="28" t="s">
        <v>65</v>
      </c>
      <c r="D21" s="57">
        <f>+(35000*34*18)/3600</f>
        <v>5950</v>
      </c>
      <c r="E21" s="28" t="s">
        <v>68</v>
      </c>
      <c r="F21" s="28" t="s">
        <v>14</v>
      </c>
      <c r="G21" s="34">
        <v>1</v>
      </c>
      <c r="H21" s="34"/>
      <c r="I21" s="35">
        <v>44228</v>
      </c>
      <c r="J21" s="28"/>
      <c r="K21" s="75" t="s">
        <v>69</v>
      </c>
      <c r="M21" s="33"/>
    </row>
    <row r="22" spans="1:16" s="30" customFormat="1" x14ac:dyDescent="0.25">
      <c r="A22" s="79">
        <v>3.3</v>
      </c>
      <c r="B22" s="28"/>
      <c r="C22" s="28" t="s">
        <v>67</v>
      </c>
      <c r="D22" s="57">
        <f>+(34*500000)/3600</f>
        <v>4722.2222222222226</v>
      </c>
      <c r="E22" s="28" t="s">
        <v>68</v>
      </c>
      <c r="F22" s="28" t="s">
        <v>14</v>
      </c>
      <c r="G22" s="34">
        <v>1</v>
      </c>
      <c r="H22" s="34"/>
      <c r="I22" s="35">
        <v>44228</v>
      </c>
      <c r="J22" s="28"/>
      <c r="K22" s="75" t="s">
        <v>69</v>
      </c>
      <c r="M22" s="33"/>
    </row>
    <row r="23" spans="1:16" s="30" customFormat="1" x14ac:dyDescent="0.25">
      <c r="A23" s="26">
        <v>4</v>
      </c>
      <c r="B23" s="25"/>
      <c r="C23" s="26" t="s">
        <v>34</v>
      </c>
      <c r="D23" s="16">
        <v>0</v>
      </c>
      <c r="E23" s="25"/>
      <c r="F23" s="25"/>
      <c r="G23" s="63"/>
      <c r="H23" s="63"/>
      <c r="I23" s="64"/>
      <c r="J23" s="25"/>
      <c r="K23" s="58"/>
      <c r="M23" s="33"/>
    </row>
    <row r="24" spans="1:16" s="30" customFormat="1" ht="15" customHeight="1" thickBot="1" x14ac:dyDescent="0.3">
      <c r="A24" s="42"/>
      <c r="B24" s="43"/>
      <c r="C24" s="44"/>
      <c r="D24" s="45"/>
      <c r="E24" s="46"/>
      <c r="F24" s="43"/>
      <c r="G24" s="47"/>
      <c r="H24" s="48"/>
      <c r="I24" s="49"/>
      <c r="J24" s="44"/>
      <c r="K24" s="50"/>
      <c r="M24" s="33"/>
    </row>
    <row r="25" spans="1:16" x14ac:dyDescent="0.25">
      <c r="A25" s="140" t="s">
        <v>1</v>
      </c>
      <c r="B25" s="141"/>
      <c r="C25" s="142"/>
      <c r="D25" s="146">
        <f>D12+D15+D23+D19</f>
        <v>197227.77777777775</v>
      </c>
      <c r="E25" s="148" t="s">
        <v>22</v>
      </c>
      <c r="F25" s="149"/>
      <c r="G25" s="150"/>
      <c r="H25" s="148" t="s">
        <v>23</v>
      </c>
      <c r="I25" s="149"/>
      <c r="J25" s="150"/>
      <c r="K25" s="101"/>
    </row>
    <row r="26" spans="1:16" ht="15.75" thickBot="1" x14ac:dyDescent="0.3">
      <c r="A26" s="143"/>
      <c r="B26" s="144"/>
      <c r="C26" s="145"/>
      <c r="D26" s="147"/>
      <c r="E26" s="151"/>
      <c r="F26" s="152"/>
      <c r="G26" s="153"/>
      <c r="H26" s="151"/>
      <c r="I26" s="152"/>
      <c r="J26" s="153"/>
      <c r="K26" s="102"/>
      <c r="O26" s="2"/>
    </row>
    <row r="27" spans="1:16" ht="14.25" customHeight="1" x14ac:dyDescent="0.25">
      <c r="A27" s="114" t="s">
        <v>2</v>
      </c>
      <c r="B27" s="115"/>
      <c r="C27" s="115"/>
      <c r="D27" s="115"/>
      <c r="E27" s="115"/>
      <c r="F27" s="115"/>
      <c r="G27" s="115"/>
      <c r="H27" s="115"/>
      <c r="I27" s="115"/>
      <c r="J27" s="115"/>
      <c r="K27" s="116"/>
    </row>
    <row r="28" spans="1:16" x14ac:dyDescent="0.25">
      <c r="A28" s="117"/>
      <c r="B28" s="115"/>
      <c r="C28" s="115"/>
      <c r="D28" s="115"/>
      <c r="E28" s="115"/>
      <c r="F28" s="115"/>
      <c r="G28" s="115"/>
      <c r="H28" s="115"/>
      <c r="I28" s="115"/>
      <c r="J28" s="115"/>
      <c r="K28" s="116"/>
    </row>
    <row r="29" spans="1:16" ht="20.25" customHeight="1" thickBot="1" x14ac:dyDescent="0.3">
      <c r="A29" s="118"/>
      <c r="B29" s="119"/>
      <c r="C29" s="119"/>
      <c r="D29" s="119"/>
      <c r="E29" s="119"/>
      <c r="F29" s="119"/>
      <c r="G29" s="119"/>
      <c r="H29" s="119"/>
      <c r="I29" s="119"/>
      <c r="J29" s="119"/>
      <c r="K29" s="120"/>
    </row>
    <row r="30" spans="1:16" ht="15.6" customHeight="1" thickTop="1" thickBot="1" x14ac:dyDescent="0.3">
      <c r="A30" s="121" t="s">
        <v>3</v>
      </c>
      <c r="B30" s="122"/>
      <c r="C30" s="122"/>
      <c r="D30" s="122"/>
      <c r="E30" s="122"/>
      <c r="F30" s="122"/>
      <c r="G30" s="122"/>
      <c r="H30" s="122"/>
      <c r="I30" s="122"/>
      <c r="J30" s="122"/>
      <c r="K30" s="123"/>
    </row>
    <row r="31" spans="1:16" s="11" customFormat="1" ht="27.75" customHeight="1" thickBot="1" x14ac:dyDescent="0.3">
      <c r="A31" s="124" t="s">
        <v>4</v>
      </c>
      <c r="B31" s="125"/>
      <c r="C31" s="125"/>
      <c r="D31" s="125"/>
      <c r="E31" s="125"/>
      <c r="F31" s="125"/>
      <c r="G31" s="125"/>
      <c r="H31" s="125"/>
      <c r="I31" s="125"/>
      <c r="J31" s="125"/>
      <c r="K31" s="126"/>
    </row>
    <row r="32" spans="1:16" s="11" customFormat="1" ht="21.75" customHeight="1" thickTop="1" thickBot="1" x14ac:dyDescent="0.3">
      <c r="A32" s="127" t="s">
        <v>16</v>
      </c>
      <c r="B32" s="128"/>
      <c r="C32" s="128"/>
      <c r="D32" s="128"/>
      <c r="E32" s="128"/>
      <c r="F32" s="128"/>
      <c r="G32" s="128"/>
      <c r="H32" s="128"/>
      <c r="I32" s="128"/>
      <c r="J32" s="128"/>
      <c r="K32" s="129"/>
    </row>
    <row r="33" spans="1:11" s="11" customFormat="1" ht="24.75" customHeight="1" thickTop="1" thickBot="1" x14ac:dyDescent="0.3">
      <c r="A33" s="130" t="s">
        <v>11</v>
      </c>
      <c r="B33" s="131"/>
      <c r="C33" s="131"/>
      <c r="D33" s="131"/>
      <c r="E33" s="131"/>
      <c r="F33" s="131"/>
      <c r="G33" s="131"/>
      <c r="H33" s="131"/>
      <c r="I33" s="131"/>
      <c r="J33" s="131"/>
      <c r="K33" s="132"/>
    </row>
    <row r="34" spans="1:11" ht="20.25" customHeight="1" thickTop="1" thickBot="1" x14ac:dyDescent="0.3">
      <c r="A34" s="127" t="s">
        <v>10</v>
      </c>
      <c r="B34" s="128"/>
      <c r="C34" s="128"/>
      <c r="D34" s="128"/>
      <c r="E34" s="128"/>
      <c r="F34" s="128"/>
      <c r="G34" s="128"/>
      <c r="H34" s="128"/>
      <c r="I34" s="128"/>
      <c r="J34" s="128"/>
      <c r="K34" s="129"/>
    </row>
    <row r="35" spans="1:11" ht="16.5" thickTop="1" thickBot="1" x14ac:dyDescent="0.3">
      <c r="A35" s="109" t="s">
        <v>5</v>
      </c>
      <c r="B35" s="110"/>
      <c r="C35" s="110"/>
      <c r="D35" s="110"/>
      <c r="E35" s="110"/>
      <c r="F35" s="110"/>
      <c r="G35" s="110"/>
      <c r="H35" s="110"/>
      <c r="I35" s="110"/>
      <c r="J35" s="110"/>
      <c r="K35" s="111"/>
    </row>
    <row r="37" spans="1:11" x14ac:dyDescent="0.25">
      <c r="B37" s="7">
        <v>3600</v>
      </c>
    </row>
    <row r="41" spans="1:11" x14ac:dyDescent="0.25">
      <c r="H41" s="77"/>
      <c r="J41" s="77"/>
    </row>
    <row r="42" spans="1:11" x14ac:dyDescent="0.25">
      <c r="H42" s="27"/>
    </row>
  </sheetData>
  <mergeCells count="31">
    <mergeCell ref="A35:K35"/>
    <mergeCell ref="H8:I8"/>
    <mergeCell ref="A27:K29"/>
    <mergeCell ref="A30:K30"/>
    <mergeCell ref="A31:K31"/>
    <mergeCell ref="A32:K32"/>
    <mergeCell ref="A33:K33"/>
    <mergeCell ref="A34:K34"/>
    <mergeCell ref="G10:H10"/>
    <mergeCell ref="I10:I11"/>
    <mergeCell ref="J10:J11"/>
    <mergeCell ref="K10:K11"/>
    <mergeCell ref="A25:C26"/>
    <mergeCell ref="D25:D26"/>
    <mergeCell ref="E25:G26"/>
    <mergeCell ref="H25:J26"/>
    <mergeCell ref="K25:K26"/>
    <mergeCell ref="A8:D8"/>
    <mergeCell ref="E8:F8"/>
    <mergeCell ref="A10:A11"/>
    <mergeCell ref="B10:B11"/>
    <mergeCell ref="C10:C11"/>
    <mergeCell ref="D10:D11"/>
    <mergeCell ref="E10:E11"/>
    <mergeCell ref="F10:F11"/>
    <mergeCell ref="A7:K7"/>
    <mergeCell ref="A4:K4"/>
    <mergeCell ref="A5:E5"/>
    <mergeCell ref="F5:J5"/>
    <mergeCell ref="A6:E6"/>
    <mergeCell ref="F6:K6"/>
  </mergeCells>
  <phoneticPr fontId="15" type="noConversion"/>
  <dataValidations count="2">
    <dataValidation type="list" allowBlank="1" showInputMessage="1" showErrorMessage="1" sqref="E12:E24" xr:uid="{00000000-0002-0000-0000-000000000000}">
      <formula1>prmmethod</formula1>
    </dataValidation>
    <dataValidation type="list" allowBlank="1" showInputMessage="1" showErrorMessage="1" sqref="F12:F24" xr:uid="{00000000-0002-0000-0000-000001000000}">
      <formula1>supervision</formula1>
    </dataValidation>
  </dataValidations>
  <pageMargins left="0.7" right="0.7" top="0.75" bottom="0.75" header="0.3" footer="0.3"/>
  <pageSetup paperSize="17" scale="84"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FC03E-FA40-4442-8DF0-89AE9B062A49}">
  <sheetPr>
    <pageSetUpPr fitToPage="1"/>
  </sheetPr>
  <dimension ref="A1:U38"/>
  <sheetViews>
    <sheetView topLeftCell="A7" zoomScale="80" zoomScaleNormal="80" workbookViewId="0">
      <selection activeCell="K13" sqref="K13"/>
    </sheetView>
  </sheetViews>
  <sheetFormatPr baseColWidth="10" defaultColWidth="8.7109375" defaultRowHeight="15" x14ac:dyDescent="0.25"/>
  <cols>
    <col min="1" max="2" width="7" style="7" customWidth="1"/>
    <col min="3" max="3" width="65.7109375" style="7" customWidth="1"/>
    <col min="4" max="4" width="16.7109375" style="7" bestFit="1" customWidth="1"/>
    <col min="5" max="6" width="13.7109375" style="7" customWidth="1"/>
    <col min="7" max="7" width="10.28515625" style="7" bestFit="1" customWidth="1"/>
    <col min="8" max="8" width="9.85546875" style="7" customWidth="1"/>
    <col min="9" max="9" width="14.42578125" style="7" customWidth="1"/>
    <col min="10" max="10" width="13.7109375" style="7" customWidth="1"/>
    <col min="11" max="11" width="60.85546875" style="7" customWidth="1"/>
    <col min="12" max="12" width="8.7109375" style="7"/>
    <col min="13" max="13" width="8.7109375" style="7" customWidth="1"/>
    <col min="14" max="14" width="2.28515625" style="7" customWidth="1"/>
    <col min="15" max="15" width="0.140625" style="7" hidden="1" customWidth="1"/>
    <col min="16" max="19" width="8.7109375" style="7"/>
    <col min="20" max="20" width="4" style="7" bestFit="1" customWidth="1"/>
    <col min="21" max="21" width="8.7109375" style="7"/>
    <col min="22" max="22" width="10.140625" style="7" bestFit="1" customWidth="1"/>
    <col min="23" max="16384" width="8.7109375" style="7"/>
  </cols>
  <sheetData>
    <row r="1" spans="1:17" ht="14.45" customHeight="1" x14ac:dyDescent="0.25">
      <c r="J1" s="7" t="s">
        <v>6</v>
      </c>
    </row>
    <row r="2" spans="1:17" ht="14.45" customHeight="1" x14ac:dyDescent="0.25">
      <c r="J2" s="7" t="s">
        <v>7</v>
      </c>
    </row>
    <row r="3" spans="1:17" ht="9" customHeight="1" thickBot="1" x14ac:dyDescent="0.3"/>
    <row r="4" spans="1:17" ht="24.75" customHeight="1" x14ac:dyDescent="0.25">
      <c r="A4" s="90" t="s">
        <v>42</v>
      </c>
      <c r="B4" s="91"/>
      <c r="C4" s="91"/>
      <c r="D4" s="91"/>
      <c r="E4" s="91"/>
      <c r="F4" s="91"/>
      <c r="G4" s="91"/>
      <c r="H4" s="91"/>
      <c r="I4" s="91"/>
      <c r="J4" s="91"/>
      <c r="K4" s="92"/>
      <c r="L4" s="8"/>
      <c r="M4" s="8"/>
      <c r="N4" s="8"/>
      <c r="O4" s="8"/>
      <c r="P4" s="8"/>
      <c r="Q4" s="8"/>
    </row>
    <row r="5" spans="1:17" ht="14.45" customHeight="1" x14ac:dyDescent="0.25">
      <c r="A5" s="93" t="s">
        <v>47</v>
      </c>
      <c r="B5" s="94"/>
      <c r="C5" s="94"/>
      <c r="D5" s="94"/>
      <c r="E5" s="94"/>
      <c r="F5" s="95" t="s">
        <v>50</v>
      </c>
      <c r="G5" s="94"/>
      <c r="H5" s="94"/>
      <c r="I5" s="94"/>
      <c r="J5" s="94"/>
      <c r="K5" s="9" t="s">
        <v>43</v>
      </c>
    </row>
    <row r="6" spans="1:17" ht="33" customHeight="1" thickBot="1" x14ac:dyDescent="0.3">
      <c r="A6" s="96" t="s">
        <v>48</v>
      </c>
      <c r="B6" s="97"/>
      <c r="C6" s="97"/>
      <c r="D6" s="97"/>
      <c r="E6" s="97"/>
      <c r="F6" s="98" t="s">
        <v>51</v>
      </c>
      <c r="G6" s="99"/>
      <c r="H6" s="99"/>
      <c r="I6" s="99"/>
      <c r="J6" s="99"/>
      <c r="K6" s="100"/>
    </row>
    <row r="7" spans="1:17" ht="15" customHeight="1" thickTop="1" x14ac:dyDescent="0.25">
      <c r="A7" s="87" t="s">
        <v>49</v>
      </c>
      <c r="B7" s="88"/>
      <c r="C7" s="88"/>
      <c r="D7" s="88"/>
      <c r="E7" s="88"/>
      <c r="F7" s="88"/>
      <c r="G7" s="88"/>
      <c r="H7" s="88"/>
      <c r="I7" s="88"/>
      <c r="J7" s="88"/>
      <c r="K7" s="89"/>
    </row>
    <row r="8" spans="1:17" ht="14.45" customHeight="1" x14ac:dyDescent="0.25">
      <c r="A8" s="93" t="s">
        <v>46</v>
      </c>
      <c r="B8" s="94"/>
      <c r="C8" s="94"/>
      <c r="D8" s="94"/>
      <c r="E8" s="103" t="s">
        <v>44</v>
      </c>
      <c r="F8" s="104"/>
      <c r="G8" s="71">
        <v>100000</v>
      </c>
      <c r="H8" s="112" t="s">
        <v>45</v>
      </c>
      <c r="I8" s="113"/>
      <c r="J8" s="71">
        <v>30000</v>
      </c>
      <c r="K8" s="56"/>
    </row>
    <row r="9" spans="1:17" ht="14.45" customHeight="1" x14ac:dyDescent="0.25">
      <c r="A9" s="10"/>
      <c r="B9" s="11"/>
      <c r="C9" s="11"/>
      <c r="D9" s="11"/>
      <c r="E9" s="11"/>
      <c r="F9" s="11"/>
      <c r="G9" s="11"/>
      <c r="H9" s="11"/>
      <c r="I9" s="11"/>
      <c r="J9" s="11"/>
      <c r="K9" s="12"/>
    </row>
    <row r="10" spans="1:17" ht="39" customHeight="1" thickBot="1" x14ac:dyDescent="0.3">
      <c r="A10" s="105" t="s">
        <v>9</v>
      </c>
      <c r="B10" s="105" t="s">
        <v>0</v>
      </c>
      <c r="C10" s="105" t="s">
        <v>8</v>
      </c>
      <c r="D10" s="105" t="s">
        <v>26</v>
      </c>
      <c r="E10" s="105" t="s">
        <v>27</v>
      </c>
      <c r="F10" s="107" t="s">
        <v>28</v>
      </c>
      <c r="G10" s="133" t="s">
        <v>29</v>
      </c>
      <c r="H10" s="134"/>
      <c r="I10" s="135" t="s">
        <v>30</v>
      </c>
      <c r="J10" s="137" t="s">
        <v>31</v>
      </c>
      <c r="K10" s="138" t="s">
        <v>32</v>
      </c>
    </row>
    <row r="11" spans="1:17" ht="28.5" customHeight="1" x14ac:dyDescent="0.25">
      <c r="A11" s="106"/>
      <c r="B11" s="106"/>
      <c r="C11" s="106"/>
      <c r="D11" s="106"/>
      <c r="E11" s="106"/>
      <c r="F11" s="108"/>
      <c r="G11" s="70" t="s">
        <v>18</v>
      </c>
      <c r="H11" s="70" t="s">
        <v>19</v>
      </c>
      <c r="I11" s="136"/>
      <c r="J11" s="135"/>
      <c r="K11" s="139"/>
      <c r="M11" s="13"/>
      <c r="O11" s="1" t="s">
        <v>12</v>
      </c>
    </row>
    <row r="12" spans="1:17" s="18" customFormat="1" ht="15" customHeight="1" x14ac:dyDescent="0.25">
      <c r="A12" s="15">
        <v>1</v>
      </c>
      <c r="B12" s="14"/>
      <c r="C12" s="15" t="s">
        <v>24</v>
      </c>
      <c r="D12" s="16">
        <f>+D13+D14+D16+D18+D17</f>
        <v>151000</v>
      </c>
      <c r="E12" s="25"/>
      <c r="F12" s="25"/>
      <c r="G12" s="25"/>
      <c r="H12" s="25"/>
      <c r="I12" s="25"/>
      <c r="J12" s="25"/>
      <c r="K12" s="25"/>
      <c r="M12" s="19"/>
      <c r="N12" s="20"/>
      <c r="O12" s="3" t="s">
        <v>13</v>
      </c>
    </row>
    <row r="13" spans="1:17" s="18" customFormat="1" ht="83.25" customHeight="1" x14ac:dyDescent="0.25">
      <c r="A13" s="21">
        <v>1.1000000000000001</v>
      </c>
      <c r="B13" s="17"/>
      <c r="C13" s="6" t="s">
        <v>56</v>
      </c>
      <c r="D13" s="51">
        <v>20000</v>
      </c>
      <c r="E13" s="52" t="s">
        <v>15</v>
      </c>
      <c r="F13" s="53" t="s">
        <v>20</v>
      </c>
      <c r="G13" s="34">
        <v>1</v>
      </c>
      <c r="H13" s="34"/>
      <c r="I13" s="35">
        <v>44136</v>
      </c>
      <c r="J13" s="66" t="s">
        <v>52</v>
      </c>
      <c r="K13" s="55" t="s">
        <v>58</v>
      </c>
      <c r="M13" s="19"/>
      <c r="N13" s="20"/>
      <c r="O13" s="3"/>
    </row>
    <row r="14" spans="1:17" s="18" customFormat="1" ht="125.25" customHeight="1" x14ac:dyDescent="0.25">
      <c r="A14" s="21">
        <v>1.2</v>
      </c>
      <c r="B14" s="17"/>
      <c r="C14" s="6" t="s">
        <v>59</v>
      </c>
      <c r="D14" s="51">
        <v>81000</v>
      </c>
      <c r="E14" s="52" t="s">
        <v>15</v>
      </c>
      <c r="F14" s="53" t="s">
        <v>20</v>
      </c>
      <c r="G14" s="34">
        <v>1</v>
      </c>
      <c r="H14" s="34"/>
      <c r="I14" s="35">
        <v>44228</v>
      </c>
      <c r="J14" s="66" t="s">
        <v>52</v>
      </c>
      <c r="K14" s="55" t="s">
        <v>41</v>
      </c>
      <c r="M14" s="22"/>
      <c r="O14" s="3"/>
    </row>
    <row r="15" spans="1:17" s="18" customFormat="1" ht="102.75" customHeight="1" x14ac:dyDescent="0.25">
      <c r="A15" s="21">
        <v>1.3</v>
      </c>
      <c r="B15" s="17"/>
      <c r="C15" s="6" t="s">
        <v>60</v>
      </c>
      <c r="D15" s="72">
        <v>0</v>
      </c>
      <c r="E15" s="52"/>
      <c r="F15" s="53"/>
      <c r="G15" s="39">
        <v>0</v>
      </c>
      <c r="H15" s="39">
        <v>1</v>
      </c>
      <c r="I15" s="38">
        <v>44348</v>
      </c>
      <c r="J15" s="66"/>
      <c r="K15" s="55"/>
      <c r="M15" s="22"/>
      <c r="O15" s="73"/>
    </row>
    <row r="16" spans="1:17" s="18" customFormat="1" ht="45" x14ac:dyDescent="0.25">
      <c r="A16" s="21">
        <v>1.4</v>
      </c>
      <c r="B16" s="17"/>
      <c r="C16" s="6" t="s">
        <v>57</v>
      </c>
      <c r="D16" s="72">
        <v>10000</v>
      </c>
      <c r="E16" s="52"/>
      <c r="F16" s="53"/>
      <c r="G16" s="39">
        <v>1</v>
      </c>
      <c r="H16" s="39"/>
      <c r="I16" s="38">
        <v>44409</v>
      </c>
      <c r="J16" s="66"/>
      <c r="K16" s="55"/>
      <c r="M16" s="22"/>
      <c r="O16" s="73"/>
    </row>
    <row r="17" spans="1:21" s="18" customFormat="1" ht="30" x14ac:dyDescent="0.25">
      <c r="A17" s="21">
        <v>1.5</v>
      </c>
      <c r="B17" s="17"/>
      <c r="C17" s="6" t="s">
        <v>61</v>
      </c>
      <c r="D17" s="72">
        <v>4000</v>
      </c>
      <c r="E17" s="52"/>
      <c r="F17" s="53"/>
      <c r="G17" s="39">
        <v>1</v>
      </c>
      <c r="H17" s="39"/>
      <c r="I17" s="38"/>
      <c r="J17" s="66"/>
      <c r="K17" s="55"/>
      <c r="M17" s="22"/>
      <c r="O17" s="73"/>
    </row>
    <row r="18" spans="1:21" s="18" customFormat="1" ht="14.45" customHeight="1" x14ac:dyDescent="0.25">
      <c r="A18" s="21">
        <v>1.6</v>
      </c>
      <c r="B18" s="17"/>
      <c r="C18" s="6" t="s">
        <v>33</v>
      </c>
      <c r="D18" s="36">
        <v>36000</v>
      </c>
      <c r="E18" s="67" t="s">
        <v>53</v>
      </c>
      <c r="F18" s="68" t="s">
        <v>20</v>
      </c>
      <c r="G18" s="39">
        <v>1</v>
      </c>
      <c r="H18" s="29"/>
      <c r="I18" s="54">
        <v>44197</v>
      </c>
      <c r="J18" s="17"/>
      <c r="K18" s="59" t="s">
        <v>40</v>
      </c>
    </row>
    <row r="19" spans="1:21" s="18" customFormat="1" x14ac:dyDescent="0.25">
      <c r="A19" s="26">
        <v>2</v>
      </c>
      <c r="B19" s="25"/>
      <c r="C19" s="26" t="s">
        <v>25</v>
      </c>
      <c r="D19" s="16">
        <f>D20+D21+D22</f>
        <v>19000</v>
      </c>
      <c r="E19" s="25"/>
      <c r="F19" s="25"/>
      <c r="G19" s="25"/>
      <c r="H19" s="25"/>
      <c r="I19" s="25"/>
      <c r="J19" s="25"/>
      <c r="K19" s="58"/>
      <c r="U19" s="27"/>
    </row>
    <row r="20" spans="1:21" s="18" customFormat="1" ht="30" x14ac:dyDescent="0.25">
      <c r="A20" s="21">
        <v>2.1</v>
      </c>
      <c r="B20" s="17"/>
      <c r="C20" s="31" t="s">
        <v>36</v>
      </c>
      <c r="D20" s="32">
        <v>8000</v>
      </c>
      <c r="E20" s="23" t="s">
        <v>17</v>
      </c>
      <c r="F20" s="23" t="s">
        <v>14</v>
      </c>
      <c r="G20" s="24">
        <v>1</v>
      </c>
      <c r="H20" s="17"/>
      <c r="I20" s="69">
        <v>44562</v>
      </c>
      <c r="J20" s="17"/>
      <c r="K20" s="60" t="s">
        <v>55</v>
      </c>
    </row>
    <row r="21" spans="1:21" s="18" customFormat="1" x14ac:dyDescent="0.25">
      <c r="A21" s="21">
        <v>2.2000000000000002</v>
      </c>
      <c r="B21" s="17"/>
      <c r="C21" s="4" t="s">
        <v>37</v>
      </c>
      <c r="D21" s="32">
        <v>3000</v>
      </c>
      <c r="E21" s="23" t="s">
        <v>17</v>
      </c>
      <c r="F21" s="23" t="s">
        <v>14</v>
      </c>
      <c r="G21" s="24">
        <v>1</v>
      </c>
      <c r="H21" s="17"/>
      <c r="I21" s="35">
        <v>44197</v>
      </c>
      <c r="J21" s="17"/>
      <c r="K21" s="61" t="s">
        <v>21</v>
      </c>
    </row>
    <row r="22" spans="1:21" s="30" customFormat="1" x14ac:dyDescent="0.25">
      <c r="A22" s="40">
        <v>2.2999999999999998</v>
      </c>
      <c r="B22" s="29"/>
      <c r="C22" s="6" t="s">
        <v>38</v>
      </c>
      <c r="D22" s="36">
        <v>8000</v>
      </c>
      <c r="E22" s="29" t="s">
        <v>17</v>
      </c>
      <c r="F22" s="29" t="s">
        <v>14</v>
      </c>
      <c r="G22" s="37">
        <v>1</v>
      </c>
      <c r="H22" s="29"/>
      <c r="I22" s="38">
        <v>44927</v>
      </c>
      <c r="J22" s="29"/>
      <c r="K22" s="62" t="s">
        <v>39</v>
      </c>
      <c r="P22" s="41"/>
    </row>
    <row r="23" spans="1:21" s="30" customFormat="1" x14ac:dyDescent="0.25">
      <c r="A23" s="26">
        <v>3</v>
      </c>
      <c r="B23" s="25"/>
      <c r="C23" s="26" t="s">
        <v>34</v>
      </c>
      <c r="D23" s="16">
        <f>D24</f>
        <v>30000</v>
      </c>
      <c r="E23" s="25"/>
      <c r="F23" s="25"/>
      <c r="G23" s="63"/>
      <c r="H23" s="63"/>
      <c r="I23" s="64"/>
      <c r="J23" s="25"/>
      <c r="K23" s="58"/>
      <c r="M23" s="33"/>
    </row>
    <row r="24" spans="1:21" s="30" customFormat="1" ht="30" x14ac:dyDescent="0.25">
      <c r="A24" s="40">
        <v>3.1</v>
      </c>
      <c r="B24" s="28"/>
      <c r="C24" s="28" t="s">
        <v>35</v>
      </c>
      <c r="D24" s="57">
        <v>30000</v>
      </c>
      <c r="E24" s="28"/>
      <c r="F24" s="28" t="s">
        <v>14</v>
      </c>
      <c r="G24" s="34">
        <v>1</v>
      </c>
      <c r="H24" s="34"/>
      <c r="I24" s="69"/>
      <c r="J24" s="28"/>
      <c r="K24" s="65" t="s">
        <v>54</v>
      </c>
      <c r="M24" s="33"/>
    </row>
    <row r="25" spans="1:21" s="30" customFormat="1" ht="15" customHeight="1" thickBot="1" x14ac:dyDescent="0.3">
      <c r="A25" s="42"/>
      <c r="B25" s="43"/>
      <c r="C25" s="44"/>
      <c r="D25" s="45"/>
      <c r="E25" s="46"/>
      <c r="F25" s="43"/>
      <c r="G25" s="47"/>
      <c r="H25" s="48"/>
      <c r="I25" s="49"/>
      <c r="J25" s="44"/>
      <c r="K25" s="50"/>
      <c r="M25" s="33"/>
    </row>
    <row r="26" spans="1:21" x14ac:dyDescent="0.25">
      <c r="A26" s="140" t="s">
        <v>1</v>
      </c>
      <c r="B26" s="141"/>
      <c r="C26" s="142"/>
      <c r="D26" s="146">
        <f>D12+D19+D23</f>
        <v>200000</v>
      </c>
      <c r="E26" s="148" t="s">
        <v>22</v>
      </c>
      <c r="F26" s="149"/>
      <c r="G26" s="150"/>
      <c r="H26" s="148" t="s">
        <v>23</v>
      </c>
      <c r="I26" s="149"/>
      <c r="J26" s="150"/>
      <c r="K26" s="101"/>
    </row>
    <row r="27" spans="1:21" ht="15.75" thickBot="1" x14ac:dyDescent="0.3">
      <c r="A27" s="143"/>
      <c r="B27" s="144"/>
      <c r="C27" s="145"/>
      <c r="D27" s="147"/>
      <c r="E27" s="151"/>
      <c r="F27" s="152"/>
      <c r="G27" s="153"/>
      <c r="H27" s="151"/>
      <c r="I27" s="152"/>
      <c r="J27" s="153"/>
      <c r="K27" s="102"/>
      <c r="O27" s="2"/>
    </row>
    <row r="28" spans="1:21" ht="14.25" customHeight="1" x14ac:dyDescent="0.25">
      <c r="A28" s="114" t="s">
        <v>2</v>
      </c>
      <c r="B28" s="115"/>
      <c r="C28" s="115"/>
      <c r="D28" s="115"/>
      <c r="E28" s="115"/>
      <c r="F28" s="115"/>
      <c r="G28" s="115"/>
      <c r="H28" s="115"/>
      <c r="I28" s="115"/>
      <c r="J28" s="115"/>
      <c r="K28" s="116"/>
    </row>
    <row r="29" spans="1:21" x14ac:dyDescent="0.25">
      <c r="A29" s="117"/>
      <c r="B29" s="115"/>
      <c r="C29" s="115"/>
      <c r="D29" s="115"/>
      <c r="E29" s="115"/>
      <c r="F29" s="115"/>
      <c r="G29" s="115"/>
      <c r="H29" s="115"/>
      <c r="I29" s="115"/>
      <c r="J29" s="115"/>
      <c r="K29" s="116"/>
    </row>
    <row r="30" spans="1:21" ht="20.25" customHeight="1" thickBot="1" x14ac:dyDescent="0.3">
      <c r="A30" s="118"/>
      <c r="B30" s="119"/>
      <c r="C30" s="119"/>
      <c r="D30" s="119"/>
      <c r="E30" s="119"/>
      <c r="F30" s="119"/>
      <c r="G30" s="119"/>
      <c r="H30" s="119"/>
      <c r="I30" s="119"/>
      <c r="J30" s="119"/>
      <c r="K30" s="120"/>
    </row>
    <row r="31" spans="1:21" ht="15.6" customHeight="1" thickTop="1" thickBot="1" x14ac:dyDescent="0.3">
      <c r="A31" s="121" t="s">
        <v>3</v>
      </c>
      <c r="B31" s="122"/>
      <c r="C31" s="122"/>
      <c r="D31" s="122"/>
      <c r="E31" s="122"/>
      <c r="F31" s="122"/>
      <c r="G31" s="122"/>
      <c r="H31" s="122"/>
      <c r="I31" s="122"/>
      <c r="J31" s="122"/>
      <c r="K31" s="123"/>
    </row>
    <row r="32" spans="1:21" s="11" customFormat="1" ht="27.75" customHeight="1" thickBot="1" x14ac:dyDescent="0.3">
      <c r="A32" s="124" t="s">
        <v>4</v>
      </c>
      <c r="B32" s="125"/>
      <c r="C32" s="125"/>
      <c r="D32" s="125"/>
      <c r="E32" s="125"/>
      <c r="F32" s="125"/>
      <c r="G32" s="125"/>
      <c r="H32" s="125"/>
      <c r="I32" s="125"/>
      <c r="J32" s="125"/>
      <c r="K32" s="126"/>
    </row>
    <row r="33" spans="1:11" s="11" customFormat="1" ht="21.75" customHeight="1" thickTop="1" thickBot="1" x14ac:dyDescent="0.3">
      <c r="A33" s="127" t="s">
        <v>16</v>
      </c>
      <c r="B33" s="128"/>
      <c r="C33" s="128"/>
      <c r="D33" s="128"/>
      <c r="E33" s="128"/>
      <c r="F33" s="128"/>
      <c r="G33" s="128"/>
      <c r="H33" s="128"/>
      <c r="I33" s="128"/>
      <c r="J33" s="128"/>
      <c r="K33" s="129"/>
    </row>
    <row r="34" spans="1:11" s="11" customFormat="1" ht="24.75" customHeight="1" thickTop="1" thickBot="1" x14ac:dyDescent="0.3">
      <c r="A34" s="130" t="s">
        <v>11</v>
      </c>
      <c r="B34" s="131"/>
      <c r="C34" s="131"/>
      <c r="D34" s="131"/>
      <c r="E34" s="131"/>
      <c r="F34" s="131"/>
      <c r="G34" s="131"/>
      <c r="H34" s="131"/>
      <c r="I34" s="131"/>
      <c r="J34" s="131"/>
      <c r="K34" s="132"/>
    </row>
    <row r="35" spans="1:11" ht="20.25" customHeight="1" thickTop="1" thickBot="1" x14ac:dyDescent="0.3">
      <c r="A35" s="127" t="s">
        <v>10</v>
      </c>
      <c r="B35" s="128"/>
      <c r="C35" s="128"/>
      <c r="D35" s="128"/>
      <c r="E35" s="128"/>
      <c r="F35" s="128"/>
      <c r="G35" s="128"/>
      <c r="H35" s="128"/>
      <c r="I35" s="128"/>
      <c r="J35" s="128"/>
      <c r="K35" s="129"/>
    </row>
    <row r="36" spans="1:11" ht="16.5" thickTop="1" thickBot="1" x14ac:dyDescent="0.3">
      <c r="A36" s="109" t="s">
        <v>5</v>
      </c>
      <c r="B36" s="110"/>
      <c r="C36" s="110"/>
      <c r="D36" s="110"/>
      <c r="E36" s="110"/>
      <c r="F36" s="110"/>
      <c r="G36" s="110"/>
      <c r="H36" s="110"/>
      <c r="I36" s="110"/>
      <c r="J36" s="110"/>
      <c r="K36" s="111"/>
    </row>
    <row r="38" spans="1:11" x14ac:dyDescent="0.25">
      <c r="B38" s="7">
        <v>3600</v>
      </c>
    </row>
  </sheetData>
  <mergeCells count="31">
    <mergeCell ref="A36:K36"/>
    <mergeCell ref="A28:K30"/>
    <mergeCell ref="A31:K31"/>
    <mergeCell ref="A32:K32"/>
    <mergeCell ref="A33:K33"/>
    <mergeCell ref="A34:K34"/>
    <mergeCell ref="A35:K35"/>
    <mergeCell ref="J10:J11"/>
    <mergeCell ref="K10:K11"/>
    <mergeCell ref="A26:C27"/>
    <mergeCell ref="D26:D27"/>
    <mergeCell ref="E26:G27"/>
    <mergeCell ref="H26:J27"/>
    <mergeCell ref="K26:K27"/>
    <mergeCell ref="A8:D8"/>
    <mergeCell ref="E8:F8"/>
    <mergeCell ref="H8:I8"/>
    <mergeCell ref="A10:A11"/>
    <mergeCell ref="B10:B11"/>
    <mergeCell ref="C10:C11"/>
    <mergeCell ref="D10:D11"/>
    <mergeCell ref="E10:E11"/>
    <mergeCell ref="F10:F11"/>
    <mergeCell ref="G10:H10"/>
    <mergeCell ref="I10:I11"/>
    <mergeCell ref="A7:K7"/>
    <mergeCell ref="A4:K4"/>
    <mergeCell ref="A5:E5"/>
    <mergeCell ref="F5:J5"/>
    <mergeCell ref="A6:E6"/>
    <mergeCell ref="F6:K6"/>
  </mergeCells>
  <dataValidations count="2">
    <dataValidation type="list" allowBlank="1" showInputMessage="1" showErrorMessage="1" sqref="F12:F25" xr:uid="{67083220-D480-4F67-B92E-417748F23E3F}">
      <formula1>supervision</formula1>
    </dataValidation>
    <dataValidation type="list" allowBlank="1" showInputMessage="1" showErrorMessage="1" sqref="E12:E25" xr:uid="{C28FD97F-9009-4E19-97F3-2275B6198839}">
      <formula1>prmmethod</formula1>
    </dataValidation>
  </dataValidations>
  <pageMargins left="0.7" right="0.7" top="0.75" bottom="0.75" header="0.3" footer="0.3"/>
  <pageSetup paperSize="17" scale="84"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CAN/CCO</Division_x0020_or_x0020_Unit>
    <IDBDocs_x0020_Number xmlns="cdc7663a-08f0-4737-9e8c-148ce897a09c">36325878</IDBDocs_x0020_Number>
    <Document_x0020_Author xmlns="cdc7663a-08f0-4737-9e8c-148ce897a09c">Goncalves da Costa, Bruno Ricardo</Document_x0020_Author>
    <TaxCatchAll xmlns="cdc7663a-08f0-4737-9e8c-148ce897a09c">
      <Value>9</Value>
    </TaxCatchAll>
    <Fiscal_x0020_Year_x0020_IDB xmlns="cdc7663a-08f0-4737-9e8c-148ce897a09c">2011</Fiscal_x0020_Year_x0020_IDB>
    <Migration_x0020_Info xmlns="cdc7663a-08f0-4737-9e8c-148ce897a09c">&lt;Data&gt;&lt;APPLICATION&gt;MS EXCEL&lt;/APPLICATION&gt;&lt;STAGE_CODE&gt;PRM&lt;/STAGE_CODE&gt;&lt;USER_STAGE&gt;Procurement&lt;/USER_STAGE&gt;&lt;APPROVAL_CODE&gt;OP&lt;/APPROVAL_CODE&gt;&lt;APPROVAL_DESC&gt;Operations Policy Committee&lt;/APPROVAL_DESC&gt;&lt;PD_OBJ_TYPE&gt;0&lt;/PD_OBJ_TYPE&gt;&lt;MAKERECORD&gt;N&lt;/MAKERECORD&gt;&lt;PD_FILEPT_NO&gt;PO-Pol-VPC-Procurement&lt;/PD_FILEPT_NO&gt;&lt;PD_FILE_PART&gt;72893082&lt;/PD_FILE_PART&gt;&lt;/Data&gt;</Migration_x0020_Info>
    <SISCOR_x0020_Number xmlns="cdc7663a-08f0-4737-9e8c-148ce897a09c">I-CAN/CCO-3161/2020-A</SISCOR_x0020_Number>
    <Identifier xmlns="cdc7663a-08f0-4737-9e8c-148ce897a09c" xsi:nil="true"/>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EZSHARE-340060728-3</_dlc_DocId>
    <_dlc_DocIdUrl xmlns="cdc7663a-08f0-4737-9e8c-148ce897a09c">
      <Url>https://idbg.sharepoint.com/teams/EZ-CO-TCP/CO-T1551/_layouts/15/DocIdRedir.aspx?ID=EZSHARE-340060728-3</Url>
      <Description>EZSHARE-340060728-3</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Approval_x0020_Number xmlns="cdc7663a-08f0-4737-9e8c-148ce897a09c">ATN/JO-17988-CO</Approval_x0020_Number>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Project_x0020_Number xmlns="cdc7663a-08f0-4737-9e8c-148ce897a09c">CO-T1551</Project_x0020_Number>
    <nddeef1749674d76abdbe4b239a70bc6 xmlns="cdc7663a-08f0-4737-9e8c-148ce897a09c">
      <Terms xmlns="http://schemas.microsoft.com/office/infopath/2007/PartnerControls"/>
    </nddeef1749674d76abdbe4b239a70bc6>
    <Record_x0020_Number xmlns="cdc7663a-08f0-4737-9e8c-148ce897a09c" xsi:nil="true"/>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Generic;;</Webtopic>
    <Abstract xmlns="cdc7663a-08f0-4737-9e8c-148ce897a09c" xsi:nil="true"/>
    <Publishing_x0020_House xmlns="cdc7663a-08f0-4737-9e8c-148ce897a09c" xsi:nil="true"/>
  </documentManagement>
</p:properties>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DBA37D52985974A961878AA8AB9154B" ma:contentTypeVersion="0" ma:contentTypeDescription="A content type to manage public (operations) IDB documents" ma:contentTypeScope="" ma:versionID="22b148242ab32e2076663270c4290d9e">
  <xsd:schema xmlns:xsd="http://www.w3.org/2001/XMLSchema" xmlns:xs="http://www.w3.org/2001/XMLSchema" xmlns:p="http://schemas.microsoft.com/office/2006/metadata/properties" xmlns:ns2="cdc7663a-08f0-4737-9e8c-148ce897a09c" targetNamespace="http://schemas.microsoft.com/office/2006/metadata/properties" ma:root="true" ma:fieldsID="88175d51e1797af223cc37070fea672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7340ABBF-CA18-40ED-8168-17EF56DCDE7D}">
  <ds:schemaRefs>
    <ds:schemaRef ds:uri="http://schemas.microsoft.com/sharepoint/v3/contenttype/forms/url"/>
  </ds:schemaRefs>
</ds:datastoreItem>
</file>

<file path=customXml/itemProps2.xml><?xml version="1.0" encoding="utf-8"?>
<ds:datastoreItem xmlns:ds="http://schemas.openxmlformats.org/officeDocument/2006/customXml" ds:itemID="{FC6204BA-3FF7-424F-BE1D-5F1AA40AEC0E}"/>
</file>

<file path=customXml/itemProps3.xml><?xml version="1.0" encoding="utf-8"?>
<ds:datastoreItem xmlns:ds="http://schemas.openxmlformats.org/officeDocument/2006/customXml" ds:itemID="{EFDE20D7-5ABB-485F-89EA-7F992E640C66}">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elements/1.1/"/>
    <ds:schemaRef ds:uri="http://purl.org/dc/terms/"/>
    <ds:schemaRef ds:uri="cdc7663a-08f0-4737-9e8c-148ce897a09c"/>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E9942A56-A8B2-4386-ABB1-C819BEDB92B0}"/>
</file>

<file path=customXml/itemProps5.xml><?xml version="1.0" encoding="utf-8"?>
<ds:datastoreItem xmlns:ds="http://schemas.openxmlformats.org/officeDocument/2006/customXml" ds:itemID="{58866A0A-6536-4770-BA02-2C8056E6DF72}">
  <ds:schemaRefs>
    <ds:schemaRef ds:uri="http://schemas.microsoft.com/sharepoint/events"/>
  </ds:schemaRefs>
</ds:datastoreItem>
</file>

<file path=customXml/itemProps6.xml><?xml version="1.0" encoding="utf-8"?>
<ds:datastoreItem xmlns:ds="http://schemas.openxmlformats.org/officeDocument/2006/customXml" ds:itemID="{410BC176-14A2-4A2B-9870-C1BA88E3786A}">
  <ds:schemaRefs>
    <ds:schemaRef ds:uri="http://schemas.microsoft.com/sharepoint/v3/contenttype/forms"/>
  </ds:schemaRefs>
</ds:datastoreItem>
</file>

<file path=customXml/itemProps7.xml><?xml version="1.0" encoding="utf-8"?>
<ds:datastoreItem xmlns:ds="http://schemas.openxmlformats.org/officeDocument/2006/customXml" ds:itemID="{63ABE321-CC72-4403-8B7E-47617B2D4F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Procurement Plan - Valores coti</vt:lpstr>
      <vt:lpstr>Procurement Plan - Seg Matr</vt:lpstr>
      <vt:lpstr>'Procurement Plan - Seg Matr'!Área_de_impresión</vt:lpstr>
      <vt:lpstr>'Procurement Plan - Valores coti'!Área_de_impresión</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 Simplified Model for Technical Cooperations</dc:title>
  <dc:creator>mariace</dc:creator>
  <cp:keywords/>
  <cp:lastModifiedBy>Fundacion</cp:lastModifiedBy>
  <cp:lastPrinted>2020-04-30T00:45:07Z</cp:lastPrinted>
  <dcterms:created xsi:type="dcterms:W3CDTF">2011-08-03T19:26:33Z</dcterms:created>
  <dcterms:modified xsi:type="dcterms:W3CDTF">2020-12-01T13:57:52Z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6;#Unclassified|a6dff32e-d477-44cd-a56b-85efe9e0a56c</vt:lpwstr>
  </property>
  <property fmtid="{D5CDD505-2E9C-101B-9397-08002B2CF9AE}" pid="5" name="TaxKeywordTaxHTField">
    <vt:lpwstr/>
  </property>
  <property fmtid="{D5CDD505-2E9C-101B-9397-08002B2CF9AE}" pid="6" name="Country">
    <vt:lpwstr/>
  </property>
  <property fmtid="{D5CDD505-2E9C-101B-9397-08002B2CF9AE}" pid="7" name="Function Corporate IDB">
    <vt:lpwstr>5;#IDBDocs|cca77002-e150-4b2d-ab1f-1d7a7cdcae16</vt:lpwstr>
  </property>
  <property fmtid="{D5CDD505-2E9C-101B-9397-08002B2CF9AE}" pid="8" name="Disclosure Activity">
    <vt:lpwstr>Procurement</vt:lpwstr>
  </property>
  <property fmtid="{D5CDD505-2E9C-101B-9397-08002B2CF9AE}" pid="9" name="Webtopic">
    <vt:lpwstr>Generic</vt:lpwstr>
  </property>
  <property fmtid="{D5CDD505-2E9C-101B-9397-08002B2CF9AE}" pid="10" name="Disclosed">
    <vt:bool>false</vt:bool>
  </property>
  <property fmtid="{D5CDD505-2E9C-101B-9397-08002B2CF9AE}" pid="11" name="URL">
    <vt:lpwstr/>
  </property>
  <property fmtid="{D5CDD505-2E9C-101B-9397-08002B2CF9AE}" pid="12" name="_dlc_DocIdItemGuid">
    <vt:lpwstr>f494ae53-bd07-496a-b827-ab0f76120c1e</vt:lpwstr>
  </property>
  <property fmtid="{D5CDD505-2E9C-101B-9397-08002B2CF9AE}" pid="13" name="Sub-Sector">
    <vt:lpwstr/>
  </property>
  <property fmtid="{D5CDD505-2E9C-101B-9397-08002B2CF9AE}" pid="14" name="Series Operations IDB">
    <vt:lpwstr/>
  </property>
  <property fmtid="{D5CDD505-2E9C-101B-9397-08002B2CF9AE}" pid="15" name="Fund IDB">
    <vt:lpwstr/>
  </property>
  <property fmtid="{D5CDD505-2E9C-101B-9397-08002B2CF9AE}" pid="16" name="Sector IDB">
    <vt:lpwstr/>
  </property>
  <property fmtid="{D5CDD505-2E9C-101B-9397-08002B2CF9AE}" pid="17" name="Function Operations IDB">
    <vt:lpwstr>9;#Goods and Services|5bfebf1b-9f1f-4411-b1dd-4c19b807b799</vt:lpwstr>
  </property>
  <property fmtid="{D5CDD505-2E9C-101B-9397-08002B2CF9AE}" pid="18" name="ContentTypeId">
    <vt:lpwstr>0x0101001A458A224826124E8B45B1D613300CFC002DBA37D52985974A961878AA8AB9154B</vt:lpwstr>
  </property>
</Properties>
</file>