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10" windowWidth="14940" windowHeight="7935"/>
  </bookViews>
  <sheets>
    <sheet name="LONDRINA" sheetId="1" r:id="rId1"/>
    <sheet name="Sheet1" sheetId="2" r:id="rId2"/>
  </sheets>
  <definedNames>
    <definedName name="_ftn1" localSheetId="0">LONDRINA!$A$283</definedName>
    <definedName name="_ftnref1" localSheetId="0">LONDRINA!$A$281</definedName>
  </definedNames>
  <calcPr calcId="145621"/>
</workbook>
</file>

<file path=xl/calcChain.xml><?xml version="1.0" encoding="utf-8"?>
<calcChain xmlns="http://schemas.openxmlformats.org/spreadsheetml/2006/main">
  <c r="H336" i="1" l="1"/>
  <c r="G336" i="1"/>
  <c r="H339" i="1"/>
  <c r="G339" i="1"/>
  <c r="F335" i="1"/>
  <c r="F336" i="1"/>
  <c r="F333" i="1"/>
  <c r="F339" i="1"/>
  <c r="C333" i="1"/>
  <c r="C332" i="1"/>
  <c r="F331" i="1"/>
  <c r="C120" i="1"/>
  <c r="D120" i="1"/>
  <c r="C121" i="1" s="1"/>
  <c r="H128" i="1"/>
  <c r="G128" i="1"/>
  <c r="F128" i="1"/>
  <c r="F124" i="1"/>
  <c r="H116" i="1"/>
  <c r="G116" i="1"/>
  <c r="F116" i="1"/>
  <c r="F112" i="1"/>
  <c r="H166" i="1"/>
  <c r="G166" i="1"/>
  <c r="F166" i="1"/>
  <c r="F162" i="1"/>
  <c r="H154" i="1"/>
  <c r="G154" i="1"/>
  <c r="F154" i="1"/>
  <c r="F150" i="1"/>
  <c r="H142" i="1"/>
  <c r="G142" i="1"/>
  <c r="F142" i="1"/>
  <c r="F138" i="1"/>
  <c r="H104" i="1"/>
  <c r="G104" i="1"/>
  <c r="F104" i="1"/>
  <c r="F100" i="1"/>
  <c r="H92" i="1"/>
  <c r="G92" i="1"/>
  <c r="F92" i="1"/>
  <c r="F88" i="1"/>
  <c r="G31" i="1"/>
  <c r="G40" i="1"/>
  <c r="F31" i="1"/>
  <c r="F35" i="1" s="1"/>
  <c r="F38" i="1"/>
  <c r="F40" i="1"/>
  <c r="F30" i="1"/>
  <c r="F33" i="1" s="1"/>
  <c r="G317" i="1"/>
  <c r="F317" i="1"/>
  <c r="H353" i="1"/>
  <c r="G369" i="1"/>
  <c r="F369" i="1"/>
  <c r="D7" i="1"/>
  <c r="C8" i="1" s="1"/>
  <c r="D8" i="1" s="1"/>
  <c r="C9" i="1" s="1"/>
  <c r="D25" i="1"/>
  <c r="C26" i="1" s="1"/>
  <c r="D26" i="1" s="1"/>
  <c r="C27" i="1" s="1"/>
  <c r="D44" i="1"/>
  <c r="C45" i="1" s="1"/>
  <c r="D45" i="1" s="1"/>
  <c r="C46" i="1" s="1"/>
  <c r="D62" i="1"/>
  <c r="C63" i="1" s="1"/>
  <c r="D63" i="1" s="1"/>
  <c r="C64" i="1" s="1"/>
  <c r="D82" i="1"/>
  <c r="C83" i="1" s="1"/>
  <c r="D83" i="1" s="1"/>
  <c r="C84" i="1" s="1"/>
  <c r="D94" i="1"/>
  <c r="C95" i="1" s="1"/>
  <c r="D95" i="1" s="1"/>
  <c r="C96" i="1" s="1"/>
  <c r="D106" i="1"/>
  <c r="C107" i="1" s="1"/>
  <c r="D107" i="1" s="1"/>
  <c r="C108" i="1" s="1"/>
  <c r="D108" i="1" s="1"/>
  <c r="C109" i="1" s="1"/>
  <c r="D118" i="1"/>
  <c r="C119" i="1" s="1"/>
  <c r="D119" i="1" s="1"/>
  <c r="C133" i="1"/>
  <c r="D132" i="1"/>
  <c r="D144" i="1"/>
  <c r="C145" i="1" s="1"/>
  <c r="D145" i="1" s="1"/>
  <c r="C146" i="1" s="1"/>
  <c r="D156" i="1"/>
  <c r="C157" i="1" s="1"/>
  <c r="D157" i="1" s="1"/>
  <c r="C158" i="1" s="1"/>
  <c r="D174" i="1"/>
  <c r="C175" i="1" s="1"/>
  <c r="D175" i="1" s="1"/>
  <c r="C176" i="1" s="1"/>
  <c r="D192" i="1"/>
  <c r="C193" i="1" s="1"/>
  <c r="D193" i="1" s="1"/>
  <c r="C194" i="1" s="1"/>
  <c r="D204" i="1"/>
  <c r="C205" i="1" s="1"/>
  <c r="D205" i="1" s="1"/>
  <c r="C206" i="1" s="1"/>
  <c r="D206" i="1" s="1"/>
  <c r="C207" i="1" s="1"/>
  <c r="D216" i="1"/>
  <c r="C217" i="1" s="1"/>
  <c r="D217" i="1" s="1"/>
  <c r="C218" i="1" s="1"/>
  <c r="D243" i="1"/>
  <c r="C244" i="1" s="1"/>
  <c r="D244" i="1" s="1"/>
  <c r="C245" i="1" s="1"/>
  <c r="D283" i="1"/>
  <c r="C284" i="1" s="1"/>
  <c r="D284" i="1" s="1"/>
  <c r="C285" i="1" s="1"/>
  <c r="D301" i="1"/>
  <c r="C302" i="1" s="1"/>
  <c r="D302" i="1" s="1"/>
  <c r="C303" i="1" s="1"/>
  <c r="D319" i="1"/>
  <c r="C320" i="1" s="1"/>
  <c r="D320" i="1" s="1"/>
  <c r="C321" i="1" s="1"/>
  <c r="D331" i="1"/>
  <c r="D332" i="1" s="1"/>
  <c r="D341" i="1"/>
  <c r="C342" i="1" s="1"/>
  <c r="D342" i="1" s="1"/>
  <c r="C343" i="1" s="1"/>
  <c r="D353" i="1"/>
  <c r="C354" i="1" s="1"/>
  <c r="D354" i="1" s="1"/>
  <c r="C355" i="1" s="1"/>
  <c r="D355" i="1" s="1"/>
  <c r="C356" i="1" s="1"/>
  <c r="D356" i="1" s="1"/>
  <c r="B381" i="1" l="1"/>
  <c r="C255" i="1"/>
  <c r="D255" i="1" s="1"/>
  <c r="C256" i="1" s="1"/>
  <c r="D256" i="1" s="1"/>
  <c r="C257" i="1" s="1"/>
  <c r="B277" i="1"/>
  <c r="C267" i="1" l="1"/>
  <c r="D267" i="1" s="1"/>
  <c r="C268" i="1" s="1"/>
  <c r="D268" i="1" s="1"/>
  <c r="C269" i="1" s="1"/>
  <c r="B191" i="1"/>
  <c r="I191" i="1"/>
  <c r="B93" i="1"/>
  <c r="D176" i="1" l="1"/>
  <c r="C177" i="1" s="1"/>
  <c r="B370" i="1"/>
  <c r="B352" i="1"/>
  <c r="B340" i="1"/>
  <c r="B330" i="1"/>
  <c r="B318" i="1"/>
  <c r="B300" i="1"/>
  <c r="B282" i="1"/>
  <c r="B242" i="1"/>
  <c r="B227" i="1"/>
  <c r="B61" i="1"/>
  <c r="B215" i="1"/>
  <c r="I215" i="1"/>
  <c r="B203" i="1"/>
  <c r="B43" i="1"/>
  <c r="B173" i="1"/>
  <c r="B117" i="1"/>
  <c r="B105" i="1"/>
  <c r="B24" i="1"/>
  <c r="D46" i="1" l="1"/>
  <c r="C47" i="1" s="1"/>
  <c r="D64" i="1"/>
  <c r="C65" i="1" s="1"/>
  <c r="D177" i="1"/>
  <c r="C178" i="1" s="1"/>
  <c r="I330" i="1"/>
  <c r="I117" i="1"/>
  <c r="I105" i="1"/>
  <c r="I93" i="1"/>
  <c r="I340" i="1"/>
  <c r="I370" i="1"/>
  <c r="C357" i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1" i="1" s="1"/>
  <c r="I352" i="1"/>
  <c r="I318" i="1"/>
  <c r="I300" i="1"/>
  <c r="I155" i="1"/>
  <c r="B155" i="1"/>
  <c r="I143" i="1"/>
  <c r="B143" i="1"/>
  <c r="D133" i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I131" i="1"/>
  <c r="B131" i="1"/>
  <c r="I130" i="1"/>
  <c r="I81" i="1"/>
  <c r="B81" i="1"/>
  <c r="I266" i="1"/>
  <c r="B266" i="1"/>
  <c r="I254" i="1"/>
  <c r="B254" i="1"/>
  <c r="I242" i="1"/>
  <c r="I227" i="1"/>
  <c r="I61" i="1"/>
  <c r="I203" i="1"/>
  <c r="I173" i="1"/>
  <c r="I80" i="1"/>
  <c r="D371" i="1" l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D47" i="1"/>
  <c r="C48" i="1" s="1"/>
  <c r="D65" i="1"/>
  <c r="C66" i="1" s="1"/>
  <c r="D84" i="1"/>
  <c r="C85" i="1" s="1"/>
  <c r="D96" i="1"/>
  <c r="C97" i="1" s="1"/>
  <c r="D109" i="1"/>
  <c r="C110" i="1" s="1"/>
  <c r="D121" i="1"/>
  <c r="C122" i="1" s="1"/>
  <c r="D122" i="1" s="1"/>
  <c r="C123" i="1" s="1"/>
  <c r="D146" i="1"/>
  <c r="C147" i="1" s="1"/>
  <c r="D158" i="1"/>
  <c r="C159" i="1" s="1"/>
  <c r="D178" i="1"/>
  <c r="C179" i="1" s="1"/>
  <c r="D207" i="1"/>
  <c r="C208" i="1" s="1"/>
  <c r="D245" i="1"/>
  <c r="C246" i="1" s="1"/>
  <c r="D321" i="1"/>
  <c r="C322" i="1" s="1"/>
  <c r="D333" i="1"/>
  <c r="C334" i="1" s="1"/>
  <c r="D343" i="1"/>
  <c r="C344" i="1" s="1"/>
  <c r="I282" i="1"/>
  <c r="I43" i="1"/>
  <c r="I42" i="1"/>
  <c r="I24" i="1"/>
  <c r="D48" i="1" l="1"/>
  <c r="C49" i="1" s="1"/>
  <c r="D66" i="1"/>
  <c r="C67" i="1" s="1"/>
  <c r="D85" i="1"/>
  <c r="C86" i="1" s="1"/>
  <c r="D97" i="1"/>
  <c r="C98" i="1" s="1"/>
  <c r="D110" i="1"/>
  <c r="C111" i="1" s="1"/>
  <c r="D111" i="1" s="1"/>
  <c r="C112" i="1" s="1"/>
  <c r="D123" i="1"/>
  <c r="C124" i="1" s="1"/>
  <c r="D147" i="1"/>
  <c r="C148" i="1" s="1"/>
  <c r="D159" i="1"/>
  <c r="C160" i="1" s="1"/>
  <c r="D179" i="1"/>
  <c r="C180" i="1" s="1"/>
  <c r="D208" i="1"/>
  <c r="C209" i="1" s="1"/>
  <c r="D246" i="1"/>
  <c r="C247" i="1" s="1"/>
  <c r="D257" i="1"/>
  <c r="C258" i="1" s="1"/>
  <c r="D269" i="1"/>
  <c r="C270" i="1" s="1"/>
  <c r="D303" i="1"/>
  <c r="D322" i="1"/>
  <c r="C323" i="1" s="1"/>
  <c r="D334" i="1"/>
  <c r="C335" i="1" s="1"/>
  <c r="D344" i="1"/>
  <c r="C345" i="1" s="1"/>
  <c r="C377" i="1"/>
  <c r="D377" i="1" s="1"/>
  <c r="C378" i="1" s="1"/>
  <c r="D378" i="1" s="1"/>
  <c r="C379" i="1" s="1"/>
  <c r="I279" i="1"/>
  <c r="I240" i="1"/>
  <c r="I169" i="1"/>
  <c r="D49" i="1" l="1"/>
  <c r="C50" i="1" s="1"/>
  <c r="D67" i="1"/>
  <c r="C68" i="1" s="1"/>
  <c r="D86" i="1"/>
  <c r="C87" i="1" s="1"/>
  <c r="D98" i="1"/>
  <c r="C99" i="1" s="1"/>
  <c r="D99" i="1" s="1"/>
  <c r="C100" i="1" s="1"/>
  <c r="D100" i="1" s="1"/>
  <c r="C101" i="1" s="1"/>
  <c r="D101" i="1" s="1"/>
  <c r="C102" i="1" s="1"/>
  <c r="D112" i="1"/>
  <c r="C113" i="1" s="1"/>
  <c r="D124" i="1"/>
  <c r="C125" i="1" s="1"/>
  <c r="D148" i="1"/>
  <c r="C149" i="1" s="1"/>
  <c r="D160" i="1"/>
  <c r="C161" i="1" s="1"/>
  <c r="D180" i="1"/>
  <c r="C181" i="1" s="1"/>
  <c r="D209" i="1"/>
  <c r="C210" i="1" s="1"/>
  <c r="D247" i="1"/>
  <c r="C248" i="1" s="1"/>
  <c r="D258" i="1"/>
  <c r="C259" i="1" s="1"/>
  <c r="D270" i="1"/>
  <c r="C271" i="1" s="1"/>
  <c r="C304" i="1"/>
  <c r="D304" i="1" s="1"/>
  <c r="D323" i="1"/>
  <c r="C324" i="1" s="1"/>
  <c r="D335" i="1"/>
  <c r="C336" i="1" s="1"/>
  <c r="D345" i="1"/>
  <c r="C346" i="1" s="1"/>
  <c r="D379" i="1"/>
  <c r="C380" i="1" s="1"/>
  <c r="I168" i="1"/>
  <c r="I6" i="1"/>
  <c r="I5" i="1" s="1"/>
  <c r="D50" i="1" l="1"/>
  <c r="C51" i="1" s="1"/>
  <c r="D68" i="1"/>
  <c r="C69" i="1" s="1"/>
  <c r="D87" i="1"/>
  <c r="C88" i="1" s="1"/>
  <c r="D113" i="1"/>
  <c r="C114" i="1" s="1"/>
  <c r="D125" i="1"/>
  <c r="C126" i="1" s="1"/>
  <c r="D149" i="1"/>
  <c r="C150" i="1" s="1"/>
  <c r="D161" i="1"/>
  <c r="C162" i="1" s="1"/>
  <c r="D181" i="1"/>
  <c r="C182" i="1" s="1"/>
  <c r="D210" i="1"/>
  <c r="C211" i="1" s="1"/>
  <c r="D248" i="1"/>
  <c r="C249" i="1" s="1"/>
  <c r="D259" i="1"/>
  <c r="C260" i="1" s="1"/>
  <c r="D271" i="1"/>
  <c r="C272" i="1" s="1"/>
  <c r="C305" i="1"/>
  <c r="D305" i="1" s="1"/>
  <c r="C306" i="1" s="1"/>
  <c r="D306" i="1" s="1"/>
  <c r="C307" i="1" s="1"/>
  <c r="D307" i="1" s="1"/>
  <c r="C308" i="1" s="1"/>
  <c r="D324" i="1"/>
  <c r="C325" i="1" s="1"/>
  <c r="D336" i="1"/>
  <c r="C337" i="1" s="1"/>
  <c r="D346" i="1"/>
  <c r="C347" i="1" s="1"/>
  <c r="D380" i="1"/>
  <c r="I4" i="1"/>
  <c r="I3" i="1" s="1"/>
  <c r="D51" i="1" l="1"/>
  <c r="C52" i="1" s="1"/>
  <c r="D69" i="1"/>
  <c r="C70" i="1" s="1"/>
  <c r="D88" i="1"/>
  <c r="D102" i="1"/>
  <c r="C103" i="1" s="1"/>
  <c r="D114" i="1"/>
  <c r="C115" i="1" s="1"/>
  <c r="D126" i="1"/>
  <c r="C127" i="1" s="1"/>
  <c r="D150" i="1"/>
  <c r="C151" i="1" s="1"/>
  <c r="D162" i="1"/>
  <c r="C163" i="1" s="1"/>
  <c r="D182" i="1"/>
  <c r="C183" i="1" s="1"/>
  <c r="D211" i="1"/>
  <c r="C212" i="1" s="1"/>
  <c r="D249" i="1"/>
  <c r="C250" i="1" s="1"/>
  <c r="D260" i="1"/>
  <c r="C261" i="1" s="1"/>
  <c r="D272" i="1"/>
  <c r="C273" i="1" s="1"/>
  <c r="D325" i="1"/>
  <c r="C326" i="1" s="1"/>
  <c r="D337" i="1"/>
  <c r="C338" i="1" s="1"/>
  <c r="D347" i="1"/>
  <c r="C348" i="1" s="1"/>
  <c r="C381" i="1"/>
  <c r="D381" i="1" s="1"/>
  <c r="D308" i="1"/>
  <c r="C309" i="1" s="1"/>
  <c r="B23" i="1"/>
  <c r="D9" i="1" l="1"/>
  <c r="C10" i="1" s="1"/>
  <c r="D27" i="1"/>
  <c r="C28" i="1" s="1"/>
  <c r="D52" i="1"/>
  <c r="C53" i="1" s="1"/>
  <c r="D70" i="1"/>
  <c r="C71" i="1" s="1"/>
  <c r="C89" i="1"/>
  <c r="D89" i="1" s="1"/>
  <c r="C90" i="1" s="1"/>
  <c r="D90" i="1" s="1"/>
  <c r="C91" i="1" s="1"/>
  <c r="D115" i="1"/>
  <c r="C116" i="1" s="1"/>
  <c r="D127" i="1"/>
  <c r="D151" i="1"/>
  <c r="C152" i="1" s="1"/>
  <c r="D163" i="1"/>
  <c r="C164" i="1" s="1"/>
  <c r="D183" i="1"/>
  <c r="C184" i="1" s="1"/>
  <c r="D212" i="1"/>
  <c r="C213" i="1" s="1"/>
  <c r="D250" i="1"/>
  <c r="C251" i="1" s="1"/>
  <c r="D261" i="1"/>
  <c r="C262" i="1" s="1"/>
  <c r="D273" i="1"/>
  <c r="C274" i="1" s="1"/>
  <c r="D285" i="1"/>
  <c r="D326" i="1"/>
  <c r="C327" i="1" s="1"/>
  <c r="D338" i="1"/>
  <c r="C339" i="1" s="1"/>
  <c r="D348" i="1"/>
  <c r="C349" i="1" s="1"/>
  <c r="D309" i="1"/>
  <c r="C310" i="1" s="1"/>
  <c r="B6" i="1"/>
  <c r="D10" i="1" l="1"/>
  <c r="C11" i="1" s="1"/>
  <c r="D28" i="1"/>
  <c r="C29" i="1" s="1"/>
  <c r="D53" i="1"/>
  <c r="C54" i="1" s="1"/>
  <c r="D71" i="1"/>
  <c r="C72" i="1" s="1"/>
  <c r="D91" i="1"/>
  <c r="D103" i="1"/>
  <c r="C104" i="1" s="1"/>
  <c r="D152" i="1"/>
  <c r="C153" i="1" s="1"/>
  <c r="D164" i="1"/>
  <c r="C165" i="1" s="1"/>
  <c r="D184" i="1"/>
  <c r="C185" i="1" s="1"/>
  <c r="D213" i="1"/>
  <c r="C214" i="1" s="1"/>
  <c r="D251" i="1"/>
  <c r="C252" i="1" s="1"/>
  <c r="D262" i="1"/>
  <c r="C263" i="1" s="1"/>
  <c r="D274" i="1"/>
  <c r="C275" i="1" s="1"/>
  <c r="C286" i="1"/>
  <c r="D286" i="1" s="1"/>
  <c r="D327" i="1"/>
  <c r="C328" i="1" s="1"/>
  <c r="D339" i="1"/>
  <c r="D349" i="1"/>
  <c r="C350" i="1" s="1"/>
  <c r="D310" i="1"/>
  <c r="C311" i="1" s="1"/>
  <c r="D194" i="1"/>
  <c r="C195" i="1" s="1"/>
  <c r="D195" i="1" s="1"/>
  <c r="C196" i="1" s="1"/>
  <c r="D196" i="1" s="1"/>
  <c r="C197" i="1" s="1"/>
  <c r="D197" i="1" s="1"/>
  <c r="D11" i="1" l="1"/>
  <c r="C12" i="1" s="1"/>
  <c r="D29" i="1"/>
  <c r="C30" i="1" s="1"/>
  <c r="D54" i="1"/>
  <c r="C55" i="1" s="1"/>
  <c r="D72" i="1"/>
  <c r="C73" i="1" s="1"/>
  <c r="C92" i="1"/>
  <c r="D92" i="1" s="1"/>
  <c r="D104" i="1"/>
  <c r="D116" i="1"/>
  <c r="C128" i="1"/>
  <c r="D128" i="1" s="1"/>
  <c r="D153" i="1"/>
  <c r="D165" i="1"/>
  <c r="D185" i="1"/>
  <c r="C186" i="1" s="1"/>
  <c r="C198" i="1"/>
  <c r="D198" i="1" s="1"/>
  <c r="C199" i="1" s="1"/>
  <c r="D199" i="1" s="1"/>
  <c r="C200" i="1" s="1"/>
  <c r="D218" i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D214" i="1"/>
  <c r="D252" i="1"/>
  <c r="D263" i="1"/>
  <c r="C264" i="1" s="1"/>
  <c r="D275" i="1"/>
  <c r="C276" i="1" s="1"/>
  <c r="C287" i="1"/>
  <c r="D287" i="1" s="1"/>
  <c r="C288" i="1" s="1"/>
  <c r="D288" i="1" s="1"/>
  <c r="C289" i="1" s="1"/>
  <c r="D289" i="1" s="1"/>
  <c r="C290" i="1" s="1"/>
  <c r="D328" i="1"/>
  <c r="D350" i="1"/>
  <c r="D311" i="1"/>
  <c r="C312" i="1" s="1"/>
  <c r="D12" i="1" l="1"/>
  <c r="D30" i="1"/>
  <c r="C31" i="1" s="1"/>
  <c r="D55" i="1"/>
  <c r="C56" i="1" s="1"/>
  <c r="D73" i="1"/>
  <c r="C74" i="1" s="1"/>
  <c r="C154" i="1"/>
  <c r="D154" i="1" s="1"/>
  <c r="C166" i="1"/>
  <c r="D166" i="1" s="1"/>
  <c r="D186" i="1"/>
  <c r="C187" i="1" s="1"/>
  <c r="D200" i="1"/>
  <c r="C201" i="1" s="1"/>
  <c r="C253" i="1"/>
  <c r="D253" i="1" s="1"/>
  <c r="D264" i="1"/>
  <c r="D276" i="1"/>
  <c r="C329" i="1"/>
  <c r="D329" i="1" s="1"/>
  <c r="C351" i="1"/>
  <c r="D351" i="1" s="1"/>
  <c r="D290" i="1"/>
  <c r="C291" i="1" s="1"/>
  <c r="D312" i="1"/>
  <c r="C313" i="1" s="1"/>
  <c r="C13" i="1" l="1"/>
  <c r="D13" i="1" s="1"/>
  <c r="D31" i="1"/>
  <c r="C32" i="1" s="1"/>
  <c r="D56" i="1"/>
  <c r="C57" i="1" s="1"/>
  <c r="D74" i="1"/>
  <c r="C75" i="1" s="1"/>
  <c r="D187" i="1"/>
  <c r="C188" i="1" s="1"/>
  <c r="D201" i="1"/>
  <c r="C265" i="1"/>
  <c r="D265" i="1" s="1"/>
  <c r="C277" i="1"/>
  <c r="D277" i="1" s="1"/>
  <c r="D291" i="1"/>
  <c r="C292" i="1" s="1"/>
  <c r="C14" i="1" l="1"/>
  <c r="D14" i="1" s="1"/>
  <c r="D32" i="1"/>
  <c r="C33" i="1" s="1"/>
  <c r="D57" i="1"/>
  <c r="C58" i="1" s="1"/>
  <c r="D75" i="1"/>
  <c r="C76" i="1" s="1"/>
  <c r="D188" i="1"/>
  <c r="C189" i="1" s="1"/>
  <c r="C202" i="1"/>
  <c r="D202" i="1" s="1"/>
  <c r="D313" i="1"/>
  <c r="C314" i="1" s="1"/>
  <c r="D292" i="1"/>
  <c r="C293" i="1" s="1"/>
  <c r="C15" i="1" l="1"/>
  <c r="D15" i="1" s="1"/>
  <c r="D33" i="1"/>
  <c r="C34" i="1" s="1"/>
  <c r="D58" i="1"/>
  <c r="C59" i="1" s="1"/>
  <c r="D76" i="1"/>
  <c r="C77" i="1" s="1"/>
  <c r="D189" i="1"/>
  <c r="D314" i="1"/>
  <c r="C315" i="1" s="1"/>
  <c r="D293" i="1"/>
  <c r="C294" i="1" s="1"/>
  <c r="C16" i="1" l="1"/>
  <c r="D16" i="1" s="1"/>
  <c r="D34" i="1"/>
  <c r="C35" i="1" s="1"/>
  <c r="D59" i="1"/>
  <c r="D77" i="1"/>
  <c r="C190" i="1"/>
  <c r="D190" i="1" s="1"/>
  <c r="D315" i="1"/>
  <c r="C316" i="1" s="1"/>
  <c r="D294" i="1"/>
  <c r="C295" i="1" s="1"/>
  <c r="C17" i="1" l="1"/>
  <c r="D17" i="1" s="1"/>
  <c r="D35" i="1"/>
  <c r="C36" i="1" s="1"/>
  <c r="C60" i="1"/>
  <c r="D60" i="1" s="1"/>
  <c r="C78" i="1"/>
  <c r="D78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D316" i="1"/>
  <c r="D295" i="1"/>
  <c r="C296" i="1" s="1"/>
  <c r="C18" i="1" l="1"/>
  <c r="D18" i="1" s="1"/>
  <c r="D36" i="1"/>
  <c r="C37" i="1" s="1"/>
  <c r="C317" i="1"/>
  <c r="D317" i="1" s="1"/>
  <c r="D296" i="1"/>
  <c r="C297" i="1" s="1"/>
  <c r="C19" i="1" l="1"/>
  <c r="D19" i="1" s="1"/>
  <c r="D37" i="1"/>
  <c r="C38" i="1" s="1"/>
  <c r="D297" i="1"/>
  <c r="C298" i="1" s="1"/>
  <c r="C20" i="1" l="1"/>
  <c r="D20" i="1" s="1"/>
  <c r="C21" i="1" s="1"/>
  <c r="D21" i="1" s="1"/>
  <c r="C22" i="1" s="1"/>
  <c r="D22" i="1" s="1"/>
  <c r="D38" i="1"/>
  <c r="C39" i="1" s="1"/>
  <c r="D298" i="1"/>
  <c r="C299" i="1" s="1"/>
  <c r="C23" i="1" l="1"/>
  <c r="D23" i="1" s="1"/>
  <c r="D39" i="1"/>
  <c r="D299" i="1"/>
  <c r="C40" i="1" l="1"/>
  <c r="D40" i="1" s="1"/>
</calcChain>
</file>

<file path=xl/sharedStrings.xml><?xml version="1.0" encoding="utf-8"?>
<sst xmlns="http://schemas.openxmlformats.org/spreadsheetml/2006/main" count="1601" uniqueCount="124">
  <si>
    <t>Nome da tarefa</t>
  </si>
  <si>
    <t>Duração</t>
  </si>
  <si>
    <t>Iniciar</t>
  </si>
  <si>
    <t>Terminar</t>
  </si>
  <si>
    <t>Antecessores</t>
  </si>
  <si>
    <t>% concluído</t>
  </si>
  <si>
    <t>Status</t>
  </si>
  <si>
    <t>Comentários</t>
  </si>
  <si>
    <t>Publicidade: jornal de circulação nacional ou Diário Oficial da União (DOU) ou do Estado (DOE)</t>
  </si>
  <si>
    <t>Venda do edital, prazo para preparação das propostas, recebimento e abertura das Propostas</t>
  </si>
  <si>
    <t>Avaliação das propostas e elaboração do Relatório de Julgamento</t>
  </si>
  <si>
    <t>Negociação e assinatura do contrato</t>
  </si>
  <si>
    <t>Emissão da Ordem de Serviço (OS)</t>
  </si>
  <si>
    <t>Execução das Obras</t>
  </si>
  <si>
    <t>Não Objeção do BID</t>
  </si>
  <si>
    <t>Preparação da SDP</t>
  </si>
  <si>
    <t>Não Objeção do BID ao RFLC e à SDP</t>
  </si>
  <si>
    <t>Convite aos Consultores, preparação das propostas, recebimento e abertura das propostas técnicas</t>
  </si>
  <si>
    <t>Avaliação das propostas técnicas e elaboração do Relatório de Julgamento Técnico</t>
  </si>
  <si>
    <t>Proposta Financeira: Convite às consultoras qualificadas tecnicamente para abertura, comunicação às desqualificadas, Sessão Pública de abertura</t>
  </si>
  <si>
    <t>Avaliação das propostas financeiras e elaboração do Relatório de Julgamento Final (Técnico-Financeiro)</t>
  </si>
  <si>
    <t>Envio ao BID: minuta do contrato rubricada pelas partes (anexar: Relatório Final de Julgamento e Ata das Negociações)</t>
  </si>
  <si>
    <t>Assinatura do Contrato e emissão da Ordem de Serviço (OS)</t>
  </si>
  <si>
    <t>Execução dos Trabalhos</t>
  </si>
  <si>
    <t>Negociação com a Consultora vencedora (Elaboração da Ata) e rubrica na minuta do contrato negociado</t>
  </si>
  <si>
    <t>Emissão de parecer da PGM, SMF e SEPLAG</t>
  </si>
  <si>
    <t>Elaboração de Termos de Referência (TDR), Orçamento (arquivo separado)</t>
  </si>
  <si>
    <t>Procedimentos de Divulgação da Manifestação de Interesse (MI) e Publicação: jornal de circulação nacional ou DOU ou DOE e Development Business (DB)</t>
  </si>
  <si>
    <r>
      <t>Recebimento das MI, preparação da lista curta e elaboração do Relatório de Formação da Lista Curta (RFLC)</t>
    </r>
    <r>
      <rPr>
        <b/>
        <sz val="10"/>
        <color rgb="FFFF0000"/>
        <rFont val="Arial"/>
        <family val="2"/>
      </rPr>
      <t>*</t>
    </r>
  </si>
  <si>
    <t xml:space="preserve">I - Engenharia e Administração </t>
  </si>
  <si>
    <t>1.1 Gestão, acompanhamento e avaliação</t>
  </si>
  <si>
    <t>II - Custos Diretos</t>
  </si>
  <si>
    <t>Não se aplica</t>
  </si>
  <si>
    <t>1.1.1 e 1.1.2</t>
  </si>
  <si>
    <t>2.1.1 e 2.1.2</t>
  </si>
  <si>
    <t>Coord. Geral</t>
  </si>
  <si>
    <t>CEL</t>
  </si>
  <si>
    <t>Apoio</t>
  </si>
  <si>
    <t>Projeto e Orçamento</t>
  </si>
  <si>
    <t>Elaboração de Edital e Procedimentos de Divulgação</t>
  </si>
  <si>
    <t>Responsável</t>
  </si>
  <si>
    <t>Gerente</t>
  </si>
  <si>
    <t>Especificações Técnicas e Orçamento</t>
  </si>
  <si>
    <t>Em execução</t>
  </si>
  <si>
    <t>Aguardando</t>
  </si>
  <si>
    <t>Parado</t>
  </si>
  <si>
    <t>Concluído</t>
  </si>
  <si>
    <t>Convite às Consultoras, preparação das propostas, recebimento e abertura das propostas técnicas</t>
  </si>
  <si>
    <t>Matriz de Responsabilidade</t>
  </si>
  <si>
    <t>PROGRAMA DE DESENVOLVIMENTO URBANO SUSTENTÁVEL DE LONDRINA</t>
  </si>
  <si>
    <t xml:space="preserve">1.2 Projetos de Engenharia e Arquitetura </t>
  </si>
  <si>
    <t>COMPONENTE 1 - Recuperação e Revitalização Ambiental de Fundos de Vale</t>
  </si>
  <si>
    <t>COMPONENTE 2 - Mobilidade Urbana</t>
  </si>
  <si>
    <t>COMPONENTE 3 - Modernização da Gestão Municipal</t>
  </si>
  <si>
    <t>1.4 Aquisição de Mobiliário, Equipamentos e Veículos de apoio à UGP</t>
  </si>
  <si>
    <t xml:space="preserve">CEL </t>
  </si>
  <si>
    <t>Coord. Serviços</t>
  </si>
  <si>
    <t xml:space="preserve">Coord. Geral </t>
  </si>
  <si>
    <t>Coord. Consult.</t>
  </si>
  <si>
    <t>Coord. Obras</t>
  </si>
  <si>
    <t>2.1.3</t>
  </si>
  <si>
    <t>2.1.1 , 2.1.2 e 2.1.3</t>
  </si>
  <si>
    <t>2.1.6</t>
  </si>
  <si>
    <t>Coord. Geral/SMOP/COHAB</t>
  </si>
  <si>
    <t>3.3.2 e 3.3.3</t>
  </si>
  <si>
    <t>Coord.Geral/SMGP/DTI</t>
  </si>
  <si>
    <t>Coord..Consult.</t>
  </si>
  <si>
    <t>3.3.8.</t>
  </si>
  <si>
    <t>1.1.1.Contratação de empresas de consultoria para Apoio ao Gerenciamento, monitoramento e supervisão de obras do programa (SBQC Ex-Ante: US$ 1,035 mil)</t>
  </si>
  <si>
    <r>
      <rPr>
        <u/>
        <sz val="10"/>
        <rFont val="Arial"/>
        <family val="2"/>
      </rPr>
      <t>3</t>
    </r>
    <r>
      <rPr>
        <b/>
        <u/>
        <sz val="10"/>
        <rFont val="Arial"/>
        <family val="2"/>
      </rPr>
      <t>.</t>
    </r>
    <r>
      <rPr>
        <u/>
        <sz val="10"/>
        <rFont val="Arial"/>
        <family val="2"/>
      </rPr>
      <t>3.2.Contratação de Consultoria para elaboração do Plano de Drenagem Urbana</t>
    </r>
    <r>
      <rPr>
        <b/>
        <u/>
        <sz val="10"/>
        <rFont val="Arial"/>
        <family val="2"/>
      </rPr>
      <t xml:space="preserve"> (SBQC Ex-Ante: US$ 1.019 mil)</t>
    </r>
  </si>
  <si>
    <t xml:space="preserve">1.3 Aquisição de Softwares e Serviços  - </t>
  </si>
  <si>
    <t>Envio de convites</t>
  </si>
  <si>
    <t>Recebimento propostas</t>
  </si>
  <si>
    <t xml:space="preserve">Entrega </t>
  </si>
  <si>
    <r>
      <t xml:space="preserve">1.4.1.Aquisição de mobiliário </t>
    </r>
    <r>
      <rPr>
        <b/>
        <u/>
        <sz val="10"/>
        <rFont val="Arial"/>
        <family val="2"/>
      </rPr>
      <t>(CP Ex-Ante: US$ 54 mil)</t>
    </r>
  </si>
  <si>
    <r>
      <t xml:space="preserve">1.4.2.Aquisição de equipamentos de informática </t>
    </r>
    <r>
      <rPr>
        <b/>
        <u/>
        <sz val="10"/>
        <rFont val="Arial"/>
        <family val="2"/>
      </rPr>
      <t>(CP Ex-Ante: US$ 26 mil)</t>
    </r>
  </si>
  <si>
    <r>
      <t xml:space="preserve">1.4.3.Aquisição de veículos </t>
    </r>
    <r>
      <rPr>
        <b/>
        <u/>
        <sz val="10"/>
        <rFont val="Arial"/>
        <family val="2"/>
      </rPr>
      <t>(CP Ex-Ante: US$ 48 mil)</t>
    </r>
  </si>
  <si>
    <r>
      <t>Recebimento das MI, preparação da lista curta e elaboração do Relatório de Formação da Lista Curta (RFLC)</t>
    </r>
    <r>
      <rPr>
        <b/>
        <sz val="10"/>
        <rFont val="Arial"/>
        <family val="2"/>
      </rPr>
      <t>*</t>
    </r>
  </si>
  <si>
    <r>
      <t xml:space="preserve">3.3.3.Aquisição de equipamentos de informática SIGLON </t>
    </r>
    <r>
      <rPr>
        <b/>
        <u/>
        <sz val="10"/>
        <rFont val="Arial"/>
        <family val="2"/>
      </rPr>
      <t>(LPN Ex-Ante: US$ 2.402 mil)</t>
    </r>
  </si>
  <si>
    <r>
      <rPr>
        <u/>
        <sz val="10"/>
        <rFont val="Arial"/>
        <family val="2"/>
      </rPr>
      <t>3.3.1.Contratação de Consultoria para elaboração do Plano de Transporte e Mobilidade Urbana</t>
    </r>
    <r>
      <rPr>
        <b/>
        <u/>
        <sz val="10"/>
        <rFont val="Arial"/>
        <family val="2"/>
      </rPr>
      <t xml:space="preserve"> (SBQC Ex-Ante: US$ 1.243 mil)</t>
    </r>
  </si>
  <si>
    <r>
      <t>2.2.2.Contratação de empresa para execução de obras de adequação viária</t>
    </r>
    <r>
      <rPr>
        <b/>
        <u/>
        <sz val="10"/>
        <rFont val="Arial"/>
        <family val="2"/>
      </rPr>
      <t xml:space="preserve"> (LPN Ex-Ante: US$ 377 mil)</t>
    </r>
  </si>
  <si>
    <r>
      <t>2.2.3.Contratação de empresa para execução de obras de duplicação viária</t>
    </r>
    <r>
      <rPr>
        <b/>
        <u/>
        <sz val="10"/>
        <rFont val="Arial"/>
        <family val="2"/>
      </rPr>
      <t xml:space="preserve"> (LPN Ex-Ante: US$ 1.513 mil)</t>
    </r>
  </si>
  <si>
    <r>
      <t>2.2.1.Contratação de empresa para execução de obras de ciclovia</t>
    </r>
    <r>
      <rPr>
        <b/>
        <u/>
        <sz val="10"/>
        <rFont val="Arial"/>
        <family val="2"/>
      </rPr>
      <t xml:space="preserve"> (LPN Ex-Ante: US$ 2.074 mil)</t>
    </r>
  </si>
  <si>
    <r>
      <t xml:space="preserve">1.3.2.Contratação de empresa para ministrar curso para o Nível Operacional da UGP/PML </t>
    </r>
    <r>
      <rPr>
        <b/>
        <u/>
        <sz val="10"/>
        <rFont val="Arial"/>
        <family val="2"/>
      </rPr>
      <t>(CP Ex-Ante: US$ 150 mil)</t>
    </r>
  </si>
  <si>
    <r>
      <t xml:space="preserve">1.3.3.Contratação de empresa para ministrar curso para o Nível Gerencial da UGP/PML </t>
    </r>
    <r>
      <rPr>
        <b/>
        <u/>
        <sz val="10"/>
        <rFont val="Arial"/>
        <family val="2"/>
      </rPr>
      <t>(CP Ex-Ante: US$ 150 mil)</t>
    </r>
  </si>
  <si>
    <r>
      <t>1.3.4.Contratação de empresa para ministrar curso para o Nível Estratégico da UGP/PML</t>
    </r>
    <r>
      <rPr>
        <b/>
        <u/>
        <sz val="10"/>
        <rFont val="Arial"/>
        <family val="2"/>
      </rPr>
      <t xml:space="preserve"> (CP Ex-Ante: US$ 240 mil)</t>
    </r>
  </si>
  <si>
    <r>
      <t>2.1.2.Contratação de empresa para execução de obras parea realocação das famílias</t>
    </r>
    <r>
      <rPr>
        <b/>
        <u/>
        <sz val="10"/>
        <rFont val="Arial"/>
        <family val="2"/>
      </rPr>
      <t xml:space="preserve"> (LPN Ex-Ante: US$ 7.832 mil)</t>
    </r>
  </si>
  <si>
    <r>
      <t xml:space="preserve">2.1.3.Contratação de empresa para realizar as atividades de regularização fundiária </t>
    </r>
    <r>
      <rPr>
        <b/>
        <u/>
        <sz val="10"/>
        <rFont val="Arial"/>
        <family val="2"/>
      </rPr>
      <t xml:space="preserve"> (LPN Ex-Ante: US$ xxxx mil)</t>
    </r>
  </si>
  <si>
    <r>
      <t>2.1.4.Contratação de empresa para execução de obras de recuperação ambiental</t>
    </r>
    <r>
      <rPr>
        <b/>
        <u/>
        <sz val="10"/>
        <rFont val="Arial"/>
        <family val="2"/>
      </rPr>
      <t xml:space="preserve"> (LPN Ex-Ante: US$ 1.730 mil)</t>
    </r>
  </si>
  <si>
    <r>
      <t>2.1.5.Contratação de empresa para execução de obras d</t>
    </r>
    <r>
      <rPr>
        <b/>
        <u/>
        <sz val="10"/>
        <rFont val="Arial"/>
        <family val="2"/>
      </rPr>
      <t>o Parque Linear do Ribeirão Cambé (LPN Ex-Ante: US$ 7.848 mil)</t>
    </r>
  </si>
  <si>
    <r>
      <t xml:space="preserve">3.3.5.Aquisição de equipamentos de informática para modernização do Data Center </t>
    </r>
    <r>
      <rPr>
        <b/>
        <u/>
        <sz val="10"/>
        <rFont val="Arial"/>
        <family val="2"/>
      </rPr>
      <t>(LPN Ex-Ante: US$ 2.358 mil)</t>
    </r>
  </si>
  <si>
    <r>
      <t xml:space="preserve">3.3.6.Contratação de empresa para elaboração do Projeto Executivo do Arquivo Público </t>
    </r>
    <r>
      <rPr>
        <b/>
        <u/>
        <sz val="10"/>
        <rFont val="Arial"/>
        <family val="2"/>
      </rPr>
      <t>(SBQC Ex-Ante: US$ xxx mil)</t>
    </r>
  </si>
  <si>
    <r>
      <t>3.3.7.Contratação de empresa para execução de obras do Arquivo Público</t>
    </r>
    <r>
      <rPr>
        <b/>
        <u/>
        <sz val="10"/>
        <rFont val="Arial"/>
        <family val="2"/>
      </rPr>
      <t xml:space="preserve"> (LPN Ex-Ante: US$ 1.019 mil)</t>
    </r>
  </si>
  <si>
    <r>
      <t xml:space="preserve">1.2.1.Contratação de empresa para elaboração do Projeto Executivo das obras das comunidades em áreas de risco </t>
    </r>
    <r>
      <rPr>
        <b/>
        <u/>
        <sz val="10"/>
        <rFont val="Arial"/>
        <family val="2"/>
      </rPr>
      <t>(SBQC Ex-Ante:)</t>
    </r>
  </si>
  <si>
    <r>
      <t xml:space="preserve">1.2.2.Contratação de empresa para elaboração do Projeto Executivo das obras do Parque Linear do Ribeirão Cambé </t>
    </r>
    <r>
      <rPr>
        <b/>
        <u/>
        <sz val="10"/>
        <rFont val="Arial"/>
        <family val="2"/>
      </rPr>
      <t>(SBQC Ex-Ante)</t>
    </r>
  </si>
  <si>
    <t>indicador Resultado: Valorizção Imobiliíaria</t>
  </si>
  <si>
    <t>indicador Resultado: Área verde por habitante na cidade</t>
  </si>
  <si>
    <t>indicador Resultado: Número de usuarios que utilizam as áreas de fundo de vale revitalizadas.</t>
  </si>
  <si>
    <t xml:space="preserve">Indicador de Resultado: Aumento de velocidade  média nas vías urbanas (Avenida Winston Churchill) </t>
  </si>
  <si>
    <t>Indicador de Resultado: Aumento Real da Arrecacação de IPTU</t>
  </si>
  <si>
    <t>Indicador de Resultado: Redução do tempo de busca dos processos da administração municipal</t>
  </si>
  <si>
    <t>UGP</t>
  </si>
  <si>
    <t>Equipe técnica</t>
  </si>
  <si>
    <t>Equipe Técnica</t>
  </si>
  <si>
    <t>SMOP/COHAB</t>
  </si>
  <si>
    <t>Coord. Obras/SMOP/COHAB</t>
  </si>
  <si>
    <t>SMOP/SEMA</t>
  </si>
  <si>
    <t>Coord. Geral/SMOP/SEMA</t>
  </si>
  <si>
    <t>Coord. Obras/SMOP/SEMA</t>
  </si>
  <si>
    <t>SMOP/IPPUL</t>
  </si>
  <si>
    <t>Coord. Geral/SMOP/IPPUL</t>
  </si>
  <si>
    <t>Coord. Obras/SMOP/IPPUL</t>
  </si>
  <si>
    <t>SMGP/DTI</t>
  </si>
  <si>
    <t>Coord. Geral/SMGP/DTI</t>
  </si>
  <si>
    <t>Coord. Obras/SMGP/DTI</t>
  </si>
  <si>
    <t>1.1.2.Contratação de consultoria para realizar a  Avaliação Intermediária e Final do Programa (SQC Ex-Ante: US$ 112 mil)</t>
  </si>
  <si>
    <t>Área Técnica</t>
  </si>
  <si>
    <r>
      <t xml:space="preserve">1.3.1.Aquisição de softwares </t>
    </r>
    <r>
      <rPr>
        <b/>
        <u/>
        <sz val="10"/>
        <rFont val="Arial"/>
        <family val="2"/>
      </rPr>
      <t>(CP Ex-Ante: US$ 150 mil)</t>
    </r>
  </si>
  <si>
    <r>
      <t xml:space="preserve">2.1.1.Contratação de empresa para realizar o trabalho técnico social nas comunidades das áreas de risco </t>
    </r>
    <r>
      <rPr>
        <b/>
        <u/>
        <sz val="10"/>
        <color indexed="8"/>
        <rFont val="Arial"/>
        <family val="2"/>
      </rPr>
      <t>(SBQC Ex-Ante: US$ 471 mil)</t>
    </r>
  </si>
  <si>
    <r>
      <t xml:space="preserve">3.3.4 Contratação de Consultoria SIGLON </t>
    </r>
    <r>
      <rPr>
        <b/>
        <u/>
        <sz val="10"/>
        <color indexed="8"/>
        <rFont val="Arial"/>
        <family val="2"/>
      </rPr>
      <t>(CI Ex-Ante: US$ xxxx mil)</t>
    </r>
  </si>
  <si>
    <t>Elaboração do TDR e Orçamento</t>
  </si>
  <si>
    <t>Convite aos Consultores (pelo menos 3): preparação, envio, recebimento de MI</t>
  </si>
  <si>
    <t>Avaliação dos Currículos e Relatório de Julgamento</t>
  </si>
  <si>
    <t>Coord.Geral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</si>
</sst>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5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B050"/>
      <name val="Arial"/>
      <family val="2"/>
    </font>
    <font>
      <b/>
      <u/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indent="1"/>
    </xf>
    <xf numFmtId="0" fontId="6" fillId="0" borderId="0" xfId="0" applyFont="1" applyAlignment="1">
      <alignment horizontal="left" vertical="top" indent="3"/>
    </xf>
    <xf numFmtId="0" fontId="1" fillId="0" borderId="3" xfId="0" applyFont="1" applyBorder="1" applyAlignment="1">
      <alignment horizontal="left" vertical="top" indent="5"/>
    </xf>
    <xf numFmtId="0" fontId="10" fillId="0" borderId="3" xfId="0" applyFont="1" applyBorder="1" applyAlignment="1">
      <alignment horizontal="left" vertical="top" indent="5"/>
    </xf>
    <xf numFmtId="0" fontId="8" fillId="0" borderId="3" xfId="0" applyFont="1" applyBorder="1" applyAlignment="1">
      <alignment horizontal="left" vertical="top" indent="5"/>
    </xf>
    <xf numFmtId="0" fontId="8" fillId="0" borderId="5" xfId="0" applyFont="1" applyBorder="1" applyAlignment="1">
      <alignment horizontal="left" vertical="top" indent="5"/>
    </xf>
    <xf numFmtId="0" fontId="11" fillId="0" borderId="1" xfId="0" applyFont="1" applyBorder="1" applyAlignment="1">
      <alignment horizontal="left" vertical="top" indent="4"/>
    </xf>
    <xf numFmtId="0" fontId="7" fillId="0" borderId="3" xfId="0" applyFont="1" applyBorder="1" applyAlignment="1">
      <alignment horizontal="left" vertical="top" indent="5"/>
    </xf>
    <xf numFmtId="0" fontId="7" fillId="0" borderId="5" xfId="0" applyFont="1" applyBorder="1" applyAlignment="1">
      <alignment horizontal="left" vertical="top" indent="5"/>
    </xf>
    <xf numFmtId="0" fontId="8" fillId="0" borderId="3" xfId="0" applyFont="1" applyFill="1" applyBorder="1" applyAlignment="1">
      <alignment horizontal="left" vertical="top" indent="5"/>
    </xf>
    <xf numFmtId="0" fontId="7" fillId="0" borderId="0" xfId="0" applyFont="1" applyBorder="1" applyAlignment="1">
      <alignment horizontal="left" vertical="top" indent="5"/>
    </xf>
    <xf numFmtId="0" fontId="2" fillId="2" borderId="7" xfId="0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left" vertical="top"/>
    </xf>
    <xf numFmtId="0" fontId="4" fillId="0" borderId="2" xfId="0" applyFont="1" applyBorder="1" applyAlignment="1">
      <alignment vertical="top" wrapText="1"/>
    </xf>
    <xf numFmtId="14" fontId="2" fillId="2" borderId="0" xfId="0" applyNumberFormat="1" applyFont="1" applyFill="1" applyBorder="1" applyAlignment="1">
      <alignment horizontal="left" vertical="top"/>
    </xf>
    <xf numFmtId="14" fontId="10" fillId="3" borderId="0" xfId="0" applyNumberFormat="1" applyFont="1" applyFill="1" applyBorder="1" applyAlignment="1">
      <alignment horizontal="left" vertical="top"/>
    </xf>
    <xf numFmtId="0" fontId="4" fillId="0" borderId="4" xfId="0" applyFont="1" applyBorder="1" applyAlignment="1">
      <alignment vertical="top" wrapText="1"/>
    </xf>
    <xf numFmtId="14" fontId="2" fillId="3" borderId="0" xfId="0" applyNumberFormat="1" applyFont="1" applyFill="1" applyBorder="1" applyAlignment="1">
      <alignment horizontal="left" vertical="top"/>
    </xf>
    <xf numFmtId="0" fontId="4" fillId="0" borderId="6" xfId="0" applyFont="1" applyBorder="1" applyAlignment="1">
      <alignment vertical="top" wrapText="1"/>
    </xf>
    <xf numFmtId="9" fontId="3" fillId="0" borderId="0" xfId="1" applyFont="1" applyBorder="1" applyAlignment="1">
      <alignment vertical="top"/>
    </xf>
    <xf numFmtId="9" fontId="3" fillId="0" borderId="8" xfId="1" applyFont="1" applyBorder="1" applyAlignment="1">
      <alignment vertical="top"/>
    </xf>
    <xf numFmtId="9" fontId="3" fillId="6" borderId="0" xfId="1" applyFont="1" applyFill="1" applyAlignment="1">
      <alignment vertical="top"/>
    </xf>
    <xf numFmtId="0" fontId="12" fillId="0" borderId="0" xfId="0" applyFont="1"/>
    <xf numFmtId="0" fontId="1" fillId="0" borderId="3" xfId="0" applyFont="1" applyFill="1" applyBorder="1" applyAlignment="1">
      <alignment horizontal="left" vertical="top" indent="5"/>
    </xf>
    <xf numFmtId="0" fontId="11" fillId="0" borderId="1" xfId="0" applyFont="1" applyFill="1" applyBorder="1" applyAlignment="1">
      <alignment horizontal="left" vertical="top" indent="4"/>
    </xf>
    <xf numFmtId="0" fontId="10" fillId="0" borderId="3" xfId="0" applyFont="1" applyFill="1" applyBorder="1" applyAlignment="1">
      <alignment horizontal="left" vertical="top" indent="5"/>
    </xf>
    <xf numFmtId="0" fontId="8" fillId="0" borderId="5" xfId="0" applyFont="1" applyFill="1" applyBorder="1" applyAlignment="1">
      <alignment horizontal="left" vertical="top" indent="5"/>
    </xf>
    <xf numFmtId="0" fontId="1" fillId="8" borderId="7" xfId="0" applyFont="1" applyFill="1" applyBorder="1" applyAlignment="1">
      <alignment vertical="top"/>
    </xf>
    <xf numFmtId="0" fontId="1" fillId="8" borderId="0" xfId="0" applyFont="1" applyFill="1" applyBorder="1" applyAlignment="1">
      <alignment vertical="top"/>
    </xf>
    <xf numFmtId="0" fontId="1" fillId="8" borderId="8" xfId="0" applyFont="1" applyFill="1" applyBorder="1" applyAlignment="1">
      <alignment vertical="top"/>
    </xf>
    <xf numFmtId="0" fontId="1" fillId="8" borderId="1" xfId="0" applyFont="1" applyFill="1" applyBorder="1" applyAlignment="1">
      <alignment vertical="top"/>
    </xf>
    <xf numFmtId="0" fontId="5" fillId="6" borderId="0" xfId="0" applyFont="1" applyFill="1" applyAlignment="1">
      <alignment horizontal="left" vertical="top" indent="1"/>
    </xf>
    <xf numFmtId="0" fontId="1" fillId="6" borderId="0" xfId="0" applyFont="1" applyFill="1" applyAlignment="1">
      <alignment vertical="top"/>
    </xf>
    <xf numFmtId="0" fontId="2" fillId="6" borderId="0" xfId="0" applyFont="1" applyFill="1" applyAlignment="1">
      <alignment horizontal="left" vertical="top"/>
    </xf>
    <xf numFmtId="0" fontId="4" fillId="6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" fillId="9" borderId="9" xfId="0" applyFont="1" applyFill="1" applyBorder="1" applyAlignment="1">
      <alignment vertical="top"/>
    </xf>
    <xf numFmtId="0" fontId="1" fillId="9" borderId="10" xfId="0" applyFont="1" applyFill="1" applyBorder="1" applyAlignment="1">
      <alignment vertical="top"/>
    </xf>
    <xf numFmtId="0" fontId="1" fillId="9" borderId="11" xfId="0" applyFont="1" applyFill="1" applyBorder="1" applyAlignment="1">
      <alignment vertical="top"/>
    </xf>
    <xf numFmtId="0" fontId="1" fillId="8" borderId="2" xfId="0" applyFont="1" applyFill="1" applyBorder="1" applyAlignment="1">
      <alignment vertical="top"/>
    </xf>
    <xf numFmtId="0" fontId="1" fillId="8" borderId="4" xfId="0" applyFont="1" applyFill="1" applyBorder="1" applyAlignment="1">
      <alignment vertical="top"/>
    </xf>
    <xf numFmtId="9" fontId="3" fillId="5" borderId="12" xfId="1" applyFont="1" applyFill="1" applyBorder="1" applyAlignment="1">
      <alignment vertical="top"/>
    </xf>
    <xf numFmtId="0" fontId="1" fillId="7" borderId="0" xfId="0" applyFont="1" applyFill="1" applyAlignment="1">
      <alignment vertical="top"/>
    </xf>
    <xf numFmtId="0" fontId="2" fillId="7" borderId="0" xfId="0" applyFont="1" applyFill="1" applyAlignment="1">
      <alignment horizontal="left" vertical="top"/>
    </xf>
    <xf numFmtId="0" fontId="14" fillId="7" borderId="0" xfId="0" applyFont="1" applyFill="1" applyAlignment="1">
      <alignment horizontal="left" vertical="top" wrapText="1"/>
    </xf>
    <xf numFmtId="0" fontId="4" fillId="0" borderId="12" xfId="0" applyFont="1" applyBorder="1" applyAlignment="1">
      <alignment vertical="top" wrapText="1"/>
    </xf>
    <xf numFmtId="0" fontId="1" fillId="9" borderId="12" xfId="0" applyFont="1" applyFill="1" applyBorder="1" applyAlignment="1">
      <alignment vertical="top"/>
    </xf>
    <xf numFmtId="9" fontId="3" fillId="7" borderId="12" xfId="1" applyFont="1" applyFill="1" applyBorder="1" applyAlignment="1">
      <alignment vertical="top"/>
    </xf>
    <xf numFmtId="9" fontId="3" fillId="0" borderId="9" xfId="1" applyFont="1" applyBorder="1" applyAlignment="1">
      <alignment vertical="top"/>
    </xf>
    <xf numFmtId="9" fontId="3" fillId="0" borderId="10" xfId="1" applyFont="1" applyBorder="1" applyAlignment="1">
      <alignment vertical="top"/>
    </xf>
    <xf numFmtId="9" fontId="3" fillId="0" borderId="11" xfId="1" applyFont="1" applyBorder="1" applyAlignment="1">
      <alignment vertical="top"/>
    </xf>
    <xf numFmtId="9" fontId="3" fillId="5" borderId="13" xfId="1" applyFont="1" applyFill="1" applyBorder="1" applyAlignment="1">
      <alignment vertical="top"/>
    </xf>
    <xf numFmtId="14" fontId="1" fillId="0" borderId="0" xfId="0" applyNumberFormat="1" applyFont="1" applyFill="1" applyAlignment="1">
      <alignment horizontal="left" vertical="top"/>
    </xf>
    <xf numFmtId="14" fontId="2" fillId="0" borderId="0" xfId="0" applyNumberFormat="1" applyFont="1" applyFill="1" applyAlignment="1">
      <alignment horizontal="left" vertical="top"/>
    </xf>
    <xf numFmtId="14" fontId="10" fillId="3" borderId="0" xfId="0" applyNumberFormat="1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left" vertical="center"/>
    </xf>
    <xf numFmtId="0" fontId="1" fillId="8" borderId="8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14" fontId="2" fillId="11" borderId="0" xfId="0" applyNumberFormat="1" applyFont="1" applyFill="1" applyAlignment="1">
      <alignment horizontal="left" vertical="top"/>
    </xf>
    <xf numFmtId="0" fontId="1" fillId="11" borderId="0" xfId="0" applyFont="1" applyFill="1" applyAlignment="1">
      <alignment vertical="top"/>
    </xf>
    <xf numFmtId="9" fontId="3" fillId="11" borderId="0" xfId="1" applyFont="1" applyFill="1" applyAlignment="1">
      <alignment vertical="top"/>
    </xf>
    <xf numFmtId="0" fontId="4" fillId="11" borderId="0" xfId="0" applyFont="1" applyFill="1" applyAlignment="1">
      <alignment vertical="top" wrapText="1"/>
    </xf>
    <xf numFmtId="0" fontId="1" fillId="9" borderId="0" xfId="0" applyFont="1" applyFill="1" applyAlignment="1">
      <alignment vertical="top"/>
    </xf>
    <xf numFmtId="0" fontId="2" fillId="9" borderId="0" xfId="0" applyFont="1" applyFill="1" applyAlignment="1">
      <alignment horizontal="left" vertical="top"/>
    </xf>
    <xf numFmtId="9" fontId="3" fillId="9" borderId="0" xfId="1" applyFont="1" applyFill="1" applyAlignment="1">
      <alignment vertical="top"/>
    </xf>
    <xf numFmtId="0" fontId="4" fillId="9" borderId="0" xfId="0" applyFont="1" applyFill="1" applyAlignment="1">
      <alignment vertical="top" wrapText="1"/>
    </xf>
    <xf numFmtId="0" fontId="13" fillId="8" borderId="0" xfId="0" applyFont="1" applyFill="1" applyAlignment="1">
      <alignment horizontal="left" vertical="top" indent="1"/>
    </xf>
    <xf numFmtId="0" fontId="1" fillId="8" borderId="0" xfId="0" applyFont="1" applyFill="1" applyAlignment="1">
      <alignment vertical="top"/>
    </xf>
    <xf numFmtId="0" fontId="2" fillId="8" borderId="0" xfId="0" applyFont="1" applyFill="1" applyAlignment="1">
      <alignment horizontal="left" vertical="top"/>
    </xf>
    <xf numFmtId="9" fontId="3" fillId="8" borderId="0" xfId="1" applyFont="1" applyFill="1" applyAlignment="1">
      <alignment vertical="top"/>
    </xf>
    <xf numFmtId="0" fontId="4" fillId="8" borderId="0" xfId="0" applyFont="1" applyFill="1" applyAlignment="1">
      <alignment vertical="top" wrapText="1"/>
    </xf>
    <xf numFmtId="9" fontId="3" fillId="8" borderId="12" xfId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top"/>
    </xf>
    <xf numFmtId="9" fontId="3" fillId="2" borderId="12" xfId="1" applyFont="1" applyFill="1" applyBorder="1" applyAlignment="1">
      <alignment vertical="top"/>
    </xf>
    <xf numFmtId="14" fontId="1" fillId="2" borderId="0" xfId="0" applyNumberFormat="1" applyFont="1" applyFill="1" applyAlignment="1">
      <alignment horizontal="left" vertical="top"/>
    </xf>
    <xf numFmtId="14" fontId="2" fillId="2" borderId="0" xfId="0" applyNumberFormat="1" applyFont="1" applyFill="1" applyAlignment="1">
      <alignment horizontal="left" vertical="top"/>
    </xf>
    <xf numFmtId="9" fontId="3" fillId="2" borderId="12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top" wrapText="1"/>
    </xf>
    <xf numFmtId="0" fontId="1" fillId="10" borderId="0" xfId="0" applyFont="1" applyFill="1" applyBorder="1" applyAlignment="1">
      <alignment vertical="top"/>
    </xf>
    <xf numFmtId="14" fontId="1" fillId="10" borderId="0" xfId="0" applyNumberFormat="1" applyFont="1" applyFill="1" applyBorder="1" applyAlignment="1">
      <alignment horizontal="left" vertical="top"/>
    </xf>
    <xf numFmtId="14" fontId="2" fillId="10" borderId="0" xfId="0" applyNumberFormat="1" applyFont="1" applyFill="1" applyBorder="1" applyAlignment="1">
      <alignment horizontal="left" vertical="top"/>
    </xf>
    <xf numFmtId="0" fontId="13" fillId="10" borderId="0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vertical="top"/>
    </xf>
    <xf numFmtId="9" fontId="3" fillId="10" borderId="0" xfId="1" applyFont="1" applyFill="1" applyBorder="1" applyAlignment="1">
      <alignment vertical="top"/>
    </xf>
    <xf numFmtId="0" fontId="4" fillId="10" borderId="0" xfId="0" applyFont="1" applyFill="1" applyBorder="1" applyAlignment="1">
      <alignment vertical="top" wrapText="1"/>
    </xf>
    <xf numFmtId="0" fontId="0" fillId="10" borderId="0" xfId="0" applyFill="1"/>
    <xf numFmtId="0" fontId="5" fillId="10" borderId="0" xfId="0" applyFont="1" applyFill="1" applyAlignment="1">
      <alignment horizontal="left" vertical="top" indent="1"/>
    </xf>
    <xf numFmtId="14" fontId="1" fillId="10" borderId="0" xfId="0" applyNumberFormat="1" applyFont="1" applyFill="1" applyAlignment="1">
      <alignment horizontal="left" vertical="top"/>
    </xf>
    <xf numFmtId="14" fontId="2" fillId="10" borderId="0" xfId="0" applyNumberFormat="1" applyFont="1" applyFill="1" applyAlignment="1">
      <alignment horizontal="left" vertical="top"/>
    </xf>
    <xf numFmtId="0" fontId="1" fillId="10" borderId="0" xfId="0" applyFont="1" applyFill="1" applyAlignment="1">
      <alignment vertical="top"/>
    </xf>
    <xf numFmtId="9" fontId="3" fillId="10" borderId="0" xfId="0" applyNumberFormat="1" applyFont="1" applyFill="1" applyBorder="1" applyAlignment="1">
      <alignment vertical="top"/>
    </xf>
    <xf numFmtId="0" fontId="4" fillId="10" borderId="0" xfId="0" applyFont="1" applyFill="1" applyAlignment="1">
      <alignment vertical="top" wrapText="1"/>
    </xf>
    <xf numFmtId="0" fontId="5" fillId="11" borderId="0" xfId="0" applyFont="1" applyFill="1" applyAlignment="1">
      <alignment horizontal="left" vertical="top" indent="1"/>
    </xf>
    <xf numFmtId="0" fontId="5" fillId="9" borderId="0" xfId="0" applyFont="1" applyFill="1" applyAlignment="1">
      <alignment horizontal="left" vertical="top" indent="1"/>
    </xf>
    <xf numFmtId="0" fontId="2" fillId="10" borderId="0" xfId="0" applyFont="1" applyFill="1" applyAlignment="1">
      <alignment horizontal="left" vertical="top"/>
    </xf>
    <xf numFmtId="9" fontId="3" fillId="10" borderId="0" xfId="1" applyFont="1" applyFill="1" applyAlignment="1">
      <alignment vertical="top"/>
    </xf>
    <xf numFmtId="0" fontId="15" fillId="8" borderId="7" xfId="0" applyFont="1" applyFill="1" applyBorder="1" applyAlignment="1">
      <alignment vertical="top"/>
    </xf>
    <xf numFmtId="9" fontId="15" fillId="5" borderId="12" xfId="1" applyFont="1" applyFill="1" applyBorder="1" applyAlignment="1">
      <alignment vertical="top"/>
    </xf>
    <xf numFmtId="0" fontId="15" fillId="9" borderId="9" xfId="0" applyFont="1" applyFill="1" applyBorder="1" applyAlignment="1">
      <alignment vertical="top"/>
    </xf>
    <xf numFmtId="0" fontId="15" fillId="0" borderId="2" xfId="0" applyFont="1" applyBorder="1" applyAlignment="1">
      <alignment vertical="top" wrapText="1"/>
    </xf>
    <xf numFmtId="0" fontId="15" fillId="0" borderId="0" xfId="0" applyFont="1"/>
    <xf numFmtId="9" fontId="15" fillId="0" borderId="9" xfId="1" applyFont="1" applyBorder="1" applyAlignment="1">
      <alignment vertical="top"/>
    </xf>
    <xf numFmtId="0" fontId="15" fillId="9" borderId="10" xfId="0" applyFont="1" applyFill="1" applyBorder="1" applyAlignment="1">
      <alignment vertical="top"/>
    </xf>
    <xf numFmtId="0" fontId="15" fillId="0" borderId="4" xfId="0" applyFont="1" applyBorder="1" applyAlignment="1">
      <alignment vertical="top" wrapText="1"/>
    </xf>
    <xf numFmtId="9" fontId="15" fillId="0" borderId="10" xfId="1" applyFont="1" applyBorder="1" applyAlignment="1">
      <alignment vertical="top"/>
    </xf>
    <xf numFmtId="9" fontId="15" fillId="0" borderId="11" xfId="1" applyFont="1" applyBorder="1" applyAlignment="1">
      <alignment vertical="top"/>
    </xf>
    <xf numFmtId="0" fontId="15" fillId="9" borderId="11" xfId="0" applyFont="1" applyFill="1" applyBorder="1" applyAlignment="1">
      <alignment vertical="top"/>
    </xf>
    <xf numFmtId="0" fontId="15" fillId="0" borderId="6" xfId="0" applyFont="1" applyBorder="1" applyAlignment="1">
      <alignment vertical="top" wrapText="1"/>
    </xf>
    <xf numFmtId="0" fontId="18" fillId="10" borderId="0" xfId="0" applyFont="1" applyFill="1"/>
    <xf numFmtId="0" fontId="19" fillId="10" borderId="12" xfId="0" applyFont="1" applyFill="1" applyBorder="1" applyAlignment="1">
      <alignment horizontal="center" vertical="center"/>
    </xf>
    <xf numFmtId="0" fontId="18" fillId="10" borderId="0" xfId="0" applyFont="1" applyFill="1" applyAlignment="1">
      <alignment vertical="top"/>
    </xf>
    <xf numFmtId="0" fontId="18" fillId="10" borderId="9" xfId="0" applyFont="1" applyFill="1" applyBorder="1" applyAlignment="1">
      <alignment vertical="top"/>
    </xf>
    <xf numFmtId="0" fontId="18" fillId="10" borderId="10" xfId="0" applyFont="1" applyFill="1" applyBorder="1" applyAlignment="1">
      <alignment vertical="top"/>
    </xf>
    <xf numFmtId="0" fontId="18" fillId="10" borderId="11" xfId="0" applyFont="1" applyFill="1" applyBorder="1" applyAlignment="1">
      <alignment vertical="top"/>
    </xf>
    <xf numFmtId="0" fontId="18" fillId="10" borderId="0" xfId="0" applyFont="1" applyFill="1" applyBorder="1" applyAlignment="1">
      <alignment vertical="top"/>
    </xf>
    <xf numFmtId="0" fontId="1" fillId="10" borderId="0" xfId="0" applyFont="1" applyFill="1" applyBorder="1" applyAlignment="1">
      <alignment horizontal="left" vertical="top" indent="5"/>
    </xf>
    <xf numFmtId="0" fontId="0" fillId="0" borderId="0" xfId="0" applyAlignment="1">
      <alignment horizontal="left"/>
    </xf>
    <xf numFmtId="0" fontId="16" fillId="0" borderId="1" xfId="0" applyFont="1" applyFill="1" applyBorder="1" applyAlignment="1">
      <alignment horizontal="left" vertical="top" indent="4"/>
    </xf>
    <xf numFmtId="0" fontId="17" fillId="0" borderId="1" xfId="0" applyFont="1" applyBorder="1" applyAlignment="1">
      <alignment horizontal="left" vertical="top" indent="4"/>
    </xf>
    <xf numFmtId="0" fontId="12" fillId="0" borderId="3" xfId="0" applyFont="1" applyBorder="1" applyAlignment="1">
      <alignment horizontal="left" vertical="top" indent="5"/>
    </xf>
    <xf numFmtId="0" fontId="12" fillId="0" borderId="5" xfId="0" applyFont="1" applyBorder="1" applyAlignment="1">
      <alignment horizontal="left" vertical="top" indent="5"/>
    </xf>
    <xf numFmtId="0" fontId="12" fillId="2" borderId="7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horizontal="left" vertical="top"/>
    </xf>
    <xf numFmtId="0" fontId="12" fillId="8" borderId="7" xfId="0" applyFont="1" applyFill="1" applyBorder="1" applyAlignment="1">
      <alignment vertical="top"/>
    </xf>
    <xf numFmtId="9" fontId="12" fillId="5" borderId="12" xfId="1" applyFont="1" applyFill="1" applyBorder="1" applyAlignment="1">
      <alignment vertical="top"/>
    </xf>
    <xf numFmtId="0" fontId="12" fillId="9" borderId="9" xfId="0" applyFont="1" applyFill="1" applyBorder="1" applyAlignment="1">
      <alignment vertical="top"/>
    </xf>
    <xf numFmtId="0" fontId="12" fillId="0" borderId="2" xfId="0" applyFont="1" applyBorder="1" applyAlignment="1">
      <alignment vertical="top" wrapText="1"/>
    </xf>
    <xf numFmtId="14" fontId="12" fillId="2" borderId="0" xfId="0" applyNumberFormat="1" applyFont="1" applyFill="1" applyBorder="1" applyAlignment="1">
      <alignment horizontal="left" vertical="top"/>
    </xf>
    <xf numFmtId="14" fontId="12" fillId="3" borderId="0" xfId="0" applyNumberFormat="1" applyFont="1" applyFill="1" applyBorder="1" applyAlignment="1">
      <alignment horizontal="left" vertical="top"/>
    </xf>
    <xf numFmtId="0" fontId="12" fillId="8" borderId="0" xfId="0" applyFont="1" applyFill="1" applyBorder="1" applyAlignment="1">
      <alignment vertical="top"/>
    </xf>
    <xf numFmtId="9" fontId="12" fillId="0" borderId="9" xfId="1" applyFont="1" applyBorder="1" applyAlignment="1">
      <alignment vertical="top"/>
    </xf>
    <xf numFmtId="0" fontId="12" fillId="9" borderId="10" xfId="0" applyFont="1" applyFill="1" applyBorder="1" applyAlignment="1">
      <alignment vertical="top"/>
    </xf>
    <xf numFmtId="0" fontId="12" fillId="0" borderId="4" xfId="0" applyFont="1" applyBorder="1" applyAlignment="1">
      <alignment vertical="top" wrapText="1"/>
    </xf>
    <xf numFmtId="9" fontId="12" fillId="0" borderId="10" xfId="1" applyFont="1" applyBorder="1" applyAlignment="1">
      <alignment vertical="top"/>
    </xf>
    <xf numFmtId="9" fontId="12" fillId="0" borderId="11" xfId="1" applyFont="1" applyBorder="1" applyAlignment="1">
      <alignment vertical="top"/>
    </xf>
    <xf numFmtId="0" fontId="12" fillId="9" borderId="11" xfId="0" applyFont="1" applyFill="1" applyBorder="1" applyAlignment="1">
      <alignment vertical="top"/>
    </xf>
    <xf numFmtId="0" fontId="12" fillId="0" borderId="6" xfId="0" applyFont="1" applyBorder="1" applyAlignment="1">
      <alignment vertical="top" wrapText="1"/>
    </xf>
    <xf numFmtId="0" fontId="12" fillId="10" borderId="9" xfId="0" applyFont="1" applyFill="1" applyBorder="1" applyAlignment="1">
      <alignment vertical="top"/>
    </xf>
    <xf numFmtId="0" fontId="12" fillId="10" borderId="10" xfId="0" applyFont="1" applyFill="1" applyBorder="1" applyAlignment="1">
      <alignment vertical="top"/>
    </xf>
    <xf numFmtId="0" fontId="12" fillId="10" borderId="11" xfId="0" applyFont="1" applyFill="1" applyBorder="1" applyAlignment="1">
      <alignment vertical="top"/>
    </xf>
    <xf numFmtId="0" fontId="12" fillId="0" borderId="3" xfId="0" applyFont="1" applyFill="1" applyBorder="1" applyAlignment="1">
      <alignment horizontal="left" vertical="top" indent="5"/>
    </xf>
    <xf numFmtId="0" fontId="12" fillId="0" borderId="5" xfId="0" applyFont="1" applyFill="1" applyBorder="1" applyAlignment="1">
      <alignment horizontal="left" vertical="top" indent="5"/>
    </xf>
    <xf numFmtId="0" fontId="17" fillId="0" borderId="1" xfId="0" applyFont="1" applyFill="1" applyBorder="1" applyAlignment="1">
      <alignment horizontal="left" vertical="top" indent="4"/>
    </xf>
    <xf numFmtId="0" fontId="1" fillId="10" borderId="3" xfId="0" applyFont="1" applyFill="1" applyBorder="1" applyAlignment="1">
      <alignment horizontal="left" vertical="top" indent="5"/>
    </xf>
    <xf numFmtId="0" fontId="10" fillId="10" borderId="3" xfId="0" applyFont="1" applyFill="1" applyBorder="1" applyAlignment="1">
      <alignment horizontal="left" vertical="top" indent="5"/>
    </xf>
    <xf numFmtId="0" fontId="8" fillId="10" borderId="3" xfId="0" applyFont="1" applyFill="1" applyBorder="1" applyAlignment="1">
      <alignment horizontal="left" vertical="top" indent="5"/>
    </xf>
    <xf numFmtId="0" fontId="8" fillId="10" borderId="5" xfId="0" applyFont="1" applyFill="1" applyBorder="1" applyAlignment="1">
      <alignment horizontal="left" vertical="top" indent="5"/>
    </xf>
    <xf numFmtId="0" fontId="17" fillId="10" borderId="1" xfId="0" applyFont="1" applyFill="1" applyBorder="1" applyAlignment="1">
      <alignment horizontal="left" vertical="top" indent="4"/>
    </xf>
    <xf numFmtId="0" fontId="21" fillId="0" borderId="0" xfId="0" applyFont="1" applyAlignment="1">
      <alignment horizontal="left" vertical="top" indent="3"/>
    </xf>
    <xf numFmtId="0" fontId="2" fillId="2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14" fontId="2" fillId="2" borderId="3" xfId="0" applyNumberFormat="1" applyFont="1" applyFill="1" applyBorder="1" applyAlignment="1">
      <alignment horizontal="left" vertical="top"/>
    </xf>
    <xf numFmtId="14" fontId="10" fillId="3" borderId="4" xfId="0" applyNumberFormat="1" applyFont="1" applyFill="1" applyBorder="1" applyAlignment="1">
      <alignment horizontal="left" vertical="top"/>
    </xf>
    <xf numFmtId="14" fontId="2" fillId="2" borderId="5" xfId="0" applyNumberFormat="1" applyFont="1" applyFill="1" applyBorder="1" applyAlignment="1">
      <alignment horizontal="left" vertical="top"/>
    </xf>
    <xf numFmtId="14" fontId="10" fillId="3" borderId="6" xfId="0" applyNumberFormat="1" applyFont="1" applyFill="1" applyBorder="1" applyAlignment="1">
      <alignment horizontal="left" vertical="top"/>
    </xf>
    <xf numFmtId="14" fontId="2" fillId="3" borderId="4" xfId="0" applyNumberFormat="1" applyFont="1" applyFill="1" applyBorder="1" applyAlignment="1">
      <alignment horizontal="left" vertical="top"/>
    </xf>
    <xf numFmtId="14" fontId="2" fillId="3" borderId="6" xfId="0" applyNumberFormat="1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 indent="5"/>
    </xf>
    <xf numFmtId="0" fontId="12" fillId="10" borderId="0" xfId="0" applyFont="1" applyFill="1"/>
    <xf numFmtId="9" fontId="3" fillId="5" borderId="15" xfId="1" applyFont="1" applyFill="1" applyBorder="1" applyAlignment="1">
      <alignment vertical="top"/>
    </xf>
    <xf numFmtId="0" fontId="1" fillId="8" borderId="4" xfId="0" applyFont="1" applyFill="1" applyBorder="1" applyAlignment="1">
      <alignment horizontal="left" vertical="center"/>
    </xf>
    <xf numFmtId="0" fontId="1" fillId="8" borderId="6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top"/>
    </xf>
    <xf numFmtId="0" fontId="12" fillId="8" borderId="2" xfId="0" applyFont="1" applyFill="1" applyBorder="1" applyAlignment="1">
      <alignment vertical="top"/>
    </xf>
    <xf numFmtId="14" fontId="12" fillId="2" borderId="3" xfId="0" applyNumberFormat="1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8" borderId="0" xfId="0" applyFont="1" applyFill="1" applyBorder="1"/>
    <xf numFmtId="0" fontId="12" fillId="8" borderId="4" xfId="0" applyFont="1" applyFill="1" applyBorder="1" applyAlignment="1">
      <alignment vertical="top"/>
    </xf>
    <xf numFmtId="0" fontId="12" fillId="8" borderId="8" xfId="0" applyFont="1" applyFill="1" applyBorder="1" applyAlignment="1">
      <alignment vertical="top"/>
    </xf>
    <xf numFmtId="0" fontId="12" fillId="8" borderId="6" xfId="0" applyFont="1" applyFill="1" applyBorder="1"/>
    <xf numFmtId="0" fontId="12" fillId="3" borderId="1" xfId="0" applyFont="1" applyFill="1" applyBorder="1" applyAlignment="1">
      <alignment horizontal="left" vertical="top"/>
    </xf>
    <xf numFmtId="0" fontId="15" fillId="8" borderId="2" xfId="0" applyFont="1" applyFill="1" applyBorder="1" applyAlignment="1">
      <alignment vertical="top"/>
    </xf>
    <xf numFmtId="14" fontId="12" fillId="3" borderId="3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14" fontId="2" fillId="3" borderId="3" xfId="0" applyNumberFormat="1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14" fontId="2" fillId="3" borderId="10" xfId="0" applyNumberFormat="1" applyFont="1" applyFill="1" applyBorder="1" applyAlignment="1">
      <alignment horizontal="left" vertical="top"/>
    </xf>
    <xf numFmtId="14" fontId="2" fillId="3" borderId="11" xfId="0" applyNumberFormat="1" applyFont="1" applyFill="1" applyBorder="1" applyAlignment="1">
      <alignment horizontal="left" vertical="top"/>
    </xf>
    <xf numFmtId="9" fontId="3" fillId="5" borderId="14" xfId="1" applyFont="1" applyFill="1" applyBorder="1" applyAlignment="1">
      <alignment vertical="top"/>
    </xf>
    <xf numFmtId="9" fontId="3" fillId="0" borderId="2" xfId="1" applyFont="1" applyBorder="1" applyAlignment="1">
      <alignment vertical="top"/>
    </xf>
    <xf numFmtId="9" fontId="3" fillId="0" borderId="4" xfId="1" applyFont="1" applyBorder="1" applyAlignment="1">
      <alignment vertical="top"/>
    </xf>
    <xf numFmtId="9" fontId="3" fillId="0" borderId="6" xfId="1" applyFont="1" applyBorder="1" applyAlignment="1">
      <alignment vertical="top"/>
    </xf>
    <xf numFmtId="14" fontId="10" fillId="3" borderId="3" xfId="0" applyNumberFormat="1" applyFont="1" applyFill="1" applyBorder="1" applyAlignment="1">
      <alignment horizontal="left" vertical="top"/>
    </xf>
    <xf numFmtId="9" fontId="15" fillId="5" borderId="15" xfId="1" applyFont="1" applyFill="1" applyBorder="1" applyAlignment="1">
      <alignment vertical="top"/>
    </xf>
    <xf numFmtId="9" fontId="15" fillId="0" borderId="2" xfId="1" applyFont="1" applyBorder="1" applyAlignment="1">
      <alignment vertical="top"/>
    </xf>
    <xf numFmtId="9" fontId="15" fillId="0" borderId="4" xfId="1" applyFont="1" applyBorder="1" applyAlignment="1">
      <alignment vertical="top"/>
    </xf>
    <xf numFmtId="9" fontId="15" fillId="0" borderId="6" xfId="1" applyFont="1" applyBorder="1" applyAlignment="1">
      <alignment vertical="top"/>
    </xf>
    <xf numFmtId="14" fontId="2" fillId="2" borderId="3" xfId="0" applyNumberFormat="1" applyFont="1" applyFill="1" applyBorder="1" applyAlignment="1">
      <alignment horizontal="left" vertical="center"/>
    </xf>
    <xf numFmtId="0" fontId="1" fillId="8" borderId="6" xfId="0" applyFont="1" applyFill="1" applyBorder="1" applyAlignment="1">
      <alignment vertical="top"/>
    </xf>
    <xf numFmtId="0" fontId="5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9EEAE"/>
      <rgbColor rgb="00165DEF"/>
      <rgbColor rgb="00FFFF00"/>
      <rgbColor rgb="00FCABAE"/>
      <rgbColor rgb="0000FFFF"/>
      <rgbColor rgb="00770E12"/>
      <rgbColor rgb="0000CA0E"/>
      <rgbColor rgb="0000395E"/>
      <rgbColor rgb="00FFC800"/>
      <rgbColor rgb="006C018B"/>
      <rgbColor rgb="00EEDCCA"/>
      <rgbColor rgb="00E5E5E5"/>
      <rgbColor rgb="00808080"/>
      <rgbColor rgb="009999FF"/>
      <rgbColor rgb="00D05800"/>
      <rgbColor rgb="00FCFAD3"/>
      <rgbColor rgb="00CCFFFF"/>
      <rgbColor rgb="00D39EF0"/>
      <rgbColor rgb="00FDDADB"/>
      <rgbColor rgb="00FEE6C9"/>
      <rgbColor rgb="00F3E5F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E8DE"/>
      <rgbColor rgb="00E6F5FE"/>
      <rgbColor rgb="00ECFEEF"/>
      <rgbColor rgb="00FCF99B"/>
      <rgbColor rgb="00D3E8F6"/>
      <rgbColor rgb="00FEEEF0"/>
      <rgbColor rgb="00E9C9FA"/>
      <rgbColor rgb="00FFF4E6"/>
      <rgbColor rgb="0095B9F0"/>
      <rgbColor rgb="0033CCCC"/>
      <rgbColor rgb="00D9F9DD"/>
      <rgbColor rgb="00FDE900"/>
      <rgbColor rgb="00FDD09C"/>
      <rgbColor rgb="00FF8100"/>
      <rgbColor rgb="005A2D01"/>
      <rgbColor rgb="00CDCCCC"/>
      <rgbColor rgb="00003366"/>
      <rgbColor rgb="00339966"/>
      <rgbColor rgb="0000750D"/>
      <rgbColor rgb="00974C02"/>
      <rgbColor rgb="00D7B99C"/>
      <rgbColor rgb="00A601D6"/>
      <rgbColor rgb="00333399"/>
      <rgbColor rgb="00808080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381"/>
  <sheetViews>
    <sheetView tabSelected="1" topLeftCell="D24" zoomScaleNormal="100" workbookViewId="0">
      <selection activeCell="U46" sqref="U46"/>
    </sheetView>
  </sheetViews>
  <sheetFormatPr defaultRowHeight="12.75" outlineLevelRow="5" x14ac:dyDescent="0.2"/>
  <cols>
    <col min="1" max="1" width="148.28515625" bestFit="1" customWidth="1"/>
    <col min="2" max="2" width="10.28515625" style="125" customWidth="1"/>
    <col min="3" max="3" width="10.28515625" style="133" customWidth="1"/>
    <col min="4" max="4" width="11" bestFit="1" customWidth="1"/>
    <col min="5" max="5" width="19.5703125" bestFit="1" customWidth="1"/>
    <col min="6" max="6" width="15.28515625" bestFit="1" customWidth="1"/>
    <col min="7" max="7" width="15.42578125" bestFit="1" customWidth="1"/>
    <col min="8" max="8" width="27.85546875" customWidth="1"/>
    <col min="9" max="9" width="14.42578125" hidden="1" customWidth="1"/>
    <col min="10" max="10" width="12.85546875" hidden="1" customWidth="1"/>
    <col min="11" max="11" width="15.28515625" hidden="1" customWidth="1"/>
    <col min="12" max="13" width="0" hidden="1" customWidth="1"/>
  </cols>
  <sheetData>
    <row r="1" spans="1:13" ht="13.5" thickBot="1" x14ac:dyDescent="0.25">
      <c r="F1" s="209" t="s">
        <v>48</v>
      </c>
      <c r="G1" s="210"/>
      <c r="H1" s="211"/>
    </row>
    <row r="2" spans="1:13" ht="13.5" thickBot="1" x14ac:dyDescent="0.25">
      <c r="A2" s="71" t="s">
        <v>0</v>
      </c>
      <c r="B2" s="126" t="s">
        <v>1</v>
      </c>
      <c r="C2" s="65" t="s">
        <v>2</v>
      </c>
      <c r="D2" s="66" t="s">
        <v>3</v>
      </c>
      <c r="E2" s="67" t="s">
        <v>4</v>
      </c>
      <c r="F2" s="68" t="s">
        <v>40</v>
      </c>
      <c r="G2" s="69" t="s">
        <v>41</v>
      </c>
      <c r="H2" s="70" t="s">
        <v>37</v>
      </c>
      <c r="I2" s="71" t="s">
        <v>5</v>
      </c>
      <c r="J2" s="72" t="s">
        <v>6</v>
      </c>
      <c r="K2" s="71" t="s">
        <v>7</v>
      </c>
    </row>
    <row r="3" spans="1:13" ht="16.5" thickBot="1" x14ac:dyDescent="0.25">
      <c r="A3" s="52" t="s">
        <v>49</v>
      </c>
      <c r="B3" s="127"/>
      <c r="C3" s="51"/>
      <c r="D3" s="51"/>
      <c r="E3" s="50"/>
      <c r="F3" s="50"/>
      <c r="G3" s="50"/>
      <c r="H3" s="50"/>
      <c r="I3" s="55" t="e">
        <f>(I4+I168)/2</f>
        <v>#REF!</v>
      </c>
      <c r="J3" s="54" t="s">
        <v>43</v>
      </c>
      <c r="K3" s="53"/>
      <c r="M3" s="25" t="s">
        <v>43</v>
      </c>
    </row>
    <row r="4" spans="1:13" ht="13.5" outlineLevel="1" thickBot="1" x14ac:dyDescent="0.25">
      <c r="A4" s="81" t="s">
        <v>29</v>
      </c>
      <c r="B4" s="127"/>
      <c r="C4" s="83"/>
      <c r="D4" s="83"/>
      <c r="E4" s="82"/>
      <c r="F4" s="82"/>
      <c r="G4" s="82"/>
      <c r="H4" s="82"/>
      <c r="I4" s="86" t="e">
        <f>(I5+I42)/2</f>
        <v>#REF!</v>
      </c>
      <c r="J4" s="39"/>
      <c r="K4" s="2"/>
      <c r="M4" s="25" t="s">
        <v>44</v>
      </c>
    </row>
    <row r="5" spans="1:13" ht="13.5" outlineLevel="2" thickBot="1" x14ac:dyDescent="0.25">
      <c r="A5" s="87" t="s">
        <v>30</v>
      </c>
      <c r="B5" s="127"/>
      <c r="C5" s="89"/>
      <c r="D5" s="89"/>
      <c r="E5" s="88"/>
      <c r="F5" s="88"/>
      <c r="G5" s="88"/>
      <c r="H5" s="88"/>
      <c r="I5" s="90" t="e">
        <f>(I6+#REF!+I24)/3</f>
        <v>#REF!</v>
      </c>
      <c r="J5" s="39"/>
      <c r="K5" s="2"/>
      <c r="M5" s="25" t="s">
        <v>45</v>
      </c>
    </row>
    <row r="6" spans="1:13" ht="12.75" customHeight="1" outlineLevel="3" thickBot="1" x14ac:dyDescent="0.25">
      <c r="A6" s="9" t="s">
        <v>68</v>
      </c>
      <c r="B6" s="128">
        <f>SUM(B7:B23)</f>
        <v>1582</v>
      </c>
      <c r="C6" s="166"/>
      <c r="D6" s="15"/>
      <c r="E6" s="212" t="s">
        <v>32</v>
      </c>
      <c r="F6" s="30"/>
      <c r="G6" s="30"/>
      <c r="H6" s="47"/>
      <c r="I6" s="49">
        <f>AVERAGE(I7:I23)</f>
        <v>0</v>
      </c>
      <c r="J6" s="44" t="s">
        <v>44</v>
      </c>
      <c r="K6" s="16"/>
      <c r="M6" s="25" t="s">
        <v>46</v>
      </c>
    </row>
    <row r="7" spans="1:13" ht="12.75" customHeight="1" outlineLevel="4" x14ac:dyDescent="0.2">
      <c r="A7" s="5" t="s">
        <v>27</v>
      </c>
      <c r="B7" s="129">
        <v>5</v>
      </c>
      <c r="C7" s="204">
        <v>42006</v>
      </c>
      <c r="D7" s="62">
        <f>+C7+B7</f>
        <v>42011</v>
      </c>
      <c r="E7" s="207"/>
      <c r="F7" s="63" t="s">
        <v>55</v>
      </c>
      <c r="G7" s="63" t="s">
        <v>35</v>
      </c>
      <c r="H7" s="177" t="s">
        <v>103</v>
      </c>
      <c r="I7" s="56">
        <v>0</v>
      </c>
      <c r="J7" s="45" t="s">
        <v>44</v>
      </c>
      <c r="K7" s="19"/>
    </row>
    <row r="8" spans="1:13" ht="12.75" customHeight="1" outlineLevel="4" x14ac:dyDescent="0.2">
      <c r="A8" s="5" t="s">
        <v>26</v>
      </c>
      <c r="B8" s="129">
        <v>10</v>
      </c>
      <c r="C8" s="204">
        <f>+D7</f>
        <v>42011</v>
      </c>
      <c r="D8" s="62">
        <f t="shared" ref="D8:D23" si="0">+C8+B8</f>
        <v>42021</v>
      </c>
      <c r="E8" s="207"/>
      <c r="F8" s="63" t="s">
        <v>102</v>
      </c>
      <c r="G8" s="63" t="s">
        <v>58</v>
      </c>
      <c r="H8" s="177"/>
      <c r="I8" s="57">
        <v>0</v>
      </c>
      <c r="J8" s="45" t="s">
        <v>44</v>
      </c>
      <c r="K8" s="19"/>
    </row>
    <row r="9" spans="1:13" ht="12.75" customHeight="1" outlineLevel="4" x14ac:dyDescent="0.2">
      <c r="A9" s="5" t="s">
        <v>14</v>
      </c>
      <c r="B9" s="129">
        <v>8</v>
      </c>
      <c r="C9" s="204">
        <f t="shared" ref="C9:C23" si="1">+D8</f>
        <v>42021</v>
      </c>
      <c r="D9" s="62">
        <f t="shared" si="0"/>
        <v>42029</v>
      </c>
      <c r="E9" s="207"/>
      <c r="F9" s="63" t="s">
        <v>35</v>
      </c>
      <c r="G9" s="63" t="s">
        <v>58</v>
      </c>
      <c r="H9" s="177"/>
      <c r="I9" s="57">
        <v>0</v>
      </c>
      <c r="J9" s="45" t="s">
        <v>44</v>
      </c>
      <c r="K9" s="19"/>
    </row>
    <row r="10" spans="1:13" ht="12.75" customHeight="1" outlineLevel="4" x14ac:dyDescent="0.2">
      <c r="A10" s="6" t="s">
        <v>28</v>
      </c>
      <c r="B10" s="129">
        <v>15</v>
      </c>
      <c r="C10" s="204">
        <f t="shared" si="1"/>
        <v>42029</v>
      </c>
      <c r="D10" s="62">
        <f t="shared" si="0"/>
        <v>42044</v>
      </c>
      <c r="E10" s="207"/>
      <c r="F10" s="63" t="s">
        <v>55</v>
      </c>
      <c r="G10" s="63" t="s">
        <v>35</v>
      </c>
      <c r="H10" s="177" t="s">
        <v>58</v>
      </c>
      <c r="I10" s="57">
        <v>0</v>
      </c>
      <c r="J10" s="45" t="s">
        <v>44</v>
      </c>
      <c r="K10" s="19"/>
    </row>
    <row r="11" spans="1:13" ht="12.75" customHeight="1" outlineLevel="4" x14ac:dyDescent="0.2">
      <c r="A11" s="7" t="s">
        <v>15</v>
      </c>
      <c r="B11" s="129">
        <v>5</v>
      </c>
      <c r="C11" s="204">
        <f t="shared" si="1"/>
        <v>42044</v>
      </c>
      <c r="D11" s="62">
        <f t="shared" si="0"/>
        <v>42049</v>
      </c>
      <c r="E11" s="207"/>
      <c r="F11" s="63" t="s">
        <v>55</v>
      </c>
      <c r="G11" s="63" t="s">
        <v>35</v>
      </c>
      <c r="H11" s="177" t="s">
        <v>58</v>
      </c>
      <c r="I11" s="57">
        <v>0</v>
      </c>
      <c r="J11" s="45" t="s">
        <v>44</v>
      </c>
      <c r="K11" s="19"/>
    </row>
    <row r="12" spans="1:13" ht="12.75" customHeight="1" outlineLevel="4" x14ac:dyDescent="0.2">
      <c r="A12" s="5" t="s">
        <v>25</v>
      </c>
      <c r="B12" s="129">
        <v>15</v>
      </c>
      <c r="C12" s="204">
        <f t="shared" si="1"/>
        <v>42049</v>
      </c>
      <c r="D12" s="62">
        <f t="shared" si="0"/>
        <v>42064</v>
      </c>
      <c r="E12" s="207"/>
      <c r="F12" s="63" t="s">
        <v>55</v>
      </c>
      <c r="G12" s="63" t="s">
        <v>35</v>
      </c>
      <c r="H12" s="177" t="s">
        <v>58</v>
      </c>
      <c r="I12" s="57">
        <v>0</v>
      </c>
      <c r="J12" s="45" t="s">
        <v>44</v>
      </c>
      <c r="K12" s="19"/>
    </row>
    <row r="13" spans="1:13" ht="12.75" customHeight="1" outlineLevel="4" x14ac:dyDescent="0.2">
      <c r="A13" s="5" t="s">
        <v>16</v>
      </c>
      <c r="B13" s="129">
        <v>5</v>
      </c>
      <c r="C13" s="204">
        <f t="shared" si="1"/>
        <v>42064</v>
      </c>
      <c r="D13" s="62">
        <f t="shared" si="0"/>
        <v>42069</v>
      </c>
      <c r="E13" s="207"/>
      <c r="F13" s="63" t="s">
        <v>35</v>
      </c>
      <c r="G13" s="63" t="s">
        <v>58</v>
      </c>
      <c r="H13" s="177"/>
      <c r="I13" s="57">
        <v>0</v>
      </c>
      <c r="J13" s="45" t="s">
        <v>44</v>
      </c>
      <c r="K13" s="19"/>
    </row>
    <row r="14" spans="1:13" ht="12.75" customHeight="1" outlineLevel="4" x14ac:dyDescent="0.2">
      <c r="A14" s="5" t="s">
        <v>47</v>
      </c>
      <c r="B14" s="129">
        <v>30</v>
      </c>
      <c r="C14" s="204">
        <f t="shared" si="1"/>
        <v>42069</v>
      </c>
      <c r="D14" s="62">
        <f t="shared" si="0"/>
        <v>42099</v>
      </c>
      <c r="E14" s="207"/>
      <c r="F14" s="63" t="s">
        <v>55</v>
      </c>
      <c r="G14" s="63" t="s">
        <v>35</v>
      </c>
      <c r="H14" s="177" t="s">
        <v>58</v>
      </c>
      <c r="I14" s="57">
        <v>0</v>
      </c>
      <c r="J14" s="45" t="s">
        <v>44</v>
      </c>
      <c r="K14" s="19"/>
    </row>
    <row r="15" spans="1:13" ht="12.75" customHeight="1" outlineLevel="4" x14ac:dyDescent="0.2">
      <c r="A15" s="7" t="s">
        <v>18</v>
      </c>
      <c r="B15" s="129">
        <v>7</v>
      </c>
      <c r="C15" s="204">
        <f t="shared" si="1"/>
        <v>42099</v>
      </c>
      <c r="D15" s="62">
        <f t="shared" si="0"/>
        <v>42106</v>
      </c>
      <c r="E15" s="207"/>
      <c r="F15" s="63" t="s">
        <v>101</v>
      </c>
      <c r="G15" s="63" t="s">
        <v>58</v>
      </c>
      <c r="H15" s="177"/>
      <c r="I15" s="57">
        <v>0</v>
      </c>
      <c r="J15" s="45" t="s">
        <v>44</v>
      </c>
      <c r="K15" s="19"/>
    </row>
    <row r="16" spans="1:13" ht="12.75" customHeight="1" outlineLevel="4" x14ac:dyDescent="0.2">
      <c r="A16" s="7" t="s">
        <v>14</v>
      </c>
      <c r="B16" s="129">
        <v>5</v>
      </c>
      <c r="C16" s="204">
        <f t="shared" si="1"/>
        <v>42106</v>
      </c>
      <c r="D16" s="62">
        <f t="shared" si="0"/>
        <v>42111</v>
      </c>
      <c r="E16" s="207"/>
      <c r="F16" s="63" t="s">
        <v>35</v>
      </c>
      <c r="G16" s="63" t="s">
        <v>58</v>
      </c>
      <c r="H16" s="177"/>
      <c r="I16" s="57">
        <v>0</v>
      </c>
      <c r="J16" s="45" t="s">
        <v>44</v>
      </c>
      <c r="K16" s="19"/>
    </row>
    <row r="17" spans="1:11" ht="12.75" customHeight="1" outlineLevel="4" x14ac:dyDescent="0.2">
      <c r="A17" s="7" t="s">
        <v>19</v>
      </c>
      <c r="B17" s="129">
        <v>15</v>
      </c>
      <c r="C17" s="204">
        <f t="shared" si="1"/>
        <v>42111</v>
      </c>
      <c r="D17" s="62">
        <f t="shared" si="0"/>
        <v>42126</v>
      </c>
      <c r="E17" s="207"/>
      <c r="F17" s="63" t="s">
        <v>55</v>
      </c>
      <c r="G17" s="63" t="s">
        <v>35</v>
      </c>
      <c r="H17" s="177" t="s">
        <v>58</v>
      </c>
      <c r="I17" s="57">
        <v>0</v>
      </c>
      <c r="J17" s="45" t="s">
        <v>44</v>
      </c>
      <c r="K17" s="19"/>
    </row>
    <row r="18" spans="1:11" ht="12.75" customHeight="1" outlineLevel="4" x14ac:dyDescent="0.2">
      <c r="A18" s="7" t="s">
        <v>20</v>
      </c>
      <c r="B18" s="129">
        <v>5</v>
      </c>
      <c r="C18" s="204">
        <f t="shared" si="1"/>
        <v>42126</v>
      </c>
      <c r="D18" s="62">
        <f t="shared" si="0"/>
        <v>42131</v>
      </c>
      <c r="E18" s="207"/>
      <c r="F18" s="63" t="s">
        <v>101</v>
      </c>
      <c r="G18" s="63" t="s">
        <v>58</v>
      </c>
      <c r="H18" s="177" t="s">
        <v>35</v>
      </c>
      <c r="I18" s="57">
        <v>0</v>
      </c>
      <c r="J18" s="45" t="s">
        <v>44</v>
      </c>
      <c r="K18" s="19"/>
    </row>
    <row r="19" spans="1:11" ht="12.75" customHeight="1" outlineLevel="4" x14ac:dyDescent="0.2">
      <c r="A19" s="5" t="s">
        <v>24</v>
      </c>
      <c r="B19" s="129">
        <v>5</v>
      </c>
      <c r="C19" s="204">
        <f t="shared" si="1"/>
        <v>42131</v>
      </c>
      <c r="D19" s="62">
        <f t="shared" si="0"/>
        <v>42136</v>
      </c>
      <c r="E19" s="207"/>
      <c r="F19" s="63" t="s">
        <v>55</v>
      </c>
      <c r="G19" s="63" t="s">
        <v>35</v>
      </c>
      <c r="H19" s="177" t="s">
        <v>58</v>
      </c>
      <c r="I19" s="57">
        <v>0</v>
      </c>
      <c r="J19" s="45" t="s">
        <v>44</v>
      </c>
      <c r="K19" s="19"/>
    </row>
    <row r="20" spans="1:11" ht="12.75" customHeight="1" outlineLevel="4" x14ac:dyDescent="0.2">
      <c r="A20" s="7" t="s">
        <v>21</v>
      </c>
      <c r="B20" s="129">
        <v>2</v>
      </c>
      <c r="C20" s="204">
        <f t="shared" si="1"/>
        <v>42136</v>
      </c>
      <c r="D20" s="62">
        <f t="shared" si="0"/>
        <v>42138</v>
      </c>
      <c r="E20" s="207"/>
      <c r="F20" s="63" t="s">
        <v>35</v>
      </c>
      <c r="G20" s="63" t="s">
        <v>58</v>
      </c>
      <c r="H20" s="177"/>
      <c r="I20" s="57">
        <v>0</v>
      </c>
      <c r="J20" s="45" t="s">
        <v>44</v>
      </c>
      <c r="K20" s="19"/>
    </row>
    <row r="21" spans="1:11" ht="12.75" customHeight="1" outlineLevel="4" x14ac:dyDescent="0.2">
      <c r="A21" s="7" t="s">
        <v>14</v>
      </c>
      <c r="B21" s="129">
        <v>5</v>
      </c>
      <c r="C21" s="204">
        <f t="shared" si="1"/>
        <v>42138</v>
      </c>
      <c r="D21" s="62">
        <f t="shared" si="0"/>
        <v>42143</v>
      </c>
      <c r="E21" s="207"/>
      <c r="F21" s="63" t="s">
        <v>35</v>
      </c>
      <c r="G21" s="63" t="s">
        <v>58</v>
      </c>
      <c r="H21" s="177"/>
      <c r="I21" s="57">
        <v>0</v>
      </c>
      <c r="J21" s="45" t="s">
        <v>44</v>
      </c>
      <c r="K21" s="19"/>
    </row>
    <row r="22" spans="1:11" ht="12.75" customHeight="1" outlineLevel="4" x14ac:dyDescent="0.2">
      <c r="A22" s="7" t="s">
        <v>22</v>
      </c>
      <c r="B22" s="129">
        <v>5</v>
      </c>
      <c r="C22" s="204">
        <f t="shared" si="1"/>
        <v>42143</v>
      </c>
      <c r="D22" s="62">
        <f t="shared" si="0"/>
        <v>42148</v>
      </c>
      <c r="E22" s="207"/>
      <c r="F22" s="63" t="s">
        <v>55</v>
      </c>
      <c r="G22" s="63" t="s">
        <v>35</v>
      </c>
      <c r="H22" s="177" t="s">
        <v>58</v>
      </c>
      <c r="I22" s="57">
        <v>0</v>
      </c>
      <c r="J22" s="45" t="s">
        <v>44</v>
      </c>
      <c r="K22" s="19"/>
    </row>
    <row r="23" spans="1:11" ht="12.75" customHeight="1" outlineLevel="4" thickBot="1" x14ac:dyDescent="0.25">
      <c r="A23" s="8" t="s">
        <v>23</v>
      </c>
      <c r="B23" s="130">
        <f>4*360</f>
        <v>1440</v>
      </c>
      <c r="C23" s="204">
        <f t="shared" si="1"/>
        <v>42148</v>
      </c>
      <c r="D23" s="62">
        <f t="shared" si="0"/>
        <v>43588</v>
      </c>
      <c r="E23" s="208"/>
      <c r="F23" s="64" t="s">
        <v>35</v>
      </c>
      <c r="G23" s="63" t="s">
        <v>103</v>
      </c>
      <c r="H23" s="177" t="s">
        <v>58</v>
      </c>
      <c r="I23" s="58">
        <v>0</v>
      </c>
      <c r="J23" s="46" t="s">
        <v>44</v>
      </c>
      <c r="K23" s="21"/>
    </row>
    <row r="24" spans="1:11" ht="12.75" customHeight="1" outlineLevel="3" thickBot="1" x14ac:dyDescent="0.25">
      <c r="A24" s="9" t="s">
        <v>115</v>
      </c>
      <c r="B24" s="128">
        <f>SUM(B25:B40)</f>
        <v>827</v>
      </c>
      <c r="C24" s="166"/>
      <c r="D24" s="167"/>
      <c r="E24" s="212" t="s">
        <v>33</v>
      </c>
      <c r="F24" s="30"/>
      <c r="G24" s="30"/>
      <c r="H24" s="47"/>
      <c r="I24" s="49">
        <f>AVERAGE(I25:I40)</f>
        <v>0</v>
      </c>
      <c r="J24" s="44" t="s">
        <v>44</v>
      </c>
      <c r="K24" s="41"/>
    </row>
    <row r="25" spans="1:11" ht="12.75" customHeight="1" outlineLevel="4" x14ac:dyDescent="0.2">
      <c r="A25" s="5" t="s">
        <v>27</v>
      </c>
      <c r="B25" s="129">
        <v>5</v>
      </c>
      <c r="C25" s="168">
        <v>42737</v>
      </c>
      <c r="D25" s="169">
        <f>+C25+B25</f>
        <v>42742</v>
      </c>
      <c r="E25" s="207"/>
      <c r="F25" s="31" t="s">
        <v>36</v>
      </c>
      <c r="G25" s="63" t="s">
        <v>58</v>
      </c>
      <c r="H25" s="48" t="s">
        <v>57</v>
      </c>
      <c r="I25" s="56">
        <v>0</v>
      </c>
      <c r="J25" s="45" t="s">
        <v>44</v>
      </c>
      <c r="K25" s="42"/>
    </row>
    <row r="26" spans="1:11" ht="12.75" customHeight="1" outlineLevel="4" x14ac:dyDescent="0.2">
      <c r="A26" s="5" t="s">
        <v>26</v>
      </c>
      <c r="B26" s="129">
        <v>6</v>
      </c>
      <c r="C26" s="168">
        <f>+D25</f>
        <v>42742</v>
      </c>
      <c r="D26" s="169">
        <f t="shared" ref="D26:D40" si="2">+C26+B26</f>
        <v>42748</v>
      </c>
      <c r="E26" s="207"/>
      <c r="F26" s="31" t="s">
        <v>101</v>
      </c>
      <c r="G26" s="63" t="s">
        <v>35</v>
      </c>
      <c r="H26" s="48"/>
      <c r="I26" s="57">
        <v>0</v>
      </c>
      <c r="J26" s="45" t="s">
        <v>44</v>
      </c>
      <c r="K26" s="42"/>
    </row>
    <row r="27" spans="1:11" ht="12.75" customHeight="1" outlineLevel="4" x14ac:dyDescent="0.2">
      <c r="A27" s="6" t="s">
        <v>28</v>
      </c>
      <c r="B27" s="129">
        <v>15</v>
      </c>
      <c r="C27" s="168">
        <f t="shared" ref="C27:C40" si="3">+D26</f>
        <v>42748</v>
      </c>
      <c r="D27" s="169">
        <f t="shared" si="2"/>
        <v>42763</v>
      </c>
      <c r="E27" s="207"/>
      <c r="F27" s="31" t="s">
        <v>36</v>
      </c>
      <c r="G27" s="63" t="s">
        <v>58</v>
      </c>
      <c r="H27" s="48" t="s">
        <v>57</v>
      </c>
      <c r="I27" s="57">
        <v>0</v>
      </c>
      <c r="J27" s="45" t="s">
        <v>44</v>
      </c>
      <c r="K27" s="42"/>
    </row>
    <row r="28" spans="1:11" ht="12.75" customHeight="1" outlineLevel="4" x14ac:dyDescent="0.2">
      <c r="A28" s="7" t="s">
        <v>15</v>
      </c>
      <c r="B28" s="129">
        <v>6</v>
      </c>
      <c r="C28" s="168">
        <f t="shared" si="3"/>
        <v>42763</v>
      </c>
      <c r="D28" s="169">
        <f t="shared" si="2"/>
        <v>42769</v>
      </c>
      <c r="E28" s="207"/>
      <c r="F28" s="31" t="s">
        <v>36</v>
      </c>
      <c r="G28" s="63" t="s">
        <v>58</v>
      </c>
      <c r="H28" s="48" t="s">
        <v>57</v>
      </c>
      <c r="I28" s="57">
        <v>0</v>
      </c>
      <c r="J28" s="45" t="s">
        <v>44</v>
      </c>
      <c r="K28" s="42"/>
    </row>
    <row r="29" spans="1:11" ht="12.75" customHeight="1" outlineLevel="4" x14ac:dyDescent="0.2">
      <c r="A29" s="5" t="s">
        <v>25</v>
      </c>
      <c r="B29" s="129">
        <v>15</v>
      </c>
      <c r="C29" s="168">
        <f t="shared" si="3"/>
        <v>42769</v>
      </c>
      <c r="D29" s="169">
        <f t="shared" si="2"/>
        <v>42784</v>
      </c>
      <c r="E29" s="207"/>
      <c r="F29" s="31" t="s">
        <v>36</v>
      </c>
      <c r="G29" s="63" t="s">
        <v>58</v>
      </c>
      <c r="H29" s="48" t="s">
        <v>57</v>
      </c>
      <c r="I29" s="57">
        <v>0</v>
      </c>
      <c r="J29" s="45" t="s">
        <v>44</v>
      </c>
      <c r="K29" s="42"/>
    </row>
    <row r="30" spans="1:11" ht="12.75" customHeight="1" outlineLevel="4" x14ac:dyDescent="0.2">
      <c r="A30" s="5" t="s">
        <v>16</v>
      </c>
      <c r="B30" s="129">
        <v>6</v>
      </c>
      <c r="C30" s="168">
        <f t="shared" si="3"/>
        <v>42784</v>
      </c>
      <c r="D30" s="169">
        <f t="shared" si="2"/>
        <v>42790</v>
      </c>
      <c r="E30" s="207"/>
      <c r="F30" s="31" t="str">
        <f>+G26</f>
        <v>Coord. Geral</v>
      </c>
      <c r="G30" s="63" t="s">
        <v>58</v>
      </c>
      <c r="H30" s="48"/>
      <c r="I30" s="57">
        <v>0</v>
      </c>
      <c r="J30" s="45" t="s">
        <v>44</v>
      </c>
      <c r="K30" s="42"/>
    </row>
    <row r="31" spans="1:11" ht="12.75" customHeight="1" outlineLevel="4" x14ac:dyDescent="0.2">
      <c r="A31" s="7" t="s">
        <v>17</v>
      </c>
      <c r="B31" s="129">
        <v>15</v>
      </c>
      <c r="C31" s="168">
        <f t="shared" si="3"/>
        <v>42790</v>
      </c>
      <c r="D31" s="169">
        <f t="shared" si="2"/>
        <v>42805</v>
      </c>
      <c r="E31" s="207"/>
      <c r="F31" s="31" t="str">
        <f>+F26</f>
        <v>UGP</v>
      </c>
      <c r="G31" s="63" t="str">
        <f>+H29</f>
        <v xml:space="preserve">Coord. Geral </v>
      </c>
      <c r="H31" s="48"/>
      <c r="I31" s="57">
        <v>0</v>
      </c>
      <c r="J31" s="45" t="s">
        <v>44</v>
      </c>
      <c r="K31" s="42"/>
    </row>
    <row r="32" spans="1:11" ht="12.75" customHeight="1" outlineLevel="4" x14ac:dyDescent="0.2">
      <c r="A32" s="7" t="s">
        <v>18</v>
      </c>
      <c r="B32" s="129">
        <v>7</v>
      </c>
      <c r="C32" s="168">
        <f t="shared" si="3"/>
        <v>42805</v>
      </c>
      <c r="D32" s="169">
        <f t="shared" si="2"/>
        <v>42812</v>
      </c>
      <c r="E32" s="207"/>
      <c r="F32" s="31" t="s">
        <v>36</v>
      </c>
      <c r="G32" s="63" t="s">
        <v>58</v>
      </c>
      <c r="H32" s="48" t="s">
        <v>57</v>
      </c>
      <c r="I32" s="57">
        <v>0</v>
      </c>
      <c r="J32" s="45" t="s">
        <v>44</v>
      </c>
      <c r="K32" s="42"/>
    </row>
    <row r="33" spans="1:11" ht="12.75" customHeight="1" outlineLevel="4" x14ac:dyDescent="0.2">
      <c r="A33" s="7" t="s">
        <v>14</v>
      </c>
      <c r="B33" s="129">
        <v>5</v>
      </c>
      <c r="C33" s="168">
        <f t="shared" si="3"/>
        <v>42812</v>
      </c>
      <c r="D33" s="169">
        <f t="shared" si="2"/>
        <v>42817</v>
      </c>
      <c r="E33" s="207"/>
      <c r="F33" s="31" t="str">
        <f>+F30</f>
        <v>Coord. Geral</v>
      </c>
      <c r="G33" s="63" t="s">
        <v>58</v>
      </c>
      <c r="H33" s="48"/>
      <c r="I33" s="57">
        <v>0</v>
      </c>
      <c r="J33" s="45" t="s">
        <v>44</v>
      </c>
      <c r="K33" s="42"/>
    </row>
    <row r="34" spans="1:11" ht="12.75" customHeight="1" outlineLevel="4" x14ac:dyDescent="0.2">
      <c r="A34" s="7" t="s">
        <v>19</v>
      </c>
      <c r="B34" s="129">
        <v>5</v>
      </c>
      <c r="C34" s="168">
        <f t="shared" si="3"/>
        <v>42817</v>
      </c>
      <c r="D34" s="169">
        <f t="shared" si="2"/>
        <v>42822</v>
      </c>
      <c r="E34" s="207"/>
      <c r="F34" s="31" t="s">
        <v>36</v>
      </c>
      <c r="G34" s="63" t="s">
        <v>58</v>
      </c>
      <c r="H34" s="48" t="s">
        <v>57</v>
      </c>
      <c r="I34" s="57">
        <v>0</v>
      </c>
      <c r="J34" s="45" t="s">
        <v>44</v>
      </c>
      <c r="K34" s="42"/>
    </row>
    <row r="35" spans="1:11" ht="12.75" customHeight="1" outlineLevel="4" x14ac:dyDescent="0.2">
      <c r="A35" s="7" t="s">
        <v>20</v>
      </c>
      <c r="B35" s="129">
        <v>5</v>
      </c>
      <c r="C35" s="168">
        <f t="shared" si="3"/>
        <v>42822</v>
      </c>
      <c r="D35" s="169">
        <f t="shared" si="2"/>
        <v>42827</v>
      </c>
      <c r="E35" s="207"/>
      <c r="F35" s="31" t="str">
        <f>+F31</f>
        <v>UGP</v>
      </c>
      <c r="G35" s="63" t="s">
        <v>35</v>
      </c>
      <c r="H35" s="48"/>
      <c r="I35" s="57">
        <v>0</v>
      </c>
      <c r="J35" s="45" t="s">
        <v>44</v>
      </c>
      <c r="K35" s="42"/>
    </row>
    <row r="36" spans="1:11" ht="12.75" customHeight="1" outlineLevel="4" x14ac:dyDescent="0.2">
      <c r="A36" s="5" t="s">
        <v>24</v>
      </c>
      <c r="B36" s="129">
        <v>5</v>
      </c>
      <c r="C36" s="168">
        <f t="shared" si="3"/>
        <v>42827</v>
      </c>
      <c r="D36" s="169">
        <f t="shared" si="2"/>
        <v>42832</v>
      </c>
      <c r="E36" s="207"/>
      <c r="F36" s="31" t="s">
        <v>36</v>
      </c>
      <c r="G36" s="63" t="s">
        <v>58</v>
      </c>
      <c r="H36" s="48" t="s">
        <v>57</v>
      </c>
      <c r="I36" s="57">
        <v>0</v>
      </c>
      <c r="J36" s="45" t="s">
        <v>44</v>
      </c>
      <c r="K36" s="42"/>
    </row>
    <row r="37" spans="1:11" ht="12.75" customHeight="1" outlineLevel="4" x14ac:dyDescent="0.2">
      <c r="A37" s="7" t="s">
        <v>21</v>
      </c>
      <c r="B37" s="129">
        <v>2</v>
      </c>
      <c r="C37" s="168">
        <f t="shared" si="3"/>
        <v>42832</v>
      </c>
      <c r="D37" s="169">
        <f t="shared" si="2"/>
        <v>42834</v>
      </c>
      <c r="E37" s="207"/>
      <c r="F37" s="31" t="s">
        <v>36</v>
      </c>
      <c r="G37" s="63" t="s">
        <v>58</v>
      </c>
      <c r="H37" s="48" t="s">
        <v>57</v>
      </c>
      <c r="I37" s="57">
        <v>0</v>
      </c>
      <c r="J37" s="45" t="s">
        <v>44</v>
      </c>
      <c r="K37" s="42"/>
    </row>
    <row r="38" spans="1:11" ht="12.75" customHeight="1" outlineLevel="4" x14ac:dyDescent="0.2">
      <c r="A38" s="7" t="s">
        <v>14</v>
      </c>
      <c r="B38" s="129">
        <v>5</v>
      </c>
      <c r="C38" s="168">
        <f t="shared" si="3"/>
        <v>42834</v>
      </c>
      <c r="D38" s="169">
        <f t="shared" si="2"/>
        <v>42839</v>
      </c>
      <c r="E38" s="207"/>
      <c r="F38" s="31" t="str">
        <f>+G26</f>
        <v>Coord. Geral</v>
      </c>
      <c r="G38" s="63" t="s">
        <v>58</v>
      </c>
      <c r="H38" s="48"/>
      <c r="I38" s="57">
        <v>0</v>
      </c>
      <c r="J38" s="45" t="s">
        <v>44</v>
      </c>
      <c r="K38" s="42"/>
    </row>
    <row r="39" spans="1:11" ht="12.75" customHeight="1" outlineLevel="4" x14ac:dyDescent="0.2">
      <c r="A39" s="7" t="s">
        <v>22</v>
      </c>
      <c r="B39" s="129">
        <v>5</v>
      </c>
      <c r="C39" s="168">
        <f t="shared" si="3"/>
        <v>42839</v>
      </c>
      <c r="D39" s="169">
        <f t="shared" si="2"/>
        <v>42844</v>
      </c>
      <c r="E39" s="207"/>
      <c r="F39" s="31" t="s">
        <v>36</v>
      </c>
      <c r="G39" s="63" t="s">
        <v>58</v>
      </c>
      <c r="H39" s="48" t="s">
        <v>57</v>
      </c>
      <c r="I39" s="57">
        <v>0</v>
      </c>
      <c r="J39" s="45" t="s">
        <v>44</v>
      </c>
      <c r="K39" s="42"/>
    </row>
    <row r="40" spans="1:11" ht="12.75" customHeight="1" outlineLevel="4" thickBot="1" x14ac:dyDescent="0.25">
      <c r="A40" s="8" t="s">
        <v>23</v>
      </c>
      <c r="B40" s="130">
        <v>720</v>
      </c>
      <c r="C40" s="170">
        <f t="shared" si="3"/>
        <v>42844</v>
      </c>
      <c r="D40" s="171">
        <f t="shared" si="2"/>
        <v>43564</v>
      </c>
      <c r="E40" s="208"/>
      <c r="F40" s="32" t="str">
        <f>+G26</f>
        <v>Coord. Geral</v>
      </c>
      <c r="G40" s="64" t="str">
        <f>+F26</f>
        <v>UGP</v>
      </c>
      <c r="H40" s="205"/>
      <c r="I40" s="58">
        <v>0</v>
      </c>
      <c r="J40" s="46" t="s">
        <v>44</v>
      </c>
      <c r="K40" s="43"/>
    </row>
    <row r="41" spans="1:11" ht="12.75" customHeight="1" outlineLevel="2" thickBot="1" x14ac:dyDescent="0.25">
      <c r="A41" s="12"/>
      <c r="B41" s="131"/>
      <c r="C41" s="60"/>
      <c r="D41" s="61"/>
      <c r="E41" s="39"/>
      <c r="F41" s="39"/>
      <c r="G41" s="39"/>
      <c r="H41" s="39"/>
      <c r="I41" s="1"/>
      <c r="J41" s="39"/>
      <c r="K41" s="2"/>
    </row>
    <row r="42" spans="1:11" ht="12.75" customHeight="1" outlineLevel="2" thickBot="1" x14ac:dyDescent="0.25">
      <c r="A42" s="87" t="s">
        <v>50</v>
      </c>
      <c r="B42" s="131"/>
      <c r="C42" s="91"/>
      <c r="D42" s="92"/>
      <c r="E42" s="88"/>
      <c r="F42" s="88"/>
      <c r="G42" s="88"/>
      <c r="H42" s="88"/>
      <c r="I42" s="93" t="e">
        <f>#REF!</f>
        <v>#REF!</v>
      </c>
      <c r="J42" s="88"/>
      <c r="K42" s="94"/>
    </row>
    <row r="43" spans="1:11" ht="12.75" customHeight="1" outlineLevel="4" thickBot="1" x14ac:dyDescent="0.25">
      <c r="A43" s="164" t="s">
        <v>93</v>
      </c>
      <c r="B43" s="128">
        <f>SUM(B44:B60)</f>
        <v>380</v>
      </c>
      <c r="C43" s="166"/>
      <c r="D43" s="15"/>
      <c r="E43" s="206" t="s">
        <v>32</v>
      </c>
      <c r="F43" s="33"/>
      <c r="G43" s="30"/>
      <c r="H43" s="47"/>
      <c r="I43" s="176">
        <f>AVERAGE(I44:I60)</f>
        <v>3.5294117647058823E-2</v>
      </c>
      <c r="J43" s="44" t="s">
        <v>43</v>
      </c>
      <c r="K43" s="41"/>
    </row>
    <row r="44" spans="1:11" ht="12.75" customHeight="1" outlineLevel="5" x14ac:dyDescent="0.2">
      <c r="A44" s="160" t="s">
        <v>27</v>
      </c>
      <c r="B44" s="129">
        <v>5</v>
      </c>
      <c r="C44" s="168">
        <v>42186</v>
      </c>
      <c r="D44" s="18">
        <f>+C44+B44</f>
        <v>42191</v>
      </c>
      <c r="E44" s="207"/>
      <c r="F44" s="63" t="s">
        <v>55</v>
      </c>
      <c r="G44" s="63" t="s">
        <v>35</v>
      </c>
      <c r="H44" s="177" t="s">
        <v>103</v>
      </c>
      <c r="I44" s="22">
        <v>0.3</v>
      </c>
      <c r="J44" s="45" t="s">
        <v>43</v>
      </c>
      <c r="K44" s="42"/>
    </row>
    <row r="45" spans="1:11" ht="12.75" customHeight="1" outlineLevel="5" x14ac:dyDescent="0.2">
      <c r="A45" s="160" t="s">
        <v>26</v>
      </c>
      <c r="B45" s="129">
        <v>7</v>
      </c>
      <c r="C45" s="168">
        <f>+D44</f>
        <v>42191</v>
      </c>
      <c r="D45" s="18">
        <f t="shared" ref="D45:D60" si="4">+C45+B45</f>
        <v>42198</v>
      </c>
      <c r="E45" s="207"/>
      <c r="F45" s="63" t="s">
        <v>102</v>
      </c>
      <c r="G45" s="63" t="s">
        <v>58</v>
      </c>
      <c r="H45" s="177"/>
      <c r="I45" s="22">
        <v>0.3</v>
      </c>
      <c r="J45" s="45" t="s">
        <v>43</v>
      </c>
      <c r="K45" s="42"/>
    </row>
    <row r="46" spans="1:11" ht="12.75" customHeight="1" outlineLevel="5" x14ac:dyDescent="0.2">
      <c r="A46" s="160" t="s">
        <v>14</v>
      </c>
      <c r="B46" s="129">
        <v>5</v>
      </c>
      <c r="C46" s="168">
        <f t="shared" ref="C46:C60" si="5">+D45</f>
        <v>42198</v>
      </c>
      <c r="D46" s="18">
        <f t="shared" si="4"/>
        <v>42203</v>
      </c>
      <c r="E46" s="207"/>
      <c r="F46" s="63" t="s">
        <v>35</v>
      </c>
      <c r="G46" s="63" t="s">
        <v>58</v>
      </c>
      <c r="H46" s="177"/>
      <c r="I46" s="22">
        <v>0</v>
      </c>
      <c r="J46" s="45" t="s">
        <v>44</v>
      </c>
      <c r="K46" s="42"/>
    </row>
    <row r="47" spans="1:11" ht="12.75" customHeight="1" outlineLevel="5" x14ac:dyDescent="0.2">
      <c r="A47" s="161" t="s">
        <v>28</v>
      </c>
      <c r="B47" s="129">
        <v>15</v>
      </c>
      <c r="C47" s="168">
        <f t="shared" si="5"/>
        <v>42203</v>
      </c>
      <c r="D47" s="18">
        <f t="shared" si="4"/>
        <v>42218</v>
      </c>
      <c r="E47" s="207"/>
      <c r="F47" s="63" t="s">
        <v>55</v>
      </c>
      <c r="G47" s="63" t="s">
        <v>35</v>
      </c>
      <c r="H47" s="177" t="s">
        <v>58</v>
      </c>
      <c r="I47" s="22">
        <v>0</v>
      </c>
      <c r="J47" s="45" t="s">
        <v>44</v>
      </c>
      <c r="K47" s="42"/>
    </row>
    <row r="48" spans="1:11" ht="12.75" customHeight="1" outlineLevel="5" x14ac:dyDescent="0.2">
      <c r="A48" s="162" t="s">
        <v>15</v>
      </c>
      <c r="B48" s="129">
        <v>5</v>
      </c>
      <c r="C48" s="168">
        <f t="shared" si="5"/>
        <v>42218</v>
      </c>
      <c r="D48" s="18">
        <f t="shared" si="4"/>
        <v>42223</v>
      </c>
      <c r="E48" s="207"/>
      <c r="F48" s="63" t="s">
        <v>55</v>
      </c>
      <c r="G48" s="63" t="s">
        <v>35</v>
      </c>
      <c r="H48" s="177" t="s">
        <v>58</v>
      </c>
      <c r="I48" s="22">
        <v>0</v>
      </c>
      <c r="J48" s="45" t="s">
        <v>44</v>
      </c>
      <c r="K48" s="42"/>
    </row>
    <row r="49" spans="1:11" ht="12.75" customHeight="1" outlineLevel="5" x14ac:dyDescent="0.2">
      <c r="A49" s="160" t="s">
        <v>25</v>
      </c>
      <c r="B49" s="129">
        <v>15</v>
      </c>
      <c r="C49" s="168">
        <f t="shared" si="5"/>
        <v>42223</v>
      </c>
      <c r="D49" s="18">
        <f t="shared" si="4"/>
        <v>42238</v>
      </c>
      <c r="E49" s="207"/>
      <c r="F49" s="63" t="s">
        <v>55</v>
      </c>
      <c r="G49" s="63" t="s">
        <v>35</v>
      </c>
      <c r="H49" s="177" t="s">
        <v>58</v>
      </c>
      <c r="I49" s="22">
        <v>0</v>
      </c>
      <c r="J49" s="45" t="s">
        <v>44</v>
      </c>
      <c r="K49" s="42"/>
    </row>
    <row r="50" spans="1:11" ht="12.75" customHeight="1" outlineLevel="5" x14ac:dyDescent="0.2">
      <c r="A50" s="160" t="s">
        <v>16</v>
      </c>
      <c r="B50" s="129">
        <v>5</v>
      </c>
      <c r="C50" s="168">
        <f t="shared" si="5"/>
        <v>42238</v>
      </c>
      <c r="D50" s="18">
        <f t="shared" si="4"/>
        <v>42243</v>
      </c>
      <c r="E50" s="207"/>
      <c r="F50" s="63" t="s">
        <v>35</v>
      </c>
      <c r="G50" s="63" t="s">
        <v>58</v>
      </c>
      <c r="H50" s="177"/>
      <c r="I50" s="22">
        <v>0</v>
      </c>
      <c r="J50" s="45" t="s">
        <v>44</v>
      </c>
      <c r="K50" s="42"/>
    </row>
    <row r="51" spans="1:11" ht="12.75" customHeight="1" outlineLevel="5" x14ac:dyDescent="0.2">
      <c r="A51" s="162" t="s">
        <v>17</v>
      </c>
      <c r="B51" s="129">
        <v>30</v>
      </c>
      <c r="C51" s="168">
        <f t="shared" si="5"/>
        <v>42243</v>
      </c>
      <c r="D51" s="18">
        <f t="shared" si="4"/>
        <v>42273</v>
      </c>
      <c r="E51" s="207"/>
      <c r="F51" s="63" t="s">
        <v>55</v>
      </c>
      <c r="G51" s="63" t="s">
        <v>35</v>
      </c>
      <c r="H51" s="177" t="s">
        <v>58</v>
      </c>
      <c r="I51" s="22">
        <v>0</v>
      </c>
      <c r="J51" s="45" t="s">
        <v>44</v>
      </c>
      <c r="K51" s="42"/>
    </row>
    <row r="52" spans="1:11" ht="12.75" customHeight="1" outlineLevel="5" x14ac:dyDescent="0.2">
      <c r="A52" s="162" t="s">
        <v>18</v>
      </c>
      <c r="B52" s="129">
        <v>7</v>
      </c>
      <c r="C52" s="168">
        <f t="shared" si="5"/>
        <v>42273</v>
      </c>
      <c r="D52" s="18">
        <f t="shared" si="4"/>
        <v>42280</v>
      </c>
      <c r="E52" s="207"/>
      <c r="F52" s="63" t="s">
        <v>101</v>
      </c>
      <c r="G52" s="63" t="s">
        <v>58</v>
      </c>
      <c r="H52" s="177"/>
      <c r="I52" s="22">
        <v>0</v>
      </c>
      <c r="J52" s="45" t="s">
        <v>44</v>
      </c>
      <c r="K52" s="42"/>
    </row>
    <row r="53" spans="1:11" ht="12.75" customHeight="1" outlineLevel="5" x14ac:dyDescent="0.2">
      <c r="A53" s="162" t="s">
        <v>14</v>
      </c>
      <c r="B53" s="129">
        <v>5</v>
      </c>
      <c r="C53" s="168">
        <f t="shared" si="5"/>
        <v>42280</v>
      </c>
      <c r="D53" s="18">
        <f t="shared" si="4"/>
        <v>42285</v>
      </c>
      <c r="E53" s="207"/>
      <c r="F53" s="63" t="s">
        <v>35</v>
      </c>
      <c r="G53" s="63" t="s">
        <v>58</v>
      </c>
      <c r="H53" s="177"/>
      <c r="I53" s="22">
        <v>0</v>
      </c>
      <c r="J53" s="45" t="s">
        <v>44</v>
      </c>
      <c r="K53" s="42"/>
    </row>
    <row r="54" spans="1:11" ht="12.75" customHeight="1" outlineLevel="5" x14ac:dyDescent="0.2">
      <c r="A54" s="162" t="s">
        <v>19</v>
      </c>
      <c r="B54" s="129">
        <v>15</v>
      </c>
      <c r="C54" s="168">
        <f t="shared" si="5"/>
        <v>42285</v>
      </c>
      <c r="D54" s="18">
        <f t="shared" si="4"/>
        <v>42300</v>
      </c>
      <c r="E54" s="207"/>
      <c r="F54" s="63" t="s">
        <v>55</v>
      </c>
      <c r="G54" s="63" t="s">
        <v>35</v>
      </c>
      <c r="H54" s="177" t="s">
        <v>58</v>
      </c>
      <c r="I54" s="22">
        <v>0</v>
      </c>
      <c r="J54" s="45" t="s">
        <v>44</v>
      </c>
      <c r="K54" s="42"/>
    </row>
    <row r="55" spans="1:11" ht="12.75" customHeight="1" outlineLevel="5" x14ac:dyDescent="0.2">
      <c r="A55" s="162" t="s">
        <v>20</v>
      </c>
      <c r="B55" s="129">
        <v>7</v>
      </c>
      <c r="C55" s="168">
        <f t="shared" si="5"/>
        <v>42300</v>
      </c>
      <c r="D55" s="18">
        <f t="shared" si="4"/>
        <v>42307</v>
      </c>
      <c r="E55" s="207"/>
      <c r="F55" s="63" t="s">
        <v>101</v>
      </c>
      <c r="G55" s="63" t="s">
        <v>58</v>
      </c>
      <c r="H55" s="177" t="s">
        <v>35</v>
      </c>
      <c r="I55" s="22">
        <v>0</v>
      </c>
      <c r="J55" s="45" t="s">
        <v>44</v>
      </c>
      <c r="K55" s="42"/>
    </row>
    <row r="56" spans="1:11" ht="12.75" customHeight="1" outlineLevel="5" x14ac:dyDescent="0.2">
      <c r="A56" s="160" t="s">
        <v>24</v>
      </c>
      <c r="B56" s="129">
        <v>7</v>
      </c>
      <c r="C56" s="168">
        <f t="shared" si="5"/>
        <v>42307</v>
      </c>
      <c r="D56" s="18">
        <f t="shared" si="4"/>
        <v>42314</v>
      </c>
      <c r="E56" s="207"/>
      <c r="F56" s="63" t="s">
        <v>55</v>
      </c>
      <c r="G56" s="63" t="s">
        <v>35</v>
      </c>
      <c r="H56" s="177" t="s">
        <v>58</v>
      </c>
      <c r="I56" s="22">
        <v>0</v>
      </c>
      <c r="J56" s="45" t="s">
        <v>44</v>
      </c>
      <c r="K56" s="42"/>
    </row>
    <row r="57" spans="1:11" ht="12.75" customHeight="1" outlineLevel="5" x14ac:dyDescent="0.2">
      <c r="A57" s="162" t="s">
        <v>21</v>
      </c>
      <c r="B57" s="129">
        <v>2</v>
      </c>
      <c r="C57" s="168">
        <f t="shared" si="5"/>
        <v>42314</v>
      </c>
      <c r="D57" s="18">
        <f t="shared" si="4"/>
        <v>42316</v>
      </c>
      <c r="E57" s="207"/>
      <c r="F57" s="63" t="s">
        <v>35</v>
      </c>
      <c r="G57" s="63" t="s">
        <v>58</v>
      </c>
      <c r="H57" s="177"/>
      <c r="I57" s="22">
        <v>0</v>
      </c>
      <c r="J57" s="45" t="s">
        <v>44</v>
      </c>
      <c r="K57" s="42"/>
    </row>
    <row r="58" spans="1:11" ht="12.75" customHeight="1" outlineLevel="5" x14ac:dyDescent="0.2">
      <c r="A58" s="162" t="s">
        <v>14</v>
      </c>
      <c r="B58" s="129">
        <v>5</v>
      </c>
      <c r="C58" s="168">
        <f t="shared" si="5"/>
        <v>42316</v>
      </c>
      <c r="D58" s="18">
        <f t="shared" si="4"/>
        <v>42321</v>
      </c>
      <c r="E58" s="207"/>
      <c r="F58" s="63" t="s">
        <v>35</v>
      </c>
      <c r="G58" s="63" t="s">
        <v>58</v>
      </c>
      <c r="H58" s="177"/>
      <c r="I58" s="22">
        <v>0</v>
      </c>
      <c r="J58" s="45" t="s">
        <v>44</v>
      </c>
      <c r="K58" s="42"/>
    </row>
    <row r="59" spans="1:11" ht="12.75" customHeight="1" outlineLevel="5" x14ac:dyDescent="0.2">
      <c r="A59" s="162" t="s">
        <v>22</v>
      </c>
      <c r="B59" s="129">
        <v>5</v>
      </c>
      <c r="C59" s="168">
        <f t="shared" si="5"/>
        <v>42321</v>
      </c>
      <c r="D59" s="169">
        <f t="shared" si="4"/>
        <v>42326</v>
      </c>
      <c r="E59" s="207"/>
      <c r="F59" s="63" t="s">
        <v>55</v>
      </c>
      <c r="G59" s="63" t="s">
        <v>35</v>
      </c>
      <c r="H59" s="177" t="s">
        <v>58</v>
      </c>
      <c r="I59" s="22">
        <v>0</v>
      </c>
      <c r="J59" s="45" t="s">
        <v>44</v>
      </c>
      <c r="K59" s="42"/>
    </row>
    <row r="60" spans="1:11" ht="12.75" customHeight="1" outlineLevel="5" thickBot="1" x14ac:dyDescent="0.25">
      <c r="A60" s="163" t="s">
        <v>23</v>
      </c>
      <c r="B60" s="130">
        <v>240</v>
      </c>
      <c r="C60" s="168">
        <f t="shared" si="5"/>
        <v>42326</v>
      </c>
      <c r="D60" s="169">
        <f t="shared" si="4"/>
        <v>42566</v>
      </c>
      <c r="E60" s="208"/>
      <c r="F60" s="64" t="s">
        <v>35</v>
      </c>
      <c r="G60" s="63" t="s">
        <v>103</v>
      </c>
      <c r="H60" s="177" t="s">
        <v>58</v>
      </c>
      <c r="I60" s="23">
        <v>0</v>
      </c>
      <c r="J60" s="46" t="s">
        <v>44</v>
      </c>
      <c r="K60" s="43"/>
    </row>
    <row r="61" spans="1:11" ht="12.75" customHeight="1" outlineLevel="4" thickBot="1" x14ac:dyDescent="0.25">
      <c r="A61" s="135" t="s">
        <v>94</v>
      </c>
      <c r="B61" s="128">
        <f>SUM(B62:B78)</f>
        <v>380</v>
      </c>
      <c r="C61" s="166"/>
      <c r="D61" s="167"/>
      <c r="E61" s="206" t="s">
        <v>32</v>
      </c>
      <c r="F61" s="33"/>
      <c r="G61" s="30"/>
      <c r="H61" s="47"/>
      <c r="I61" s="176">
        <f>AVERAGE(I62:I78)</f>
        <v>3.5294117647058823E-2</v>
      </c>
      <c r="J61" s="44" t="s">
        <v>43</v>
      </c>
      <c r="K61" s="41"/>
    </row>
    <row r="62" spans="1:11" outlineLevel="5" x14ac:dyDescent="0.2">
      <c r="A62" s="5" t="s">
        <v>27</v>
      </c>
      <c r="B62" s="129">
        <v>5</v>
      </c>
      <c r="C62" s="168">
        <v>42371</v>
      </c>
      <c r="D62" s="169">
        <f>+C62+B62</f>
        <v>42376</v>
      </c>
      <c r="E62" s="207"/>
      <c r="F62" s="63" t="s">
        <v>55</v>
      </c>
      <c r="G62" s="63" t="s">
        <v>35</v>
      </c>
      <c r="H62" s="177" t="s">
        <v>103</v>
      </c>
      <c r="I62" s="22">
        <v>0.3</v>
      </c>
      <c r="J62" s="45" t="s">
        <v>43</v>
      </c>
      <c r="K62" s="42"/>
    </row>
    <row r="63" spans="1:11" ht="12.75" customHeight="1" outlineLevel="5" x14ac:dyDescent="0.2">
      <c r="A63" s="5" t="s">
        <v>26</v>
      </c>
      <c r="B63" s="129">
        <v>7</v>
      </c>
      <c r="C63" s="168">
        <f>+D62</f>
        <v>42376</v>
      </c>
      <c r="D63" s="169">
        <f t="shared" ref="D63:D78" si="6">+C63+B63</f>
        <v>42383</v>
      </c>
      <c r="E63" s="207"/>
      <c r="F63" s="63" t="s">
        <v>102</v>
      </c>
      <c r="G63" s="63" t="s">
        <v>58</v>
      </c>
      <c r="H63" s="177"/>
      <c r="I63" s="22">
        <v>0.3</v>
      </c>
      <c r="J63" s="45" t="s">
        <v>43</v>
      </c>
      <c r="K63" s="42"/>
    </row>
    <row r="64" spans="1:11" ht="12.75" customHeight="1" outlineLevel="5" x14ac:dyDescent="0.2">
      <c r="A64" s="5" t="s">
        <v>14</v>
      </c>
      <c r="B64" s="129">
        <v>5</v>
      </c>
      <c r="C64" s="168">
        <f t="shared" ref="C64:C78" si="7">+D63</f>
        <v>42383</v>
      </c>
      <c r="D64" s="169">
        <f t="shared" si="6"/>
        <v>42388</v>
      </c>
      <c r="E64" s="207"/>
      <c r="F64" s="63" t="s">
        <v>35</v>
      </c>
      <c r="G64" s="63" t="s">
        <v>58</v>
      </c>
      <c r="H64" s="177"/>
      <c r="I64" s="22">
        <v>0</v>
      </c>
      <c r="J64" s="45" t="s">
        <v>44</v>
      </c>
      <c r="K64" s="42"/>
    </row>
    <row r="65" spans="1:11" ht="12.75" customHeight="1" outlineLevel="5" x14ac:dyDescent="0.2">
      <c r="A65" s="6" t="s">
        <v>28</v>
      </c>
      <c r="B65" s="129">
        <v>15</v>
      </c>
      <c r="C65" s="168">
        <f t="shared" si="7"/>
        <v>42388</v>
      </c>
      <c r="D65" s="169">
        <f t="shared" si="6"/>
        <v>42403</v>
      </c>
      <c r="E65" s="207"/>
      <c r="F65" s="63" t="s">
        <v>55</v>
      </c>
      <c r="G65" s="63" t="s">
        <v>35</v>
      </c>
      <c r="H65" s="177" t="s">
        <v>58</v>
      </c>
      <c r="I65" s="22">
        <v>0</v>
      </c>
      <c r="J65" s="45" t="s">
        <v>44</v>
      </c>
      <c r="K65" s="42"/>
    </row>
    <row r="66" spans="1:11" ht="12.75" customHeight="1" outlineLevel="5" x14ac:dyDescent="0.2">
      <c r="A66" s="7" t="s">
        <v>15</v>
      </c>
      <c r="B66" s="129">
        <v>5</v>
      </c>
      <c r="C66" s="168">
        <f t="shared" si="7"/>
        <v>42403</v>
      </c>
      <c r="D66" s="169">
        <f t="shared" si="6"/>
        <v>42408</v>
      </c>
      <c r="E66" s="207"/>
      <c r="F66" s="63" t="s">
        <v>55</v>
      </c>
      <c r="G66" s="63" t="s">
        <v>35</v>
      </c>
      <c r="H66" s="177" t="s">
        <v>58</v>
      </c>
      <c r="I66" s="22">
        <v>0</v>
      </c>
      <c r="J66" s="45" t="s">
        <v>44</v>
      </c>
      <c r="K66" s="42"/>
    </row>
    <row r="67" spans="1:11" ht="12.75" customHeight="1" outlineLevel="5" x14ac:dyDescent="0.2">
      <c r="A67" s="5" t="s">
        <v>25</v>
      </c>
      <c r="B67" s="129">
        <v>15</v>
      </c>
      <c r="C67" s="168">
        <f t="shared" si="7"/>
        <v>42408</v>
      </c>
      <c r="D67" s="169">
        <f t="shared" si="6"/>
        <v>42423</v>
      </c>
      <c r="E67" s="207"/>
      <c r="F67" s="63" t="s">
        <v>55</v>
      </c>
      <c r="G67" s="63" t="s">
        <v>35</v>
      </c>
      <c r="H67" s="177" t="s">
        <v>58</v>
      </c>
      <c r="I67" s="22">
        <v>0</v>
      </c>
      <c r="J67" s="45" t="s">
        <v>44</v>
      </c>
      <c r="K67" s="42"/>
    </row>
    <row r="68" spans="1:11" ht="12.75" customHeight="1" outlineLevel="5" x14ac:dyDescent="0.2">
      <c r="A68" s="5" t="s">
        <v>16</v>
      </c>
      <c r="B68" s="129">
        <v>5</v>
      </c>
      <c r="C68" s="168">
        <f t="shared" si="7"/>
        <v>42423</v>
      </c>
      <c r="D68" s="169">
        <f t="shared" si="6"/>
        <v>42428</v>
      </c>
      <c r="E68" s="207"/>
      <c r="F68" s="63" t="s">
        <v>35</v>
      </c>
      <c r="G68" s="63" t="s">
        <v>58</v>
      </c>
      <c r="H68" s="177"/>
      <c r="I68" s="22">
        <v>0</v>
      </c>
      <c r="J68" s="45" t="s">
        <v>44</v>
      </c>
      <c r="K68" s="42"/>
    </row>
    <row r="69" spans="1:11" ht="12.75" customHeight="1" outlineLevel="5" x14ac:dyDescent="0.2">
      <c r="A69" s="7" t="s">
        <v>17</v>
      </c>
      <c r="B69" s="129">
        <v>30</v>
      </c>
      <c r="C69" s="168">
        <f t="shared" si="7"/>
        <v>42428</v>
      </c>
      <c r="D69" s="169">
        <f t="shared" si="6"/>
        <v>42458</v>
      </c>
      <c r="E69" s="207"/>
      <c r="F69" s="63" t="s">
        <v>55</v>
      </c>
      <c r="G69" s="63" t="s">
        <v>35</v>
      </c>
      <c r="H69" s="177" t="s">
        <v>58</v>
      </c>
      <c r="I69" s="22">
        <v>0</v>
      </c>
      <c r="J69" s="45" t="s">
        <v>44</v>
      </c>
      <c r="K69" s="42"/>
    </row>
    <row r="70" spans="1:11" ht="12.75" customHeight="1" outlineLevel="5" x14ac:dyDescent="0.2">
      <c r="A70" s="7" t="s">
        <v>18</v>
      </c>
      <c r="B70" s="129">
        <v>7</v>
      </c>
      <c r="C70" s="168">
        <f t="shared" si="7"/>
        <v>42458</v>
      </c>
      <c r="D70" s="169">
        <f t="shared" si="6"/>
        <v>42465</v>
      </c>
      <c r="E70" s="207"/>
      <c r="F70" s="63" t="s">
        <v>101</v>
      </c>
      <c r="G70" s="63" t="s">
        <v>58</v>
      </c>
      <c r="H70" s="177"/>
      <c r="I70" s="22">
        <v>0</v>
      </c>
      <c r="J70" s="45" t="s">
        <v>44</v>
      </c>
      <c r="K70" s="42"/>
    </row>
    <row r="71" spans="1:11" ht="12.75" customHeight="1" outlineLevel="5" x14ac:dyDescent="0.2">
      <c r="A71" s="7" t="s">
        <v>14</v>
      </c>
      <c r="B71" s="129">
        <v>5</v>
      </c>
      <c r="C71" s="168">
        <f t="shared" si="7"/>
        <v>42465</v>
      </c>
      <c r="D71" s="169">
        <f t="shared" si="6"/>
        <v>42470</v>
      </c>
      <c r="E71" s="207"/>
      <c r="F71" s="63" t="s">
        <v>35</v>
      </c>
      <c r="G71" s="63" t="s">
        <v>58</v>
      </c>
      <c r="H71" s="177"/>
      <c r="I71" s="22">
        <v>0</v>
      </c>
      <c r="J71" s="45" t="s">
        <v>44</v>
      </c>
      <c r="K71" s="42"/>
    </row>
    <row r="72" spans="1:11" ht="12.75" customHeight="1" outlineLevel="5" x14ac:dyDescent="0.2">
      <c r="A72" s="7" t="s">
        <v>19</v>
      </c>
      <c r="B72" s="129">
        <v>15</v>
      </c>
      <c r="C72" s="168">
        <f t="shared" si="7"/>
        <v>42470</v>
      </c>
      <c r="D72" s="169">
        <f t="shared" si="6"/>
        <v>42485</v>
      </c>
      <c r="E72" s="207"/>
      <c r="F72" s="63" t="s">
        <v>55</v>
      </c>
      <c r="G72" s="63" t="s">
        <v>35</v>
      </c>
      <c r="H72" s="177" t="s">
        <v>58</v>
      </c>
      <c r="I72" s="22">
        <v>0</v>
      </c>
      <c r="J72" s="45" t="s">
        <v>44</v>
      </c>
      <c r="K72" s="42"/>
    </row>
    <row r="73" spans="1:11" ht="12.75" customHeight="1" outlineLevel="5" x14ac:dyDescent="0.2">
      <c r="A73" s="7" t="s">
        <v>20</v>
      </c>
      <c r="B73" s="129">
        <v>7</v>
      </c>
      <c r="C73" s="168">
        <f t="shared" si="7"/>
        <v>42485</v>
      </c>
      <c r="D73" s="169">
        <f t="shared" si="6"/>
        <v>42492</v>
      </c>
      <c r="E73" s="207"/>
      <c r="F73" s="63" t="s">
        <v>101</v>
      </c>
      <c r="G73" s="63" t="s">
        <v>58</v>
      </c>
      <c r="H73" s="177" t="s">
        <v>35</v>
      </c>
      <c r="I73" s="22">
        <v>0</v>
      </c>
      <c r="J73" s="45" t="s">
        <v>44</v>
      </c>
      <c r="K73" s="42"/>
    </row>
    <row r="74" spans="1:11" ht="12.75" customHeight="1" outlineLevel="5" x14ac:dyDescent="0.2">
      <c r="A74" s="5" t="s">
        <v>24</v>
      </c>
      <c r="B74" s="129">
        <v>7</v>
      </c>
      <c r="C74" s="168">
        <f t="shared" si="7"/>
        <v>42492</v>
      </c>
      <c r="D74" s="169">
        <f t="shared" si="6"/>
        <v>42499</v>
      </c>
      <c r="E74" s="207"/>
      <c r="F74" s="63" t="s">
        <v>55</v>
      </c>
      <c r="G74" s="63" t="s">
        <v>35</v>
      </c>
      <c r="H74" s="177" t="s">
        <v>58</v>
      </c>
      <c r="I74" s="22">
        <v>0</v>
      </c>
      <c r="J74" s="45" t="s">
        <v>44</v>
      </c>
      <c r="K74" s="42"/>
    </row>
    <row r="75" spans="1:11" ht="12.75" customHeight="1" outlineLevel="5" x14ac:dyDescent="0.2">
      <c r="A75" s="136" t="s">
        <v>21</v>
      </c>
      <c r="B75" s="129">
        <v>2</v>
      </c>
      <c r="C75" s="168">
        <f t="shared" si="7"/>
        <v>42499</v>
      </c>
      <c r="D75" s="169">
        <f t="shared" si="6"/>
        <v>42501</v>
      </c>
      <c r="E75" s="207"/>
      <c r="F75" s="63" t="s">
        <v>35</v>
      </c>
      <c r="G75" s="63" t="s">
        <v>58</v>
      </c>
      <c r="H75" s="177"/>
      <c r="I75" s="22">
        <v>0</v>
      </c>
      <c r="J75" s="45" t="s">
        <v>44</v>
      </c>
      <c r="K75" s="42"/>
    </row>
    <row r="76" spans="1:11" ht="12.75" customHeight="1" outlineLevel="5" x14ac:dyDescent="0.2">
      <c r="A76" s="136" t="s">
        <v>14</v>
      </c>
      <c r="B76" s="129">
        <v>5</v>
      </c>
      <c r="C76" s="168">
        <f t="shared" si="7"/>
        <v>42501</v>
      </c>
      <c r="D76" s="169">
        <f t="shared" si="6"/>
        <v>42506</v>
      </c>
      <c r="E76" s="207"/>
      <c r="F76" s="63" t="s">
        <v>35</v>
      </c>
      <c r="G76" s="63" t="s">
        <v>58</v>
      </c>
      <c r="H76" s="177"/>
      <c r="I76" s="22">
        <v>0</v>
      </c>
      <c r="J76" s="45" t="s">
        <v>44</v>
      </c>
      <c r="K76" s="42"/>
    </row>
    <row r="77" spans="1:11" ht="12.75" customHeight="1" outlineLevel="5" x14ac:dyDescent="0.2">
      <c r="A77" s="136" t="s">
        <v>22</v>
      </c>
      <c r="B77" s="129">
        <v>5</v>
      </c>
      <c r="C77" s="168">
        <f t="shared" si="7"/>
        <v>42506</v>
      </c>
      <c r="D77" s="169">
        <f t="shared" si="6"/>
        <v>42511</v>
      </c>
      <c r="E77" s="207"/>
      <c r="F77" s="63" t="s">
        <v>55</v>
      </c>
      <c r="G77" s="63" t="s">
        <v>35</v>
      </c>
      <c r="H77" s="177" t="s">
        <v>58</v>
      </c>
      <c r="I77" s="22">
        <v>0</v>
      </c>
      <c r="J77" s="45" t="s">
        <v>44</v>
      </c>
      <c r="K77" s="42"/>
    </row>
    <row r="78" spans="1:11" ht="12.75" customHeight="1" outlineLevel="5" thickBot="1" x14ac:dyDescent="0.25">
      <c r="A78" s="137" t="s">
        <v>23</v>
      </c>
      <c r="B78" s="130">
        <v>240</v>
      </c>
      <c r="C78" s="170">
        <f t="shared" si="7"/>
        <v>42511</v>
      </c>
      <c r="D78" s="171">
        <f t="shared" si="6"/>
        <v>42751</v>
      </c>
      <c r="E78" s="208"/>
      <c r="F78" s="64" t="s">
        <v>35</v>
      </c>
      <c r="G78" s="64" t="s">
        <v>103</v>
      </c>
      <c r="H78" s="178" t="s">
        <v>58</v>
      </c>
      <c r="I78" s="23">
        <v>0</v>
      </c>
      <c r="J78" s="46" t="s">
        <v>44</v>
      </c>
      <c r="K78" s="43"/>
    </row>
    <row r="79" spans="1:11" s="102" customFormat="1" ht="12.75" customHeight="1" outlineLevel="4" thickBot="1" x14ac:dyDescent="0.25">
      <c r="A79" s="132"/>
      <c r="B79" s="131"/>
      <c r="C79" s="96"/>
      <c r="D79" s="97"/>
      <c r="E79" s="98"/>
      <c r="F79" s="99"/>
      <c r="G79" s="99"/>
      <c r="H79" s="95"/>
      <c r="I79" s="100"/>
      <c r="J79" s="95"/>
      <c r="K79" s="101"/>
    </row>
    <row r="80" spans="1:11" ht="12.75" customHeight="1" outlineLevel="2" thickBot="1" x14ac:dyDescent="0.25">
      <c r="A80" s="87" t="s">
        <v>70</v>
      </c>
      <c r="B80" s="131"/>
      <c r="C80" s="91"/>
      <c r="D80" s="92"/>
      <c r="E80" s="88"/>
      <c r="F80" s="88"/>
      <c r="G80" s="88"/>
      <c r="H80" s="88"/>
      <c r="I80" s="93">
        <f>I167</f>
        <v>0</v>
      </c>
      <c r="J80" s="88"/>
      <c r="K80" s="94"/>
    </row>
    <row r="81" spans="1:12" s="117" customFormat="1" ht="12.75" customHeight="1" outlineLevel="4" thickBot="1" x14ac:dyDescent="0.25">
      <c r="A81" s="135" t="s">
        <v>117</v>
      </c>
      <c r="B81" s="128">
        <f>SUM(B82:B92)</f>
        <v>65</v>
      </c>
      <c r="C81" s="179"/>
      <c r="D81" s="139"/>
      <c r="E81" s="213" t="s">
        <v>32</v>
      </c>
      <c r="F81" s="140"/>
      <c r="G81" s="140"/>
      <c r="H81" s="180"/>
      <c r="I81" s="141">
        <f>AVERAGE(I82:I92)</f>
        <v>0</v>
      </c>
      <c r="J81" s="142" t="s">
        <v>44</v>
      </c>
      <c r="K81" s="143"/>
      <c r="L81" s="25"/>
    </row>
    <row r="82" spans="1:12" s="117" customFormat="1" ht="12.75" customHeight="1" outlineLevel="5" x14ac:dyDescent="0.2">
      <c r="A82" s="136" t="s">
        <v>38</v>
      </c>
      <c r="B82" s="129">
        <v>5</v>
      </c>
      <c r="C82" s="181">
        <v>42278</v>
      </c>
      <c r="D82" s="145">
        <f>+C82+B82</f>
        <v>42283</v>
      </c>
      <c r="E82" s="214"/>
      <c r="F82" s="146" t="s">
        <v>116</v>
      </c>
      <c r="G82" s="146" t="s">
        <v>56</v>
      </c>
      <c r="H82" s="182" t="s">
        <v>35</v>
      </c>
      <c r="I82" s="147">
        <v>0</v>
      </c>
      <c r="J82" s="148" t="s">
        <v>44</v>
      </c>
      <c r="K82" s="149"/>
      <c r="L82" s="25"/>
    </row>
    <row r="83" spans="1:12" s="117" customFormat="1" ht="12.75" customHeight="1" outlineLevel="5" x14ac:dyDescent="0.2">
      <c r="A83" s="136" t="s">
        <v>39</v>
      </c>
      <c r="B83" s="129">
        <v>5</v>
      </c>
      <c r="C83" s="181">
        <f>+D82</f>
        <v>42283</v>
      </c>
      <c r="D83" s="145">
        <f t="shared" ref="D83:D92" si="8">+C83+B83</f>
        <v>42288</v>
      </c>
      <c r="E83" s="214"/>
      <c r="F83" s="146" t="s">
        <v>36</v>
      </c>
      <c r="G83" s="146" t="s">
        <v>56</v>
      </c>
      <c r="H83" s="182" t="s">
        <v>35</v>
      </c>
      <c r="I83" s="150">
        <v>0</v>
      </c>
      <c r="J83" s="148" t="s">
        <v>44</v>
      </c>
      <c r="K83" s="149"/>
      <c r="L83" s="25"/>
    </row>
    <row r="84" spans="1:12" s="117" customFormat="1" ht="12.75" customHeight="1" outlineLevel="5" x14ac:dyDescent="0.2">
      <c r="A84" s="136" t="s">
        <v>25</v>
      </c>
      <c r="B84" s="129">
        <v>14</v>
      </c>
      <c r="C84" s="181">
        <f t="shared" ref="C84:C92" si="9">+D83</f>
        <v>42288</v>
      </c>
      <c r="D84" s="145">
        <f t="shared" si="8"/>
        <v>42302</v>
      </c>
      <c r="E84" s="214"/>
      <c r="F84" s="146" t="s">
        <v>36</v>
      </c>
      <c r="G84" s="146" t="s">
        <v>56</v>
      </c>
      <c r="H84" s="182" t="s">
        <v>35</v>
      </c>
      <c r="I84" s="150">
        <v>0</v>
      </c>
      <c r="J84" s="148" t="s">
        <v>44</v>
      </c>
      <c r="K84" s="149"/>
      <c r="L84" s="25"/>
    </row>
    <row r="85" spans="1:12" s="117" customFormat="1" ht="12.75" customHeight="1" outlineLevel="5" x14ac:dyDescent="0.2">
      <c r="A85" s="136" t="s">
        <v>14</v>
      </c>
      <c r="B85" s="129">
        <v>4</v>
      </c>
      <c r="C85" s="181">
        <f t="shared" si="9"/>
        <v>42302</v>
      </c>
      <c r="D85" s="145">
        <f t="shared" si="8"/>
        <v>42306</v>
      </c>
      <c r="E85" s="214"/>
      <c r="F85" s="146" t="s">
        <v>35</v>
      </c>
      <c r="G85" s="146" t="s">
        <v>56</v>
      </c>
      <c r="H85" s="182"/>
      <c r="I85" s="150">
        <v>0</v>
      </c>
      <c r="J85" s="148" t="s">
        <v>44</v>
      </c>
      <c r="K85" s="149"/>
      <c r="L85" s="25"/>
    </row>
    <row r="86" spans="1:12" s="117" customFormat="1" ht="12.75" customHeight="1" outlineLevel="5" x14ac:dyDescent="0.2">
      <c r="A86" s="136" t="s">
        <v>71</v>
      </c>
      <c r="B86" s="129">
        <v>5</v>
      </c>
      <c r="C86" s="181">
        <f t="shared" si="9"/>
        <v>42306</v>
      </c>
      <c r="D86" s="145">
        <f t="shared" si="8"/>
        <v>42311</v>
      </c>
      <c r="E86" s="214"/>
      <c r="F86" s="146" t="s">
        <v>36</v>
      </c>
      <c r="G86" s="146" t="s">
        <v>56</v>
      </c>
      <c r="H86" s="182" t="s">
        <v>35</v>
      </c>
      <c r="I86" s="150">
        <v>0</v>
      </c>
      <c r="J86" s="148" t="s">
        <v>44</v>
      </c>
      <c r="K86" s="149"/>
      <c r="L86" s="25"/>
    </row>
    <row r="87" spans="1:12" s="117" customFormat="1" ht="12.75" customHeight="1" outlineLevel="5" x14ac:dyDescent="0.2">
      <c r="A87" s="136" t="s">
        <v>72</v>
      </c>
      <c r="B87" s="129">
        <v>10</v>
      </c>
      <c r="C87" s="181">
        <f t="shared" si="9"/>
        <v>42311</v>
      </c>
      <c r="D87" s="145">
        <f t="shared" si="8"/>
        <v>42321</v>
      </c>
      <c r="E87" s="214"/>
      <c r="F87" s="146" t="s">
        <v>36</v>
      </c>
      <c r="G87" s="146" t="s">
        <v>56</v>
      </c>
      <c r="H87" s="182" t="s">
        <v>35</v>
      </c>
      <c r="I87" s="150">
        <v>0</v>
      </c>
      <c r="J87" s="148" t="s">
        <v>44</v>
      </c>
      <c r="K87" s="149"/>
      <c r="L87" s="25"/>
    </row>
    <row r="88" spans="1:12" s="117" customFormat="1" ht="12.75" customHeight="1" outlineLevel="5" x14ac:dyDescent="0.2">
      <c r="A88" s="136" t="s">
        <v>10</v>
      </c>
      <c r="B88" s="129">
        <v>5</v>
      </c>
      <c r="C88" s="181">
        <f t="shared" si="9"/>
        <v>42321</v>
      </c>
      <c r="D88" s="145">
        <f t="shared" si="8"/>
        <v>42326</v>
      </c>
      <c r="E88" s="214"/>
      <c r="F88" s="146" t="str">
        <f>+F82</f>
        <v>Área Técnica</v>
      </c>
      <c r="G88" s="183" t="s">
        <v>35</v>
      </c>
      <c r="H88" s="184" t="s">
        <v>56</v>
      </c>
      <c r="I88" s="150">
        <v>0</v>
      </c>
      <c r="J88" s="148" t="s">
        <v>44</v>
      </c>
      <c r="K88" s="149"/>
      <c r="L88" s="25"/>
    </row>
    <row r="89" spans="1:12" s="117" customFormat="1" ht="12.75" customHeight="1" outlineLevel="5" x14ac:dyDescent="0.2">
      <c r="A89" s="136" t="s">
        <v>14</v>
      </c>
      <c r="B89" s="129">
        <v>5</v>
      </c>
      <c r="C89" s="181">
        <f t="shared" si="9"/>
        <v>42326</v>
      </c>
      <c r="D89" s="145">
        <f t="shared" si="8"/>
        <v>42331</v>
      </c>
      <c r="E89" s="214"/>
      <c r="F89" s="146" t="s">
        <v>35</v>
      </c>
      <c r="G89" s="146" t="s">
        <v>56</v>
      </c>
      <c r="H89" s="182"/>
      <c r="I89" s="150">
        <v>0</v>
      </c>
      <c r="J89" s="148" t="s">
        <v>44</v>
      </c>
      <c r="K89" s="149"/>
      <c r="L89" s="25"/>
    </row>
    <row r="90" spans="1:12" s="117" customFormat="1" ht="12.75" hidden="1" customHeight="1" outlineLevel="5" x14ac:dyDescent="0.2">
      <c r="A90" s="136" t="s">
        <v>11</v>
      </c>
      <c r="B90" s="129">
        <v>0</v>
      </c>
      <c r="C90" s="181">
        <f t="shared" si="9"/>
        <v>42331</v>
      </c>
      <c r="D90" s="145">
        <f t="shared" si="8"/>
        <v>42331</v>
      </c>
      <c r="E90" s="214"/>
      <c r="F90" s="146" t="s">
        <v>36</v>
      </c>
      <c r="G90" s="146" t="s">
        <v>56</v>
      </c>
      <c r="H90" s="182" t="s">
        <v>35</v>
      </c>
      <c r="I90" s="150">
        <v>0</v>
      </c>
      <c r="J90" s="148" t="s">
        <v>44</v>
      </c>
      <c r="K90" s="149"/>
      <c r="L90" s="25"/>
    </row>
    <row r="91" spans="1:12" s="117" customFormat="1" ht="12.75" customHeight="1" outlineLevel="5" x14ac:dyDescent="0.2">
      <c r="A91" s="136" t="s">
        <v>12</v>
      </c>
      <c r="B91" s="129">
        <v>2</v>
      </c>
      <c r="C91" s="181">
        <f t="shared" si="9"/>
        <v>42331</v>
      </c>
      <c r="D91" s="145">
        <f t="shared" si="8"/>
        <v>42333</v>
      </c>
      <c r="E91" s="214"/>
      <c r="F91" s="146" t="s">
        <v>36</v>
      </c>
      <c r="G91" s="146" t="s">
        <v>56</v>
      </c>
      <c r="H91" s="182" t="s">
        <v>35</v>
      </c>
      <c r="I91" s="150">
        <v>0</v>
      </c>
      <c r="J91" s="148" t="s">
        <v>44</v>
      </c>
      <c r="K91" s="149"/>
      <c r="L91" s="25"/>
    </row>
    <row r="92" spans="1:12" s="117" customFormat="1" ht="12.75" customHeight="1" outlineLevel="5" thickBot="1" x14ac:dyDescent="0.25">
      <c r="A92" s="137" t="s">
        <v>73</v>
      </c>
      <c r="B92" s="130">
        <v>10</v>
      </c>
      <c r="C92" s="181">
        <f t="shared" si="9"/>
        <v>42333</v>
      </c>
      <c r="D92" s="145">
        <f t="shared" si="8"/>
        <v>42343</v>
      </c>
      <c r="E92" s="215"/>
      <c r="F92" s="146" t="str">
        <f>+F89</f>
        <v>Coord. Geral</v>
      </c>
      <c r="G92" s="146" t="str">
        <f>+F89</f>
        <v>Coord. Geral</v>
      </c>
      <c r="H92" s="182" t="str">
        <f>+G91</f>
        <v>Coord. Serviços</v>
      </c>
      <c r="I92" s="151">
        <v>0</v>
      </c>
      <c r="J92" s="152" t="s">
        <v>44</v>
      </c>
      <c r="K92" s="153"/>
      <c r="L92" s="25"/>
    </row>
    <row r="93" spans="1:12" ht="12.75" customHeight="1" outlineLevel="4" thickBot="1" x14ac:dyDescent="0.25">
      <c r="A93" s="135" t="s">
        <v>83</v>
      </c>
      <c r="B93" s="128">
        <f>SUM(B94:B104)</f>
        <v>460</v>
      </c>
      <c r="C93" s="166"/>
      <c r="D93" s="15"/>
      <c r="E93" s="206" t="s">
        <v>32</v>
      </c>
      <c r="F93" s="30"/>
      <c r="G93" s="30"/>
      <c r="H93" s="47"/>
      <c r="I93" s="59">
        <f>AVERAGE(I94:I104)</f>
        <v>0</v>
      </c>
      <c r="J93" s="44" t="s">
        <v>44</v>
      </c>
      <c r="K93" s="16"/>
    </row>
    <row r="94" spans="1:12" ht="12.75" customHeight="1" outlineLevel="5" x14ac:dyDescent="0.2">
      <c r="A94" s="136" t="s">
        <v>38</v>
      </c>
      <c r="B94" s="129">
        <v>5</v>
      </c>
      <c r="C94" s="168">
        <v>42006</v>
      </c>
      <c r="D94" s="18">
        <f>+C94+B94</f>
        <v>42011</v>
      </c>
      <c r="E94" s="207"/>
      <c r="F94" s="146" t="s">
        <v>116</v>
      </c>
      <c r="G94" s="146" t="s">
        <v>56</v>
      </c>
      <c r="H94" s="182" t="s">
        <v>35</v>
      </c>
      <c r="I94" s="56">
        <v>0</v>
      </c>
      <c r="J94" s="45" t="s">
        <v>44</v>
      </c>
      <c r="K94" s="19"/>
    </row>
    <row r="95" spans="1:12" ht="12.75" customHeight="1" outlineLevel="5" x14ac:dyDescent="0.2">
      <c r="A95" s="136" t="s">
        <v>39</v>
      </c>
      <c r="B95" s="129">
        <v>5</v>
      </c>
      <c r="C95" s="168">
        <f>+D94</f>
        <v>42011</v>
      </c>
      <c r="D95" s="18">
        <f t="shared" ref="D95:D104" si="10">+C95+B95</f>
        <v>42016</v>
      </c>
      <c r="E95" s="207"/>
      <c r="F95" s="146" t="s">
        <v>36</v>
      </c>
      <c r="G95" s="146" t="s">
        <v>56</v>
      </c>
      <c r="H95" s="182" t="s">
        <v>35</v>
      </c>
      <c r="I95" s="57">
        <v>0</v>
      </c>
      <c r="J95" s="45" t="s">
        <v>44</v>
      </c>
      <c r="K95" s="19"/>
    </row>
    <row r="96" spans="1:12" ht="12.75" customHeight="1" outlineLevel="5" x14ac:dyDescent="0.2">
      <c r="A96" s="136" t="s">
        <v>25</v>
      </c>
      <c r="B96" s="129">
        <v>14</v>
      </c>
      <c r="C96" s="168">
        <f t="shared" ref="C96:C104" si="11">+D95</f>
        <v>42016</v>
      </c>
      <c r="D96" s="18">
        <f t="shared" si="10"/>
        <v>42030</v>
      </c>
      <c r="E96" s="207"/>
      <c r="F96" s="146" t="s">
        <v>36</v>
      </c>
      <c r="G96" s="146" t="s">
        <v>56</v>
      </c>
      <c r="H96" s="182" t="s">
        <v>35</v>
      </c>
      <c r="I96" s="57">
        <v>0</v>
      </c>
      <c r="J96" s="45" t="s">
        <v>44</v>
      </c>
      <c r="K96" s="19"/>
    </row>
    <row r="97" spans="1:11" ht="12.75" customHeight="1" outlineLevel="5" x14ac:dyDescent="0.2">
      <c r="A97" s="136" t="s">
        <v>14</v>
      </c>
      <c r="B97" s="129">
        <v>5</v>
      </c>
      <c r="C97" s="168">
        <f t="shared" si="11"/>
        <v>42030</v>
      </c>
      <c r="D97" s="18">
        <f t="shared" si="10"/>
        <v>42035</v>
      </c>
      <c r="E97" s="207"/>
      <c r="F97" s="146" t="s">
        <v>35</v>
      </c>
      <c r="G97" s="146" t="s">
        <v>56</v>
      </c>
      <c r="H97" s="182"/>
      <c r="I97" s="57">
        <v>0</v>
      </c>
      <c r="J97" s="45" t="s">
        <v>44</v>
      </c>
      <c r="K97" s="19"/>
    </row>
    <row r="98" spans="1:11" ht="12.75" customHeight="1" outlineLevel="5" x14ac:dyDescent="0.2">
      <c r="A98" s="136" t="s">
        <v>71</v>
      </c>
      <c r="B98" s="129">
        <v>5</v>
      </c>
      <c r="C98" s="168">
        <f t="shared" si="11"/>
        <v>42035</v>
      </c>
      <c r="D98" s="18">
        <f t="shared" si="10"/>
        <v>42040</v>
      </c>
      <c r="E98" s="207"/>
      <c r="F98" s="146" t="s">
        <v>36</v>
      </c>
      <c r="G98" s="146" t="s">
        <v>56</v>
      </c>
      <c r="H98" s="182" t="s">
        <v>35</v>
      </c>
      <c r="I98" s="57">
        <v>0</v>
      </c>
      <c r="J98" s="45" t="s">
        <v>44</v>
      </c>
      <c r="K98" s="19"/>
    </row>
    <row r="99" spans="1:11" ht="12.75" customHeight="1" outlineLevel="5" x14ac:dyDescent="0.2">
      <c r="A99" s="136" t="s">
        <v>72</v>
      </c>
      <c r="B99" s="129">
        <v>5</v>
      </c>
      <c r="C99" s="168">
        <f t="shared" si="11"/>
        <v>42040</v>
      </c>
      <c r="D99" s="18">
        <f t="shared" si="10"/>
        <v>42045</v>
      </c>
      <c r="E99" s="207"/>
      <c r="F99" s="146" t="s">
        <v>36</v>
      </c>
      <c r="G99" s="146" t="s">
        <v>56</v>
      </c>
      <c r="H99" s="182" t="s">
        <v>35</v>
      </c>
      <c r="I99" s="57"/>
      <c r="J99" s="45"/>
      <c r="K99" s="19"/>
    </row>
    <row r="100" spans="1:11" ht="12.75" customHeight="1" outlineLevel="5" x14ac:dyDescent="0.2">
      <c r="A100" s="136" t="s">
        <v>10</v>
      </c>
      <c r="B100" s="129">
        <v>10</v>
      </c>
      <c r="C100" s="168">
        <f t="shared" si="11"/>
        <v>42045</v>
      </c>
      <c r="D100" s="18">
        <f t="shared" si="10"/>
        <v>42055</v>
      </c>
      <c r="E100" s="207"/>
      <c r="F100" s="146" t="str">
        <f>+F94</f>
        <v>Área Técnica</v>
      </c>
      <c r="G100" s="183" t="s">
        <v>35</v>
      </c>
      <c r="H100" s="184" t="s">
        <v>56</v>
      </c>
      <c r="I100" s="57"/>
      <c r="J100" s="45"/>
      <c r="K100" s="19"/>
    </row>
    <row r="101" spans="1:11" ht="12.75" customHeight="1" outlineLevel="5" x14ac:dyDescent="0.2">
      <c r="A101" s="136" t="s">
        <v>14</v>
      </c>
      <c r="B101" s="129">
        <v>5</v>
      </c>
      <c r="C101" s="168">
        <f t="shared" si="11"/>
        <v>42055</v>
      </c>
      <c r="D101" s="18">
        <f t="shared" si="10"/>
        <v>42060</v>
      </c>
      <c r="E101" s="207"/>
      <c r="F101" s="146" t="s">
        <v>35</v>
      </c>
      <c r="G101" s="146" t="s">
        <v>56</v>
      </c>
      <c r="H101" s="182"/>
      <c r="I101" s="57">
        <v>0</v>
      </c>
      <c r="J101" s="45" t="s">
        <v>44</v>
      </c>
      <c r="K101" s="19"/>
    </row>
    <row r="102" spans="1:11" ht="12.75" customHeight="1" outlineLevel="5" x14ac:dyDescent="0.2">
      <c r="A102" s="136" t="s">
        <v>11</v>
      </c>
      <c r="B102" s="129">
        <v>5</v>
      </c>
      <c r="C102" s="168">
        <f t="shared" si="11"/>
        <v>42060</v>
      </c>
      <c r="D102" s="18">
        <f t="shared" si="10"/>
        <v>42065</v>
      </c>
      <c r="E102" s="207"/>
      <c r="F102" s="146" t="s">
        <v>36</v>
      </c>
      <c r="G102" s="146" t="s">
        <v>56</v>
      </c>
      <c r="H102" s="182" t="s">
        <v>35</v>
      </c>
      <c r="I102" s="57">
        <v>0</v>
      </c>
      <c r="J102" s="45" t="s">
        <v>44</v>
      </c>
      <c r="K102" s="19"/>
    </row>
    <row r="103" spans="1:11" ht="12.75" customHeight="1" outlineLevel="5" x14ac:dyDescent="0.2">
      <c r="A103" s="136" t="s">
        <v>12</v>
      </c>
      <c r="B103" s="129">
        <v>1</v>
      </c>
      <c r="C103" s="168">
        <f t="shared" si="11"/>
        <v>42065</v>
      </c>
      <c r="D103" s="18">
        <f t="shared" si="10"/>
        <v>42066</v>
      </c>
      <c r="E103" s="207"/>
      <c r="F103" s="146" t="s">
        <v>36</v>
      </c>
      <c r="G103" s="146" t="s">
        <v>56</v>
      </c>
      <c r="H103" s="182" t="s">
        <v>35</v>
      </c>
      <c r="I103" s="57">
        <v>0</v>
      </c>
      <c r="J103" s="45" t="s">
        <v>44</v>
      </c>
      <c r="K103" s="19"/>
    </row>
    <row r="104" spans="1:11" ht="12.75" customHeight="1" outlineLevel="5" thickBot="1" x14ac:dyDescent="0.25">
      <c r="A104" s="137" t="s">
        <v>73</v>
      </c>
      <c r="B104" s="130">
        <v>400</v>
      </c>
      <c r="C104" s="168">
        <f t="shared" si="11"/>
        <v>42066</v>
      </c>
      <c r="D104" s="18">
        <f t="shared" si="10"/>
        <v>42466</v>
      </c>
      <c r="E104" s="208"/>
      <c r="F104" s="146" t="str">
        <f>+F101</f>
        <v>Coord. Geral</v>
      </c>
      <c r="G104" s="146" t="str">
        <f>+F101</f>
        <v>Coord. Geral</v>
      </c>
      <c r="H104" s="182" t="str">
        <f>+G103</f>
        <v>Coord. Serviços</v>
      </c>
      <c r="I104" s="58">
        <v>0</v>
      </c>
      <c r="J104" s="46" t="s">
        <v>44</v>
      </c>
      <c r="K104" s="21"/>
    </row>
    <row r="105" spans="1:11" ht="12.75" customHeight="1" outlineLevel="4" thickBot="1" x14ac:dyDescent="0.25">
      <c r="A105" s="135" t="s">
        <v>84</v>
      </c>
      <c r="B105" s="128">
        <f>SUM(B106:B116)</f>
        <v>452</v>
      </c>
      <c r="C105" s="166"/>
      <c r="D105" s="15"/>
      <c r="E105" s="206" t="s">
        <v>32</v>
      </c>
      <c r="F105" s="30"/>
      <c r="G105" s="30"/>
      <c r="H105" s="47"/>
      <c r="I105" s="49">
        <f>AVERAGE(I106:I116)</f>
        <v>0</v>
      </c>
      <c r="J105" s="44" t="s">
        <v>44</v>
      </c>
      <c r="K105" s="16"/>
    </row>
    <row r="106" spans="1:11" ht="12.75" customHeight="1" outlineLevel="5" x14ac:dyDescent="0.2">
      <c r="A106" s="136" t="s">
        <v>42</v>
      </c>
      <c r="B106" s="129">
        <v>5</v>
      </c>
      <c r="C106" s="168">
        <v>42006</v>
      </c>
      <c r="D106" s="18">
        <f>+C106+B106</f>
        <v>42011</v>
      </c>
      <c r="E106" s="207"/>
      <c r="F106" s="146" t="s">
        <v>116</v>
      </c>
      <c r="G106" s="146" t="s">
        <v>56</v>
      </c>
      <c r="H106" s="182" t="s">
        <v>35</v>
      </c>
      <c r="I106" s="56">
        <v>0</v>
      </c>
      <c r="J106" s="45" t="s">
        <v>44</v>
      </c>
      <c r="K106" s="19"/>
    </row>
    <row r="107" spans="1:11" ht="12.75" customHeight="1" outlineLevel="5" x14ac:dyDescent="0.2">
      <c r="A107" s="136" t="s">
        <v>39</v>
      </c>
      <c r="B107" s="129">
        <v>5</v>
      </c>
      <c r="C107" s="168">
        <f>+D106</f>
        <v>42011</v>
      </c>
      <c r="D107" s="18">
        <f t="shared" ref="D107:D116" si="12">+C107+B107</f>
        <v>42016</v>
      </c>
      <c r="E107" s="207"/>
      <c r="F107" s="146" t="s">
        <v>36</v>
      </c>
      <c r="G107" s="146" t="s">
        <v>56</v>
      </c>
      <c r="H107" s="182" t="s">
        <v>35</v>
      </c>
      <c r="I107" s="57">
        <v>0</v>
      </c>
      <c r="J107" s="45" t="s">
        <v>44</v>
      </c>
      <c r="K107" s="19"/>
    </row>
    <row r="108" spans="1:11" ht="12.75" customHeight="1" outlineLevel="5" x14ac:dyDescent="0.2">
      <c r="A108" s="136" t="s">
        <v>25</v>
      </c>
      <c r="B108" s="129">
        <v>14</v>
      </c>
      <c r="C108" s="168">
        <f t="shared" ref="C108:C116" si="13">+D107</f>
        <v>42016</v>
      </c>
      <c r="D108" s="18">
        <f t="shared" si="12"/>
        <v>42030</v>
      </c>
      <c r="E108" s="207"/>
      <c r="F108" s="146" t="s">
        <v>36</v>
      </c>
      <c r="G108" s="146" t="s">
        <v>56</v>
      </c>
      <c r="H108" s="182" t="s">
        <v>35</v>
      </c>
      <c r="I108" s="57">
        <v>0</v>
      </c>
      <c r="J108" s="45" t="s">
        <v>44</v>
      </c>
      <c r="K108" s="19"/>
    </row>
    <row r="109" spans="1:11" ht="12.75" customHeight="1" outlineLevel="5" x14ac:dyDescent="0.2">
      <c r="A109" s="136" t="s">
        <v>14</v>
      </c>
      <c r="B109" s="129">
        <v>5</v>
      </c>
      <c r="C109" s="168">
        <f t="shared" si="13"/>
        <v>42030</v>
      </c>
      <c r="D109" s="18">
        <f t="shared" si="12"/>
        <v>42035</v>
      </c>
      <c r="E109" s="207"/>
      <c r="F109" s="146" t="s">
        <v>35</v>
      </c>
      <c r="G109" s="146" t="s">
        <v>56</v>
      </c>
      <c r="H109" s="182"/>
      <c r="I109" s="57">
        <v>0</v>
      </c>
      <c r="J109" s="45" t="s">
        <v>44</v>
      </c>
      <c r="K109" s="19"/>
    </row>
    <row r="110" spans="1:11" ht="12.75" customHeight="1" outlineLevel="5" x14ac:dyDescent="0.2">
      <c r="A110" s="136" t="s">
        <v>71</v>
      </c>
      <c r="B110" s="129">
        <v>5</v>
      </c>
      <c r="C110" s="168">
        <f t="shared" si="13"/>
        <v>42035</v>
      </c>
      <c r="D110" s="18">
        <f t="shared" si="12"/>
        <v>42040</v>
      </c>
      <c r="E110" s="207"/>
      <c r="F110" s="146" t="s">
        <v>36</v>
      </c>
      <c r="G110" s="146" t="s">
        <v>56</v>
      </c>
      <c r="H110" s="182" t="s">
        <v>35</v>
      </c>
      <c r="I110" s="57">
        <v>0</v>
      </c>
      <c r="J110" s="45" t="s">
        <v>44</v>
      </c>
      <c r="K110" s="19"/>
    </row>
    <row r="111" spans="1:11" ht="12.75" customHeight="1" outlineLevel="5" x14ac:dyDescent="0.2">
      <c r="A111" s="136" t="s">
        <v>72</v>
      </c>
      <c r="B111" s="129">
        <v>5</v>
      </c>
      <c r="C111" s="168">
        <f t="shared" si="13"/>
        <v>42040</v>
      </c>
      <c r="D111" s="18">
        <f t="shared" si="12"/>
        <v>42045</v>
      </c>
      <c r="E111" s="207"/>
      <c r="F111" s="146" t="s">
        <v>36</v>
      </c>
      <c r="G111" s="146" t="s">
        <v>56</v>
      </c>
      <c r="H111" s="182" t="s">
        <v>35</v>
      </c>
      <c r="I111" s="57"/>
      <c r="J111" s="45"/>
      <c r="K111" s="19"/>
    </row>
    <row r="112" spans="1:11" ht="12.75" customHeight="1" outlineLevel="5" x14ac:dyDescent="0.2">
      <c r="A112" s="136" t="s">
        <v>10</v>
      </c>
      <c r="B112" s="129">
        <v>5</v>
      </c>
      <c r="C112" s="168">
        <f t="shared" si="13"/>
        <v>42045</v>
      </c>
      <c r="D112" s="18">
        <f t="shared" si="12"/>
        <v>42050</v>
      </c>
      <c r="E112" s="207"/>
      <c r="F112" s="146" t="str">
        <f>+F106</f>
        <v>Área Técnica</v>
      </c>
      <c r="G112" s="183" t="s">
        <v>35</v>
      </c>
      <c r="H112" s="184" t="s">
        <v>56</v>
      </c>
      <c r="I112" s="57">
        <v>0</v>
      </c>
      <c r="J112" s="45" t="s">
        <v>44</v>
      </c>
      <c r="K112" s="19"/>
    </row>
    <row r="113" spans="1:11" ht="12.75" customHeight="1" outlineLevel="5" x14ac:dyDescent="0.2">
      <c r="A113" s="136" t="s">
        <v>14</v>
      </c>
      <c r="B113" s="129">
        <v>5</v>
      </c>
      <c r="C113" s="168">
        <f t="shared" si="13"/>
        <v>42050</v>
      </c>
      <c r="D113" s="18">
        <f t="shared" si="12"/>
        <v>42055</v>
      </c>
      <c r="E113" s="207"/>
      <c r="F113" s="146" t="s">
        <v>35</v>
      </c>
      <c r="G113" s="146" t="s">
        <v>56</v>
      </c>
      <c r="H113" s="182"/>
      <c r="I113" s="57">
        <v>0</v>
      </c>
      <c r="J113" s="45" t="s">
        <v>44</v>
      </c>
      <c r="K113" s="19"/>
    </row>
    <row r="114" spans="1:11" ht="12.75" customHeight="1" outlineLevel="5" x14ac:dyDescent="0.2">
      <c r="A114" s="136" t="s">
        <v>11</v>
      </c>
      <c r="B114" s="129">
        <v>2</v>
      </c>
      <c r="C114" s="168">
        <f t="shared" si="13"/>
        <v>42055</v>
      </c>
      <c r="D114" s="18">
        <f t="shared" si="12"/>
        <v>42057</v>
      </c>
      <c r="E114" s="207"/>
      <c r="F114" s="146" t="s">
        <v>36</v>
      </c>
      <c r="G114" s="146" t="s">
        <v>56</v>
      </c>
      <c r="H114" s="182" t="s">
        <v>35</v>
      </c>
      <c r="I114" s="57">
        <v>0</v>
      </c>
      <c r="J114" s="45" t="s">
        <v>44</v>
      </c>
      <c r="K114" s="19"/>
    </row>
    <row r="115" spans="1:11" ht="12.75" customHeight="1" outlineLevel="5" x14ac:dyDescent="0.2">
      <c r="A115" s="136" t="s">
        <v>12</v>
      </c>
      <c r="B115" s="129">
        <v>1</v>
      </c>
      <c r="C115" s="168">
        <f t="shared" si="13"/>
        <v>42057</v>
      </c>
      <c r="D115" s="18">
        <f t="shared" si="12"/>
        <v>42058</v>
      </c>
      <c r="E115" s="207"/>
      <c r="F115" s="146" t="s">
        <v>36</v>
      </c>
      <c r="G115" s="146" t="s">
        <v>56</v>
      </c>
      <c r="H115" s="182" t="s">
        <v>35</v>
      </c>
      <c r="I115" s="57">
        <v>0</v>
      </c>
      <c r="J115" s="45" t="s">
        <v>44</v>
      </c>
      <c r="K115" s="19"/>
    </row>
    <row r="116" spans="1:11" ht="12.75" customHeight="1" outlineLevel="5" thickBot="1" x14ac:dyDescent="0.25">
      <c r="A116" s="137" t="s">
        <v>73</v>
      </c>
      <c r="B116" s="130">
        <v>400</v>
      </c>
      <c r="C116" s="168">
        <f t="shared" si="13"/>
        <v>42058</v>
      </c>
      <c r="D116" s="18">
        <f t="shared" si="12"/>
        <v>42458</v>
      </c>
      <c r="E116" s="208"/>
      <c r="F116" s="146" t="str">
        <f>+F113</f>
        <v>Coord. Geral</v>
      </c>
      <c r="G116" s="146" t="str">
        <f>+F113</f>
        <v>Coord. Geral</v>
      </c>
      <c r="H116" s="182" t="str">
        <f>+G115</f>
        <v>Coord. Serviços</v>
      </c>
      <c r="I116" s="58">
        <v>0</v>
      </c>
      <c r="J116" s="46" t="s">
        <v>44</v>
      </c>
      <c r="K116" s="21"/>
    </row>
    <row r="117" spans="1:11" ht="12.75" customHeight="1" outlineLevel="4" thickBot="1" x14ac:dyDescent="0.25">
      <c r="A117" s="135" t="s">
        <v>85</v>
      </c>
      <c r="B117" s="128">
        <f>SUM(B118:B128)</f>
        <v>452</v>
      </c>
      <c r="C117" s="166"/>
      <c r="D117" s="167"/>
      <c r="E117" s="206" t="s">
        <v>32</v>
      </c>
      <c r="F117" s="30"/>
      <c r="G117" s="30"/>
      <c r="H117" s="47"/>
      <c r="I117" s="49">
        <f>AVERAGE(I118:I128)</f>
        <v>0</v>
      </c>
      <c r="J117" s="44" t="s">
        <v>44</v>
      </c>
      <c r="K117" s="16"/>
    </row>
    <row r="118" spans="1:11" ht="12.75" customHeight="1" outlineLevel="4" x14ac:dyDescent="0.2">
      <c r="A118" s="136" t="s">
        <v>42</v>
      </c>
      <c r="B118" s="129">
        <v>5</v>
      </c>
      <c r="C118" s="168">
        <v>42006</v>
      </c>
      <c r="D118" s="169">
        <f>+C118+B118</f>
        <v>42011</v>
      </c>
      <c r="E118" s="207"/>
      <c r="F118" s="146" t="s">
        <v>116</v>
      </c>
      <c r="G118" s="146" t="s">
        <v>56</v>
      </c>
      <c r="H118" s="182" t="s">
        <v>35</v>
      </c>
      <c r="I118" s="56">
        <v>0</v>
      </c>
      <c r="J118" s="45" t="s">
        <v>44</v>
      </c>
      <c r="K118" s="19"/>
    </row>
    <row r="119" spans="1:11" ht="12.75" customHeight="1" outlineLevel="5" x14ac:dyDescent="0.2">
      <c r="A119" s="136" t="s">
        <v>39</v>
      </c>
      <c r="B119" s="129">
        <v>5</v>
      </c>
      <c r="C119" s="168">
        <f>+D118</f>
        <v>42011</v>
      </c>
      <c r="D119" s="169">
        <f t="shared" ref="D119:D128" si="14">+C119+B119</f>
        <v>42016</v>
      </c>
      <c r="E119" s="207"/>
      <c r="F119" s="146" t="s">
        <v>36</v>
      </c>
      <c r="G119" s="146" t="s">
        <v>56</v>
      </c>
      <c r="H119" s="182" t="s">
        <v>35</v>
      </c>
      <c r="I119" s="57">
        <v>0</v>
      </c>
      <c r="J119" s="45" t="s">
        <v>44</v>
      </c>
      <c r="K119" s="19"/>
    </row>
    <row r="120" spans="1:11" ht="12.75" customHeight="1" outlineLevel="5" x14ac:dyDescent="0.2">
      <c r="A120" s="136" t="s">
        <v>25</v>
      </c>
      <c r="B120" s="129">
        <v>14</v>
      </c>
      <c r="C120" s="168">
        <f t="shared" ref="C120:C127" si="15">+D119</f>
        <v>42016</v>
      </c>
      <c r="D120" s="169">
        <f t="shared" si="14"/>
        <v>42030</v>
      </c>
      <c r="E120" s="207"/>
      <c r="F120" s="146" t="s">
        <v>36</v>
      </c>
      <c r="G120" s="146" t="s">
        <v>56</v>
      </c>
      <c r="H120" s="182" t="s">
        <v>35</v>
      </c>
      <c r="I120" s="57">
        <v>0</v>
      </c>
      <c r="J120" s="45" t="s">
        <v>44</v>
      </c>
      <c r="K120" s="19"/>
    </row>
    <row r="121" spans="1:11" ht="12.75" customHeight="1" outlineLevel="5" x14ac:dyDescent="0.2">
      <c r="A121" s="136" t="s">
        <v>14</v>
      </c>
      <c r="B121" s="129">
        <v>5</v>
      </c>
      <c r="C121" s="168">
        <f t="shared" si="15"/>
        <v>42030</v>
      </c>
      <c r="D121" s="169">
        <f t="shared" si="14"/>
        <v>42035</v>
      </c>
      <c r="E121" s="207"/>
      <c r="F121" s="146" t="s">
        <v>35</v>
      </c>
      <c r="G121" s="146" t="s">
        <v>56</v>
      </c>
      <c r="H121" s="182"/>
      <c r="I121" s="57">
        <v>0</v>
      </c>
      <c r="J121" s="45" t="s">
        <v>44</v>
      </c>
      <c r="K121" s="19"/>
    </row>
    <row r="122" spans="1:11" ht="12.75" customHeight="1" outlineLevel="5" x14ac:dyDescent="0.2">
      <c r="A122" s="136" t="s">
        <v>71</v>
      </c>
      <c r="B122" s="129">
        <v>5</v>
      </c>
      <c r="C122" s="168">
        <f t="shared" si="15"/>
        <v>42035</v>
      </c>
      <c r="D122" s="169">
        <f t="shared" si="14"/>
        <v>42040</v>
      </c>
      <c r="E122" s="207"/>
      <c r="F122" s="146" t="s">
        <v>36</v>
      </c>
      <c r="G122" s="146" t="s">
        <v>56</v>
      </c>
      <c r="H122" s="182" t="s">
        <v>35</v>
      </c>
      <c r="I122" s="57"/>
      <c r="J122" s="45"/>
      <c r="K122" s="19"/>
    </row>
    <row r="123" spans="1:11" ht="12.75" customHeight="1" outlineLevel="5" x14ac:dyDescent="0.2">
      <c r="A123" s="136" t="s">
        <v>72</v>
      </c>
      <c r="B123" s="129">
        <v>5</v>
      </c>
      <c r="C123" s="168">
        <f t="shared" si="15"/>
        <v>42040</v>
      </c>
      <c r="D123" s="169">
        <f t="shared" si="14"/>
        <v>42045</v>
      </c>
      <c r="E123" s="207"/>
      <c r="F123" s="146" t="s">
        <v>36</v>
      </c>
      <c r="G123" s="146" t="s">
        <v>56</v>
      </c>
      <c r="H123" s="182" t="s">
        <v>35</v>
      </c>
      <c r="I123" s="57">
        <v>0</v>
      </c>
      <c r="J123" s="45" t="s">
        <v>44</v>
      </c>
      <c r="K123" s="19"/>
    </row>
    <row r="124" spans="1:11" ht="12.75" customHeight="1" outlineLevel="5" x14ac:dyDescent="0.2">
      <c r="A124" s="136" t="s">
        <v>10</v>
      </c>
      <c r="B124" s="129">
        <v>5</v>
      </c>
      <c r="C124" s="168">
        <f t="shared" si="15"/>
        <v>42045</v>
      </c>
      <c r="D124" s="169">
        <f t="shared" si="14"/>
        <v>42050</v>
      </c>
      <c r="E124" s="207"/>
      <c r="F124" s="146" t="str">
        <f>+F118</f>
        <v>Área Técnica</v>
      </c>
      <c r="G124" s="183" t="s">
        <v>35</v>
      </c>
      <c r="H124" s="184" t="s">
        <v>56</v>
      </c>
      <c r="I124" s="57">
        <v>0</v>
      </c>
      <c r="J124" s="45" t="s">
        <v>44</v>
      </c>
      <c r="K124" s="19"/>
    </row>
    <row r="125" spans="1:11" ht="12.75" customHeight="1" outlineLevel="5" x14ac:dyDescent="0.2">
      <c r="A125" s="136" t="s">
        <v>14</v>
      </c>
      <c r="B125" s="129">
        <v>5</v>
      </c>
      <c r="C125" s="168">
        <f t="shared" si="15"/>
        <v>42050</v>
      </c>
      <c r="D125" s="169">
        <f t="shared" si="14"/>
        <v>42055</v>
      </c>
      <c r="E125" s="207"/>
      <c r="F125" s="146" t="s">
        <v>35</v>
      </c>
      <c r="G125" s="146" t="s">
        <v>56</v>
      </c>
      <c r="H125" s="182"/>
      <c r="I125" s="57">
        <v>0</v>
      </c>
      <c r="J125" s="45" t="s">
        <v>44</v>
      </c>
      <c r="K125" s="19"/>
    </row>
    <row r="126" spans="1:11" ht="12.75" customHeight="1" outlineLevel="5" x14ac:dyDescent="0.2">
      <c r="A126" s="136" t="s">
        <v>11</v>
      </c>
      <c r="B126" s="129">
        <v>2</v>
      </c>
      <c r="C126" s="168">
        <f t="shared" si="15"/>
        <v>42055</v>
      </c>
      <c r="D126" s="169">
        <f t="shared" si="14"/>
        <v>42057</v>
      </c>
      <c r="E126" s="207"/>
      <c r="F126" s="146" t="s">
        <v>36</v>
      </c>
      <c r="G126" s="146" t="s">
        <v>56</v>
      </c>
      <c r="H126" s="182" t="s">
        <v>35</v>
      </c>
      <c r="I126" s="57">
        <v>0</v>
      </c>
      <c r="J126" s="45" t="s">
        <v>44</v>
      </c>
      <c r="K126" s="19"/>
    </row>
    <row r="127" spans="1:11" ht="12.75" customHeight="1" outlineLevel="5" x14ac:dyDescent="0.2">
      <c r="A127" s="136" t="s">
        <v>12</v>
      </c>
      <c r="B127" s="129">
        <v>1</v>
      </c>
      <c r="C127" s="168">
        <f t="shared" si="15"/>
        <v>42057</v>
      </c>
      <c r="D127" s="169">
        <f t="shared" si="14"/>
        <v>42058</v>
      </c>
      <c r="E127" s="207"/>
      <c r="F127" s="146" t="s">
        <v>36</v>
      </c>
      <c r="G127" s="146" t="s">
        <v>56</v>
      </c>
      <c r="H127" s="182" t="s">
        <v>35</v>
      </c>
      <c r="I127" s="57">
        <v>0</v>
      </c>
      <c r="J127" s="45" t="s">
        <v>44</v>
      </c>
      <c r="K127" s="19"/>
    </row>
    <row r="128" spans="1:11" ht="12.75" customHeight="1" outlineLevel="5" thickBot="1" x14ac:dyDescent="0.25">
      <c r="A128" s="137" t="s">
        <v>73</v>
      </c>
      <c r="B128" s="130">
        <v>400</v>
      </c>
      <c r="C128" s="170">
        <f t="shared" ref="C128" si="16">+D127</f>
        <v>42058</v>
      </c>
      <c r="D128" s="171">
        <f t="shared" si="14"/>
        <v>42458</v>
      </c>
      <c r="E128" s="208"/>
      <c r="F128" s="185" t="str">
        <f>+F125</f>
        <v>Coord. Geral</v>
      </c>
      <c r="G128" s="185" t="str">
        <f>+F125</f>
        <v>Coord. Geral</v>
      </c>
      <c r="H128" s="186" t="str">
        <f>+G127</f>
        <v>Coord. Serviços</v>
      </c>
      <c r="I128" s="58">
        <v>0</v>
      </c>
      <c r="J128" s="46" t="s">
        <v>44</v>
      </c>
      <c r="K128" s="21"/>
    </row>
    <row r="129" spans="1:11" s="102" customFormat="1" ht="12.75" customHeight="1" outlineLevel="2" thickBot="1" x14ac:dyDescent="0.25">
      <c r="A129" s="103"/>
      <c r="B129" s="131"/>
      <c r="C129" s="104"/>
      <c r="D129" s="105"/>
      <c r="E129" s="106"/>
      <c r="F129" s="106"/>
      <c r="G129" s="106"/>
      <c r="H129" s="106"/>
      <c r="I129" s="107"/>
      <c r="J129" s="106"/>
      <c r="K129" s="108"/>
    </row>
    <row r="130" spans="1:11" ht="12.75" customHeight="1" outlineLevel="2" thickBot="1" x14ac:dyDescent="0.25">
      <c r="A130" s="87" t="s">
        <v>54</v>
      </c>
      <c r="B130" s="131"/>
      <c r="C130" s="91"/>
      <c r="D130" s="92"/>
      <c r="E130" s="88"/>
      <c r="F130" s="88"/>
      <c r="G130" s="88"/>
      <c r="H130" s="88"/>
      <c r="I130" s="93">
        <f>I190</f>
        <v>0</v>
      </c>
      <c r="J130" s="88"/>
      <c r="K130" s="94"/>
    </row>
    <row r="131" spans="1:11" s="117" customFormat="1" ht="12.75" customHeight="1" outlineLevel="4" thickBot="1" x14ac:dyDescent="0.25">
      <c r="A131" s="135" t="s">
        <v>74</v>
      </c>
      <c r="B131" s="128">
        <f>SUM(B132:B142)</f>
        <v>65</v>
      </c>
      <c r="C131" s="138"/>
      <c r="D131" s="187"/>
      <c r="E131" s="213" t="s">
        <v>32</v>
      </c>
      <c r="F131" s="140"/>
      <c r="G131" s="113"/>
      <c r="H131" s="188"/>
      <c r="I131" s="114">
        <f>AVERAGE(I132:I142)</f>
        <v>0</v>
      </c>
      <c r="J131" s="115" t="s">
        <v>44</v>
      </c>
      <c r="K131" s="116"/>
    </row>
    <row r="132" spans="1:11" s="117" customFormat="1" ht="12.75" customHeight="1" outlineLevel="5" x14ac:dyDescent="0.2">
      <c r="A132" s="136" t="s">
        <v>38</v>
      </c>
      <c r="B132" s="129">
        <v>5</v>
      </c>
      <c r="C132" s="144">
        <v>42036</v>
      </c>
      <c r="D132" s="189">
        <f>+C132+B132</f>
        <v>42041</v>
      </c>
      <c r="E132" s="214"/>
      <c r="F132" s="146" t="s">
        <v>116</v>
      </c>
      <c r="G132" s="146" t="s">
        <v>56</v>
      </c>
      <c r="H132" s="182" t="s">
        <v>35</v>
      </c>
      <c r="I132" s="118">
        <v>0</v>
      </c>
      <c r="J132" s="119" t="s">
        <v>44</v>
      </c>
      <c r="K132" s="120"/>
    </row>
    <row r="133" spans="1:11" s="117" customFormat="1" ht="12.75" customHeight="1" outlineLevel="5" x14ac:dyDescent="0.2">
      <c r="A133" s="136" t="s">
        <v>39</v>
      </c>
      <c r="B133" s="129">
        <v>5</v>
      </c>
      <c r="C133" s="144">
        <f>+D132</f>
        <v>42041</v>
      </c>
      <c r="D133" s="189">
        <f t="shared" ref="D133" si="17">C133+B133</f>
        <v>42046</v>
      </c>
      <c r="E133" s="214"/>
      <c r="F133" s="146" t="s">
        <v>36</v>
      </c>
      <c r="G133" s="146" t="s">
        <v>56</v>
      </c>
      <c r="H133" s="182" t="s">
        <v>35</v>
      </c>
      <c r="I133" s="121">
        <v>0</v>
      </c>
      <c r="J133" s="119" t="s">
        <v>44</v>
      </c>
      <c r="K133" s="120"/>
    </row>
    <row r="134" spans="1:11" s="117" customFormat="1" ht="12.75" customHeight="1" outlineLevel="5" x14ac:dyDescent="0.2">
      <c r="A134" s="136" t="s">
        <v>25</v>
      </c>
      <c r="B134" s="129">
        <v>14</v>
      </c>
      <c r="C134" s="144">
        <f t="shared" ref="C134:C142" si="18">+D133</f>
        <v>42046</v>
      </c>
      <c r="D134" s="189">
        <f t="shared" ref="D134:D142" si="19">C134+B134</f>
        <v>42060</v>
      </c>
      <c r="E134" s="214"/>
      <c r="F134" s="146" t="s">
        <v>36</v>
      </c>
      <c r="G134" s="146" t="s">
        <v>56</v>
      </c>
      <c r="H134" s="182" t="s">
        <v>35</v>
      </c>
      <c r="I134" s="121">
        <v>0</v>
      </c>
      <c r="J134" s="119" t="s">
        <v>44</v>
      </c>
      <c r="K134" s="120"/>
    </row>
    <row r="135" spans="1:11" s="117" customFormat="1" ht="12.75" customHeight="1" outlineLevel="5" x14ac:dyDescent="0.2">
      <c r="A135" s="136" t="s">
        <v>14</v>
      </c>
      <c r="B135" s="129">
        <v>4</v>
      </c>
      <c r="C135" s="144">
        <f t="shared" si="18"/>
        <v>42060</v>
      </c>
      <c r="D135" s="189">
        <f t="shared" si="19"/>
        <v>42064</v>
      </c>
      <c r="E135" s="214"/>
      <c r="F135" s="146" t="s">
        <v>35</v>
      </c>
      <c r="G135" s="146" t="s">
        <v>56</v>
      </c>
      <c r="H135" s="182"/>
      <c r="I135" s="121">
        <v>0</v>
      </c>
      <c r="J135" s="119" t="s">
        <v>44</v>
      </c>
      <c r="K135" s="120"/>
    </row>
    <row r="136" spans="1:11" s="117" customFormat="1" ht="12.75" customHeight="1" outlineLevel="5" x14ac:dyDescent="0.2">
      <c r="A136" s="136" t="s">
        <v>71</v>
      </c>
      <c r="B136" s="129">
        <v>5</v>
      </c>
      <c r="C136" s="144">
        <f t="shared" si="18"/>
        <v>42064</v>
      </c>
      <c r="D136" s="189">
        <f t="shared" si="19"/>
        <v>42069</v>
      </c>
      <c r="E136" s="214"/>
      <c r="F136" s="146" t="s">
        <v>36</v>
      </c>
      <c r="G136" s="146" t="s">
        <v>56</v>
      </c>
      <c r="H136" s="182" t="s">
        <v>35</v>
      </c>
      <c r="I136" s="121">
        <v>0</v>
      </c>
      <c r="J136" s="119" t="s">
        <v>44</v>
      </c>
      <c r="K136" s="120"/>
    </row>
    <row r="137" spans="1:11" s="117" customFormat="1" ht="12.75" customHeight="1" outlineLevel="5" x14ac:dyDescent="0.2">
      <c r="A137" s="136" t="s">
        <v>72</v>
      </c>
      <c r="B137" s="129">
        <v>10</v>
      </c>
      <c r="C137" s="144">
        <f t="shared" si="18"/>
        <v>42069</v>
      </c>
      <c r="D137" s="189">
        <f t="shared" si="19"/>
        <v>42079</v>
      </c>
      <c r="E137" s="214"/>
      <c r="F137" s="146" t="s">
        <v>36</v>
      </c>
      <c r="G137" s="146" t="s">
        <v>56</v>
      </c>
      <c r="H137" s="182" t="s">
        <v>35</v>
      </c>
      <c r="I137" s="121">
        <v>0</v>
      </c>
      <c r="J137" s="119" t="s">
        <v>44</v>
      </c>
      <c r="K137" s="120"/>
    </row>
    <row r="138" spans="1:11" s="117" customFormat="1" ht="12.75" customHeight="1" outlineLevel="5" x14ac:dyDescent="0.2">
      <c r="A138" s="136" t="s">
        <v>10</v>
      </c>
      <c r="B138" s="129">
        <v>5</v>
      </c>
      <c r="C138" s="144">
        <f t="shared" si="18"/>
        <v>42079</v>
      </c>
      <c r="D138" s="189">
        <f t="shared" si="19"/>
        <v>42084</v>
      </c>
      <c r="E138" s="214"/>
      <c r="F138" s="146" t="str">
        <f>+F132</f>
        <v>Área Técnica</v>
      </c>
      <c r="G138" s="183" t="s">
        <v>35</v>
      </c>
      <c r="H138" s="184" t="s">
        <v>56</v>
      </c>
      <c r="I138" s="121">
        <v>0</v>
      </c>
      <c r="J138" s="119" t="s">
        <v>44</v>
      </c>
      <c r="K138" s="120"/>
    </row>
    <row r="139" spans="1:11" s="117" customFormat="1" ht="12.75" customHeight="1" outlineLevel="5" x14ac:dyDescent="0.2">
      <c r="A139" s="136" t="s">
        <v>14</v>
      </c>
      <c r="B139" s="129">
        <v>5</v>
      </c>
      <c r="C139" s="144">
        <f t="shared" si="18"/>
        <v>42084</v>
      </c>
      <c r="D139" s="189">
        <f t="shared" si="19"/>
        <v>42089</v>
      </c>
      <c r="E139" s="214"/>
      <c r="F139" s="146" t="s">
        <v>35</v>
      </c>
      <c r="G139" s="146" t="s">
        <v>56</v>
      </c>
      <c r="H139" s="182"/>
      <c r="I139" s="121">
        <v>0</v>
      </c>
      <c r="J139" s="119" t="s">
        <v>44</v>
      </c>
      <c r="K139" s="120"/>
    </row>
    <row r="140" spans="1:11" s="117" customFormat="1" ht="12.75" customHeight="1" outlineLevel="5" x14ac:dyDescent="0.2">
      <c r="A140" s="136" t="s">
        <v>11</v>
      </c>
      <c r="B140" s="129">
        <v>0</v>
      </c>
      <c r="C140" s="144">
        <f t="shared" si="18"/>
        <v>42089</v>
      </c>
      <c r="D140" s="189">
        <f t="shared" si="19"/>
        <v>42089</v>
      </c>
      <c r="E140" s="214"/>
      <c r="F140" s="146" t="s">
        <v>36</v>
      </c>
      <c r="G140" s="146" t="s">
        <v>56</v>
      </c>
      <c r="H140" s="182" t="s">
        <v>35</v>
      </c>
      <c r="I140" s="121">
        <v>0</v>
      </c>
      <c r="J140" s="119" t="s">
        <v>44</v>
      </c>
      <c r="K140" s="120"/>
    </row>
    <row r="141" spans="1:11" s="117" customFormat="1" ht="12.75" customHeight="1" outlineLevel="5" x14ac:dyDescent="0.2">
      <c r="A141" s="136" t="s">
        <v>12</v>
      </c>
      <c r="B141" s="129">
        <v>2</v>
      </c>
      <c r="C141" s="144">
        <f t="shared" si="18"/>
        <v>42089</v>
      </c>
      <c r="D141" s="189">
        <f t="shared" si="19"/>
        <v>42091</v>
      </c>
      <c r="E141" s="214"/>
      <c r="F141" s="146" t="s">
        <v>36</v>
      </c>
      <c r="G141" s="146" t="s">
        <v>56</v>
      </c>
      <c r="H141" s="182" t="s">
        <v>35</v>
      </c>
      <c r="I141" s="121">
        <v>0</v>
      </c>
      <c r="J141" s="119" t="s">
        <v>44</v>
      </c>
      <c r="K141" s="120"/>
    </row>
    <row r="142" spans="1:11" s="117" customFormat="1" ht="12.75" customHeight="1" outlineLevel="5" thickBot="1" x14ac:dyDescent="0.25">
      <c r="A142" s="137" t="s">
        <v>73</v>
      </c>
      <c r="B142" s="130">
        <v>10</v>
      </c>
      <c r="C142" s="144">
        <f t="shared" si="18"/>
        <v>42091</v>
      </c>
      <c r="D142" s="189">
        <f t="shared" si="19"/>
        <v>42101</v>
      </c>
      <c r="E142" s="215"/>
      <c r="F142" s="146" t="str">
        <f>+F139</f>
        <v>Coord. Geral</v>
      </c>
      <c r="G142" s="146" t="str">
        <f>+F139</f>
        <v>Coord. Geral</v>
      </c>
      <c r="H142" s="182" t="str">
        <f>+G141</f>
        <v>Coord. Serviços</v>
      </c>
      <c r="I142" s="122">
        <v>0</v>
      </c>
      <c r="J142" s="123" t="s">
        <v>44</v>
      </c>
      <c r="K142" s="124"/>
    </row>
    <row r="143" spans="1:11" ht="12.75" customHeight="1" outlineLevel="4" thickBot="1" x14ac:dyDescent="0.25">
      <c r="A143" s="135" t="s">
        <v>75</v>
      </c>
      <c r="B143" s="128">
        <f>SUM(B144:B154)</f>
        <v>142</v>
      </c>
      <c r="C143" s="14"/>
      <c r="D143" s="190"/>
      <c r="E143" s="206" t="s">
        <v>32</v>
      </c>
      <c r="F143" s="30"/>
      <c r="G143" s="140"/>
      <c r="H143" s="180"/>
      <c r="I143" s="49">
        <f>AVERAGE(I144:I154)</f>
        <v>0</v>
      </c>
      <c r="J143" s="44" t="s">
        <v>44</v>
      </c>
      <c r="K143" s="16"/>
    </row>
    <row r="144" spans="1:11" ht="12.75" customHeight="1" outlineLevel="5" x14ac:dyDescent="0.2">
      <c r="A144" s="136" t="s">
        <v>38</v>
      </c>
      <c r="B144" s="129">
        <v>5</v>
      </c>
      <c r="C144" s="17">
        <v>42036</v>
      </c>
      <c r="D144" s="191">
        <f>+C144+B144</f>
        <v>42041</v>
      </c>
      <c r="E144" s="207"/>
      <c r="F144" s="146" t="s">
        <v>116</v>
      </c>
      <c r="G144" s="146" t="s">
        <v>56</v>
      </c>
      <c r="H144" s="182" t="s">
        <v>35</v>
      </c>
      <c r="I144" s="56">
        <v>0</v>
      </c>
      <c r="J144" s="45" t="s">
        <v>44</v>
      </c>
      <c r="K144" s="19"/>
    </row>
    <row r="145" spans="1:11" ht="12.75" customHeight="1" outlineLevel="5" x14ac:dyDescent="0.2">
      <c r="A145" s="136" t="s">
        <v>39</v>
      </c>
      <c r="B145" s="129">
        <v>5</v>
      </c>
      <c r="C145" s="17">
        <f>+D144</f>
        <v>42041</v>
      </c>
      <c r="D145" s="191">
        <f t="shared" ref="D145:D154" si="20">+C145+B145</f>
        <v>42046</v>
      </c>
      <c r="E145" s="207"/>
      <c r="F145" s="146" t="s">
        <v>36</v>
      </c>
      <c r="G145" s="146" t="s">
        <v>56</v>
      </c>
      <c r="H145" s="182" t="s">
        <v>35</v>
      </c>
      <c r="I145" s="57">
        <v>0</v>
      </c>
      <c r="J145" s="45" t="s">
        <v>44</v>
      </c>
      <c r="K145" s="19"/>
    </row>
    <row r="146" spans="1:11" ht="12.75" customHeight="1" outlineLevel="5" x14ac:dyDescent="0.2">
      <c r="A146" s="136" t="s">
        <v>25</v>
      </c>
      <c r="B146" s="129">
        <v>14</v>
      </c>
      <c r="C146" s="17">
        <f t="shared" ref="C146:C154" si="21">+D145</f>
        <v>42046</v>
      </c>
      <c r="D146" s="191">
        <f t="shared" si="20"/>
        <v>42060</v>
      </c>
      <c r="E146" s="207"/>
      <c r="F146" s="146" t="s">
        <v>36</v>
      </c>
      <c r="G146" s="146" t="s">
        <v>56</v>
      </c>
      <c r="H146" s="182" t="s">
        <v>35</v>
      </c>
      <c r="I146" s="57">
        <v>0</v>
      </c>
      <c r="J146" s="45" t="s">
        <v>44</v>
      </c>
      <c r="K146" s="19"/>
    </row>
    <row r="147" spans="1:11" ht="12.75" customHeight="1" outlineLevel="5" x14ac:dyDescent="0.2">
      <c r="A147" s="136" t="s">
        <v>14</v>
      </c>
      <c r="B147" s="129">
        <v>4</v>
      </c>
      <c r="C147" s="17">
        <f t="shared" si="21"/>
        <v>42060</v>
      </c>
      <c r="D147" s="191">
        <f t="shared" si="20"/>
        <v>42064</v>
      </c>
      <c r="E147" s="207"/>
      <c r="F147" s="146" t="s">
        <v>35</v>
      </c>
      <c r="G147" s="146" t="s">
        <v>56</v>
      </c>
      <c r="H147" s="182"/>
      <c r="I147" s="57">
        <v>0</v>
      </c>
      <c r="J147" s="45" t="s">
        <v>44</v>
      </c>
      <c r="K147" s="19"/>
    </row>
    <row r="148" spans="1:11" ht="12.75" customHeight="1" outlineLevel="5" x14ac:dyDescent="0.2">
      <c r="A148" s="136" t="s">
        <v>71</v>
      </c>
      <c r="B148" s="129">
        <v>5</v>
      </c>
      <c r="C148" s="17">
        <f t="shared" si="21"/>
        <v>42064</v>
      </c>
      <c r="D148" s="191">
        <f t="shared" si="20"/>
        <v>42069</v>
      </c>
      <c r="E148" s="207"/>
      <c r="F148" s="146" t="s">
        <v>36</v>
      </c>
      <c r="G148" s="146" t="s">
        <v>56</v>
      </c>
      <c r="H148" s="182" t="s">
        <v>35</v>
      </c>
      <c r="I148" s="57">
        <v>0</v>
      </c>
      <c r="J148" s="45" t="s">
        <v>44</v>
      </c>
      <c r="K148" s="19"/>
    </row>
    <row r="149" spans="1:11" ht="12.75" customHeight="1" outlineLevel="5" x14ac:dyDescent="0.2">
      <c r="A149" s="136" t="s">
        <v>72</v>
      </c>
      <c r="B149" s="129">
        <v>30</v>
      </c>
      <c r="C149" s="17">
        <f t="shared" si="21"/>
        <v>42069</v>
      </c>
      <c r="D149" s="191">
        <f t="shared" si="20"/>
        <v>42099</v>
      </c>
      <c r="E149" s="207"/>
      <c r="F149" s="146" t="s">
        <v>36</v>
      </c>
      <c r="G149" s="146" t="s">
        <v>56</v>
      </c>
      <c r="H149" s="182" t="s">
        <v>35</v>
      </c>
      <c r="I149" s="57">
        <v>0</v>
      </c>
      <c r="J149" s="45" t="s">
        <v>44</v>
      </c>
      <c r="K149" s="19"/>
    </row>
    <row r="150" spans="1:11" ht="12.75" customHeight="1" outlineLevel="5" x14ac:dyDescent="0.2">
      <c r="A150" s="136" t="s">
        <v>10</v>
      </c>
      <c r="B150" s="129">
        <v>5</v>
      </c>
      <c r="C150" s="17">
        <f t="shared" si="21"/>
        <v>42099</v>
      </c>
      <c r="D150" s="191">
        <f t="shared" si="20"/>
        <v>42104</v>
      </c>
      <c r="E150" s="207"/>
      <c r="F150" s="146" t="str">
        <f>+F144</f>
        <v>Área Técnica</v>
      </c>
      <c r="G150" s="183" t="s">
        <v>35</v>
      </c>
      <c r="H150" s="184" t="s">
        <v>56</v>
      </c>
      <c r="I150" s="57">
        <v>0</v>
      </c>
      <c r="J150" s="45" t="s">
        <v>44</v>
      </c>
      <c r="K150" s="19"/>
    </row>
    <row r="151" spans="1:11" ht="12.75" customHeight="1" outlineLevel="5" x14ac:dyDescent="0.2">
      <c r="A151" s="136" t="s">
        <v>14</v>
      </c>
      <c r="B151" s="129">
        <v>5</v>
      </c>
      <c r="C151" s="17">
        <f t="shared" si="21"/>
        <v>42104</v>
      </c>
      <c r="D151" s="191">
        <f t="shared" si="20"/>
        <v>42109</v>
      </c>
      <c r="E151" s="207"/>
      <c r="F151" s="146" t="s">
        <v>35</v>
      </c>
      <c r="G151" s="146" t="s">
        <v>56</v>
      </c>
      <c r="H151" s="182"/>
      <c r="I151" s="57">
        <v>0</v>
      </c>
      <c r="J151" s="45" t="s">
        <v>44</v>
      </c>
      <c r="K151" s="19"/>
    </row>
    <row r="152" spans="1:11" ht="12.75" customHeight="1" outlineLevel="5" x14ac:dyDescent="0.2">
      <c r="A152" s="136" t="s">
        <v>11</v>
      </c>
      <c r="B152" s="129">
        <v>7</v>
      </c>
      <c r="C152" s="17">
        <f t="shared" si="21"/>
        <v>42109</v>
      </c>
      <c r="D152" s="191">
        <f t="shared" si="20"/>
        <v>42116</v>
      </c>
      <c r="E152" s="207"/>
      <c r="F152" s="146" t="s">
        <v>36</v>
      </c>
      <c r="G152" s="146" t="s">
        <v>56</v>
      </c>
      <c r="H152" s="182" t="s">
        <v>35</v>
      </c>
      <c r="I152" s="57">
        <v>0</v>
      </c>
      <c r="J152" s="45" t="s">
        <v>44</v>
      </c>
      <c r="K152" s="19"/>
    </row>
    <row r="153" spans="1:11" ht="12.75" customHeight="1" outlineLevel="5" x14ac:dyDescent="0.2">
      <c r="A153" s="136" t="s">
        <v>12</v>
      </c>
      <c r="B153" s="129">
        <v>2</v>
      </c>
      <c r="C153" s="17">
        <f t="shared" si="21"/>
        <v>42116</v>
      </c>
      <c r="D153" s="191">
        <f t="shared" si="20"/>
        <v>42118</v>
      </c>
      <c r="E153" s="207"/>
      <c r="F153" s="146" t="s">
        <v>36</v>
      </c>
      <c r="G153" s="146" t="s">
        <v>56</v>
      </c>
      <c r="H153" s="182" t="s">
        <v>35</v>
      </c>
      <c r="I153" s="57">
        <v>0</v>
      </c>
      <c r="J153" s="45" t="s">
        <v>44</v>
      </c>
      <c r="K153" s="19"/>
    </row>
    <row r="154" spans="1:11" ht="12.75" customHeight="1" outlineLevel="5" thickBot="1" x14ac:dyDescent="0.25">
      <c r="A154" s="137" t="s">
        <v>73</v>
      </c>
      <c r="B154" s="130">
        <v>60</v>
      </c>
      <c r="C154" s="17">
        <f t="shared" si="21"/>
        <v>42118</v>
      </c>
      <c r="D154" s="191">
        <f t="shared" si="20"/>
        <v>42178</v>
      </c>
      <c r="E154" s="208"/>
      <c r="F154" s="146" t="str">
        <f>+F151</f>
        <v>Coord. Geral</v>
      </c>
      <c r="G154" s="146" t="str">
        <f>+F151</f>
        <v>Coord. Geral</v>
      </c>
      <c r="H154" s="182" t="str">
        <f>+G153</f>
        <v>Coord. Serviços</v>
      </c>
      <c r="I154" s="58">
        <v>0</v>
      </c>
      <c r="J154" s="46" t="s">
        <v>44</v>
      </c>
      <c r="K154" s="21"/>
    </row>
    <row r="155" spans="1:11" ht="12.75" customHeight="1" outlineLevel="4" thickBot="1" x14ac:dyDescent="0.25">
      <c r="A155" s="135" t="s">
        <v>76</v>
      </c>
      <c r="B155" s="128">
        <f>SUM(B156:B166)</f>
        <v>122</v>
      </c>
      <c r="C155" s="166"/>
      <c r="D155" s="192"/>
      <c r="E155" s="206" t="s">
        <v>32</v>
      </c>
      <c r="F155" s="30"/>
      <c r="G155" s="30"/>
      <c r="H155" s="47"/>
      <c r="I155" s="49">
        <f>AVERAGE(I156:I166)</f>
        <v>0</v>
      </c>
      <c r="J155" s="44" t="s">
        <v>44</v>
      </c>
      <c r="K155" s="16"/>
    </row>
    <row r="156" spans="1:11" ht="12.75" customHeight="1" outlineLevel="5" x14ac:dyDescent="0.2">
      <c r="A156" s="136" t="s">
        <v>38</v>
      </c>
      <c r="B156" s="129">
        <v>5</v>
      </c>
      <c r="C156" s="168">
        <v>42036</v>
      </c>
      <c r="D156" s="193">
        <f>+C156+B156</f>
        <v>42041</v>
      </c>
      <c r="E156" s="207"/>
      <c r="F156" s="146" t="s">
        <v>116</v>
      </c>
      <c r="G156" s="146" t="s">
        <v>56</v>
      </c>
      <c r="H156" s="182" t="s">
        <v>35</v>
      </c>
      <c r="I156" s="56">
        <v>0</v>
      </c>
      <c r="J156" s="45" t="s">
        <v>44</v>
      </c>
      <c r="K156" s="19"/>
    </row>
    <row r="157" spans="1:11" ht="12.75" customHeight="1" outlineLevel="5" x14ac:dyDescent="0.2">
      <c r="A157" s="136" t="s">
        <v>39</v>
      </c>
      <c r="B157" s="129">
        <v>5</v>
      </c>
      <c r="C157" s="168">
        <f>+D156</f>
        <v>42041</v>
      </c>
      <c r="D157" s="193">
        <f t="shared" ref="D157:D166" si="22">+C157+B157</f>
        <v>42046</v>
      </c>
      <c r="E157" s="207"/>
      <c r="F157" s="146" t="s">
        <v>36</v>
      </c>
      <c r="G157" s="146" t="s">
        <v>56</v>
      </c>
      <c r="H157" s="182" t="s">
        <v>35</v>
      </c>
      <c r="I157" s="57">
        <v>0</v>
      </c>
      <c r="J157" s="45" t="s">
        <v>44</v>
      </c>
      <c r="K157" s="19"/>
    </row>
    <row r="158" spans="1:11" ht="12.75" customHeight="1" outlineLevel="5" x14ac:dyDescent="0.2">
      <c r="A158" s="136" t="s">
        <v>25</v>
      </c>
      <c r="B158" s="129">
        <v>14</v>
      </c>
      <c r="C158" s="168">
        <f t="shared" ref="C158:C166" si="23">+D157</f>
        <v>42046</v>
      </c>
      <c r="D158" s="193">
        <f t="shared" si="22"/>
        <v>42060</v>
      </c>
      <c r="E158" s="207"/>
      <c r="F158" s="146" t="s">
        <v>36</v>
      </c>
      <c r="G158" s="146" t="s">
        <v>56</v>
      </c>
      <c r="H158" s="182" t="s">
        <v>35</v>
      </c>
      <c r="I158" s="57">
        <v>0</v>
      </c>
      <c r="J158" s="45" t="s">
        <v>44</v>
      </c>
      <c r="K158" s="19"/>
    </row>
    <row r="159" spans="1:11" ht="12.75" customHeight="1" outlineLevel="5" x14ac:dyDescent="0.2">
      <c r="A159" s="136" t="s">
        <v>14</v>
      </c>
      <c r="B159" s="129">
        <v>4</v>
      </c>
      <c r="C159" s="168">
        <f t="shared" si="23"/>
        <v>42060</v>
      </c>
      <c r="D159" s="193">
        <f t="shared" si="22"/>
        <v>42064</v>
      </c>
      <c r="E159" s="207"/>
      <c r="F159" s="146" t="s">
        <v>35</v>
      </c>
      <c r="G159" s="146" t="s">
        <v>56</v>
      </c>
      <c r="H159" s="182"/>
      <c r="I159" s="57">
        <v>0</v>
      </c>
      <c r="J159" s="45" t="s">
        <v>44</v>
      </c>
      <c r="K159" s="19"/>
    </row>
    <row r="160" spans="1:11" ht="12.75" customHeight="1" outlineLevel="5" x14ac:dyDescent="0.2">
      <c r="A160" s="136" t="s">
        <v>71</v>
      </c>
      <c r="B160" s="129">
        <v>5</v>
      </c>
      <c r="C160" s="168">
        <f t="shared" si="23"/>
        <v>42064</v>
      </c>
      <c r="D160" s="193">
        <f t="shared" si="22"/>
        <v>42069</v>
      </c>
      <c r="E160" s="207"/>
      <c r="F160" s="146" t="s">
        <v>36</v>
      </c>
      <c r="G160" s="146" t="s">
        <v>56</v>
      </c>
      <c r="H160" s="182" t="s">
        <v>35</v>
      </c>
      <c r="I160" s="57">
        <v>0</v>
      </c>
      <c r="J160" s="45" t="s">
        <v>44</v>
      </c>
      <c r="K160" s="19"/>
    </row>
    <row r="161" spans="1:11" ht="12.75" customHeight="1" outlineLevel="5" x14ac:dyDescent="0.2">
      <c r="A161" s="136" t="s">
        <v>72</v>
      </c>
      <c r="B161" s="129">
        <v>10</v>
      </c>
      <c r="C161" s="168">
        <f t="shared" si="23"/>
        <v>42069</v>
      </c>
      <c r="D161" s="193">
        <f t="shared" si="22"/>
        <v>42079</v>
      </c>
      <c r="E161" s="207"/>
      <c r="F161" s="146" t="s">
        <v>36</v>
      </c>
      <c r="G161" s="146" t="s">
        <v>56</v>
      </c>
      <c r="H161" s="182" t="s">
        <v>35</v>
      </c>
      <c r="I161" s="57">
        <v>0</v>
      </c>
      <c r="J161" s="45" t="s">
        <v>44</v>
      </c>
      <c r="K161" s="19"/>
    </row>
    <row r="162" spans="1:11" ht="12.75" customHeight="1" outlineLevel="5" x14ac:dyDescent="0.2">
      <c r="A162" s="136" t="s">
        <v>10</v>
      </c>
      <c r="B162" s="129">
        <v>5</v>
      </c>
      <c r="C162" s="168">
        <f t="shared" si="23"/>
        <v>42079</v>
      </c>
      <c r="D162" s="193">
        <f t="shared" si="22"/>
        <v>42084</v>
      </c>
      <c r="E162" s="207"/>
      <c r="F162" s="146" t="str">
        <f>+F156</f>
        <v>Área Técnica</v>
      </c>
      <c r="G162" s="183" t="s">
        <v>35</v>
      </c>
      <c r="H162" s="184" t="s">
        <v>56</v>
      </c>
      <c r="I162" s="57">
        <v>0</v>
      </c>
      <c r="J162" s="45" t="s">
        <v>44</v>
      </c>
      <c r="K162" s="19"/>
    </row>
    <row r="163" spans="1:11" ht="12.75" customHeight="1" outlineLevel="5" x14ac:dyDescent="0.2">
      <c r="A163" s="136" t="s">
        <v>14</v>
      </c>
      <c r="B163" s="129">
        <v>5</v>
      </c>
      <c r="C163" s="168">
        <f t="shared" si="23"/>
        <v>42084</v>
      </c>
      <c r="D163" s="193">
        <f t="shared" si="22"/>
        <v>42089</v>
      </c>
      <c r="E163" s="207"/>
      <c r="F163" s="146" t="s">
        <v>35</v>
      </c>
      <c r="G163" s="146" t="s">
        <v>56</v>
      </c>
      <c r="H163" s="182"/>
      <c r="I163" s="57">
        <v>0</v>
      </c>
      <c r="J163" s="45" t="s">
        <v>44</v>
      </c>
      <c r="K163" s="19"/>
    </row>
    <row r="164" spans="1:11" ht="12.75" customHeight="1" outlineLevel="5" x14ac:dyDescent="0.2">
      <c r="A164" s="136" t="s">
        <v>11</v>
      </c>
      <c r="B164" s="129">
        <v>7</v>
      </c>
      <c r="C164" s="168">
        <f t="shared" si="23"/>
        <v>42089</v>
      </c>
      <c r="D164" s="193">
        <f t="shared" si="22"/>
        <v>42096</v>
      </c>
      <c r="E164" s="207"/>
      <c r="F164" s="146" t="s">
        <v>36</v>
      </c>
      <c r="G164" s="146" t="s">
        <v>56</v>
      </c>
      <c r="H164" s="182" t="s">
        <v>35</v>
      </c>
      <c r="I164" s="57">
        <v>0</v>
      </c>
      <c r="J164" s="45" t="s">
        <v>44</v>
      </c>
      <c r="K164" s="19"/>
    </row>
    <row r="165" spans="1:11" ht="12.75" customHeight="1" outlineLevel="5" x14ac:dyDescent="0.2">
      <c r="A165" s="136" t="s">
        <v>12</v>
      </c>
      <c r="B165" s="129">
        <v>2</v>
      </c>
      <c r="C165" s="168">
        <f t="shared" si="23"/>
        <v>42096</v>
      </c>
      <c r="D165" s="193">
        <f t="shared" si="22"/>
        <v>42098</v>
      </c>
      <c r="E165" s="207"/>
      <c r="F165" s="146" t="s">
        <v>36</v>
      </c>
      <c r="G165" s="146" t="s">
        <v>56</v>
      </c>
      <c r="H165" s="182" t="s">
        <v>35</v>
      </c>
      <c r="I165" s="57">
        <v>0</v>
      </c>
      <c r="J165" s="45" t="s">
        <v>44</v>
      </c>
      <c r="K165" s="19"/>
    </row>
    <row r="166" spans="1:11" ht="12.75" customHeight="1" outlineLevel="5" thickBot="1" x14ac:dyDescent="0.25">
      <c r="A166" s="137" t="s">
        <v>73</v>
      </c>
      <c r="B166" s="130">
        <v>60</v>
      </c>
      <c r="C166" s="170">
        <f t="shared" si="23"/>
        <v>42098</v>
      </c>
      <c r="D166" s="194">
        <f t="shared" si="22"/>
        <v>42158</v>
      </c>
      <c r="E166" s="208"/>
      <c r="F166" s="185" t="str">
        <f>+F163</f>
        <v>Coord. Geral</v>
      </c>
      <c r="G166" s="185" t="str">
        <f>+F163</f>
        <v>Coord. Geral</v>
      </c>
      <c r="H166" s="186" t="str">
        <f>+G165</f>
        <v>Coord. Serviços</v>
      </c>
      <c r="I166" s="58">
        <v>0</v>
      </c>
      <c r="J166" s="46" t="s">
        <v>44</v>
      </c>
      <c r="K166" s="21"/>
    </row>
    <row r="167" spans="1:11" outlineLevel="1" x14ac:dyDescent="0.2">
      <c r="A167" s="3"/>
      <c r="B167" s="127"/>
      <c r="C167" s="38"/>
      <c r="D167" s="38"/>
      <c r="E167" s="39"/>
      <c r="F167" s="39"/>
      <c r="G167" s="39"/>
      <c r="H167" s="39"/>
      <c r="I167" s="1"/>
      <c r="J167" s="39"/>
      <c r="K167" s="2"/>
    </row>
    <row r="168" spans="1:11" outlineLevel="2" x14ac:dyDescent="0.2">
      <c r="A168" s="81" t="s">
        <v>31</v>
      </c>
      <c r="B168" s="127"/>
      <c r="C168" s="83"/>
      <c r="D168" s="83"/>
      <c r="E168" s="82"/>
      <c r="F168" s="82"/>
      <c r="G168" s="82"/>
      <c r="H168" s="82"/>
      <c r="I168" s="84" t="e">
        <f>(I169+I240+#REF!+I279)/4</f>
        <v>#REF!</v>
      </c>
      <c r="J168" s="82"/>
      <c r="K168" s="85"/>
    </row>
    <row r="169" spans="1:11" ht="12.75" customHeight="1" outlineLevel="2" x14ac:dyDescent="0.2">
      <c r="A169" s="34" t="s">
        <v>51</v>
      </c>
      <c r="B169" s="127"/>
      <c r="C169" s="36"/>
      <c r="D169" s="36"/>
      <c r="E169" s="35"/>
      <c r="F169" s="35"/>
      <c r="G169" s="35"/>
      <c r="H169" s="35"/>
      <c r="I169" s="24" t="e">
        <f>(I43+#REF!+#REF!+#REF!+I191+#REF!+#REF!+#REF!)/8</f>
        <v>#REF!</v>
      </c>
      <c r="J169" s="35"/>
      <c r="K169" s="37"/>
    </row>
    <row r="170" spans="1:11" ht="12.75" customHeight="1" outlineLevel="3" x14ac:dyDescent="0.2">
      <c r="A170" s="4" t="s">
        <v>95</v>
      </c>
      <c r="B170" s="127"/>
      <c r="C170" s="38"/>
      <c r="D170" s="38"/>
      <c r="E170" s="39"/>
      <c r="F170" s="39"/>
      <c r="G170" s="39"/>
      <c r="H170" s="39"/>
      <c r="I170" s="40"/>
      <c r="J170" s="39"/>
      <c r="K170" s="2"/>
    </row>
    <row r="171" spans="1:11" ht="12.75" customHeight="1" outlineLevel="3" x14ac:dyDescent="0.2">
      <c r="A171" s="4" t="s">
        <v>96</v>
      </c>
      <c r="B171" s="127"/>
      <c r="C171" s="38"/>
      <c r="D171" s="38"/>
      <c r="E171" s="39"/>
      <c r="F171" s="39"/>
      <c r="G171" s="39"/>
      <c r="H171" s="39"/>
      <c r="I171" s="40"/>
      <c r="J171" s="39"/>
      <c r="K171" s="2"/>
    </row>
    <row r="172" spans="1:11" ht="12.75" customHeight="1" outlineLevel="3" thickBot="1" x14ac:dyDescent="0.25">
      <c r="A172" s="4" t="s">
        <v>97</v>
      </c>
      <c r="B172" s="127"/>
      <c r="C172" s="38"/>
      <c r="D172" s="38"/>
      <c r="E172" s="39"/>
      <c r="F172" s="39"/>
      <c r="G172" s="39"/>
      <c r="H172" s="39"/>
      <c r="I172" s="40"/>
      <c r="J172" s="39"/>
      <c r="K172" s="2"/>
    </row>
    <row r="173" spans="1:11" ht="12.75" customHeight="1" outlineLevel="4" collapsed="1" thickBot="1" x14ac:dyDescent="0.25">
      <c r="A173" s="27" t="s">
        <v>118</v>
      </c>
      <c r="B173" s="128">
        <f>SUM(B174:B190)</f>
        <v>380</v>
      </c>
      <c r="C173" s="14"/>
      <c r="D173" s="190"/>
      <c r="E173" s="206" t="s">
        <v>32</v>
      </c>
      <c r="F173" s="30"/>
      <c r="G173" s="30"/>
      <c r="H173" s="47"/>
      <c r="I173" s="195">
        <f>AVERAGE(I174:I190)</f>
        <v>3.5294117647058823E-2</v>
      </c>
      <c r="J173" s="44" t="s">
        <v>44</v>
      </c>
      <c r="K173" s="16"/>
    </row>
    <row r="174" spans="1:11" hidden="1" outlineLevel="5" x14ac:dyDescent="0.2">
      <c r="A174" s="5" t="s">
        <v>27</v>
      </c>
      <c r="B174" s="129">
        <v>5</v>
      </c>
      <c r="C174" s="17">
        <v>42371</v>
      </c>
      <c r="D174" s="199">
        <f>+C174+B174</f>
        <v>42376</v>
      </c>
      <c r="E174" s="207"/>
      <c r="F174" s="63" t="s">
        <v>55</v>
      </c>
      <c r="G174" s="63" t="s">
        <v>35</v>
      </c>
      <c r="H174" s="177" t="s">
        <v>103</v>
      </c>
      <c r="I174" s="22">
        <v>0.3</v>
      </c>
      <c r="J174" s="45" t="s">
        <v>43</v>
      </c>
      <c r="K174" s="42"/>
    </row>
    <row r="175" spans="1:11" ht="12.75" hidden="1" customHeight="1" outlineLevel="5" x14ac:dyDescent="0.2">
      <c r="A175" s="5" t="s">
        <v>26</v>
      </c>
      <c r="B175" s="129">
        <v>7</v>
      </c>
      <c r="C175" s="17">
        <f>+D174</f>
        <v>42376</v>
      </c>
      <c r="D175" s="199">
        <f t="shared" ref="D175:D190" si="24">+C175+B175</f>
        <v>42383</v>
      </c>
      <c r="E175" s="207"/>
      <c r="F175" s="63" t="s">
        <v>102</v>
      </c>
      <c r="G175" s="63" t="s">
        <v>58</v>
      </c>
      <c r="H175" s="177"/>
      <c r="I175" s="22">
        <v>0.3</v>
      </c>
      <c r="J175" s="45" t="s">
        <v>43</v>
      </c>
      <c r="K175" s="42"/>
    </row>
    <row r="176" spans="1:11" ht="12.75" hidden="1" customHeight="1" outlineLevel="5" x14ac:dyDescent="0.2">
      <c r="A176" s="5" t="s">
        <v>14</v>
      </c>
      <c r="B176" s="129">
        <v>5</v>
      </c>
      <c r="C176" s="17">
        <f t="shared" ref="C176:C190" si="25">+D175</f>
        <v>42383</v>
      </c>
      <c r="D176" s="199">
        <f t="shared" si="24"/>
        <v>42388</v>
      </c>
      <c r="E176" s="207"/>
      <c r="F176" s="63" t="s">
        <v>35</v>
      </c>
      <c r="G176" s="63" t="s">
        <v>58</v>
      </c>
      <c r="H176" s="177"/>
      <c r="I176" s="22">
        <v>0</v>
      </c>
      <c r="J176" s="45" t="s">
        <v>44</v>
      </c>
      <c r="K176" s="42"/>
    </row>
    <row r="177" spans="1:11" ht="12.75" hidden="1" customHeight="1" outlineLevel="5" x14ac:dyDescent="0.2">
      <c r="A177" s="6" t="s">
        <v>28</v>
      </c>
      <c r="B177" s="129">
        <v>15</v>
      </c>
      <c r="C177" s="17">
        <f t="shared" si="25"/>
        <v>42388</v>
      </c>
      <c r="D177" s="199">
        <f t="shared" si="24"/>
        <v>42403</v>
      </c>
      <c r="E177" s="207"/>
      <c r="F177" s="63" t="s">
        <v>55</v>
      </c>
      <c r="G177" s="63" t="s">
        <v>35</v>
      </c>
      <c r="H177" s="177" t="s">
        <v>58</v>
      </c>
      <c r="I177" s="22">
        <v>0</v>
      </c>
      <c r="J177" s="45" t="s">
        <v>44</v>
      </c>
      <c r="K177" s="42"/>
    </row>
    <row r="178" spans="1:11" ht="12.75" hidden="1" customHeight="1" outlineLevel="5" x14ac:dyDescent="0.2">
      <c r="A178" s="7" t="s">
        <v>15</v>
      </c>
      <c r="B178" s="129">
        <v>5</v>
      </c>
      <c r="C178" s="17">
        <f t="shared" si="25"/>
        <v>42403</v>
      </c>
      <c r="D178" s="199">
        <f t="shared" si="24"/>
        <v>42408</v>
      </c>
      <c r="E178" s="207"/>
      <c r="F178" s="63" t="s">
        <v>55</v>
      </c>
      <c r="G178" s="63" t="s">
        <v>35</v>
      </c>
      <c r="H178" s="177" t="s">
        <v>58</v>
      </c>
      <c r="I178" s="22">
        <v>0</v>
      </c>
      <c r="J178" s="45" t="s">
        <v>44</v>
      </c>
      <c r="K178" s="42"/>
    </row>
    <row r="179" spans="1:11" ht="12.75" hidden="1" customHeight="1" outlineLevel="5" x14ac:dyDescent="0.2">
      <c r="A179" s="5" t="s">
        <v>25</v>
      </c>
      <c r="B179" s="129">
        <v>15</v>
      </c>
      <c r="C179" s="17">
        <f t="shared" si="25"/>
        <v>42408</v>
      </c>
      <c r="D179" s="199">
        <f t="shared" si="24"/>
        <v>42423</v>
      </c>
      <c r="E179" s="207"/>
      <c r="F179" s="63" t="s">
        <v>55</v>
      </c>
      <c r="G179" s="63" t="s">
        <v>35</v>
      </c>
      <c r="H179" s="177" t="s">
        <v>58</v>
      </c>
      <c r="I179" s="22">
        <v>0</v>
      </c>
      <c r="J179" s="45" t="s">
        <v>44</v>
      </c>
      <c r="K179" s="42"/>
    </row>
    <row r="180" spans="1:11" ht="12.75" hidden="1" customHeight="1" outlineLevel="5" x14ac:dyDescent="0.2">
      <c r="A180" s="5" t="s">
        <v>16</v>
      </c>
      <c r="B180" s="129">
        <v>5</v>
      </c>
      <c r="C180" s="17">
        <f t="shared" si="25"/>
        <v>42423</v>
      </c>
      <c r="D180" s="199">
        <f t="shared" si="24"/>
        <v>42428</v>
      </c>
      <c r="E180" s="207"/>
      <c r="F180" s="63" t="s">
        <v>35</v>
      </c>
      <c r="G180" s="63" t="s">
        <v>58</v>
      </c>
      <c r="H180" s="177"/>
      <c r="I180" s="22">
        <v>0</v>
      </c>
      <c r="J180" s="45" t="s">
        <v>44</v>
      </c>
      <c r="K180" s="42"/>
    </row>
    <row r="181" spans="1:11" ht="12.75" hidden="1" customHeight="1" outlineLevel="5" x14ac:dyDescent="0.2">
      <c r="A181" s="7" t="s">
        <v>17</v>
      </c>
      <c r="B181" s="129">
        <v>30</v>
      </c>
      <c r="C181" s="17">
        <f t="shared" si="25"/>
        <v>42428</v>
      </c>
      <c r="D181" s="199">
        <f t="shared" si="24"/>
        <v>42458</v>
      </c>
      <c r="E181" s="207"/>
      <c r="F181" s="63" t="s">
        <v>55</v>
      </c>
      <c r="G181" s="63" t="s">
        <v>35</v>
      </c>
      <c r="H181" s="177" t="s">
        <v>58</v>
      </c>
      <c r="I181" s="22">
        <v>0</v>
      </c>
      <c r="J181" s="45" t="s">
        <v>44</v>
      </c>
      <c r="K181" s="42"/>
    </row>
    <row r="182" spans="1:11" ht="12.75" hidden="1" customHeight="1" outlineLevel="5" x14ac:dyDescent="0.2">
      <c r="A182" s="7" t="s">
        <v>18</v>
      </c>
      <c r="B182" s="129">
        <v>7</v>
      </c>
      <c r="C182" s="17">
        <f t="shared" si="25"/>
        <v>42458</v>
      </c>
      <c r="D182" s="199">
        <f t="shared" si="24"/>
        <v>42465</v>
      </c>
      <c r="E182" s="207"/>
      <c r="F182" s="63" t="s">
        <v>101</v>
      </c>
      <c r="G182" s="63" t="s">
        <v>58</v>
      </c>
      <c r="H182" s="177"/>
      <c r="I182" s="22">
        <v>0</v>
      </c>
      <c r="J182" s="45" t="s">
        <v>44</v>
      </c>
      <c r="K182" s="42"/>
    </row>
    <row r="183" spans="1:11" ht="12.75" hidden="1" customHeight="1" outlineLevel="5" x14ac:dyDescent="0.2">
      <c r="A183" s="7" t="s">
        <v>14</v>
      </c>
      <c r="B183" s="129">
        <v>5</v>
      </c>
      <c r="C183" s="17">
        <f t="shared" si="25"/>
        <v>42465</v>
      </c>
      <c r="D183" s="199">
        <f t="shared" si="24"/>
        <v>42470</v>
      </c>
      <c r="E183" s="207"/>
      <c r="F183" s="63" t="s">
        <v>35</v>
      </c>
      <c r="G183" s="63" t="s">
        <v>58</v>
      </c>
      <c r="H183" s="177"/>
      <c r="I183" s="22">
        <v>0</v>
      </c>
      <c r="J183" s="45" t="s">
        <v>44</v>
      </c>
      <c r="K183" s="42"/>
    </row>
    <row r="184" spans="1:11" ht="12.75" hidden="1" customHeight="1" outlineLevel="5" x14ac:dyDescent="0.2">
      <c r="A184" s="7" t="s">
        <v>19</v>
      </c>
      <c r="B184" s="129">
        <v>15</v>
      </c>
      <c r="C184" s="17">
        <f t="shared" si="25"/>
        <v>42470</v>
      </c>
      <c r="D184" s="199">
        <f t="shared" si="24"/>
        <v>42485</v>
      </c>
      <c r="E184" s="207"/>
      <c r="F184" s="63" t="s">
        <v>55</v>
      </c>
      <c r="G184" s="63" t="s">
        <v>35</v>
      </c>
      <c r="H184" s="177" t="s">
        <v>58</v>
      </c>
      <c r="I184" s="22">
        <v>0</v>
      </c>
      <c r="J184" s="45" t="s">
        <v>44</v>
      </c>
      <c r="K184" s="42"/>
    </row>
    <row r="185" spans="1:11" ht="12.75" hidden="1" customHeight="1" outlineLevel="5" x14ac:dyDescent="0.2">
      <c r="A185" s="7" t="s">
        <v>20</v>
      </c>
      <c r="B185" s="129">
        <v>7</v>
      </c>
      <c r="C185" s="17">
        <f t="shared" si="25"/>
        <v>42485</v>
      </c>
      <c r="D185" s="199">
        <f t="shared" si="24"/>
        <v>42492</v>
      </c>
      <c r="E185" s="207"/>
      <c r="F185" s="63" t="s">
        <v>101</v>
      </c>
      <c r="G185" s="63" t="s">
        <v>58</v>
      </c>
      <c r="H185" s="177" t="s">
        <v>35</v>
      </c>
      <c r="I185" s="22">
        <v>0</v>
      </c>
      <c r="J185" s="45" t="s">
        <v>44</v>
      </c>
      <c r="K185" s="42"/>
    </row>
    <row r="186" spans="1:11" ht="12.75" hidden="1" customHeight="1" outlineLevel="5" x14ac:dyDescent="0.2">
      <c r="A186" s="5" t="s">
        <v>24</v>
      </c>
      <c r="B186" s="129">
        <v>7</v>
      </c>
      <c r="C186" s="17">
        <f t="shared" si="25"/>
        <v>42492</v>
      </c>
      <c r="D186" s="199">
        <f t="shared" si="24"/>
        <v>42499</v>
      </c>
      <c r="E186" s="207"/>
      <c r="F186" s="63" t="s">
        <v>55</v>
      </c>
      <c r="G186" s="63" t="s">
        <v>35</v>
      </c>
      <c r="H186" s="177" t="s">
        <v>58</v>
      </c>
      <c r="I186" s="22">
        <v>0</v>
      </c>
      <c r="J186" s="45" t="s">
        <v>44</v>
      </c>
      <c r="K186" s="42"/>
    </row>
    <row r="187" spans="1:11" ht="12.75" hidden="1" customHeight="1" outlineLevel="5" x14ac:dyDescent="0.2">
      <c r="A187" s="7" t="s">
        <v>21</v>
      </c>
      <c r="B187" s="129">
        <v>2</v>
      </c>
      <c r="C187" s="17">
        <f t="shared" si="25"/>
        <v>42499</v>
      </c>
      <c r="D187" s="199">
        <f t="shared" si="24"/>
        <v>42501</v>
      </c>
      <c r="E187" s="207"/>
      <c r="F187" s="63" t="s">
        <v>35</v>
      </c>
      <c r="G187" s="63" t="s">
        <v>58</v>
      </c>
      <c r="H187" s="177"/>
      <c r="I187" s="22">
        <v>0</v>
      </c>
      <c r="J187" s="45" t="s">
        <v>44</v>
      </c>
      <c r="K187" s="42"/>
    </row>
    <row r="188" spans="1:11" ht="12.75" hidden="1" customHeight="1" outlineLevel="5" x14ac:dyDescent="0.2">
      <c r="A188" s="7" t="s">
        <v>14</v>
      </c>
      <c r="B188" s="129">
        <v>5</v>
      </c>
      <c r="C188" s="17">
        <f t="shared" si="25"/>
        <v>42501</v>
      </c>
      <c r="D188" s="199">
        <f t="shared" si="24"/>
        <v>42506</v>
      </c>
      <c r="E188" s="207"/>
      <c r="F188" s="63" t="s">
        <v>35</v>
      </c>
      <c r="G188" s="63" t="s">
        <v>58</v>
      </c>
      <c r="H188" s="177"/>
      <c r="I188" s="22">
        <v>0</v>
      </c>
      <c r="J188" s="45" t="s">
        <v>44</v>
      </c>
      <c r="K188" s="42"/>
    </row>
    <row r="189" spans="1:11" ht="12.75" hidden="1" customHeight="1" outlineLevel="5" x14ac:dyDescent="0.2">
      <c r="A189" s="7" t="s">
        <v>22</v>
      </c>
      <c r="B189" s="129">
        <v>5</v>
      </c>
      <c r="C189" s="17">
        <f t="shared" si="25"/>
        <v>42506</v>
      </c>
      <c r="D189" s="199">
        <f t="shared" si="24"/>
        <v>42511</v>
      </c>
      <c r="E189" s="207"/>
      <c r="F189" s="63" t="s">
        <v>55</v>
      </c>
      <c r="G189" s="63" t="s">
        <v>35</v>
      </c>
      <c r="H189" s="177" t="s">
        <v>58</v>
      </c>
      <c r="I189" s="22">
        <v>0</v>
      </c>
      <c r="J189" s="45" t="s">
        <v>44</v>
      </c>
      <c r="K189" s="42"/>
    </row>
    <row r="190" spans="1:11" ht="12.75" hidden="1" customHeight="1" outlineLevel="5" thickBot="1" x14ac:dyDescent="0.25">
      <c r="A190" s="8" t="s">
        <v>23</v>
      </c>
      <c r="B190" s="130">
        <v>240</v>
      </c>
      <c r="C190" s="17">
        <f t="shared" si="25"/>
        <v>42511</v>
      </c>
      <c r="D190" s="199">
        <f t="shared" si="24"/>
        <v>42751</v>
      </c>
      <c r="E190" s="207"/>
      <c r="F190" s="64" t="s">
        <v>35</v>
      </c>
      <c r="G190" s="63" t="s">
        <v>103</v>
      </c>
      <c r="H190" s="177" t="s">
        <v>58</v>
      </c>
      <c r="I190" s="23">
        <v>0</v>
      </c>
      <c r="J190" s="46" t="s">
        <v>44</v>
      </c>
      <c r="K190" s="43"/>
    </row>
    <row r="191" spans="1:11" ht="12.75" customHeight="1" outlineLevel="4" thickBot="1" x14ac:dyDescent="0.25">
      <c r="A191" s="135" t="s">
        <v>86</v>
      </c>
      <c r="B191" s="128">
        <f>SUM(B192:B202)</f>
        <v>802</v>
      </c>
      <c r="C191" s="14"/>
      <c r="D191" s="190"/>
      <c r="E191" s="206" t="s">
        <v>34</v>
      </c>
      <c r="F191" s="30"/>
      <c r="G191" s="30"/>
      <c r="H191" s="47"/>
      <c r="I191" s="195">
        <f>AVERAGE(I192:I202)</f>
        <v>0</v>
      </c>
      <c r="J191" s="44" t="s">
        <v>44</v>
      </c>
      <c r="K191" s="16"/>
    </row>
    <row r="192" spans="1:11" ht="12.75" customHeight="1" outlineLevel="5" x14ac:dyDescent="0.2">
      <c r="A192" s="26" t="s">
        <v>38</v>
      </c>
      <c r="B192" s="129">
        <v>5</v>
      </c>
      <c r="C192" s="17">
        <v>42566</v>
      </c>
      <c r="D192" s="191">
        <f>+C192+B192</f>
        <v>42571</v>
      </c>
      <c r="E192" s="207"/>
      <c r="F192" s="31" t="s">
        <v>104</v>
      </c>
      <c r="G192" s="31" t="s">
        <v>59</v>
      </c>
      <c r="H192" s="182" t="s">
        <v>35</v>
      </c>
      <c r="I192" s="196">
        <v>0</v>
      </c>
      <c r="J192" s="45" t="s">
        <v>44</v>
      </c>
      <c r="K192" s="19"/>
    </row>
    <row r="193" spans="1:11" ht="12.75" customHeight="1" outlineLevel="5" x14ac:dyDescent="0.2">
      <c r="A193" s="26" t="s">
        <v>39</v>
      </c>
      <c r="B193" s="129">
        <v>5</v>
      </c>
      <c r="C193" s="17">
        <f>+D192</f>
        <v>42571</v>
      </c>
      <c r="D193" s="191">
        <f t="shared" ref="D193:D202" si="26">+C193+B193</f>
        <v>42576</v>
      </c>
      <c r="E193" s="207"/>
      <c r="F193" s="31" t="s">
        <v>36</v>
      </c>
      <c r="G193" s="31" t="s">
        <v>59</v>
      </c>
      <c r="H193" s="182" t="s">
        <v>63</v>
      </c>
      <c r="I193" s="197">
        <v>0</v>
      </c>
      <c r="J193" s="45" t="s">
        <v>44</v>
      </c>
      <c r="K193" s="19"/>
    </row>
    <row r="194" spans="1:11" ht="12.75" customHeight="1" outlineLevel="5" x14ac:dyDescent="0.2">
      <c r="A194" s="5" t="s">
        <v>25</v>
      </c>
      <c r="B194" s="129">
        <v>14</v>
      </c>
      <c r="C194" s="17">
        <f t="shared" ref="C194:C202" si="27">+D193</f>
        <v>42576</v>
      </c>
      <c r="D194" s="191">
        <f t="shared" si="26"/>
        <v>42590</v>
      </c>
      <c r="E194" s="207"/>
      <c r="F194" s="31" t="s">
        <v>36</v>
      </c>
      <c r="G194" s="31" t="s">
        <v>59</v>
      </c>
      <c r="H194" s="182" t="s">
        <v>35</v>
      </c>
      <c r="I194" s="197">
        <v>0</v>
      </c>
      <c r="J194" s="45" t="s">
        <v>44</v>
      </c>
      <c r="K194" s="19"/>
    </row>
    <row r="195" spans="1:11" ht="12.75" customHeight="1" outlineLevel="5" x14ac:dyDescent="0.2">
      <c r="A195" s="5" t="s">
        <v>14</v>
      </c>
      <c r="B195" s="129">
        <v>4</v>
      </c>
      <c r="C195" s="17">
        <f t="shared" si="27"/>
        <v>42590</v>
      </c>
      <c r="D195" s="191">
        <f t="shared" si="26"/>
        <v>42594</v>
      </c>
      <c r="E195" s="207"/>
      <c r="F195" s="63" t="s">
        <v>35</v>
      </c>
      <c r="G195" s="31" t="s">
        <v>59</v>
      </c>
      <c r="H195" s="182"/>
      <c r="I195" s="197">
        <v>0</v>
      </c>
      <c r="J195" s="45" t="s">
        <v>44</v>
      </c>
      <c r="K195" s="19"/>
    </row>
    <row r="196" spans="1:11" ht="12.75" customHeight="1" outlineLevel="5" x14ac:dyDescent="0.2">
      <c r="A196" s="5" t="s">
        <v>8</v>
      </c>
      <c r="B196" s="129">
        <v>5</v>
      </c>
      <c r="C196" s="17">
        <f t="shared" si="27"/>
        <v>42594</v>
      </c>
      <c r="D196" s="191">
        <f t="shared" si="26"/>
        <v>42599</v>
      </c>
      <c r="E196" s="207"/>
      <c r="F196" s="31" t="s">
        <v>36</v>
      </c>
      <c r="G196" s="31" t="s">
        <v>59</v>
      </c>
      <c r="H196" s="182"/>
      <c r="I196" s="197">
        <v>0</v>
      </c>
      <c r="J196" s="45" t="s">
        <v>44</v>
      </c>
      <c r="K196" s="19"/>
    </row>
    <row r="197" spans="1:11" ht="12.75" customHeight="1" outlineLevel="5" x14ac:dyDescent="0.2">
      <c r="A197" s="5" t="s">
        <v>9</v>
      </c>
      <c r="B197" s="129">
        <v>30</v>
      </c>
      <c r="C197" s="17">
        <f t="shared" si="27"/>
        <v>42599</v>
      </c>
      <c r="D197" s="191">
        <f t="shared" si="26"/>
        <v>42629</v>
      </c>
      <c r="E197" s="207"/>
      <c r="F197" s="31" t="s">
        <v>36</v>
      </c>
      <c r="G197" s="31" t="s">
        <v>59</v>
      </c>
      <c r="H197" s="182"/>
      <c r="I197" s="197">
        <v>0</v>
      </c>
      <c r="J197" s="45" t="s">
        <v>44</v>
      </c>
      <c r="K197" s="19"/>
    </row>
    <row r="198" spans="1:11" ht="12.75" customHeight="1" outlineLevel="5" x14ac:dyDescent="0.2">
      <c r="A198" s="5" t="s">
        <v>10</v>
      </c>
      <c r="B198" s="129">
        <v>5</v>
      </c>
      <c r="C198" s="17">
        <f t="shared" si="27"/>
        <v>42629</v>
      </c>
      <c r="D198" s="191">
        <f t="shared" si="26"/>
        <v>42634</v>
      </c>
      <c r="E198" s="207"/>
      <c r="F198" s="31" t="s">
        <v>104</v>
      </c>
      <c r="G198" s="31" t="s">
        <v>59</v>
      </c>
      <c r="H198" s="182" t="s">
        <v>35</v>
      </c>
      <c r="I198" s="197">
        <v>0</v>
      </c>
      <c r="J198" s="45" t="s">
        <v>44</v>
      </c>
      <c r="K198" s="19"/>
    </row>
    <row r="199" spans="1:11" ht="12.75" customHeight="1" outlineLevel="5" x14ac:dyDescent="0.2">
      <c r="A199" s="5" t="s">
        <v>14</v>
      </c>
      <c r="B199" s="129">
        <v>5</v>
      </c>
      <c r="C199" s="17">
        <f t="shared" si="27"/>
        <v>42634</v>
      </c>
      <c r="D199" s="191">
        <f t="shared" si="26"/>
        <v>42639</v>
      </c>
      <c r="E199" s="207"/>
      <c r="F199" s="63" t="s">
        <v>35</v>
      </c>
      <c r="G199" s="31" t="s">
        <v>59</v>
      </c>
      <c r="H199" s="182"/>
      <c r="I199" s="197">
        <v>0</v>
      </c>
      <c r="J199" s="45" t="s">
        <v>44</v>
      </c>
      <c r="K199" s="19"/>
    </row>
    <row r="200" spans="1:11" ht="12.75" customHeight="1" outlineLevel="5" x14ac:dyDescent="0.2">
      <c r="A200" s="5" t="s">
        <v>11</v>
      </c>
      <c r="B200" s="129">
        <v>7</v>
      </c>
      <c r="C200" s="17">
        <f t="shared" si="27"/>
        <v>42639</v>
      </c>
      <c r="D200" s="191">
        <f t="shared" si="26"/>
        <v>42646</v>
      </c>
      <c r="E200" s="207"/>
      <c r="F200" s="31" t="s">
        <v>36</v>
      </c>
      <c r="G200" s="31" t="s">
        <v>35</v>
      </c>
      <c r="H200" s="182" t="s">
        <v>105</v>
      </c>
      <c r="I200" s="197">
        <v>0</v>
      </c>
      <c r="J200" s="45" t="s">
        <v>44</v>
      </c>
      <c r="K200" s="19"/>
    </row>
    <row r="201" spans="1:11" ht="12.75" customHeight="1" outlineLevel="5" x14ac:dyDescent="0.2">
      <c r="A201" s="5" t="s">
        <v>12</v>
      </c>
      <c r="B201" s="129">
        <v>2</v>
      </c>
      <c r="C201" s="17">
        <f t="shared" si="27"/>
        <v>42646</v>
      </c>
      <c r="D201" s="191">
        <f t="shared" si="26"/>
        <v>42648</v>
      </c>
      <c r="E201" s="207"/>
      <c r="F201" s="31" t="s">
        <v>36</v>
      </c>
      <c r="G201" s="31" t="s">
        <v>59</v>
      </c>
      <c r="H201" s="182" t="s">
        <v>63</v>
      </c>
      <c r="I201" s="197">
        <v>0</v>
      </c>
      <c r="J201" s="45" t="s">
        <v>44</v>
      </c>
      <c r="K201" s="19"/>
    </row>
    <row r="202" spans="1:11" ht="12.75" customHeight="1" outlineLevel="5" thickBot="1" x14ac:dyDescent="0.25">
      <c r="A202" s="174" t="s">
        <v>13</v>
      </c>
      <c r="B202" s="130">
        <v>720</v>
      </c>
      <c r="C202" s="17">
        <f t="shared" si="27"/>
        <v>42648</v>
      </c>
      <c r="D202" s="191">
        <f t="shared" si="26"/>
        <v>43368</v>
      </c>
      <c r="E202" s="208"/>
      <c r="F202" s="31" t="s">
        <v>104</v>
      </c>
      <c r="G202" s="31" t="s">
        <v>35</v>
      </c>
      <c r="H202" s="182" t="s">
        <v>59</v>
      </c>
      <c r="I202" s="198">
        <v>0</v>
      </c>
      <c r="J202" s="46" t="s">
        <v>44</v>
      </c>
      <c r="K202" s="21"/>
    </row>
    <row r="203" spans="1:11" ht="12.75" customHeight="1" outlineLevel="4" collapsed="1" thickBot="1" x14ac:dyDescent="0.25">
      <c r="A203" s="159" t="s">
        <v>87</v>
      </c>
      <c r="B203" s="128">
        <f>SUM(B204:B214)</f>
        <v>1099</v>
      </c>
      <c r="C203" s="14"/>
      <c r="D203" s="190"/>
      <c r="E203" s="206" t="s">
        <v>60</v>
      </c>
      <c r="F203" s="30"/>
      <c r="G203" s="30"/>
      <c r="H203" s="47"/>
      <c r="I203" s="176">
        <f>AVERAGE(I204:I214)</f>
        <v>0</v>
      </c>
      <c r="J203" s="44" t="s">
        <v>44</v>
      </c>
      <c r="K203" s="16"/>
    </row>
    <row r="204" spans="1:11" ht="12.75" hidden="1" customHeight="1" outlineLevel="5" x14ac:dyDescent="0.2">
      <c r="A204" s="157" t="s">
        <v>38</v>
      </c>
      <c r="B204" s="129">
        <v>5</v>
      </c>
      <c r="C204" s="17">
        <v>42948</v>
      </c>
      <c r="D204" s="191">
        <f>+C204+B204</f>
        <v>42953</v>
      </c>
      <c r="E204" s="207"/>
      <c r="F204" s="31" t="s">
        <v>104</v>
      </c>
      <c r="G204" s="31" t="s">
        <v>59</v>
      </c>
      <c r="H204" s="182" t="s">
        <v>35</v>
      </c>
      <c r="I204" s="196">
        <v>0</v>
      </c>
      <c r="J204" s="45" t="s">
        <v>44</v>
      </c>
      <c r="K204" s="19"/>
    </row>
    <row r="205" spans="1:11" ht="12.75" hidden="1" customHeight="1" outlineLevel="5" x14ac:dyDescent="0.2">
      <c r="A205" s="157" t="s">
        <v>39</v>
      </c>
      <c r="B205" s="129">
        <v>5</v>
      </c>
      <c r="C205" s="17">
        <f>+D204</f>
        <v>42953</v>
      </c>
      <c r="D205" s="191">
        <f t="shared" ref="D205:D214" si="28">+C205+B205</f>
        <v>42958</v>
      </c>
      <c r="E205" s="207"/>
      <c r="F205" s="31" t="s">
        <v>36</v>
      </c>
      <c r="G205" s="31" t="s">
        <v>59</v>
      </c>
      <c r="H205" s="182" t="s">
        <v>63</v>
      </c>
      <c r="I205" s="197">
        <v>0</v>
      </c>
      <c r="J205" s="45" t="s">
        <v>44</v>
      </c>
      <c r="K205" s="19"/>
    </row>
    <row r="206" spans="1:11" ht="12.75" hidden="1" customHeight="1" outlineLevel="5" x14ac:dyDescent="0.2">
      <c r="A206" s="157" t="s">
        <v>25</v>
      </c>
      <c r="B206" s="129">
        <v>14</v>
      </c>
      <c r="C206" s="17">
        <f t="shared" ref="C206:C214" si="29">+D205</f>
        <v>42958</v>
      </c>
      <c r="D206" s="191">
        <f t="shared" si="28"/>
        <v>42972</v>
      </c>
      <c r="E206" s="207"/>
      <c r="F206" s="31" t="s">
        <v>36</v>
      </c>
      <c r="G206" s="31" t="s">
        <v>59</v>
      </c>
      <c r="H206" s="182" t="s">
        <v>35</v>
      </c>
      <c r="I206" s="197">
        <v>0</v>
      </c>
      <c r="J206" s="45" t="s">
        <v>44</v>
      </c>
      <c r="K206" s="19"/>
    </row>
    <row r="207" spans="1:11" ht="12.75" hidden="1" customHeight="1" outlineLevel="5" x14ac:dyDescent="0.2">
      <c r="A207" s="157" t="s">
        <v>14</v>
      </c>
      <c r="B207" s="129">
        <v>4</v>
      </c>
      <c r="C207" s="17">
        <f t="shared" si="29"/>
        <v>42972</v>
      </c>
      <c r="D207" s="191">
        <f t="shared" si="28"/>
        <v>42976</v>
      </c>
      <c r="E207" s="207"/>
      <c r="F207" s="63" t="s">
        <v>35</v>
      </c>
      <c r="G207" s="31" t="s">
        <v>59</v>
      </c>
      <c r="H207" s="182"/>
      <c r="I207" s="197">
        <v>0</v>
      </c>
      <c r="J207" s="45" t="s">
        <v>44</v>
      </c>
      <c r="K207" s="19"/>
    </row>
    <row r="208" spans="1:11" ht="12.75" hidden="1" customHeight="1" outlineLevel="5" x14ac:dyDescent="0.2">
      <c r="A208" s="157" t="s">
        <v>8</v>
      </c>
      <c r="B208" s="129">
        <v>5</v>
      </c>
      <c r="C208" s="17">
        <f t="shared" si="29"/>
        <v>42976</v>
      </c>
      <c r="D208" s="191">
        <f t="shared" si="28"/>
        <v>42981</v>
      </c>
      <c r="E208" s="207"/>
      <c r="F208" s="31" t="s">
        <v>36</v>
      </c>
      <c r="G208" s="31" t="s">
        <v>59</v>
      </c>
      <c r="H208" s="182"/>
      <c r="I208" s="197">
        <v>0</v>
      </c>
      <c r="J208" s="45" t="s">
        <v>44</v>
      </c>
      <c r="K208" s="19"/>
    </row>
    <row r="209" spans="1:11" ht="12.75" hidden="1" customHeight="1" outlineLevel="5" x14ac:dyDescent="0.2">
      <c r="A209" s="157" t="s">
        <v>9</v>
      </c>
      <c r="B209" s="129">
        <v>30</v>
      </c>
      <c r="C209" s="17">
        <f t="shared" si="29"/>
        <v>42981</v>
      </c>
      <c r="D209" s="191">
        <f t="shared" si="28"/>
        <v>43011</v>
      </c>
      <c r="E209" s="207"/>
      <c r="F209" s="31" t="s">
        <v>36</v>
      </c>
      <c r="G209" s="31" t="s">
        <v>59</v>
      </c>
      <c r="H209" s="182"/>
      <c r="I209" s="197">
        <v>0</v>
      </c>
      <c r="J209" s="45" t="s">
        <v>44</v>
      </c>
      <c r="K209" s="19"/>
    </row>
    <row r="210" spans="1:11" ht="12.75" hidden="1" customHeight="1" outlineLevel="5" x14ac:dyDescent="0.2">
      <c r="A210" s="157" t="s">
        <v>10</v>
      </c>
      <c r="B210" s="129">
        <v>5</v>
      </c>
      <c r="C210" s="17">
        <f t="shared" si="29"/>
        <v>43011</v>
      </c>
      <c r="D210" s="191">
        <f t="shared" si="28"/>
        <v>43016</v>
      </c>
      <c r="E210" s="207"/>
      <c r="F210" s="31" t="s">
        <v>104</v>
      </c>
      <c r="G210" s="31" t="s">
        <v>59</v>
      </c>
      <c r="H210" s="182" t="s">
        <v>35</v>
      </c>
      <c r="I210" s="197">
        <v>0</v>
      </c>
      <c r="J210" s="45" t="s">
        <v>44</v>
      </c>
      <c r="K210" s="19"/>
    </row>
    <row r="211" spans="1:11" ht="12.75" hidden="1" customHeight="1" outlineLevel="5" x14ac:dyDescent="0.2">
      <c r="A211" s="157" t="s">
        <v>14</v>
      </c>
      <c r="B211" s="129">
        <v>5</v>
      </c>
      <c r="C211" s="17">
        <f t="shared" si="29"/>
        <v>43016</v>
      </c>
      <c r="D211" s="191">
        <f t="shared" si="28"/>
        <v>43021</v>
      </c>
      <c r="E211" s="207"/>
      <c r="F211" s="63" t="s">
        <v>35</v>
      </c>
      <c r="G211" s="31" t="s">
        <v>59</v>
      </c>
      <c r="H211" s="182"/>
      <c r="I211" s="197">
        <v>0</v>
      </c>
      <c r="J211" s="45" t="s">
        <v>44</v>
      </c>
      <c r="K211" s="19"/>
    </row>
    <row r="212" spans="1:11" ht="12.75" hidden="1" customHeight="1" outlineLevel="5" x14ac:dyDescent="0.2">
      <c r="A212" s="157" t="s">
        <v>11</v>
      </c>
      <c r="B212" s="129">
        <v>7</v>
      </c>
      <c r="C212" s="17">
        <f t="shared" si="29"/>
        <v>43021</v>
      </c>
      <c r="D212" s="191">
        <f t="shared" si="28"/>
        <v>43028</v>
      </c>
      <c r="E212" s="207"/>
      <c r="F212" s="31" t="s">
        <v>36</v>
      </c>
      <c r="G212" s="31" t="s">
        <v>35</v>
      </c>
      <c r="H212" s="182" t="s">
        <v>105</v>
      </c>
      <c r="I212" s="197">
        <v>0</v>
      </c>
      <c r="J212" s="45" t="s">
        <v>44</v>
      </c>
      <c r="K212" s="19"/>
    </row>
    <row r="213" spans="1:11" ht="12.75" hidden="1" customHeight="1" outlineLevel="5" x14ac:dyDescent="0.2">
      <c r="A213" s="157" t="s">
        <v>12</v>
      </c>
      <c r="B213" s="129">
        <v>2</v>
      </c>
      <c r="C213" s="17">
        <f t="shared" si="29"/>
        <v>43028</v>
      </c>
      <c r="D213" s="191">
        <f t="shared" si="28"/>
        <v>43030</v>
      </c>
      <c r="E213" s="207"/>
      <c r="F213" s="31" t="s">
        <v>36</v>
      </c>
      <c r="G213" s="31" t="s">
        <v>59</v>
      </c>
      <c r="H213" s="182" t="s">
        <v>63</v>
      </c>
      <c r="I213" s="197">
        <v>0</v>
      </c>
      <c r="J213" s="45" t="s">
        <v>44</v>
      </c>
      <c r="K213" s="19"/>
    </row>
    <row r="214" spans="1:11" ht="12.75" hidden="1" customHeight="1" outlineLevel="5" thickBot="1" x14ac:dyDescent="0.25">
      <c r="A214" s="158" t="s">
        <v>23</v>
      </c>
      <c r="B214" s="130">
        <v>1017</v>
      </c>
      <c r="C214" s="17">
        <f t="shared" si="29"/>
        <v>43030</v>
      </c>
      <c r="D214" s="191">
        <f t="shared" si="28"/>
        <v>44047</v>
      </c>
      <c r="E214" s="208"/>
      <c r="F214" s="31" t="s">
        <v>104</v>
      </c>
      <c r="G214" s="31" t="s">
        <v>35</v>
      </c>
      <c r="H214" s="182" t="s">
        <v>59</v>
      </c>
      <c r="I214" s="198">
        <v>0</v>
      </c>
      <c r="J214" s="46" t="s">
        <v>44</v>
      </c>
      <c r="K214" s="21"/>
    </row>
    <row r="215" spans="1:11" ht="12.75" customHeight="1" outlineLevel="4" thickBot="1" x14ac:dyDescent="0.25">
      <c r="A215" s="135" t="s">
        <v>88</v>
      </c>
      <c r="B215" s="128">
        <f>SUM(B216:B226)</f>
        <v>802</v>
      </c>
      <c r="C215" s="14"/>
      <c r="D215" s="190"/>
      <c r="E215" s="206" t="s">
        <v>61</v>
      </c>
      <c r="F215" s="30"/>
      <c r="G215" s="30"/>
      <c r="H215" s="47"/>
      <c r="I215" s="195">
        <f>AVERAGE(I216:I226)</f>
        <v>0</v>
      </c>
      <c r="J215" s="44" t="s">
        <v>44</v>
      </c>
      <c r="K215" s="16"/>
    </row>
    <row r="216" spans="1:11" ht="12.75" customHeight="1" outlineLevel="5" x14ac:dyDescent="0.2">
      <c r="A216" s="157" t="s">
        <v>38</v>
      </c>
      <c r="B216" s="129">
        <v>5</v>
      </c>
      <c r="C216" s="17">
        <v>42207</v>
      </c>
      <c r="D216" s="191">
        <f>+C216+B216</f>
        <v>42212</v>
      </c>
      <c r="E216" s="207"/>
      <c r="F216" s="31" t="s">
        <v>106</v>
      </c>
      <c r="G216" s="31" t="s">
        <v>59</v>
      </c>
      <c r="H216" s="182" t="s">
        <v>35</v>
      </c>
      <c r="I216" s="196">
        <v>0</v>
      </c>
      <c r="J216" s="45" t="s">
        <v>44</v>
      </c>
      <c r="K216" s="19"/>
    </row>
    <row r="217" spans="1:11" ht="12.75" customHeight="1" outlineLevel="5" x14ac:dyDescent="0.2">
      <c r="A217" s="157" t="s">
        <v>39</v>
      </c>
      <c r="B217" s="129">
        <v>5</v>
      </c>
      <c r="C217" s="17">
        <f>+D216</f>
        <v>42212</v>
      </c>
      <c r="D217" s="191">
        <f t="shared" ref="D217:D226" si="30">+C217+B217</f>
        <v>42217</v>
      </c>
      <c r="E217" s="207"/>
      <c r="F217" s="31" t="s">
        <v>36</v>
      </c>
      <c r="G217" s="31" t="s">
        <v>59</v>
      </c>
      <c r="H217" s="182" t="s">
        <v>107</v>
      </c>
      <c r="I217" s="197">
        <v>0</v>
      </c>
      <c r="J217" s="45" t="s">
        <v>44</v>
      </c>
      <c r="K217" s="19"/>
    </row>
    <row r="218" spans="1:11" ht="12.75" customHeight="1" outlineLevel="5" x14ac:dyDescent="0.2">
      <c r="A218" s="136" t="s">
        <v>25</v>
      </c>
      <c r="B218" s="129">
        <v>14</v>
      </c>
      <c r="C218" s="17">
        <f t="shared" ref="C218:C226" si="31">+D217</f>
        <v>42217</v>
      </c>
      <c r="D218" s="191">
        <f t="shared" si="30"/>
        <v>42231</v>
      </c>
      <c r="E218" s="207"/>
      <c r="F218" s="31" t="s">
        <v>36</v>
      </c>
      <c r="G218" s="31" t="s">
        <v>59</v>
      </c>
      <c r="H218" s="182" t="s">
        <v>35</v>
      </c>
      <c r="I218" s="197">
        <v>0</v>
      </c>
      <c r="J218" s="45" t="s">
        <v>44</v>
      </c>
      <c r="K218" s="19"/>
    </row>
    <row r="219" spans="1:11" ht="12.75" customHeight="1" outlineLevel="5" x14ac:dyDescent="0.2">
      <c r="A219" s="136" t="s">
        <v>14</v>
      </c>
      <c r="B219" s="129">
        <v>4</v>
      </c>
      <c r="C219" s="17">
        <f t="shared" si="31"/>
        <v>42231</v>
      </c>
      <c r="D219" s="191">
        <f t="shared" si="30"/>
        <v>42235</v>
      </c>
      <c r="E219" s="207"/>
      <c r="F219" s="63" t="s">
        <v>35</v>
      </c>
      <c r="G219" s="31" t="s">
        <v>59</v>
      </c>
      <c r="H219" s="182"/>
      <c r="I219" s="197">
        <v>0</v>
      </c>
      <c r="J219" s="45" t="s">
        <v>44</v>
      </c>
      <c r="K219" s="19"/>
    </row>
    <row r="220" spans="1:11" ht="12.75" customHeight="1" outlineLevel="5" x14ac:dyDescent="0.2">
      <c r="A220" s="136" t="s">
        <v>8</v>
      </c>
      <c r="B220" s="129">
        <v>5</v>
      </c>
      <c r="C220" s="17">
        <f t="shared" si="31"/>
        <v>42235</v>
      </c>
      <c r="D220" s="191">
        <f t="shared" si="30"/>
        <v>42240</v>
      </c>
      <c r="E220" s="207"/>
      <c r="F220" s="31" t="s">
        <v>36</v>
      </c>
      <c r="G220" s="31" t="s">
        <v>59</v>
      </c>
      <c r="H220" s="182"/>
      <c r="I220" s="197">
        <v>0</v>
      </c>
      <c r="J220" s="45" t="s">
        <v>44</v>
      </c>
      <c r="K220" s="19"/>
    </row>
    <row r="221" spans="1:11" ht="12.75" customHeight="1" outlineLevel="5" x14ac:dyDescent="0.2">
      <c r="A221" s="10" t="s">
        <v>9</v>
      </c>
      <c r="B221" s="129">
        <v>30</v>
      </c>
      <c r="C221" s="17">
        <f t="shared" si="31"/>
        <v>42240</v>
      </c>
      <c r="D221" s="191">
        <f t="shared" si="30"/>
        <v>42270</v>
      </c>
      <c r="E221" s="207"/>
      <c r="F221" s="31" t="s">
        <v>36</v>
      </c>
      <c r="G221" s="31" t="s">
        <v>59</v>
      </c>
      <c r="H221" s="182"/>
      <c r="I221" s="197">
        <v>0</v>
      </c>
      <c r="J221" s="45" t="s">
        <v>44</v>
      </c>
      <c r="K221" s="19"/>
    </row>
    <row r="222" spans="1:11" ht="12.75" customHeight="1" outlineLevel="5" x14ac:dyDescent="0.2">
      <c r="A222" s="10" t="s">
        <v>10</v>
      </c>
      <c r="B222" s="129">
        <v>5</v>
      </c>
      <c r="C222" s="17">
        <f t="shared" si="31"/>
        <v>42270</v>
      </c>
      <c r="D222" s="191">
        <f t="shared" si="30"/>
        <v>42275</v>
      </c>
      <c r="E222" s="207"/>
      <c r="F222" s="31" t="s">
        <v>106</v>
      </c>
      <c r="G222" s="31" t="s">
        <v>59</v>
      </c>
      <c r="H222" s="182" t="s">
        <v>35</v>
      </c>
      <c r="I222" s="197">
        <v>0</v>
      </c>
      <c r="J222" s="45" t="s">
        <v>44</v>
      </c>
      <c r="K222" s="19"/>
    </row>
    <row r="223" spans="1:11" ht="12.75" customHeight="1" outlineLevel="5" x14ac:dyDescent="0.2">
      <c r="A223" s="10" t="s">
        <v>14</v>
      </c>
      <c r="B223" s="129">
        <v>5</v>
      </c>
      <c r="C223" s="17">
        <f t="shared" si="31"/>
        <v>42275</v>
      </c>
      <c r="D223" s="191">
        <f t="shared" si="30"/>
        <v>42280</v>
      </c>
      <c r="E223" s="207"/>
      <c r="F223" s="63" t="s">
        <v>35</v>
      </c>
      <c r="G223" s="31" t="s">
        <v>59</v>
      </c>
      <c r="H223" s="182"/>
      <c r="I223" s="197">
        <v>0</v>
      </c>
      <c r="J223" s="45" t="s">
        <v>44</v>
      </c>
      <c r="K223" s="19"/>
    </row>
    <row r="224" spans="1:11" ht="12.75" customHeight="1" outlineLevel="5" x14ac:dyDescent="0.2">
      <c r="A224" s="10" t="s">
        <v>11</v>
      </c>
      <c r="B224" s="129">
        <v>7</v>
      </c>
      <c r="C224" s="17">
        <f t="shared" si="31"/>
        <v>42280</v>
      </c>
      <c r="D224" s="191">
        <f t="shared" si="30"/>
        <v>42287</v>
      </c>
      <c r="E224" s="207"/>
      <c r="F224" s="31" t="s">
        <v>36</v>
      </c>
      <c r="G224" s="31" t="s">
        <v>35</v>
      </c>
      <c r="H224" s="182" t="s">
        <v>108</v>
      </c>
      <c r="I224" s="197">
        <v>0</v>
      </c>
      <c r="J224" s="45" t="s">
        <v>44</v>
      </c>
      <c r="K224" s="19"/>
    </row>
    <row r="225" spans="1:11" ht="12.75" customHeight="1" outlineLevel="5" x14ac:dyDescent="0.2">
      <c r="A225" s="10" t="s">
        <v>12</v>
      </c>
      <c r="B225" s="129">
        <v>2</v>
      </c>
      <c r="C225" s="17">
        <f t="shared" si="31"/>
        <v>42287</v>
      </c>
      <c r="D225" s="191">
        <f t="shared" si="30"/>
        <v>42289</v>
      </c>
      <c r="E225" s="207"/>
      <c r="F225" s="31" t="s">
        <v>36</v>
      </c>
      <c r="G225" s="31" t="s">
        <v>59</v>
      </c>
      <c r="H225" s="182" t="s">
        <v>107</v>
      </c>
      <c r="I225" s="197">
        <v>0</v>
      </c>
      <c r="J225" s="45" t="s">
        <v>44</v>
      </c>
      <c r="K225" s="19"/>
    </row>
    <row r="226" spans="1:11" ht="12.75" customHeight="1" outlineLevel="5" thickBot="1" x14ac:dyDescent="0.25">
      <c r="A226" s="11" t="s">
        <v>13</v>
      </c>
      <c r="B226" s="130">
        <v>720</v>
      </c>
      <c r="C226" s="17">
        <f t="shared" si="31"/>
        <v>42289</v>
      </c>
      <c r="D226" s="191">
        <f t="shared" si="30"/>
        <v>43009</v>
      </c>
      <c r="E226" s="208"/>
      <c r="F226" s="31" t="s">
        <v>106</v>
      </c>
      <c r="G226" s="31" t="s">
        <v>35</v>
      </c>
      <c r="H226" s="182" t="s">
        <v>59</v>
      </c>
      <c r="I226" s="198">
        <v>0</v>
      </c>
      <c r="J226" s="46" t="s">
        <v>44</v>
      </c>
      <c r="K226" s="21"/>
    </row>
    <row r="227" spans="1:11" ht="12.75" customHeight="1" outlineLevel="4" thickBot="1" x14ac:dyDescent="0.25">
      <c r="A227" s="135" t="s">
        <v>89</v>
      </c>
      <c r="B227" s="128">
        <f>SUM(B228:B238)</f>
        <v>802</v>
      </c>
      <c r="C227" s="166"/>
      <c r="D227" s="192"/>
      <c r="E227" s="206" t="s">
        <v>62</v>
      </c>
      <c r="F227" s="30"/>
      <c r="G227" s="30"/>
      <c r="H227" s="47"/>
      <c r="I227" s="195">
        <f>AVERAGE(I228:I238)</f>
        <v>0</v>
      </c>
      <c r="J227" s="44" t="s">
        <v>44</v>
      </c>
      <c r="K227" s="16"/>
    </row>
    <row r="228" spans="1:11" ht="12.75" customHeight="1" outlineLevel="5" x14ac:dyDescent="0.2">
      <c r="A228" s="157" t="s">
        <v>38</v>
      </c>
      <c r="B228" s="129">
        <v>5</v>
      </c>
      <c r="C228" s="168">
        <f>D78</f>
        <v>42751</v>
      </c>
      <c r="D228" s="193">
        <f>+C228+B228</f>
        <v>42756</v>
      </c>
      <c r="E228" s="207"/>
      <c r="F228" s="31" t="s">
        <v>106</v>
      </c>
      <c r="G228" s="31" t="s">
        <v>59</v>
      </c>
      <c r="H228" s="182" t="s">
        <v>35</v>
      </c>
      <c r="I228" s="196">
        <v>0</v>
      </c>
      <c r="J228" s="45" t="s">
        <v>44</v>
      </c>
      <c r="K228" s="19"/>
    </row>
    <row r="229" spans="1:11" ht="12.75" customHeight="1" outlineLevel="5" x14ac:dyDescent="0.2">
      <c r="A229" s="157" t="s">
        <v>39</v>
      </c>
      <c r="B229" s="129">
        <v>5</v>
      </c>
      <c r="C229" s="168">
        <f>+D228</f>
        <v>42756</v>
      </c>
      <c r="D229" s="193">
        <f t="shared" ref="D229:D238" si="32">+C229+B229</f>
        <v>42761</v>
      </c>
      <c r="E229" s="207"/>
      <c r="F229" s="31" t="s">
        <v>36</v>
      </c>
      <c r="G229" s="31" t="s">
        <v>59</v>
      </c>
      <c r="H229" s="182" t="s">
        <v>107</v>
      </c>
      <c r="I229" s="197">
        <v>0</v>
      </c>
      <c r="J229" s="45" t="s">
        <v>44</v>
      </c>
      <c r="K229" s="19"/>
    </row>
    <row r="230" spans="1:11" ht="12.75" customHeight="1" outlineLevel="5" x14ac:dyDescent="0.2">
      <c r="A230" s="136" t="s">
        <v>25</v>
      </c>
      <c r="B230" s="129">
        <v>14</v>
      </c>
      <c r="C230" s="168">
        <f t="shared" ref="C230:C238" si="33">+D229</f>
        <v>42761</v>
      </c>
      <c r="D230" s="193">
        <f t="shared" si="32"/>
        <v>42775</v>
      </c>
      <c r="E230" s="207"/>
      <c r="F230" s="31" t="s">
        <v>36</v>
      </c>
      <c r="G230" s="31" t="s">
        <v>59</v>
      </c>
      <c r="H230" s="182" t="s">
        <v>35</v>
      </c>
      <c r="I230" s="197">
        <v>0</v>
      </c>
      <c r="J230" s="45" t="s">
        <v>44</v>
      </c>
      <c r="K230" s="19"/>
    </row>
    <row r="231" spans="1:11" ht="12.75" customHeight="1" outlineLevel="5" x14ac:dyDescent="0.2">
      <c r="A231" s="136" t="s">
        <v>14</v>
      </c>
      <c r="B231" s="129">
        <v>4</v>
      </c>
      <c r="C231" s="168">
        <f t="shared" si="33"/>
        <v>42775</v>
      </c>
      <c r="D231" s="193">
        <f t="shared" si="32"/>
        <v>42779</v>
      </c>
      <c r="E231" s="207"/>
      <c r="F231" s="63" t="s">
        <v>35</v>
      </c>
      <c r="G231" s="31" t="s">
        <v>59</v>
      </c>
      <c r="H231" s="182"/>
      <c r="I231" s="197">
        <v>0</v>
      </c>
      <c r="J231" s="45" t="s">
        <v>44</v>
      </c>
      <c r="K231" s="19"/>
    </row>
    <row r="232" spans="1:11" ht="12.75" customHeight="1" outlineLevel="5" x14ac:dyDescent="0.2">
      <c r="A232" s="136" t="s">
        <v>8</v>
      </c>
      <c r="B232" s="129">
        <v>5</v>
      </c>
      <c r="C232" s="168">
        <f t="shared" si="33"/>
        <v>42779</v>
      </c>
      <c r="D232" s="193">
        <f t="shared" si="32"/>
        <v>42784</v>
      </c>
      <c r="E232" s="207"/>
      <c r="F232" s="31" t="s">
        <v>36</v>
      </c>
      <c r="G232" s="31" t="s">
        <v>59</v>
      </c>
      <c r="H232" s="182"/>
      <c r="I232" s="197">
        <v>0</v>
      </c>
      <c r="J232" s="45" t="s">
        <v>44</v>
      </c>
      <c r="K232" s="19"/>
    </row>
    <row r="233" spans="1:11" ht="12.75" customHeight="1" outlineLevel="5" x14ac:dyDescent="0.2">
      <c r="A233" s="136" t="s">
        <v>9</v>
      </c>
      <c r="B233" s="129">
        <v>30</v>
      </c>
      <c r="C233" s="168">
        <f t="shared" si="33"/>
        <v>42784</v>
      </c>
      <c r="D233" s="193">
        <f t="shared" si="32"/>
        <v>42814</v>
      </c>
      <c r="E233" s="207"/>
      <c r="F233" s="31" t="s">
        <v>36</v>
      </c>
      <c r="G233" s="31" t="s">
        <v>59</v>
      </c>
      <c r="H233" s="182"/>
      <c r="I233" s="197">
        <v>0</v>
      </c>
      <c r="J233" s="45" t="s">
        <v>44</v>
      </c>
      <c r="K233" s="19"/>
    </row>
    <row r="234" spans="1:11" ht="12.75" customHeight="1" outlineLevel="5" x14ac:dyDescent="0.2">
      <c r="A234" s="136" t="s">
        <v>10</v>
      </c>
      <c r="B234" s="129">
        <v>5</v>
      </c>
      <c r="C234" s="168">
        <f t="shared" si="33"/>
        <v>42814</v>
      </c>
      <c r="D234" s="193">
        <f t="shared" si="32"/>
        <v>42819</v>
      </c>
      <c r="E234" s="207"/>
      <c r="F234" s="31" t="s">
        <v>106</v>
      </c>
      <c r="G234" s="31" t="s">
        <v>59</v>
      </c>
      <c r="H234" s="182" t="s">
        <v>35</v>
      </c>
      <c r="I234" s="197">
        <v>0</v>
      </c>
      <c r="J234" s="45" t="s">
        <v>44</v>
      </c>
      <c r="K234" s="19"/>
    </row>
    <row r="235" spans="1:11" ht="12.75" customHeight="1" outlineLevel="5" x14ac:dyDescent="0.2">
      <c r="A235" s="136" t="s">
        <v>14</v>
      </c>
      <c r="B235" s="129">
        <v>5</v>
      </c>
      <c r="C235" s="168">
        <f t="shared" si="33"/>
        <v>42819</v>
      </c>
      <c r="D235" s="193">
        <f t="shared" si="32"/>
        <v>42824</v>
      </c>
      <c r="E235" s="207"/>
      <c r="F235" s="63" t="s">
        <v>35</v>
      </c>
      <c r="G235" s="31" t="s">
        <v>59</v>
      </c>
      <c r="H235" s="182"/>
      <c r="I235" s="197">
        <v>0</v>
      </c>
      <c r="J235" s="45" t="s">
        <v>44</v>
      </c>
      <c r="K235" s="19"/>
    </row>
    <row r="236" spans="1:11" ht="12.75" customHeight="1" outlineLevel="5" x14ac:dyDescent="0.2">
      <c r="A236" s="136" t="s">
        <v>11</v>
      </c>
      <c r="B236" s="129">
        <v>7</v>
      </c>
      <c r="C236" s="168">
        <f t="shared" si="33"/>
        <v>42824</v>
      </c>
      <c r="D236" s="193">
        <f t="shared" si="32"/>
        <v>42831</v>
      </c>
      <c r="E236" s="207"/>
      <c r="F236" s="31" t="s">
        <v>36</v>
      </c>
      <c r="G236" s="31" t="s">
        <v>35</v>
      </c>
      <c r="H236" s="182" t="s">
        <v>108</v>
      </c>
      <c r="I236" s="197">
        <v>0</v>
      </c>
      <c r="J236" s="45" t="s">
        <v>44</v>
      </c>
      <c r="K236" s="19"/>
    </row>
    <row r="237" spans="1:11" ht="12.75" customHeight="1" outlineLevel="5" x14ac:dyDescent="0.2">
      <c r="A237" s="10" t="s">
        <v>12</v>
      </c>
      <c r="B237" s="129">
        <v>2</v>
      </c>
      <c r="C237" s="168">
        <f t="shared" si="33"/>
        <v>42831</v>
      </c>
      <c r="D237" s="193">
        <f t="shared" si="32"/>
        <v>42833</v>
      </c>
      <c r="E237" s="207"/>
      <c r="F237" s="31" t="s">
        <v>36</v>
      </c>
      <c r="G237" s="31" t="s">
        <v>59</v>
      </c>
      <c r="H237" s="182" t="s">
        <v>107</v>
      </c>
      <c r="I237" s="197">
        <v>0</v>
      </c>
      <c r="J237" s="45" t="s">
        <v>44</v>
      </c>
      <c r="K237" s="19"/>
    </row>
    <row r="238" spans="1:11" ht="12.75" customHeight="1" outlineLevel="5" thickBot="1" x14ac:dyDescent="0.25">
      <c r="A238" s="11" t="s">
        <v>13</v>
      </c>
      <c r="B238" s="130">
        <v>720</v>
      </c>
      <c r="C238" s="170">
        <f t="shared" si="33"/>
        <v>42833</v>
      </c>
      <c r="D238" s="194">
        <f t="shared" si="32"/>
        <v>43553</v>
      </c>
      <c r="E238" s="208"/>
      <c r="F238" s="32" t="s">
        <v>106</v>
      </c>
      <c r="G238" s="32" t="s">
        <v>35</v>
      </c>
      <c r="H238" s="186" t="s">
        <v>59</v>
      </c>
      <c r="I238" s="198">
        <v>0</v>
      </c>
      <c r="J238" s="46" t="s">
        <v>44</v>
      </c>
      <c r="K238" s="21"/>
    </row>
    <row r="239" spans="1:11" ht="12.75" customHeight="1" outlineLevel="2" x14ac:dyDescent="0.2">
      <c r="A239" s="13"/>
      <c r="B239" s="131"/>
      <c r="C239" s="61"/>
      <c r="D239" s="61"/>
      <c r="E239" s="39"/>
      <c r="F239" s="39"/>
      <c r="G239" s="39"/>
      <c r="H239" s="39"/>
      <c r="I239" s="1"/>
      <c r="J239" s="39"/>
      <c r="K239" s="2"/>
    </row>
    <row r="240" spans="1:11" ht="12.75" customHeight="1" outlineLevel="2" x14ac:dyDescent="0.2">
      <c r="A240" s="109" t="s">
        <v>52</v>
      </c>
      <c r="B240" s="131"/>
      <c r="C240" s="73"/>
      <c r="D240" s="73"/>
      <c r="E240" s="74"/>
      <c r="F240" s="74"/>
      <c r="G240" s="74"/>
      <c r="H240" s="74"/>
      <c r="I240" s="75" t="e">
        <f>(#REF!+#REF!+#REF!)/3</f>
        <v>#REF!</v>
      </c>
      <c r="J240" s="74"/>
      <c r="K240" s="76"/>
    </row>
    <row r="241" spans="1:11" ht="12.75" customHeight="1" outlineLevel="3" thickBot="1" x14ac:dyDescent="0.25">
      <c r="A241" s="165" t="s">
        <v>98</v>
      </c>
      <c r="B241" s="127"/>
      <c r="C241" s="38"/>
      <c r="D241" s="38"/>
      <c r="E241" s="39"/>
      <c r="F241" s="39"/>
      <c r="G241" s="39"/>
      <c r="H241" s="39"/>
      <c r="I241" s="1"/>
      <c r="J241" s="39"/>
      <c r="K241" s="2"/>
    </row>
    <row r="242" spans="1:11" ht="12.75" customHeight="1" outlineLevel="4" thickBot="1" x14ac:dyDescent="0.25">
      <c r="A242" s="135" t="s">
        <v>82</v>
      </c>
      <c r="B242" s="128">
        <f>SUM(B243:B253)</f>
        <v>402</v>
      </c>
      <c r="C242" s="166"/>
      <c r="D242" s="15"/>
      <c r="E242" s="206" t="s">
        <v>32</v>
      </c>
      <c r="F242" s="30"/>
      <c r="G242" s="30"/>
      <c r="H242" s="47"/>
      <c r="I242" s="59">
        <f>AVERAGE(I243:I253)</f>
        <v>0</v>
      </c>
      <c r="J242" s="44" t="s">
        <v>44</v>
      </c>
      <c r="K242" s="16"/>
    </row>
    <row r="243" spans="1:11" ht="12.75" customHeight="1" outlineLevel="5" x14ac:dyDescent="0.2">
      <c r="A243" s="157" t="s">
        <v>38</v>
      </c>
      <c r="B243" s="129">
        <v>5</v>
      </c>
      <c r="C243" s="168">
        <v>42737</v>
      </c>
      <c r="D243" s="20">
        <f>+C243+B243</f>
        <v>42742</v>
      </c>
      <c r="E243" s="207"/>
      <c r="F243" s="31" t="s">
        <v>109</v>
      </c>
      <c r="G243" s="31" t="s">
        <v>59</v>
      </c>
      <c r="H243" s="182" t="s">
        <v>35</v>
      </c>
      <c r="I243" s="56">
        <v>0</v>
      </c>
      <c r="J243" s="45" t="s">
        <v>44</v>
      </c>
      <c r="K243" s="19"/>
    </row>
    <row r="244" spans="1:11" ht="12.75" customHeight="1" outlineLevel="5" x14ac:dyDescent="0.2">
      <c r="A244" s="157" t="s">
        <v>39</v>
      </c>
      <c r="B244" s="129">
        <v>5</v>
      </c>
      <c r="C244" s="168">
        <f>+D243</f>
        <v>42742</v>
      </c>
      <c r="D244" s="20">
        <f t="shared" ref="D244:D253" si="34">+C244+B244</f>
        <v>42747</v>
      </c>
      <c r="E244" s="207"/>
      <c r="F244" s="31" t="s">
        <v>36</v>
      </c>
      <c r="G244" s="31" t="s">
        <v>59</v>
      </c>
      <c r="H244" s="182" t="s">
        <v>110</v>
      </c>
      <c r="I244" s="57">
        <v>0</v>
      </c>
      <c r="J244" s="45" t="s">
        <v>44</v>
      </c>
      <c r="K244" s="19"/>
    </row>
    <row r="245" spans="1:11" ht="12.75" customHeight="1" outlineLevel="5" x14ac:dyDescent="0.2">
      <c r="A245" s="136" t="s">
        <v>25</v>
      </c>
      <c r="B245" s="129">
        <v>14</v>
      </c>
      <c r="C245" s="168">
        <f t="shared" ref="C245:C253" si="35">+D244</f>
        <v>42747</v>
      </c>
      <c r="D245" s="20">
        <f t="shared" si="34"/>
        <v>42761</v>
      </c>
      <c r="E245" s="207"/>
      <c r="F245" s="31" t="s">
        <v>36</v>
      </c>
      <c r="G245" s="31" t="s">
        <v>59</v>
      </c>
      <c r="H245" s="182" t="s">
        <v>35</v>
      </c>
      <c r="I245" s="57">
        <v>0</v>
      </c>
      <c r="J245" s="45" t="s">
        <v>44</v>
      </c>
      <c r="K245" s="19"/>
    </row>
    <row r="246" spans="1:11" ht="12.75" customHeight="1" outlineLevel="5" x14ac:dyDescent="0.2">
      <c r="A246" s="136" t="s">
        <v>14</v>
      </c>
      <c r="B246" s="129">
        <v>4</v>
      </c>
      <c r="C246" s="168">
        <f t="shared" si="35"/>
        <v>42761</v>
      </c>
      <c r="D246" s="20">
        <f t="shared" si="34"/>
        <v>42765</v>
      </c>
      <c r="E246" s="207"/>
      <c r="F246" s="63" t="s">
        <v>35</v>
      </c>
      <c r="G246" s="31" t="s">
        <v>59</v>
      </c>
      <c r="H246" s="182"/>
      <c r="I246" s="57">
        <v>0</v>
      </c>
      <c r="J246" s="45" t="s">
        <v>44</v>
      </c>
      <c r="K246" s="19"/>
    </row>
    <row r="247" spans="1:11" ht="12.75" customHeight="1" outlineLevel="5" x14ac:dyDescent="0.2">
      <c r="A247" s="136" t="s">
        <v>8</v>
      </c>
      <c r="B247" s="129">
        <v>5</v>
      </c>
      <c r="C247" s="168">
        <f t="shared" si="35"/>
        <v>42765</v>
      </c>
      <c r="D247" s="20">
        <f t="shared" si="34"/>
        <v>42770</v>
      </c>
      <c r="E247" s="207"/>
      <c r="F247" s="31" t="s">
        <v>36</v>
      </c>
      <c r="G247" s="31" t="s">
        <v>59</v>
      </c>
      <c r="H247" s="182"/>
      <c r="I247" s="57">
        <v>0</v>
      </c>
      <c r="J247" s="45" t="s">
        <v>44</v>
      </c>
      <c r="K247" s="19"/>
    </row>
    <row r="248" spans="1:11" ht="12.75" customHeight="1" outlineLevel="5" x14ac:dyDescent="0.2">
      <c r="A248" s="136" t="s">
        <v>9</v>
      </c>
      <c r="B248" s="129">
        <v>30</v>
      </c>
      <c r="C248" s="168">
        <f t="shared" si="35"/>
        <v>42770</v>
      </c>
      <c r="D248" s="20">
        <f t="shared" si="34"/>
        <v>42800</v>
      </c>
      <c r="E248" s="207"/>
      <c r="F248" s="31" t="s">
        <v>36</v>
      </c>
      <c r="G248" s="31" t="s">
        <v>59</v>
      </c>
      <c r="H248" s="182"/>
      <c r="I248" s="57">
        <v>0</v>
      </c>
      <c r="J248" s="45" t="s">
        <v>44</v>
      </c>
      <c r="K248" s="19"/>
    </row>
    <row r="249" spans="1:11" ht="12.75" customHeight="1" outlineLevel="5" x14ac:dyDescent="0.2">
      <c r="A249" s="10" t="s">
        <v>10</v>
      </c>
      <c r="B249" s="129">
        <v>5</v>
      </c>
      <c r="C249" s="168">
        <f t="shared" si="35"/>
        <v>42800</v>
      </c>
      <c r="D249" s="20">
        <f t="shared" si="34"/>
        <v>42805</v>
      </c>
      <c r="E249" s="207"/>
      <c r="F249" s="31" t="s">
        <v>109</v>
      </c>
      <c r="G249" s="31" t="s">
        <v>59</v>
      </c>
      <c r="H249" s="182" t="s">
        <v>35</v>
      </c>
      <c r="I249" s="57">
        <v>0</v>
      </c>
      <c r="J249" s="45" t="s">
        <v>44</v>
      </c>
      <c r="K249" s="19"/>
    </row>
    <row r="250" spans="1:11" ht="12.75" customHeight="1" outlineLevel="5" x14ac:dyDescent="0.2">
      <c r="A250" s="10" t="s">
        <v>14</v>
      </c>
      <c r="B250" s="129">
        <v>5</v>
      </c>
      <c r="C250" s="168">
        <f t="shared" si="35"/>
        <v>42805</v>
      </c>
      <c r="D250" s="20">
        <f t="shared" si="34"/>
        <v>42810</v>
      </c>
      <c r="E250" s="207"/>
      <c r="F250" s="63" t="s">
        <v>35</v>
      </c>
      <c r="G250" s="31" t="s">
        <v>59</v>
      </c>
      <c r="H250" s="182"/>
      <c r="I250" s="57">
        <v>0</v>
      </c>
      <c r="J250" s="45" t="s">
        <v>44</v>
      </c>
      <c r="K250" s="19"/>
    </row>
    <row r="251" spans="1:11" ht="12.75" customHeight="1" outlineLevel="5" x14ac:dyDescent="0.2">
      <c r="A251" s="10" t="s">
        <v>11</v>
      </c>
      <c r="B251" s="129">
        <v>7</v>
      </c>
      <c r="C251" s="168">
        <f t="shared" si="35"/>
        <v>42810</v>
      </c>
      <c r="D251" s="20">
        <f t="shared" si="34"/>
        <v>42817</v>
      </c>
      <c r="E251" s="207"/>
      <c r="F251" s="31" t="s">
        <v>36</v>
      </c>
      <c r="G251" s="31" t="s">
        <v>35</v>
      </c>
      <c r="H251" s="182" t="s">
        <v>111</v>
      </c>
      <c r="I251" s="57">
        <v>0</v>
      </c>
      <c r="J251" s="45" t="s">
        <v>44</v>
      </c>
      <c r="K251" s="19"/>
    </row>
    <row r="252" spans="1:11" ht="12.75" customHeight="1" outlineLevel="5" x14ac:dyDescent="0.2">
      <c r="A252" s="10" t="s">
        <v>12</v>
      </c>
      <c r="B252" s="129">
        <v>2</v>
      </c>
      <c r="C252" s="168">
        <f t="shared" si="35"/>
        <v>42817</v>
      </c>
      <c r="D252" s="20">
        <f t="shared" si="34"/>
        <v>42819</v>
      </c>
      <c r="E252" s="207"/>
      <c r="F252" s="31" t="s">
        <v>36</v>
      </c>
      <c r="G252" s="31" t="s">
        <v>59</v>
      </c>
      <c r="H252" s="182" t="s">
        <v>110</v>
      </c>
      <c r="I252" s="57">
        <v>0</v>
      </c>
      <c r="J252" s="45" t="s">
        <v>44</v>
      </c>
      <c r="K252" s="19"/>
    </row>
    <row r="253" spans="1:11" ht="12.75" customHeight="1" outlineLevel="5" thickBot="1" x14ac:dyDescent="0.25">
      <c r="A253" s="137" t="s">
        <v>13</v>
      </c>
      <c r="B253" s="130">
        <v>320</v>
      </c>
      <c r="C253" s="168">
        <f t="shared" si="35"/>
        <v>42819</v>
      </c>
      <c r="D253" s="20">
        <f t="shared" si="34"/>
        <v>43139</v>
      </c>
      <c r="E253" s="208"/>
      <c r="F253" s="31" t="s">
        <v>109</v>
      </c>
      <c r="G253" s="31" t="s">
        <v>35</v>
      </c>
      <c r="H253" s="182" t="s">
        <v>59</v>
      </c>
      <c r="I253" s="58">
        <v>0</v>
      </c>
      <c r="J253" s="46" t="s">
        <v>44</v>
      </c>
      <c r="K253" s="21"/>
    </row>
    <row r="254" spans="1:11" ht="12.75" customHeight="1" outlineLevel="4" thickBot="1" x14ac:dyDescent="0.25">
      <c r="A254" s="135" t="s">
        <v>80</v>
      </c>
      <c r="B254" s="128">
        <f>SUM(B255:B265)</f>
        <v>402</v>
      </c>
      <c r="C254" s="166"/>
      <c r="D254" s="15"/>
      <c r="E254" s="206" t="s">
        <v>32</v>
      </c>
      <c r="F254" s="30"/>
      <c r="G254" s="30"/>
      <c r="H254" s="47"/>
      <c r="I254" s="59">
        <f>AVERAGE(I255:I265)</f>
        <v>0</v>
      </c>
      <c r="J254" s="44" t="s">
        <v>44</v>
      </c>
      <c r="K254" s="16"/>
    </row>
    <row r="255" spans="1:11" ht="12.75" customHeight="1" outlineLevel="5" x14ac:dyDescent="0.2">
      <c r="A255" s="157" t="s">
        <v>38</v>
      </c>
      <c r="B255" s="129">
        <v>5</v>
      </c>
      <c r="C255" s="168">
        <f>+C243</f>
        <v>42737</v>
      </c>
      <c r="D255" s="20">
        <f>+C255+B255</f>
        <v>42742</v>
      </c>
      <c r="E255" s="207"/>
      <c r="F255" s="31" t="s">
        <v>109</v>
      </c>
      <c r="G255" s="31" t="s">
        <v>59</v>
      </c>
      <c r="H255" s="182" t="s">
        <v>35</v>
      </c>
      <c r="I255" s="56">
        <v>0</v>
      </c>
      <c r="J255" s="45" t="s">
        <v>44</v>
      </c>
      <c r="K255" s="19"/>
    </row>
    <row r="256" spans="1:11" ht="12.75" customHeight="1" outlineLevel="5" x14ac:dyDescent="0.2">
      <c r="A256" s="157" t="s">
        <v>39</v>
      </c>
      <c r="B256" s="129">
        <v>5</v>
      </c>
      <c r="C256" s="168">
        <f>+D255</f>
        <v>42742</v>
      </c>
      <c r="D256" s="20">
        <f t="shared" ref="D256:D265" si="36">+C256+B256</f>
        <v>42747</v>
      </c>
      <c r="E256" s="207"/>
      <c r="F256" s="31" t="s">
        <v>36</v>
      </c>
      <c r="G256" s="31" t="s">
        <v>59</v>
      </c>
      <c r="H256" s="182" t="s">
        <v>110</v>
      </c>
      <c r="I256" s="57">
        <v>0</v>
      </c>
      <c r="J256" s="45" t="s">
        <v>44</v>
      </c>
      <c r="K256" s="19"/>
    </row>
    <row r="257" spans="1:11" ht="12.75" customHeight="1" outlineLevel="5" x14ac:dyDescent="0.2">
      <c r="A257" s="136" t="s">
        <v>25</v>
      </c>
      <c r="B257" s="129">
        <v>14</v>
      </c>
      <c r="C257" s="168">
        <f t="shared" ref="C257:C265" si="37">+D256</f>
        <v>42747</v>
      </c>
      <c r="D257" s="20">
        <f t="shared" si="36"/>
        <v>42761</v>
      </c>
      <c r="E257" s="207"/>
      <c r="F257" s="31" t="s">
        <v>36</v>
      </c>
      <c r="G257" s="31" t="s">
        <v>59</v>
      </c>
      <c r="H257" s="182" t="s">
        <v>35</v>
      </c>
      <c r="I257" s="57">
        <v>0</v>
      </c>
      <c r="J257" s="45" t="s">
        <v>44</v>
      </c>
      <c r="K257" s="19"/>
    </row>
    <row r="258" spans="1:11" ht="12.75" customHeight="1" outlineLevel="5" x14ac:dyDescent="0.2">
      <c r="A258" s="136" t="s">
        <v>14</v>
      </c>
      <c r="B258" s="129">
        <v>4</v>
      </c>
      <c r="C258" s="168">
        <f t="shared" si="37"/>
        <v>42761</v>
      </c>
      <c r="D258" s="20">
        <f t="shared" si="36"/>
        <v>42765</v>
      </c>
      <c r="E258" s="207"/>
      <c r="F258" s="63" t="s">
        <v>35</v>
      </c>
      <c r="G258" s="31" t="s">
        <v>59</v>
      </c>
      <c r="H258" s="182"/>
      <c r="I258" s="57">
        <v>0</v>
      </c>
      <c r="J258" s="45" t="s">
        <v>44</v>
      </c>
      <c r="K258" s="19"/>
    </row>
    <row r="259" spans="1:11" ht="12.75" customHeight="1" outlineLevel="5" x14ac:dyDescent="0.2">
      <c r="A259" s="136" t="s">
        <v>8</v>
      </c>
      <c r="B259" s="129">
        <v>5</v>
      </c>
      <c r="C259" s="168">
        <f t="shared" si="37"/>
        <v>42765</v>
      </c>
      <c r="D259" s="20">
        <f t="shared" si="36"/>
        <v>42770</v>
      </c>
      <c r="E259" s="207"/>
      <c r="F259" s="31" t="s">
        <v>36</v>
      </c>
      <c r="G259" s="31" t="s">
        <v>59</v>
      </c>
      <c r="H259" s="182"/>
      <c r="I259" s="57">
        <v>0</v>
      </c>
      <c r="J259" s="45" t="s">
        <v>44</v>
      </c>
      <c r="K259" s="19"/>
    </row>
    <row r="260" spans="1:11" ht="12.75" customHeight="1" outlineLevel="5" x14ac:dyDescent="0.2">
      <c r="A260" s="136" t="s">
        <v>9</v>
      </c>
      <c r="B260" s="129">
        <v>30</v>
      </c>
      <c r="C260" s="168">
        <f t="shared" si="37"/>
        <v>42770</v>
      </c>
      <c r="D260" s="20">
        <f t="shared" si="36"/>
        <v>42800</v>
      </c>
      <c r="E260" s="207"/>
      <c r="F260" s="31" t="s">
        <v>36</v>
      </c>
      <c r="G260" s="31" t="s">
        <v>59</v>
      </c>
      <c r="H260" s="182"/>
      <c r="I260" s="57">
        <v>0</v>
      </c>
      <c r="J260" s="45" t="s">
        <v>44</v>
      </c>
      <c r="K260" s="19"/>
    </row>
    <row r="261" spans="1:11" ht="12.75" customHeight="1" outlineLevel="5" x14ac:dyDescent="0.2">
      <c r="A261" s="136" t="s">
        <v>10</v>
      </c>
      <c r="B261" s="129">
        <v>5</v>
      </c>
      <c r="C261" s="168">
        <f t="shared" si="37"/>
        <v>42800</v>
      </c>
      <c r="D261" s="20">
        <f t="shared" si="36"/>
        <v>42805</v>
      </c>
      <c r="E261" s="207"/>
      <c r="F261" s="31" t="s">
        <v>109</v>
      </c>
      <c r="G261" s="31" t="s">
        <v>59</v>
      </c>
      <c r="H261" s="182" t="s">
        <v>35</v>
      </c>
      <c r="I261" s="57">
        <v>0</v>
      </c>
      <c r="J261" s="45" t="s">
        <v>44</v>
      </c>
      <c r="K261" s="19"/>
    </row>
    <row r="262" spans="1:11" ht="12.75" customHeight="1" outlineLevel="5" x14ac:dyDescent="0.2">
      <c r="A262" s="136" t="s">
        <v>14</v>
      </c>
      <c r="B262" s="129">
        <v>5</v>
      </c>
      <c r="C262" s="168">
        <f t="shared" si="37"/>
        <v>42805</v>
      </c>
      <c r="D262" s="20">
        <f t="shared" si="36"/>
        <v>42810</v>
      </c>
      <c r="E262" s="207"/>
      <c r="F262" s="63" t="s">
        <v>35</v>
      </c>
      <c r="G262" s="31" t="s">
        <v>59</v>
      </c>
      <c r="H262" s="182"/>
      <c r="I262" s="57">
        <v>0</v>
      </c>
      <c r="J262" s="45" t="s">
        <v>44</v>
      </c>
      <c r="K262" s="19"/>
    </row>
    <row r="263" spans="1:11" ht="12.75" customHeight="1" outlineLevel="5" x14ac:dyDescent="0.2">
      <c r="A263" s="136" t="s">
        <v>11</v>
      </c>
      <c r="B263" s="129">
        <v>7</v>
      </c>
      <c r="C263" s="168">
        <f t="shared" si="37"/>
        <v>42810</v>
      </c>
      <c r="D263" s="20">
        <f t="shared" si="36"/>
        <v>42817</v>
      </c>
      <c r="E263" s="207"/>
      <c r="F263" s="31" t="s">
        <v>36</v>
      </c>
      <c r="G263" s="31" t="s">
        <v>35</v>
      </c>
      <c r="H263" s="182" t="s">
        <v>111</v>
      </c>
      <c r="I263" s="57">
        <v>0</v>
      </c>
      <c r="J263" s="45" t="s">
        <v>44</v>
      </c>
      <c r="K263" s="19"/>
    </row>
    <row r="264" spans="1:11" ht="12.75" customHeight="1" outlineLevel="5" x14ac:dyDescent="0.2">
      <c r="A264" s="136" t="s">
        <v>12</v>
      </c>
      <c r="B264" s="129">
        <v>2</v>
      </c>
      <c r="C264" s="168">
        <f t="shared" si="37"/>
        <v>42817</v>
      </c>
      <c r="D264" s="20">
        <f t="shared" si="36"/>
        <v>42819</v>
      </c>
      <c r="E264" s="207"/>
      <c r="F264" s="31" t="s">
        <v>36</v>
      </c>
      <c r="G264" s="31" t="s">
        <v>59</v>
      </c>
      <c r="H264" s="182" t="s">
        <v>110</v>
      </c>
      <c r="I264" s="57">
        <v>0</v>
      </c>
      <c r="J264" s="45" t="s">
        <v>44</v>
      </c>
      <c r="K264" s="19"/>
    </row>
    <row r="265" spans="1:11" ht="12.75" customHeight="1" outlineLevel="5" thickBot="1" x14ac:dyDescent="0.25">
      <c r="A265" s="137" t="s">
        <v>13</v>
      </c>
      <c r="B265" s="130">
        <v>320</v>
      </c>
      <c r="C265" s="168">
        <f t="shared" si="37"/>
        <v>42819</v>
      </c>
      <c r="D265" s="20">
        <f t="shared" si="36"/>
        <v>43139</v>
      </c>
      <c r="E265" s="208"/>
      <c r="F265" s="31" t="s">
        <v>109</v>
      </c>
      <c r="G265" s="31" t="s">
        <v>35</v>
      </c>
      <c r="H265" s="182" t="s">
        <v>59</v>
      </c>
      <c r="I265" s="58">
        <v>0</v>
      </c>
      <c r="J265" s="46" t="s">
        <v>44</v>
      </c>
      <c r="K265" s="21"/>
    </row>
    <row r="266" spans="1:11" ht="12.75" customHeight="1" outlineLevel="4" thickBot="1" x14ac:dyDescent="0.25">
      <c r="A266" s="135" t="s">
        <v>81</v>
      </c>
      <c r="B266" s="128">
        <f>SUM(B267:B277)</f>
        <v>622</v>
      </c>
      <c r="C266" s="166"/>
      <c r="D266" s="167"/>
      <c r="E266" s="206" t="s">
        <v>32</v>
      </c>
      <c r="F266" s="30"/>
      <c r="G266" s="30"/>
      <c r="H266" s="47"/>
      <c r="I266" s="59">
        <f>AVERAGE(I267:I277)</f>
        <v>0</v>
      </c>
      <c r="J266" s="44" t="s">
        <v>44</v>
      </c>
      <c r="K266" s="16"/>
    </row>
    <row r="267" spans="1:11" ht="12.75" customHeight="1" outlineLevel="5" x14ac:dyDescent="0.2">
      <c r="A267" s="157" t="s">
        <v>38</v>
      </c>
      <c r="B267" s="129">
        <v>5</v>
      </c>
      <c r="C267" s="168">
        <f>+C255</f>
        <v>42737</v>
      </c>
      <c r="D267" s="172">
        <f>+C267+B267</f>
        <v>42742</v>
      </c>
      <c r="E267" s="207"/>
      <c r="F267" s="31" t="s">
        <v>109</v>
      </c>
      <c r="G267" s="31" t="s">
        <v>59</v>
      </c>
      <c r="H267" s="182" t="s">
        <v>35</v>
      </c>
      <c r="I267" s="56">
        <v>0</v>
      </c>
      <c r="J267" s="45" t="s">
        <v>44</v>
      </c>
      <c r="K267" s="19"/>
    </row>
    <row r="268" spans="1:11" ht="12.75" customHeight="1" outlineLevel="5" x14ac:dyDescent="0.2">
      <c r="A268" s="26" t="s">
        <v>39</v>
      </c>
      <c r="B268" s="129">
        <v>5</v>
      </c>
      <c r="C268" s="168">
        <f>+D267</f>
        <v>42742</v>
      </c>
      <c r="D268" s="172">
        <f t="shared" ref="D268:D277" si="38">+C268+B268</f>
        <v>42747</v>
      </c>
      <c r="E268" s="207"/>
      <c r="F268" s="31" t="s">
        <v>36</v>
      </c>
      <c r="G268" s="31" t="s">
        <v>59</v>
      </c>
      <c r="H268" s="182" t="s">
        <v>110</v>
      </c>
      <c r="I268" s="57">
        <v>0</v>
      </c>
      <c r="J268" s="45" t="s">
        <v>44</v>
      </c>
      <c r="K268" s="19"/>
    </row>
    <row r="269" spans="1:11" ht="12.75" customHeight="1" outlineLevel="5" x14ac:dyDescent="0.2">
      <c r="A269" s="5" t="s">
        <v>25</v>
      </c>
      <c r="B269" s="129">
        <v>14</v>
      </c>
      <c r="C269" s="168">
        <f t="shared" ref="C269:C277" si="39">+D268</f>
        <v>42747</v>
      </c>
      <c r="D269" s="172">
        <f t="shared" si="38"/>
        <v>42761</v>
      </c>
      <c r="E269" s="207"/>
      <c r="F269" s="31" t="s">
        <v>36</v>
      </c>
      <c r="G269" s="31" t="s">
        <v>59</v>
      </c>
      <c r="H269" s="182" t="s">
        <v>35</v>
      </c>
      <c r="I269" s="57">
        <v>0</v>
      </c>
      <c r="J269" s="45" t="s">
        <v>44</v>
      </c>
      <c r="K269" s="19"/>
    </row>
    <row r="270" spans="1:11" ht="12.75" customHeight="1" outlineLevel="5" x14ac:dyDescent="0.2">
      <c r="A270" s="10" t="s">
        <v>14</v>
      </c>
      <c r="B270" s="129">
        <v>4</v>
      </c>
      <c r="C270" s="168">
        <f t="shared" si="39"/>
        <v>42761</v>
      </c>
      <c r="D270" s="172">
        <f t="shared" si="38"/>
        <v>42765</v>
      </c>
      <c r="E270" s="207"/>
      <c r="F270" s="63" t="s">
        <v>35</v>
      </c>
      <c r="G270" s="31" t="s">
        <v>59</v>
      </c>
      <c r="H270" s="182"/>
      <c r="I270" s="57">
        <v>0</v>
      </c>
      <c r="J270" s="45" t="s">
        <v>44</v>
      </c>
      <c r="K270" s="19"/>
    </row>
    <row r="271" spans="1:11" ht="12.75" customHeight="1" outlineLevel="5" x14ac:dyDescent="0.2">
      <c r="A271" s="10" t="s">
        <v>8</v>
      </c>
      <c r="B271" s="129">
        <v>5</v>
      </c>
      <c r="C271" s="168">
        <f t="shared" si="39"/>
        <v>42765</v>
      </c>
      <c r="D271" s="172">
        <f t="shared" si="38"/>
        <v>42770</v>
      </c>
      <c r="E271" s="207"/>
      <c r="F271" s="31" t="s">
        <v>36</v>
      </c>
      <c r="G271" s="31" t="s">
        <v>59</v>
      </c>
      <c r="H271" s="182"/>
      <c r="I271" s="57">
        <v>0</v>
      </c>
      <c r="J271" s="45" t="s">
        <v>44</v>
      </c>
      <c r="K271" s="19"/>
    </row>
    <row r="272" spans="1:11" ht="12.75" customHeight="1" outlineLevel="5" x14ac:dyDescent="0.2">
      <c r="A272" s="10" t="s">
        <v>9</v>
      </c>
      <c r="B272" s="129">
        <v>30</v>
      </c>
      <c r="C272" s="168">
        <f t="shared" si="39"/>
        <v>42770</v>
      </c>
      <c r="D272" s="172">
        <f t="shared" si="38"/>
        <v>42800</v>
      </c>
      <c r="E272" s="207"/>
      <c r="F272" s="31" t="s">
        <v>36</v>
      </c>
      <c r="G272" s="31" t="s">
        <v>59</v>
      </c>
      <c r="H272" s="182"/>
      <c r="I272" s="57">
        <v>0</v>
      </c>
      <c r="J272" s="45" t="s">
        <v>44</v>
      </c>
      <c r="K272" s="19"/>
    </row>
    <row r="273" spans="1:11" ht="12.75" customHeight="1" outlineLevel="5" x14ac:dyDescent="0.2">
      <c r="A273" s="10" t="s">
        <v>10</v>
      </c>
      <c r="B273" s="129">
        <v>5</v>
      </c>
      <c r="C273" s="168">
        <f t="shared" si="39"/>
        <v>42800</v>
      </c>
      <c r="D273" s="172">
        <f t="shared" si="38"/>
        <v>42805</v>
      </c>
      <c r="E273" s="207"/>
      <c r="F273" s="31" t="s">
        <v>109</v>
      </c>
      <c r="G273" s="31" t="s">
        <v>59</v>
      </c>
      <c r="H273" s="182" t="s">
        <v>35</v>
      </c>
      <c r="I273" s="57">
        <v>0</v>
      </c>
      <c r="J273" s="45" t="s">
        <v>44</v>
      </c>
      <c r="K273" s="19"/>
    </row>
    <row r="274" spans="1:11" ht="12.75" customHeight="1" outlineLevel="5" x14ac:dyDescent="0.2">
      <c r="A274" s="10" t="s">
        <v>14</v>
      </c>
      <c r="B274" s="129">
        <v>5</v>
      </c>
      <c r="C274" s="168">
        <f t="shared" si="39"/>
        <v>42805</v>
      </c>
      <c r="D274" s="172">
        <f t="shared" si="38"/>
        <v>42810</v>
      </c>
      <c r="E274" s="207"/>
      <c r="F274" s="63" t="s">
        <v>35</v>
      </c>
      <c r="G274" s="31" t="s">
        <v>59</v>
      </c>
      <c r="H274" s="182"/>
      <c r="I274" s="57">
        <v>0</v>
      </c>
      <c r="J274" s="45" t="s">
        <v>44</v>
      </c>
      <c r="K274" s="19"/>
    </row>
    <row r="275" spans="1:11" ht="12.75" customHeight="1" outlineLevel="5" x14ac:dyDescent="0.2">
      <c r="A275" s="10" t="s">
        <v>11</v>
      </c>
      <c r="B275" s="129">
        <v>7</v>
      </c>
      <c r="C275" s="168">
        <f t="shared" si="39"/>
        <v>42810</v>
      </c>
      <c r="D275" s="172">
        <f t="shared" si="38"/>
        <v>42817</v>
      </c>
      <c r="E275" s="207"/>
      <c r="F275" s="31" t="s">
        <v>36</v>
      </c>
      <c r="G275" s="31" t="s">
        <v>35</v>
      </c>
      <c r="H275" s="182" t="s">
        <v>111</v>
      </c>
      <c r="I275" s="57">
        <v>0</v>
      </c>
      <c r="J275" s="45" t="s">
        <v>44</v>
      </c>
      <c r="K275" s="19"/>
    </row>
    <row r="276" spans="1:11" ht="12.75" customHeight="1" outlineLevel="5" x14ac:dyDescent="0.2">
      <c r="A276" s="10" t="s">
        <v>12</v>
      </c>
      <c r="B276" s="129">
        <v>2</v>
      </c>
      <c r="C276" s="168">
        <f t="shared" si="39"/>
        <v>42817</v>
      </c>
      <c r="D276" s="172">
        <f t="shared" si="38"/>
        <v>42819</v>
      </c>
      <c r="E276" s="207"/>
      <c r="F276" s="31" t="s">
        <v>36</v>
      </c>
      <c r="G276" s="31" t="s">
        <v>59</v>
      </c>
      <c r="H276" s="182" t="s">
        <v>110</v>
      </c>
      <c r="I276" s="57">
        <v>0</v>
      </c>
      <c r="J276" s="45" t="s">
        <v>44</v>
      </c>
      <c r="K276" s="19"/>
    </row>
    <row r="277" spans="1:11" ht="12.75" customHeight="1" outlineLevel="5" thickBot="1" x14ac:dyDescent="0.25">
      <c r="A277" s="11" t="s">
        <v>13</v>
      </c>
      <c r="B277" s="130">
        <f>360+180</f>
        <v>540</v>
      </c>
      <c r="C277" s="170">
        <f t="shared" si="39"/>
        <v>42819</v>
      </c>
      <c r="D277" s="173">
        <f t="shared" si="38"/>
        <v>43359</v>
      </c>
      <c r="E277" s="208"/>
      <c r="F277" s="32" t="s">
        <v>109</v>
      </c>
      <c r="G277" s="32" t="s">
        <v>35</v>
      </c>
      <c r="H277" s="186" t="s">
        <v>59</v>
      </c>
      <c r="I277" s="58">
        <v>0</v>
      </c>
      <c r="J277" s="46" t="s">
        <v>44</v>
      </c>
      <c r="K277" s="21"/>
    </row>
    <row r="278" spans="1:11" ht="12.75" customHeight="1" outlineLevel="2" x14ac:dyDescent="0.2">
      <c r="A278" s="13"/>
      <c r="B278" s="131"/>
      <c r="C278" s="61"/>
      <c r="D278" s="61"/>
      <c r="E278" s="39"/>
      <c r="F278" s="39"/>
      <c r="G278" s="39"/>
      <c r="H278" s="39"/>
      <c r="I278" s="40"/>
      <c r="J278" s="39"/>
      <c r="K278" s="2"/>
    </row>
    <row r="279" spans="1:11" ht="12.75" customHeight="1" outlineLevel="2" x14ac:dyDescent="0.2">
      <c r="A279" s="110" t="s">
        <v>53</v>
      </c>
      <c r="B279" s="127"/>
      <c r="C279" s="78"/>
      <c r="D279" s="78"/>
      <c r="E279" s="77"/>
      <c r="F279" s="77"/>
      <c r="G279" s="77"/>
      <c r="H279" s="77"/>
      <c r="I279" s="79" t="e">
        <f>(#REF!+I282+#REF!+#REF!+#REF!+#REF!+#REF!)/7</f>
        <v>#REF!</v>
      </c>
      <c r="J279" s="77"/>
      <c r="K279" s="80"/>
    </row>
    <row r="280" spans="1:11" ht="12.75" customHeight="1" outlineLevel="2" x14ac:dyDescent="0.2">
      <c r="A280" s="4" t="s">
        <v>99</v>
      </c>
      <c r="B280" s="127"/>
      <c r="C280" s="78"/>
      <c r="D280" s="78"/>
      <c r="E280" s="77"/>
      <c r="F280" s="77"/>
      <c r="G280" s="77"/>
      <c r="H280" s="77"/>
      <c r="I280" s="79"/>
      <c r="J280" s="77"/>
      <c r="K280" s="80"/>
    </row>
    <row r="281" spans="1:11" s="102" customFormat="1" ht="12.75" customHeight="1" outlineLevel="2" thickBot="1" x14ac:dyDescent="0.25">
      <c r="A281" s="4" t="s">
        <v>100</v>
      </c>
      <c r="B281" s="127"/>
      <c r="C281" s="111"/>
      <c r="D281" s="111"/>
      <c r="E281" s="106"/>
      <c r="F281" s="106"/>
      <c r="G281" s="106"/>
      <c r="H281" s="106"/>
      <c r="I281" s="112"/>
      <c r="J281" s="106"/>
      <c r="K281" s="108"/>
    </row>
    <row r="282" spans="1:11" s="117" customFormat="1" ht="12.75" customHeight="1" outlineLevel="4" thickBot="1" x14ac:dyDescent="0.25">
      <c r="A282" s="134" t="s">
        <v>79</v>
      </c>
      <c r="B282" s="154">
        <f>SUM(B283:B299)</f>
        <v>455</v>
      </c>
      <c r="C282" s="179"/>
      <c r="D282" s="139"/>
      <c r="E282" s="213" t="s">
        <v>32</v>
      </c>
      <c r="F282" s="140"/>
      <c r="G282" s="140"/>
      <c r="H282" s="180"/>
      <c r="I282" s="200">
        <f>AVERAGE(I283:I299)</f>
        <v>0</v>
      </c>
      <c r="J282" s="115" t="s">
        <v>44</v>
      </c>
      <c r="K282" s="116"/>
    </row>
    <row r="283" spans="1:11" s="117" customFormat="1" ht="12.75" customHeight="1" outlineLevel="5" x14ac:dyDescent="0.2">
      <c r="A283" s="157" t="s">
        <v>27</v>
      </c>
      <c r="B283" s="155">
        <v>5</v>
      </c>
      <c r="C283" s="181">
        <v>42006</v>
      </c>
      <c r="D283" s="145">
        <f>+C283+B283</f>
        <v>42011</v>
      </c>
      <c r="E283" s="214"/>
      <c r="F283" s="63" t="s">
        <v>55</v>
      </c>
      <c r="G283" s="63" t="s">
        <v>35</v>
      </c>
      <c r="H283" s="177" t="s">
        <v>103</v>
      </c>
      <c r="I283" s="201">
        <v>0</v>
      </c>
      <c r="J283" s="119" t="s">
        <v>44</v>
      </c>
      <c r="K283" s="120"/>
    </row>
    <row r="284" spans="1:11" s="117" customFormat="1" ht="12.75" customHeight="1" outlineLevel="5" x14ac:dyDescent="0.2">
      <c r="A284" s="157" t="s">
        <v>26</v>
      </c>
      <c r="B284" s="155">
        <v>10</v>
      </c>
      <c r="C284" s="181">
        <f>+D283</f>
        <v>42011</v>
      </c>
      <c r="D284" s="145">
        <f t="shared" ref="D284:D299" si="40">+C284+B284</f>
        <v>42021</v>
      </c>
      <c r="E284" s="214"/>
      <c r="F284" s="63" t="s">
        <v>102</v>
      </c>
      <c r="G284" s="63" t="s">
        <v>58</v>
      </c>
      <c r="H284" s="177"/>
      <c r="I284" s="202">
        <v>0</v>
      </c>
      <c r="J284" s="119" t="s">
        <v>44</v>
      </c>
      <c r="K284" s="120"/>
    </row>
    <row r="285" spans="1:11" s="117" customFormat="1" ht="12.75" customHeight="1" outlineLevel="5" x14ac:dyDescent="0.2">
      <c r="A285" s="157" t="s">
        <v>14</v>
      </c>
      <c r="B285" s="155">
        <v>5</v>
      </c>
      <c r="C285" s="181">
        <f t="shared" ref="C285:C299" si="41">+D284</f>
        <v>42021</v>
      </c>
      <c r="D285" s="145">
        <f t="shared" si="40"/>
        <v>42026</v>
      </c>
      <c r="E285" s="214"/>
      <c r="F285" s="63" t="s">
        <v>35</v>
      </c>
      <c r="G285" s="63" t="s">
        <v>58</v>
      </c>
      <c r="H285" s="177"/>
      <c r="I285" s="202">
        <v>0</v>
      </c>
      <c r="J285" s="119" t="s">
        <v>44</v>
      </c>
      <c r="K285" s="120"/>
    </row>
    <row r="286" spans="1:11" s="117" customFormat="1" ht="12.75" customHeight="1" outlineLevel="5" x14ac:dyDescent="0.2">
      <c r="A286" s="157" t="s">
        <v>77</v>
      </c>
      <c r="B286" s="155">
        <v>15</v>
      </c>
      <c r="C286" s="181">
        <f t="shared" si="41"/>
        <v>42026</v>
      </c>
      <c r="D286" s="145">
        <f t="shared" si="40"/>
        <v>42041</v>
      </c>
      <c r="E286" s="214"/>
      <c r="F286" s="63" t="s">
        <v>55</v>
      </c>
      <c r="G286" s="63" t="s">
        <v>35</v>
      </c>
      <c r="H286" s="177" t="s">
        <v>58</v>
      </c>
      <c r="I286" s="202">
        <v>0</v>
      </c>
      <c r="J286" s="119" t="s">
        <v>44</v>
      </c>
      <c r="K286" s="120"/>
    </row>
    <row r="287" spans="1:11" s="117" customFormat="1" ht="12.75" customHeight="1" outlineLevel="5" x14ac:dyDescent="0.2">
      <c r="A287" s="157" t="s">
        <v>15</v>
      </c>
      <c r="B287" s="155">
        <v>5</v>
      </c>
      <c r="C287" s="181">
        <f t="shared" si="41"/>
        <v>42041</v>
      </c>
      <c r="D287" s="145">
        <f t="shared" si="40"/>
        <v>42046</v>
      </c>
      <c r="E287" s="214"/>
      <c r="F287" s="63" t="s">
        <v>55</v>
      </c>
      <c r="G287" s="63" t="s">
        <v>35</v>
      </c>
      <c r="H287" s="177" t="s">
        <v>58</v>
      </c>
      <c r="I287" s="202">
        <v>0</v>
      </c>
      <c r="J287" s="119" t="s">
        <v>44</v>
      </c>
      <c r="K287" s="120"/>
    </row>
    <row r="288" spans="1:11" s="117" customFormat="1" ht="12.75" customHeight="1" outlineLevel="5" x14ac:dyDescent="0.2">
      <c r="A288" s="157" t="s">
        <v>25</v>
      </c>
      <c r="B288" s="155">
        <v>15</v>
      </c>
      <c r="C288" s="181">
        <f t="shared" si="41"/>
        <v>42046</v>
      </c>
      <c r="D288" s="145">
        <f t="shared" si="40"/>
        <v>42061</v>
      </c>
      <c r="E288" s="214"/>
      <c r="F288" s="63" t="s">
        <v>55</v>
      </c>
      <c r="G288" s="63" t="s">
        <v>35</v>
      </c>
      <c r="H288" s="177" t="s">
        <v>58</v>
      </c>
      <c r="I288" s="202">
        <v>0</v>
      </c>
      <c r="J288" s="119" t="s">
        <v>44</v>
      </c>
      <c r="K288" s="120"/>
    </row>
    <row r="289" spans="1:11" s="117" customFormat="1" ht="12.75" customHeight="1" outlineLevel="5" x14ac:dyDescent="0.2">
      <c r="A289" s="157" t="s">
        <v>16</v>
      </c>
      <c r="B289" s="155">
        <v>5</v>
      </c>
      <c r="C289" s="181">
        <f t="shared" si="41"/>
        <v>42061</v>
      </c>
      <c r="D289" s="145">
        <f t="shared" si="40"/>
        <v>42066</v>
      </c>
      <c r="E289" s="214"/>
      <c r="F289" s="63" t="s">
        <v>35</v>
      </c>
      <c r="G289" s="63" t="s">
        <v>58</v>
      </c>
      <c r="H289" s="177"/>
      <c r="I289" s="202">
        <v>0</v>
      </c>
      <c r="J289" s="119" t="s">
        <v>44</v>
      </c>
      <c r="K289" s="120"/>
    </row>
    <row r="290" spans="1:11" s="117" customFormat="1" ht="12.75" customHeight="1" outlineLevel="5" x14ac:dyDescent="0.2">
      <c r="A290" s="157" t="s">
        <v>17</v>
      </c>
      <c r="B290" s="155">
        <v>30</v>
      </c>
      <c r="C290" s="181">
        <f t="shared" si="41"/>
        <v>42066</v>
      </c>
      <c r="D290" s="145">
        <f t="shared" si="40"/>
        <v>42096</v>
      </c>
      <c r="E290" s="214"/>
      <c r="F290" s="63" t="s">
        <v>55</v>
      </c>
      <c r="G290" s="63" t="s">
        <v>35</v>
      </c>
      <c r="H290" s="177" t="s">
        <v>58</v>
      </c>
      <c r="I290" s="202">
        <v>0</v>
      </c>
      <c r="J290" s="119" t="s">
        <v>44</v>
      </c>
      <c r="K290" s="120"/>
    </row>
    <row r="291" spans="1:11" s="117" customFormat="1" ht="12.75" customHeight="1" outlineLevel="5" x14ac:dyDescent="0.2">
      <c r="A291" s="157" t="s">
        <v>18</v>
      </c>
      <c r="B291" s="155">
        <v>7</v>
      </c>
      <c r="C291" s="181">
        <f t="shared" si="41"/>
        <v>42096</v>
      </c>
      <c r="D291" s="145">
        <f t="shared" si="40"/>
        <v>42103</v>
      </c>
      <c r="E291" s="214"/>
      <c r="F291" s="63" t="s">
        <v>101</v>
      </c>
      <c r="G291" s="63" t="s">
        <v>58</v>
      </c>
      <c r="H291" s="177"/>
      <c r="I291" s="202">
        <v>0</v>
      </c>
      <c r="J291" s="119" t="s">
        <v>44</v>
      </c>
      <c r="K291" s="120"/>
    </row>
    <row r="292" spans="1:11" s="117" customFormat="1" ht="12.75" customHeight="1" outlineLevel="5" x14ac:dyDescent="0.2">
      <c r="A292" s="157" t="s">
        <v>14</v>
      </c>
      <c r="B292" s="155">
        <v>5</v>
      </c>
      <c r="C292" s="181">
        <f t="shared" si="41"/>
        <v>42103</v>
      </c>
      <c r="D292" s="145">
        <f t="shared" si="40"/>
        <v>42108</v>
      </c>
      <c r="E292" s="214"/>
      <c r="F292" s="63" t="s">
        <v>35</v>
      </c>
      <c r="G292" s="63" t="s">
        <v>58</v>
      </c>
      <c r="H292" s="177"/>
      <c r="I292" s="202">
        <v>0</v>
      </c>
      <c r="J292" s="119" t="s">
        <v>44</v>
      </c>
      <c r="K292" s="120"/>
    </row>
    <row r="293" spans="1:11" s="117" customFormat="1" ht="12.75" customHeight="1" outlineLevel="5" x14ac:dyDescent="0.2">
      <c r="A293" s="157" t="s">
        <v>19</v>
      </c>
      <c r="B293" s="155">
        <v>15</v>
      </c>
      <c r="C293" s="181">
        <f t="shared" si="41"/>
        <v>42108</v>
      </c>
      <c r="D293" s="145">
        <f t="shared" si="40"/>
        <v>42123</v>
      </c>
      <c r="E293" s="214"/>
      <c r="F293" s="63" t="s">
        <v>55</v>
      </c>
      <c r="G293" s="63" t="s">
        <v>35</v>
      </c>
      <c r="H293" s="177" t="s">
        <v>58</v>
      </c>
      <c r="I293" s="202">
        <v>0</v>
      </c>
      <c r="J293" s="119" t="s">
        <v>44</v>
      </c>
      <c r="K293" s="120"/>
    </row>
    <row r="294" spans="1:11" s="117" customFormat="1" ht="12.75" customHeight="1" outlineLevel="5" x14ac:dyDescent="0.2">
      <c r="A294" s="157" t="s">
        <v>20</v>
      </c>
      <c r="B294" s="155">
        <v>7</v>
      </c>
      <c r="C294" s="181">
        <f t="shared" si="41"/>
        <v>42123</v>
      </c>
      <c r="D294" s="145">
        <f t="shared" si="40"/>
        <v>42130</v>
      </c>
      <c r="E294" s="214"/>
      <c r="F294" s="63" t="s">
        <v>101</v>
      </c>
      <c r="G294" s="63" t="s">
        <v>58</v>
      </c>
      <c r="H294" s="177" t="s">
        <v>35</v>
      </c>
      <c r="I294" s="202">
        <v>0</v>
      </c>
      <c r="J294" s="119" t="s">
        <v>44</v>
      </c>
      <c r="K294" s="120"/>
    </row>
    <row r="295" spans="1:11" s="117" customFormat="1" ht="12.75" customHeight="1" outlineLevel="5" x14ac:dyDescent="0.2">
      <c r="A295" s="157" t="s">
        <v>24</v>
      </c>
      <c r="B295" s="155">
        <v>7</v>
      </c>
      <c r="C295" s="181">
        <f t="shared" si="41"/>
        <v>42130</v>
      </c>
      <c r="D295" s="145">
        <f t="shared" si="40"/>
        <v>42137</v>
      </c>
      <c r="E295" s="214"/>
      <c r="F295" s="63" t="s">
        <v>55</v>
      </c>
      <c r="G295" s="63" t="s">
        <v>35</v>
      </c>
      <c r="H295" s="177" t="s">
        <v>58</v>
      </c>
      <c r="I295" s="202">
        <v>0</v>
      </c>
      <c r="J295" s="119" t="s">
        <v>44</v>
      </c>
      <c r="K295" s="120"/>
    </row>
    <row r="296" spans="1:11" s="117" customFormat="1" ht="12.75" customHeight="1" outlineLevel="5" x14ac:dyDescent="0.2">
      <c r="A296" s="157" t="s">
        <v>21</v>
      </c>
      <c r="B296" s="155">
        <v>2</v>
      </c>
      <c r="C296" s="181">
        <f t="shared" si="41"/>
        <v>42137</v>
      </c>
      <c r="D296" s="145">
        <f t="shared" si="40"/>
        <v>42139</v>
      </c>
      <c r="E296" s="214"/>
      <c r="F296" s="63" t="s">
        <v>35</v>
      </c>
      <c r="G296" s="63" t="s">
        <v>58</v>
      </c>
      <c r="H296" s="177"/>
      <c r="I296" s="202">
        <v>0</v>
      </c>
      <c r="J296" s="119" t="s">
        <v>44</v>
      </c>
      <c r="K296" s="120"/>
    </row>
    <row r="297" spans="1:11" s="117" customFormat="1" ht="12.75" customHeight="1" outlineLevel="5" x14ac:dyDescent="0.2">
      <c r="A297" s="157" t="s">
        <v>14</v>
      </c>
      <c r="B297" s="155">
        <v>5</v>
      </c>
      <c r="C297" s="181">
        <f t="shared" si="41"/>
        <v>42139</v>
      </c>
      <c r="D297" s="145">
        <f t="shared" si="40"/>
        <v>42144</v>
      </c>
      <c r="E297" s="214"/>
      <c r="F297" s="63" t="s">
        <v>35</v>
      </c>
      <c r="G297" s="63" t="s">
        <v>58</v>
      </c>
      <c r="H297" s="177"/>
      <c r="I297" s="202">
        <v>0</v>
      </c>
      <c r="J297" s="119" t="s">
        <v>44</v>
      </c>
      <c r="K297" s="120"/>
    </row>
    <row r="298" spans="1:11" s="117" customFormat="1" ht="12.75" customHeight="1" outlineLevel="5" x14ac:dyDescent="0.2">
      <c r="A298" s="157" t="s">
        <v>22</v>
      </c>
      <c r="B298" s="155">
        <v>5</v>
      </c>
      <c r="C298" s="181">
        <f t="shared" si="41"/>
        <v>42144</v>
      </c>
      <c r="D298" s="145">
        <f t="shared" si="40"/>
        <v>42149</v>
      </c>
      <c r="E298" s="214"/>
      <c r="F298" s="63" t="s">
        <v>55</v>
      </c>
      <c r="G298" s="63" t="s">
        <v>35</v>
      </c>
      <c r="H298" s="177" t="s">
        <v>58</v>
      </c>
      <c r="I298" s="202">
        <v>0</v>
      </c>
      <c r="J298" s="119" t="s">
        <v>44</v>
      </c>
      <c r="K298" s="120"/>
    </row>
    <row r="299" spans="1:11" s="117" customFormat="1" ht="12.75" customHeight="1" outlineLevel="5" thickBot="1" x14ac:dyDescent="0.25">
      <c r="A299" s="158" t="s">
        <v>23</v>
      </c>
      <c r="B299" s="156">
        <v>312</v>
      </c>
      <c r="C299" s="181">
        <f t="shared" si="41"/>
        <v>42149</v>
      </c>
      <c r="D299" s="145">
        <f t="shared" si="40"/>
        <v>42461</v>
      </c>
      <c r="E299" s="215"/>
      <c r="F299" s="64" t="s">
        <v>35</v>
      </c>
      <c r="G299" s="63" t="s">
        <v>103</v>
      </c>
      <c r="H299" s="177" t="s">
        <v>58</v>
      </c>
      <c r="I299" s="203">
        <v>0</v>
      </c>
      <c r="J299" s="123" t="s">
        <v>44</v>
      </c>
      <c r="K299" s="124"/>
    </row>
    <row r="300" spans="1:11" ht="12.75" customHeight="1" outlineLevel="4" thickBot="1" x14ac:dyDescent="0.25">
      <c r="A300" s="134" t="s">
        <v>69</v>
      </c>
      <c r="B300" s="128">
        <f>SUM(B301:B317)</f>
        <v>455</v>
      </c>
      <c r="C300" s="166"/>
      <c r="D300" s="15"/>
      <c r="E300" s="206" t="s">
        <v>32</v>
      </c>
      <c r="F300" s="30"/>
      <c r="G300" s="30"/>
      <c r="H300" s="47"/>
      <c r="I300" s="176">
        <f>AVERAGE(I301:I317)</f>
        <v>0</v>
      </c>
      <c r="J300" s="44" t="s">
        <v>44</v>
      </c>
      <c r="K300" s="16"/>
    </row>
    <row r="301" spans="1:11" ht="12.75" customHeight="1" outlineLevel="5" x14ac:dyDescent="0.2">
      <c r="A301" s="26" t="s">
        <v>27</v>
      </c>
      <c r="B301" s="129">
        <v>5</v>
      </c>
      <c r="C301" s="168">
        <v>42095</v>
      </c>
      <c r="D301" s="18">
        <f>+C301+B301</f>
        <v>42100</v>
      </c>
      <c r="E301" s="207"/>
      <c r="F301" s="63" t="s">
        <v>55</v>
      </c>
      <c r="G301" s="63" t="s">
        <v>35</v>
      </c>
      <c r="H301" s="177" t="s">
        <v>103</v>
      </c>
      <c r="I301" s="196">
        <v>0</v>
      </c>
      <c r="J301" s="45" t="s">
        <v>44</v>
      </c>
      <c r="K301" s="19"/>
    </row>
    <row r="302" spans="1:11" ht="12.75" customHeight="1" outlineLevel="5" x14ac:dyDescent="0.2">
      <c r="A302" s="26" t="s">
        <v>26</v>
      </c>
      <c r="B302" s="129">
        <v>10</v>
      </c>
      <c r="C302" s="168">
        <f>+D301</f>
        <v>42100</v>
      </c>
      <c r="D302" s="18">
        <f t="shared" ref="D302:D317" si="42">+C302+B302</f>
        <v>42110</v>
      </c>
      <c r="E302" s="207"/>
      <c r="F302" s="63" t="s">
        <v>102</v>
      </c>
      <c r="G302" s="63" t="s">
        <v>58</v>
      </c>
      <c r="H302" s="177"/>
      <c r="I302" s="197">
        <v>0</v>
      </c>
      <c r="J302" s="45" t="s">
        <v>44</v>
      </c>
      <c r="K302" s="19"/>
    </row>
    <row r="303" spans="1:11" ht="12.75" customHeight="1" outlineLevel="5" x14ac:dyDescent="0.2">
      <c r="A303" s="26" t="s">
        <v>14</v>
      </c>
      <c r="B303" s="129">
        <v>5</v>
      </c>
      <c r="C303" s="168">
        <f t="shared" ref="C303:C317" si="43">+D302</f>
        <v>42110</v>
      </c>
      <c r="D303" s="18">
        <f t="shared" si="42"/>
        <v>42115</v>
      </c>
      <c r="E303" s="207"/>
      <c r="F303" s="63" t="s">
        <v>35</v>
      </c>
      <c r="G303" s="63" t="s">
        <v>58</v>
      </c>
      <c r="H303" s="177"/>
      <c r="I303" s="197">
        <v>0</v>
      </c>
      <c r="J303" s="45" t="s">
        <v>44</v>
      </c>
      <c r="K303" s="19"/>
    </row>
    <row r="304" spans="1:11" ht="12.75" customHeight="1" outlineLevel="5" x14ac:dyDescent="0.2">
      <c r="A304" s="28" t="s">
        <v>28</v>
      </c>
      <c r="B304" s="129">
        <v>15</v>
      </c>
      <c r="C304" s="168">
        <f t="shared" si="43"/>
        <v>42115</v>
      </c>
      <c r="D304" s="18">
        <f t="shared" si="42"/>
        <v>42130</v>
      </c>
      <c r="E304" s="207"/>
      <c r="F304" s="63" t="s">
        <v>55</v>
      </c>
      <c r="G304" s="63" t="s">
        <v>35</v>
      </c>
      <c r="H304" s="177" t="s">
        <v>58</v>
      </c>
      <c r="I304" s="197">
        <v>0</v>
      </c>
      <c r="J304" s="45" t="s">
        <v>44</v>
      </c>
      <c r="K304" s="19"/>
    </row>
    <row r="305" spans="1:16" ht="12.75" customHeight="1" outlineLevel="5" x14ac:dyDescent="0.2">
      <c r="A305" s="12" t="s">
        <v>15</v>
      </c>
      <c r="B305" s="129">
        <v>5</v>
      </c>
      <c r="C305" s="168">
        <f t="shared" si="43"/>
        <v>42130</v>
      </c>
      <c r="D305" s="18">
        <f t="shared" si="42"/>
        <v>42135</v>
      </c>
      <c r="E305" s="207"/>
      <c r="F305" s="63" t="s">
        <v>55</v>
      </c>
      <c r="G305" s="63" t="s">
        <v>35</v>
      </c>
      <c r="H305" s="177" t="s">
        <v>58</v>
      </c>
      <c r="I305" s="197">
        <v>0</v>
      </c>
      <c r="J305" s="45" t="s">
        <v>44</v>
      </c>
      <c r="K305" s="19"/>
    </row>
    <row r="306" spans="1:16" ht="12.75" customHeight="1" outlineLevel="5" x14ac:dyDescent="0.2">
      <c r="A306" s="26" t="s">
        <v>25</v>
      </c>
      <c r="B306" s="129">
        <v>15</v>
      </c>
      <c r="C306" s="168">
        <f t="shared" si="43"/>
        <v>42135</v>
      </c>
      <c r="D306" s="18">
        <f t="shared" si="42"/>
        <v>42150</v>
      </c>
      <c r="E306" s="207"/>
      <c r="F306" s="63" t="s">
        <v>55</v>
      </c>
      <c r="G306" s="63" t="s">
        <v>35</v>
      </c>
      <c r="H306" s="177" t="s">
        <v>58</v>
      </c>
      <c r="I306" s="197">
        <v>0</v>
      </c>
      <c r="J306" s="45" t="s">
        <v>44</v>
      </c>
      <c r="K306" s="19"/>
    </row>
    <row r="307" spans="1:16" ht="12.75" customHeight="1" outlineLevel="5" x14ac:dyDescent="0.2">
      <c r="A307" s="26" t="s">
        <v>16</v>
      </c>
      <c r="B307" s="129">
        <v>5</v>
      </c>
      <c r="C307" s="168">
        <f t="shared" si="43"/>
        <v>42150</v>
      </c>
      <c r="D307" s="18">
        <f t="shared" si="42"/>
        <v>42155</v>
      </c>
      <c r="E307" s="207"/>
      <c r="F307" s="63" t="s">
        <v>35</v>
      </c>
      <c r="G307" s="63" t="s">
        <v>58</v>
      </c>
      <c r="H307" s="177"/>
      <c r="I307" s="197">
        <v>0</v>
      </c>
      <c r="J307" s="45" t="s">
        <v>44</v>
      </c>
      <c r="K307" s="19"/>
    </row>
    <row r="308" spans="1:16" ht="12.75" customHeight="1" outlineLevel="5" x14ac:dyDescent="0.2">
      <c r="A308" s="12" t="s">
        <v>17</v>
      </c>
      <c r="B308" s="129">
        <v>30</v>
      </c>
      <c r="C308" s="168">
        <f t="shared" si="43"/>
        <v>42155</v>
      </c>
      <c r="D308" s="18">
        <f t="shared" si="42"/>
        <v>42185</v>
      </c>
      <c r="E308" s="207"/>
      <c r="F308" s="63" t="s">
        <v>55</v>
      </c>
      <c r="G308" s="63" t="s">
        <v>35</v>
      </c>
      <c r="H308" s="177" t="s">
        <v>58</v>
      </c>
      <c r="I308" s="197">
        <v>0</v>
      </c>
      <c r="J308" s="45" t="s">
        <v>44</v>
      </c>
      <c r="K308" s="19"/>
    </row>
    <row r="309" spans="1:16" ht="12.75" customHeight="1" outlineLevel="5" x14ac:dyDescent="0.2">
      <c r="A309" s="12" t="s">
        <v>18</v>
      </c>
      <c r="B309" s="129">
        <v>7</v>
      </c>
      <c r="C309" s="168">
        <f t="shared" si="43"/>
        <v>42185</v>
      </c>
      <c r="D309" s="18">
        <f t="shared" si="42"/>
        <v>42192</v>
      </c>
      <c r="E309" s="207"/>
      <c r="F309" s="63" t="s">
        <v>101</v>
      </c>
      <c r="G309" s="63" t="s">
        <v>58</v>
      </c>
      <c r="H309" s="177"/>
      <c r="I309" s="197">
        <v>0</v>
      </c>
      <c r="J309" s="45" t="s">
        <v>44</v>
      </c>
      <c r="K309" s="19"/>
    </row>
    <row r="310" spans="1:16" ht="12.75" customHeight="1" outlineLevel="5" x14ac:dyDescent="0.2">
      <c r="A310" s="12" t="s">
        <v>14</v>
      </c>
      <c r="B310" s="129">
        <v>5</v>
      </c>
      <c r="C310" s="168">
        <f t="shared" si="43"/>
        <v>42192</v>
      </c>
      <c r="D310" s="18">
        <f t="shared" si="42"/>
        <v>42197</v>
      </c>
      <c r="E310" s="207"/>
      <c r="F310" s="63" t="s">
        <v>35</v>
      </c>
      <c r="G310" s="63" t="s">
        <v>58</v>
      </c>
      <c r="H310" s="177"/>
      <c r="I310" s="197">
        <v>0</v>
      </c>
      <c r="J310" s="45" t="s">
        <v>44</v>
      </c>
      <c r="K310" s="19"/>
    </row>
    <row r="311" spans="1:16" ht="12.75" customHeight="1" outlineLevel="5" x14ac:dyDescent="0.2">
      <c r="A311" s="12" t="s">
        <v>19</v>
      </c>
      <c r="B311" s="129">
        <v>15</v>
      </c>
      <c r="C311" s="168">
        <f t="shared" si="43"/>
        <v>42197</v>
      </c>
      <c r="D311" s="18">
        <f t="shared" si="42"/>
        <v>42212</v>
      </c>
      <c r="E311" s="207"/>
      <c r="F311" s="63" t="s">
        <v>55</v>
      </c>
      <c r="G311" s="63" t="s">
        <v>35</v>
      </c>
      <c r="H311" s="177" t="s">
        <v>58</v>
      </c>
      <c r="I311" s="197">
        <v>0</v>
      </c>
      <c r="J311" s="45" t="s">
        <v>44</v>
      </c>
      <c r="K311" s="19"/>
    </row>
    <row r="312" spans="1:16" ht="12.75" customHeight="1" outlineLevel="5" x14ac:dyDescent="0.2">
      <c r="A312" s="12" t="s">
        <v>20</v>
      </c>
      <c r="B312" s="129">
        <v>7</v>
      </c>
      <c r="C312" s="168">
        <f t="shared" si="43"/>
        <v>42212</v>
      </c>
      <c r="D312" s="18">
        <f t="shared" si="42"/>
        <v>42219</v>
      </c>
      <c r="E312" s="207"/>
      <c r="F312" s="63" t="s">
        <v>101</v>
      </c>
      <c r="G312" s="63" t="s">
        <v>58</v>
      </c>
      <c r="H312" s="177" t="s">
        <v>35</v>
      </c>
      <c r="I312" s="197">
        <v>0</v>
      </c>
      <c r="J312" s="45" t="s">
        <v>44</v>
      </c>
      <c r="K312" s="19"/>
    </row>
    <row r="313" spans="1:16" ht="12.75" customHeight="1" outlineLevel="5" x14ac:dyDescent="0.2">
      <c r="A313" s="26" t="s">
        <v>24</v>
      </c>
      <c r="B313" s="129">
        <v>7</v>
      </c>
      <c r="C313" s="168">
        <f t="shared" si="43"/>
        <v>42219</v>
      </c>
      <c r="D313" s="18">
        <f t="shared" si="42"/>
        <v>42226</v>
      </c>
      <c r="E313" s="207"/>
      <c r="F313" s="63" t="s">
        <v>55</v>
      </c>
      <c r="G313" s="63" t="s">
        <v>35</v>
      </c>
      <c r="H313" s="177" t="s">
        <v>58</v>
      </c>
      <c r="I313" s="197">
        <v>0</v>
      </c>
      <c r="J313" s="45" t="s">
        <v>44</v>
      </c>
      <c r="K313" s="19"/>
    </row>
    <row r="314" spans="1:16" ht="12.75" customHeight="1" outlineLevel="5" x14ac:dyDescent="0.2">
      <c r="A314" s="12" t="s">
        <v>21</v>
      </c>
      <c r="B314" s="129">
        <v>2</v>
      </c>
      <c r="C314" s="168">
        <f t="shared" si="43"/>
        <v>42226</v>
      </c>
      <c r="D314" s="18">
        <f t="shared" si="42"/>
        <v>42228</v>
      </c>
      <c r="E314" s="207"/>
      <c r="F314" s="63" t="s">
        <v>35</v>
      </c>
      <c r="G314" s="63" t="s">
        <v>58</v>
      </c>
      <c r="H314" s="177"/>
      <c r="I314" s="197">
        <v>0</v>
      </c>
      <c r="J314" s="45" t="s">
        <v>44</v>
      </c>
      <c r="K314" s="19"/>
    </row>
    <row r="315" spans="1:16" ht="12.75" customHeight="1" outlineLevel="5" x14ac:dyDescent="0.2">
      <c r="A315" s="12" t="s">
        <v>14</v>
      </c>
      <c r="B315" s="129">
        <v>5</v>
      </c>
      <c r="C315" s="168">
        <f t="shared" si="43"/>
        <v>42228</v>
      </c>
      <c r="D315" s="18">
        <f t="shared" si="42"/>
        <v>42233</v>
      </c>
      <c r="E315" s="207"/>
      <c r="F315" s="63" t="s">
        <v>35</v>
      </c>
      <c r="G315" s="63" t="s">
        <v>58</v>
      </c>
      <c r="H315" s="177"/>
      <c r="I315" s="197">
        <v>0</v>
      </c>
      <c r="J315" s="45" t="s">
        <v>44</v>
      </c>
      <c r="K315" s="19"/>
    </row>
    <row r="316" spans="1:16" ht="12.75" customHeight="1" outlineLevel="5" x14ac:dyDescent="0.2">
      <c r="A316" s="12" t="s">
        <v>22</v>
      </c>
      <c r="B316" s="129">
        <v>5</v>
      </c>
      <c r="C316" s="168">
        <f t="shared" si="43"/>
        <v>42233</v>
      </c>
      <c r="D316" s="18">
        <f t="shared" si="42"/>
        <v>42238</v>
      </c>
      <c r="E316" s="207"/>
      <c r="F316" s="63" t="s">
        <v>55</v>
      </c>
      <c r="G316" s="63" t="s">
        <v>35</v>
      </c>
      <c r="H316" s="177" t="s">
        <v>58</v>
      </c>
      <c r="I316" s="197">
        <v>0</v>
      </c>
      <c r="J316" s="45" t="s">
        <v>44</v>
      </c>
      <c r="K316" s="19"/>
    </row>
    <row r="317" spans="1:16" ht="12.75" customHeight="1" outlineLevel="5" thickBot="1" x14ac:dyDescent="0.25">
      <c r="A317" s="29" t="s">
        <v>23</v>
      </c>
      <c r="B317" s="130">
        <v>312</v>
      </c>
      <c r="C317" s="168">
        <f t="shared" si="43"/>
        <v>42238</v>
      </c>
      <c r="D317" s="18">
        <f t="shared" si="42"/>
        <v>42550</v>
      </c>
      <c r="E317" s="208"/>
      <c r="F317" s="64" t="str">
        <f>+F302</f>
        <v>Equipe técnica</v>
      </c>
      <c r="G317" s="63" t="str">
        <f>+G316</f>
        <v>Coord. Geral</v>
      </c>
      <c r="H317" s="177" t="s">
        <v>58</v>
      </c>
      <c r="I317" s="198">
        <v>0</v>
      </c>
      <c r="J317" s="46" t="s">
        <v>44</v>
      </c>
      <c r="K317" s="21"/>
    </row>
    <row r="318" spans="1:16" ht="12.75" customHeight="1" outlineLevel="4" thickBot="1" x14ac:dyDescent="0.25">
      <c r="A318" s="135" t="s">
        <v>78</v>
      </c>
      <c r="B318" s="128">
        <f>SUM(B319:B329)</f>
        <v>460</v>
      </c>
      <c r="C318" s="166"/>
      <c r="D318" s="15"/>
      <c r="E318" s="206" t="s">
        <v>32</v>
      </c>
      <c r="F318" s="30"/>
      <c r="G318" s="30"/>
      <c r="H318" s="47"/>
      <c r="I318" s="176">
        <f>AVERAGE(I319:I329)</f>
        <v>0</v>
      </c>
      <c r="J318" s="44" t="s">
        <v>44</v>
      </c>
      <c r="K318" s="16"/>
    </row>
    <row r="319" spans="1:16" ht="12.75" customHeight="1" outlineLevel="5" x14ac:dyDescent="0.2">
      <c r="A319" s="5" t="s">
        <v>38</v>
      </c>
      <c r="B319" s="129">
        <v>5</v>
      </c>
      <c r="C319" s="168">
        <v>42186</v>
      </c>
      <c r="D319" s="20">
        <f>+C319+B319</f>
        <v>42191</v>
      </c>
      <c r="E319" s="207"/>
      <c r="F319" s="31" t="s">
        <v>112</v>
      </c>
      <c r="G319" s="31" t="s">
        <v>59</v>
      </c>
      <c r="H319" s="182" t="s">
        <v>35</v>
      </c>
      <c r="I319" s="196">
        <v>0</v>
      </c>
      <c r="J319" s="45" t="s">
        <v>44</v>
      </c>
      <c r="K319" s="19"/>
      <c r="P319" s="175"/>
    </row>
    <row r="320" spans="1:16" ht="12.75" customHeight="1" outlineLevel="5" x14ac:dyDescent="0.2">
      <c r="A320" s="5" t="s">
        <v>39</v>
      </c>
      <c r="B320" s="129">
        <v>5</v>
      </c>
      <c r="C320" s="168">
        <f>+D319</f>
        <v>42191</v>
      </c>
      <c r="D320" s="20">
        <f t="shared" ref="D320:D329" si="44">+C320+B320</f>
        <v>42196</v>
      </c>
      <c r="E320" s="207"/>
      <c r="F320" s="31" t="s">
        <v>36</v>
      </c>
      <c r="G320" s="31" t="s">
        <v>59</v>
      </c>
      <c r="H320" s="182" t="s">
        <v>113</v>
      </c>
      <c r="I320" s="197">
        <v>0</v>
      </c>
      <c r="J320" s="45" t="s">
        <v>44</v>
      </c>
      <c r="K320" s="19"/>
    </row>
    <row r="321" spans="1:11" ht="12.75" customHeight="1" outlineLevel="5" x14ac:dyDescent="0.2">
      <c r="A321" s="5" t="s">
        <v>25</v>
      </c>
      <c r="B321" s="129">
        <v>14</v>
      </c>
      <c r="C321" s="168">
        <f t="shared" ref="C321:C329" si="45">+D320</f>
        <v>42196</v>
      </c>
      <c r="D321" s="20">
        <f t="shared" si="44"/>
        <v>42210</v>
      </c>
      <c r="E321" s="207"/>
      <c r="F321" s="31" t="s">
        <v>36</v>
      </c>
      <c r="G321" s="31" t="s">
        <v>59</v>
      </c>
      <c r="H321" s="182" t="s">
        <v>35</v>
      </c>
      <c r="I321" s="197">
        <v>0</v>
      </c>
      <c r="J321" s="45" t="s">
        <v>44</v>
      </c>
      <c r="K321" s="19"/>
    </row>
    <row r="322" spans="1:11" ht="12.75" customHeight="1" outlineLevel="5" x14ac:dyDescent="0.2">
      <c r="A322" s="10" t="s">
        <v>14</v>
      </c>
      <c r="B322" s="129">
        <v>4</v>
      </c>
      <c r="C322" s="168">
        <f t="shared" si="45"/>
        <v>42210</v>
      </c>
      <c r="D322" s="20">
        <f t="shared" si="44"/>
        <v>42214</v>
      </c>
      <c r="E322" s="207"/>
      <c r="F322" s="63" t="s">
        <v>35</v>
      </c>
      <c r="G322" s="31" t="s">
        <v>59</v>
      </c>
      <c r="H322" s="182"/>
      <c r="I322" s="197">
        <v>0</v>
      </c>
      <c r="J322" s="45" t="s">
        <v>44</v>
      </c>
      <c r="K322" s="19"/>
    </row>
    <row r="323" spans="1:11" ht="12.75" customHeight="1" outlineLevel="5" x14ac:dyDescent="0.2">
      <c r="A323" s="10" t="s">
        <v>8</v>
      </c>
      <c r="B323" s="129">
        <v>5</v>
      </c>
      <c r="C323" s="168">
        <f t="shared" si="45"/>
        <v>42214</v>
      </c>
      <c r="D323" s="20">
        <f t="shared" si="44"/>
        <v>42219</v>
      </c>
      <c r="E323" s="207"/>
      <c r="F323" s="31" t="s">
        <v>36</v>
      </c>
      <c r="G323" s="31" t="s">
        <v>59</v>
      </c>
      <c r="H323" s="182"/>
      <c r="I323" s="197">
        <v>0</v>
      </c>
      <c r="J323" s="45" t="s">
        <v>44</v>
      </c>
      <c r="K323" s="19"/>
    </row>
    <row r="324" spans="1:11" ht="12.75" customHeight="1" outlineLevel="5" x14ac:dyDescent="0.2">
      <c r="A324" s="10" t="s">
        <v>9</v>
      </c>
      <c r="B324" s="129">
        <v>30</v>
      </c>
      <c r="C324" s="168">
        <f t="shared" si="45"/>
        <v>42219</v>
      </c>
      <c r="D324" s="20">
        <f t="shared" si="44"/>
        <v>42249</v>
      </c>
      <c r="E324" s="207"/>
      <c r="F324" s="31" t="s">
        <v>36</v>
      </c>
      <c r="G324" s="31" t="s">
        <v>59</v>
      </c>
      <c r="H324" s="182"/>
      <c r="I324" s="197">
        <v>0</v>
      </c>
      <c r="J324" s="45" t="s">
        <v>44</v>
      </c>
      <c r="K324" s="19"/>
    </row>
    <row r="325" spans="1:11" ht="12.75" customHeight="1" outlineLevel="5" x14ac:dyDescent="0.2">
      <c r="A325" s="10" t="s">
        <v>10</v>
      </c>
      <c r="B325" s="129">
        <v>5</v>
      </c>
      <c r="C325" s="168">
        <f t="shared" si="45"/>
        <v>42249</v>
      </c>
      <c r="D325" s="20">
        <f t="shared" si="44"/>
        <v>42254</v>
      </c>
      <c r="E325" s="207"/>
      <c r="F325" s="31" t="s">
        <v>112</v>
      </c>
      <c r="G325" s="31" t="s">
        <v>59</v>
      </c>
      <c r="H325" s="182" t="s">
        <v>35</v>
      </c>
      <c r="I325" s="197">
        <v>0</v>
      </c>
      <c r="J325" s="45" t="s">
        <v>44</v>
      </c>
      <c r="K325" s="19"/>
    </row>
    <row r="326" spans="1:11" ht="12.75" customHeight="1" outlineLevel="5" x14ac:dyDescent="0.2">
      <c r="A326" s="10" t="s">
        <v>14</v>
      </c>
      <c r="B326" s="129">
        <v>5</v>
      </c>
      <c r="C326" s="168">
        <f t="shared" si="45"/>
        <v>42254</v>
      </c>
      <c r="D326" s="20">
        <f t="shared" si="44"/>
        <v>42259</v>
      </c>
      <c r="E326" s="207"/>
      <c r="F326" s="63" t="s">
        <v>35</v>
      </c>
      <c r="G326" s="31" t="s">
        <v>59</v>
      </c>
      <c r="H326" s="182"/>
      <c r="I326" s="197">
        <v>0</v>
      </c>
      <c r="J326" s="45" t="s">
        <v>44</v>
      </c>
      <c r="K326" s="19"/>
    </row>
    <row r="327" spans="1:11" ht="12.75" customHeight="1" outlineLevel="5" x14ac:dyDescent="0.2">
      <c r="A327" s="10" t="s">
        <v>11</v>
      </c>
      <c r="B327" s="129">
        <v>7</v>
      </c>
      <c r="C327" s="168">
        <f t="shared" si="45"/>
        <v>42259</v>
      </c>
      <c r="D327" s="20">
        <f t="shared" si="44"/>
        <v>42266</v>
      </c>
      <c r="E327" s="207"/>
      <c r="F327" s="31" t="s">
        <v>36</v>
      </c>
      <c r="G327" s="31" t="s">
        <v>35</v>
      </c>
      <c r="H327" s="182" t="s">
        <v>114</v>
      </c>
      <c r="I327" s="197">
        <v>0</v>
      </c>
      <c r="J327" s="45" t="s">
        <v>44</v>
      </c>
      <c r="K327" s="19"/>
    </row>
    <row r="328" spans="1:11" ht="12.75" customHeight="1" outlineLevel="5" x14ac:dyDescent="0.2">
      <c r="A328" s="10" t="s">
        <v>12</v>
      </c>
      <c r="B328" s="129">
        <v>2</v>
      </c>
      <c r="C328" s="168">
        <f t="shared" si="45"/>
        <v>42266</v>
      </c>
      <c r="D328" s="20">
        <f t="shared" si="44"/>
        <v>42268</v>
      </c>
      <c r="E328" s="207"/>
      <c r="F328" s="31" t="s">
        <v>36</v>
      </c>
      <c r="G328" s="31" t="s">
        <v>59</v>
      </c>
      <c r="H328" s="182" t="s">
        <v>113</v>
      </c>
      <c r="I328" s="197">
        <v>0</v>
      </c>
      <c r="J328" s="45" t="s">
        <v>44</v>
      </c>
      <c r="K328" s="19"/>
    </row>
    <row r="329" spans="1:11" ht="12.75" customHeight="1" outlineLevel="5" thickBot="1" x14ac:dyDescent="0.25">
      <c r="A329" s="8" t="s">
        <v>23</v>
      </c>
      <c r="B329" s="130">
        <v>378</v>
      </c>
      <c r="C329" s="168">
        <f t="shared" si="45"/>
        <v>42268</v>
      </c>
      <c r="D329" s="20">
        <f t="shared" si="44"/>
        <v>42646</v>
      </c>
      <c r="E329" s="208"/>
      <c r="F329" s="31" t="s">
        <v>112</v>
      </c>
      <c r="G329" s="31" t="s">
        <v>35</v>
      </c>
      <c r="H329" s="182" t="s">
        <v>59</v>
      </c>
      <c r="I329" s="198">
        <v>0</v>
      </c>
      <c r="J329" s="46" t="s">
        <v>44</v>
      </c>
      <c r="K329" s="21"/>
    </row>
    <row r="330" spans="1:11" ht="12.75" customHeight="1" outlineLevel="4" thickBot="1" x14ac:dyDescent="0.25">
      <c r="A330" s="9" t="s">
        <v>119</v>
      </c>
      <c r="B330" s="128">
        <f>SUM(B331:B339)</f>
        <v>151</v>
      </c>
      <c r="C330" s="166"/>
      <c r="D330" s="15"/>
      <c r="E330" s="206" t="s">
        <v>64</v>
      </c>
      <c r="F330" s="30"/>
      <c r="G330" s="30"/>
      <c r="H330" s="47"/>
      <c r="I330" s="176">
        <f>AVERAGE(I331:I339)</f>
        <v>0</v>
      </c>
      <c r="J330" s="44" t="s">
        <v>44</v>
      </c>
      <c r="K330" s="16"/>
    </row>
    <row r="331" spans="1:11" ht="12.75" customHeight="1" outlineLevel="5" x14ac:dyDescent="0.2">
      <c r="A331" s="5" t="s">
        <v>120</v>
      </c>
      <c r="B331" s="129">
        <v>5</v>
      </c>
      <c r="C331" s="168">
        <v>42614</v>
      </c>
      <c r="D331" s="18">
        <f>+C331+B331</f>
        <v>42619</v>
      </c>
      <c r="E331" s="207"/>
      <c r="F331" s="31" t="str">
        <f>+F319</f>
        <v>SMGP/DTI</v>
      </c>
      <c r="G331" s="31" t="s">
        <v>66</v>
      </c>
      <c r="H331" s="182" t="s">
        <v>123</v>
      </c>
      <c r="I331" s="196">
        <v>0</v>
      </c>
      <c r="J331" s="45" t="s">
        <v>44</v>
      </c>
      <c r="K331" s="19"/>
    </row>
    <row r="332" spans="1:11" ht="12.75" customHeight="1" outlineLevel="5" x14ac:dyDescent="0.2">
      <c r="A332" s="5" t="s">
        <v>25</v>
      </c>
      <c r="B332" s="129">
        <v>15</v>
      </c>
      <c r="C332" s="168">
        <f>+D331</f>
        <v>42619</v>
      </c>
      <c r="D332" s="18">
        <f t="shared" ref="D332:D339" si="46">+C332+B332</f>
        <v>42634</v>
      </c>
      <c r="E332" s="207"/>
      <c r="F332" s="31" t="s">
        <v>36</v>
      </c>
      <c r="G332" s="31" t="s">
        <v>66</v>
      </c>
      <c r="H332" s="182" t="s">
        <v>65</v>
      </c>
      <c r="I332" s="197">
        <v>0</v>
      </c>
      <c r="J332" s="45" t="s">
        <v>44</v>
      </c>
      <c r="K332" s="19"/>
    </row>
    <row r="333" spans="1:11" ht="12.75" customHeight="1" outlineLevel="5" x14ac:dyDescent="0.2">
      <c r="A333" s="10" t="s">
        <v>14</v>
      </c>
      <c r="B333" s="129">
        <v>5</v>
      </c>
      <c r="C333" s="168">
        <f t="shared" ref="C333:C339" si="47">+D332</f>
        <v>42634</v>
      </c>
      <c r="D333" s="18">
        <f t="shared" si="46"/>
        <v>42639</v>
      </c>
      <c r="E333" s="207"/>
      <c r="F333" s="31" t="str">
        <f>+F322</f>
        <v>Coord. Geral</v>
      </c>
      <c r="G333" s="31" t="s">
        <v>66</v>
      </c>
      <c r="H333" s="182"/>
      <c r="I333" s="197">
        <v>0</v>
      </c>
      <c r="J333" s="45" t="s">
        <v>44</v>
      </c>
      <c r="K333" s="19"/>
    </row>
    <row r="334" spans="1:11" ht="12.75" customHeight="1" outlineLevel="5" x14ac:dyDescent="0.2">
      <c r="A334" s="5" t="s">
        <v>121</v>
      </c>
      <c r="B334" s="129">
        <v>5</v>
      </c>
      <c r="C334" s="168">
        <f t="shared" si="47"/>
        <v>42639</v>
      </c>
      <c r="D334" s="18">
        <f t="shared" si="46"/>
        <v>42644</v>
      </c>
      <c r="E334" s="207"/>
      <c r="F334" s="31" t="s">
        <v>36</v>
      </c>
      <c r="G334" s="31" t="s">
        <v>66</v>
      </c>
      <c r="H334" s="182" t="s">
        <v>65</v>
      </c>
      <c r="I334" s="197">
        <v>0</v>
      </c>
      <c r="J334" s="45" t="s">
        <v>44</v>
      </c>
      <c r="K334" s="19"/>
    </row>
    <row r="335" spans="1:11" ht="12.75" customHeight="1" outlineLevel="5" x14ac:dyDescent="0.2">
      <c r="A335" s="5" t="s">
        <v>122</v>
      </c>
      <c r="B335" s="129">
        <v>5</v>
      </c>
      <c r="C335" s="168">
        <f t="shared" si="47"/>
        <v>42644</v>
      </c>
      <c r="D335" s="18">
        <f t="shared" si="46"/>
        <v>42649</v>
      </c>
      <c r="E335" s="207"/>
      <c r="F335" s="31" t="str">
        <f>+F331</f>
        <v>SMGP/DTI</v>
      </c>
      <c r="G335" s="31" t="s">
        <v>66</v>
      </c>
      <c r="H335" s="182" t="s">
        <v>123</v>
      </c>
      <c r="I335" s="197">
        <v>0</v>
      </c>
      <c r="J335" s="45" t="s">
        <v>44</v>
      </c>
      <c r="K335" s="19"/>
    </row>
    <row r="336" spans="1:11" ht="12.75" customHeight="1" outlineLevel="5" x14ac:dyDescent="0.2">
      <c r="A336" s="10" t="s">
        <v>14</v>
      </c>
      <c r="B336" s="129">
        <v>5</v>
      </c>
      <c r="C336" s="168">
        <f t="shared" si="47"/>
        <v>42649</v>
      </c>
      <c r="D336" s="18">
        <f t="shared" si="46"/>
        <v>42654</v>
      </c>
      <c r="E336" s="207"/>
      <c r="F336" s="31" t="str">
        <f>+F322</f>
        <v>Coord. Geral</v>
      </c>
      <c r="G336" s="31" t="str">
        <f>+F335</f>
        <v>SMGP/DTI</v>
      </c>
      <c r="H336" s="182" t="str">
        <f>+G335</f>
        <v>Coord..Consult.</v>
      </c>
      <c r="I336" s="197">
        <v>0</v>
      </c>
      <c r="J336" s="45" t="s">
        <v>44</v>
      </c>
      <c r="K336" s="19"/>
    </row>
    <row r="337" spans="1:11" ht="12.75" customHeight="1" outlineLevel="5" x14ac:dyDescent="0.2">
      <c r="A337" s="10" t="s">
        <v>11</v>
      </c>
      <c r="B337" s="129">
        <v>2</v>
      </c>
      <c r="C337" s="168">
        <f t="shared" si="47"/>
        <v>42654</v>
      </c>
      <c r="D337" s="18">
        <f t="shared" si="46"/>
        <v>42656</v>
      </c>
      <c r="E337" s="207"/>
      <c r="F337" s="31" t="s">
        <v>36</v>
      </c>
      <c r="G337" s="31" t="s">
        <v>66</v>
      </c>
      <c r="H337" s="182" t="s">
        <v>65</v>
      </c>
      <c r="I337" s="197">
        <v>0</v>
      </c>
      <c r="J337" s="45" t="s">
        <v>44</v>
      </c>
      <c r="K337" s="19"/>
    </row>
    <row r="338" spans="1:11" ht="12.75" customHeight="1" outlineLevel="5" x14ac:dyDescent="0.2">
      <c r="A338" s="10" t="s">
        <v>12</v>
      </c>
      <c r="B338" s="129">
        <v>1</v>
      </c>
      <c r="C338" s="168">
        <f t="shared" si="47"/>
        <v>42656</v>
      </c>
      <c r="D338" s="18">
        <f t="shared" si="46"/>
        <v>42657</v>
      </c>
      <c r="E338" s="207"/>
      <c r="F338" s="31" t="s">
        <v>36</v>
      </c>
      <c r="G338" s="31" t="s">
        <v>66</v>
      </c>
      <c r="H338" s="182" t="s">
        <v>65</v>
      </c>
      <c r="I338" s="197">
        <v>0</v>
      </c>
      <c r="J338" s="45" t="s">
        <v>44</v>
      </c>
      <c r="K338" s="19"/>
    </row>
    <row r="339" spans="1:11" ht="12.75" customHeight="1" outlineLevel="5" thickBot="1" x14ac:dyDescent="0.25">
      <c r="A339" s="8" t="s">
        <v>23</v>
      </c>
      <c r="B339" s="130">
        <v>108</v>
      </c>
      <c r="C339" s="168">
        <f t="shared" si="47"/>
        <v>42657</v>
      </c>
      <c r="D339" s="18">
        <f t="shared" si="46"/>
        <v>42765</v>
      </c>
      <c r="E339" s="208"/>
      <c r="F339" s="31" t="str">
        <f>+F331</f>
        <v>SMGP/DTI</v>
      </c>
      <c r="G339" s="31" t="str">
        <f>+H331</f>
        <v>Coord.Geral</v>
      </c>
      <c r="H339" s="182" t="str">
        <f>+G331</f>
        <v>Coord..Consult.</v>
      </c>
      <c r="I339" s="198">
        <v>0</v>
      </c>
      <c r="J339" s="46" t="s">
        <v>44</v>
      </c>
      <c r="K339" s="21"/>
    </row>
    <row r="340" spans="1:11" ht="12.75" customHeight="1" outlineLevel="4" thickBot="1" x14ac:dyDescent="0.25">
      <c r="A340" s="135" t="s">
        <v>90</v>
      </c>
      <c r="B340" s="128">
        <f>SUM(B341:B351)</f>
        <v>460</v>
      </c>
      <c r="C340" s="166"/>
      <c r="D340" s="15"/>
      <c r="E340" s="206" t="s">
        <v>32</v>
      </c>
      <c r="F340" s="30"/>
      <c r="G340" s="30"/>
      <c r="H340" s="47"/>
      <c r="I340" s="176">
        <f>AVERAGE(I341:I351)</f>
        <v>0</v>
      </c>
      <c r="J340" s="44" t="s">
        <v>44</v>
      </c>
      <c r="K340" s="16"/>
    </row>
    <row r="341" spans="1:11" ht="12.75" customHeight="1" outlineLevel="5" x14ac:dyDescent="0.2">
      <c r="A341" s="5" t="s">
        <v>38</v>
      </c>
      <c r="B341" s="129">
        <v>5</v>
      </c>
      <c r="C341" s="168">
        <v>42430</v>
      </c>
      <c r="D341" s="20">
        <f>+C341+B341</f>
        <v>42435</v>
      </c>
      <c r="E341" s="207"/>
      <c r="F341" s="31" t="s">
        <v>112</v>
      </c>
      <c r="G341" s="31" t="s">
        <v>59</v>
      </c>
      <c r="H341" s="182" t="s">
        <v>35</v>
      </c>
      <c r="I341" s="196">
        <v>0</v>
      </c>
      <c r="J341" s="45" t="s">
        <v>44</v>
      </c>
      <c r="K341" s="19"/>
    </row>
    <row r="342" spans="1:11" ht="12.75" customHeight="1" outlineLevel="5" x14ac:dyDescent="0.2">
      <c r="A342" s="5" t="s">
        <v>39</v>
      </c>
      <c r="B342" s="129">
        <v>5</v>
      </c>
      <c r="C342" s="168">
        <f>+D341</f>
        <v>42435</v>
      </c>
      <c r="D342" s="20">
        <f t="shared" ref="D342:D351" si="48">+C342+B342</f>
        <v>42440</v>
      </c>
      <c r="E342" s="207"/>
      <c r="F342" s="31" t="s">
        <v>36</v>
      </c>
      <c r="G342" s="31" t="s">
        <v>59</v>
      </c>
      <c r="H342" s="182" t="s">
        <v>113</v>
      </c>
      <c r="I342" s="197">
        <v>0</v>
      </c>
      <c r="J342" s="45" t="s">
        <v>44</v>
      </c>
      <c r="K342" s="19"/>
    </row>
    <row r="343" spans="1:11" ht="12.75" customHeight="1" outlineLevel="5" x14ac:dyDescent="0.2">
      <c r="A343" s="5" t="s">
        <v>25</v>
      </c>
      <c r="B343" s="129">
        <v>14</v>
      </c>
      <c r="C343" s="168">
        <f t="shared" ref="C343:C351" si="49">+D342</f>
        <v>42440</v>
      </c>
      <c r="D343" s="20">
        <f t="shared" si="48"/>
        <v>42454</v>
      </c>
      <c r="E343" s="207"/>
      <c r="F343" s="31" t="s">
        <v>36</v>
      </c>
      <c r="G343" s="31" t="s">
        <v>59</v>
      </c>
      <c r="H343" s="182" t="s">
        <v>35</v>
      </c>
      <c r="I343" s="197">
        <v>0</v>
      </c>
      <c r="J343" s="45" t="s">
        <v>44</v>
      </c>
      <c r="K343" s="19"/>
    </row>
    <row r="344" spans="1:11" ht="12.75" customHeight="1" outlineLevel="5" x14ac:dyDescent="0.2">
      <c r="A344" s="10" t="s">
        <v>14</v>
      </c>
      <c r="B344" s="129">
        <v>4</v>
      </c>
      <c r="C344" s="168">
        <f t="shared" si="49"/>
        <v>42454</v>
      </c>
      <c r="D344" s="20">
        <f t="shared" si="48"/>
        <v>42458</v>
      </c>
      <c r="E344" s="207"/>
      <c r="F344" s="63" t="s">
        <v>35</v>
      </c>
      <c r="G344" s="31" t="s">
        <v>59</v>
      </c>
      <c r="H344" s="182"/>
      <c r="I344" s="197">
        <v>0</v>
      </c>
      <c r="J344" s="45" t="s">
        <v>44</v>
      </c>
      <c r="K344" s="19"/>
    </row>
    <row r="345" spans="1:11" ht="12.75" customHeight="1" outlineLevel="5" x14ac:dyDescent="0.2">
      <c r="A345" s="10" t="s">
        <v>8</v>
      </c>
      <c r="B345" s="129">
        <v>5</v>
      </c>
      <c r="C345" s="168">
        <f t="shared" si="49"/>
        <v>42458</v>
      </c>
      <c r="D345" s="20">
        <f t="shared" si="48"/>
        <v>42463</v>
      </c>
      <c r="E345" s="207"/>
      <c r="F345" s="31" t="s">
        <v>36</v>
      </c>
      <c r="G345" s="31" t="s">
        <v>59</v>
      </c>
      <c r="H345" s="182"/>
      <c r="I345" s="197">
        <v>0</v>
      </c>
      <c r="J345" s="45" t="s">
        <v>44</v>
      </c>
      <c r="K345" s="19"/>
    </row>
    <row r="346" spans="1:11" ht="12.75" customHeight="1" outlineLevel="5" x14ac:dyDescent="0.2">
      <c r="A346" s="10" t="s">
        <v>9</v>
      </c>
      <c r="B346" s="129">
        <v>30</v>
      </c>
      <c r="C346" s="168">
        <f t="shared" si="49"/>
        <v>42463</v>
      </c>
      <c r="D346" s="20">
        <f t="shared" si="48"/>
        <v>42493</v>
      </c>
      <c r="E346" s="207"/>
      <c r="F346" s="31" t="s">
        <v>36</v>
      </c>
      <c r="G346" s="31" t="s">
        <v>59</v>
      </c>
      <c r="H346" s="182"/>
      <c r="I346" s="197">
        <v>0</v>
      </c>
      <c r="J346" s="45" t="s">
        <v>44</v>
      </c>
      <c r="K346" s="19"/>
    </row>
    <row r="347" spans="1:11" ht="12.75" customHeight="1" outlineLevel="5" x14ac:dyDescent="0.2">
      <c r="A347" s="10" t="s">
        <v>10</v>
      </c>
      <c r="B347" s="129">
        <v>5</v>
      </c>
      <c r="C347" s="168">
        <f t="shared" si="49"/>
        <v>42493</v>
      </c>
      <c r="D347" s="20">
        <f t="shared" si="48"/>
        <v>42498</v>
      </c>
      <c r="E347" s="207"/>
      <c r="F347" s="31" t="s">
        <v>112</v>
      </c>
      <c r="G347" s="31" t="s">
        <v>59</v>
      </c>
      <c r="H347" s="182" t="s">
        <v>35</v>
      </c>
      <c r="I347" s="197">
        <v>0</v>
      </c>
      <c r="J347" s="45" t="s">
        <v>44</v>
      </c>
      <c r="K347" s="19"/>
    </row>
    <row r="348" spans="1:11" ht="12.75" customHeight="1" outlineLevel="5" x14ac:dyDescent="0.2">
      <c r="A348" s="10" t="s">
        <v>14</v>
      </c>
      <c r="B348" s="129">
        <v>5</v>
      </c>
      <c r="C348" s="168">
        <f t="shared" si="49"/>
        <v>42498</v>
      </c>
      <c r="D348" s="20">
        <f t="shared" si="48"/>
        <v>42503</v>
      </c>
      <c r="E348" s="207"/>
      <c r="F348" s="63" t="s">
        <v>35</v>
      </c>
      <c r="G348" s="31" t="s">
        <v>59</v>
      </c>
      <c r="H348" s="182"/>
      <c r="I348" s="197">
        <v>0</v>
      </c>
      <c r="J348" s="45" t="s">
        <v>44</v>
      </c>
      <c r="K348" s="19"/>
    </row>
    <row r="349" spans="1:11" ht="12.75" customHeight="1" outlineLevel="5" x14ac:dyDescent="0.2">
      <c r="A349" s="10" t="s">
        <v>11</v>
      </c>
      <c r="B349" s="129">
        <v>7</v>
      </c>
      <c r="C349" s="168">
        <f t="shared" si="49"/>
        <v>42503</v>
      </c>
      <c r="D349" s="20">
        <f t="shared" si="48"/>
        <v>42510</v>
      </c>
      <c r="E349" s="207"/>
      <c r="F349" s="31" t="s">
        <v>36</v>
      </c>
      <c r="G349" s="31" t="s">
        <v>35</v>
      </c>
      <c r="H349" s="182" t="s">
        <v>114</v>
      </c>
      <c r="I349" s="197">
        <v>0</v>
      </c>
      <c r="J349" s="45" t="s">
        <v>44</v>
      </c>
      <c r="K349" s="19"/>
    </row>
    <row r="350" spans="1:11" ht="12.75" customHeight="1" outlineLevel="5" x14ac:dyDescent="0.2">
      <c r="A350" s="10" t="s">
        <v>12</v>
      </c>
      <c r="B350" s="129">
        <v>2</v>
      </c>
      <c r="C350" s="168">
        <f t="shared" si="49"/>
        <v>42510</v>
      </c>
      <c r="D350" s="20">
        <f t="shared" si="48"/>
        <v>42512</v>
      </c>
      <c r="E350" s="207"/>
      <c r="F350" s="31" t="s">
        <v>36</v>
      </c>
      <c r="G350" s="31" t="s">
        <v>59</v>
      </c>
      <c r="H350" s="182" t="s">
        <v>113</v>
      </c>
      <c r="I350" s="197">
        <v>0</v>
      </c>
      <c r="J350" s="45" t="s">
        <v>44</v>
      </c>
      <c r="K350" s="19"/>
    </row>
    <row r="351" spans="1:11" ht="12.75" customHeight="1" outlineLevel="5" thickBot="1" x14ac:dyDescent="0.25">
      <c r="A351" s="8" t="s">
        <v>23</v>
      </c>
      <c r="B351" s="130">
        <v>378</v>
      </c>
      <c r="C351" s="168">
        <f t="shared" si="49"/>
        <v>42512</v>
      </c>
      <c r="D351" s="20">
        <f t="shared" si="48"/>
        <v>42890</v>
      </c>
      <c r="E351" s="208"/>
      <c r="F351" s="31" t="s">
        <v>112</v>
      </c>
      <c r="G351" s="31" t="s">
        <v>35</v>
      </c>
      <c r="H351" s="182" t="s">
        <v>59</v>
      </c>
      <c r="I351" s="198">
        <v>0</v>
      </c>
      <c r="J351" s="46" t="s">
        <v>44</v>
      </c>
      <c r="K351" s="21"/>
    </row>
    <row r="352" spans="1:11" ht="12.75" customHeight="1" outlineLevel="4" thickBot="1" x14ac:dyDescent="0.25">
      <c r="A352" s="135" t="s">
        <v>91</v>
      </c>
      <c r="B352" s="128">
        <f>SUM(B353:B369)</f>
        <v>380</v>
      </c>
      <c r="C352" s="166"/>
      <c r="D352" s="15"/>
      <c r="E352" s="206" t="s">
        <v>32</v>
      </c>
      <c r="F352" s="33"/>
      <c r="G352" s="30"/>
      <c r="H352" s="47"/>
      <c r="I352" s="176">
        <f>AVERAGE(I353:I369)</f>
        <v>3.5294117647058823E-2</v>
      </c>
      <c r="J352" s="44" t="s">
        <v>43</v>
      </c>
      <c r="K352" s="41"/>
    </row>
    <row r="353" spans="1:11" ht="12.75" customHeight="1" outlineLevel="5" x14ac:dyDescent="0.2">
      <c r="A353" s="136" t="s">
        <v>27</v>
      </c>
      <c r="B353" s="129">
        <v>5</v>
      </c>
      <c r="C353" s="168">
        <v>42096</v>
      </c>
      <c r="D353" s="18">
        <f>+C353+B353</f>
        <v>42101</v>
      </c>
      <c r="E353" s="207"/>
      <c r="F353" s="63" t="s">
        <v>55</v>
      </c>
      <c r="G353" s="63" t="s">
        <v>35</v>
      </c>
      <c r="H353" s="177" t="str">
        <f>+F354</f>
        <v>SMGP/DTI</v>
      </c>
      <c r="I353" s="22">
        <v>0.3</v>
      </c>
      <c r="J353" s="45" t="s">
        <v>43</v>
      </c>
      <c r="K353" s="42"/>
    </row>
    <row r="354" spans="1:11" ht="12.75" customHeight="1" outlineLevel="5" x14ac:dyDescent="0.2">
      <c r="A354" s="136" t="s">
        <v>26</v>
      </c>
      <c r="B354" s="129">
        <v>7</v>
      </c>
      <c r="C354" s="168">
        <f>+D353</f>
        <v>42101</v>
      </c>
      <c r="D354" s="20">
        <f>+C354+B354</f>
        <v>42108</v>
      </c>
      <c r="E354" s="207"/>
      <c r="F354" s="63" t="s">
        <v>112</v>
      </c>
      <c r="G354" s="63" t="s">
        <v>58</v>
      </c>
      <c r="H354" s="177"/>
      <c r="I354" s="22">
        <v>0.3</v>
      </c>
      <c r="J354" s="45" t="s">
        <v>43</v>
      </c>
      <c r="K354" s="42"/>
    </row>
    <row r="355" spans="1:11" ht="12.75" customHeight="1" outlineLevel="5" x14ac:dyDescent="0.2">
      <c r="A355" s="136" t="s">
        <v>14</v>
      </c>
      <c r="B355" s="129">
        <v>5</v>
      </c>
      <c r="C355" s="168">
        <f>+D354</f>
        <v>42108</v>
      </c>
      <c r="D355" s="20">
        <f t="shared" ref="D355:D369" si="50">+C355+B355</f>
        <v>42113</v>
      </c>
      <c r="E355" s="207"/>
      <c r="F355" s="63" t="s">
        <v>35</v>
      </c>
      <c r="G355" s="63" t="s">
        <v>58</v>
      </c>
      <c r="H355" s="177"/>
      <c r="I355" s="22">
        <v>0</v>
      </c>
      <c r="J355" s="45" t="s">
        <v>44</v>
      </c>
      <c r="K355" s="42"/>
    </row>
    <row r="356" spans="1:11" ht="12.75" customHeight="1" outlineLevel="5" x14ac:dyDescent="0.2">
      <c r="A356" s="136" t="s">
        <v>77</v>
      </c>
      <c r="B356" s="129">
        <v>15</v>
      </c>
      <c r="C356" s="168">
        <f>+D355</f>
        <v>42113</v>
      </c>
      <c r="D356" s="20">
        <f t="shared" si="50"/>
        <v>42128</v>
      </c>
      <c r="E356" s="207"/>
      <c r="F356" s="63" t="s">
        <v>55</v>
      </c>
      <c r="G356" s="63" t="s">
        <v>35</v>
      </c>
      <c r="H356" s="177" t="s">
        <v>58</v>
      </c>
      <c r="I356" s="22">
        <v>0</v>
      </c>
      <c r="J356" s="45" t="s">
        <v>44</v>
      </c>
      <c r="K356" s="42"/>
    </row>
    <row r="357" spans="1:11" ht="12.75" customHeight="1" outlineLevel="5" x14ac:dyDescent="0.2">
      <c r="A357" s="136" t="s">
        <v>15</v>
      </c>
      <c r="B357" s="129">
        <v>5</v>
      </c>
      <c r="C357" s="168">
        <f t="shared" ref="C357:C369" si="51">+D356</f>
        <v>42128</v>
      </c>
      <c r="D357" s="20">
        <f t="shared" si="50"/>
        <v>42133</v>
      </c>
      <c r="E357" s="207"/>
      <c r="F357" s="63" t="s">
        <v>55</v>
      </c>
      <c r="G357" s="63" t="s">
        <v>35</v>
      </c>
      <c r="H357" s="177" t="s">
        <v>58</v>
      </c>
      <c r="I357" s="22">
        <v>0</v>
      </c>
      <c r="J357" s="45" t="s">
        <v>44</v>
      </c>
      <c r="K357" s="42"/>
    </row>
    <row r="358" spans="1:11" ht="12.75" customHeight="1" outlineLevel="5" x14ac:dyDescent="0.2">
      <c r="A358" s="136" t="s">
        <v>25</v>
      </c>
      <c r="B358" s="129">
        <v>15</v>
      </c>
      <c r="C358" s="168">
        <f t="shared" si="51"/>
        <v>42133</v>
      </c>
      <c r="D358" s="20">
        <f t="shared" si="50"/>
        <v>42148</v>
      </c>
      <c r="E358" s="207"/>
      <c r="F358" s="63" t="s">
        <v>55</v>
      </c>
      <c r="G358" s="63" t="s">
        <v>35</v>
      </c>
      <c r="H358" s="177" t="s">
        <v>58</v>
      </c>
      <c r="I358" s="22">
        <v>0</v>
      </c>
      <c r="J358" s="45" t="s">
        <v>44</v>
      </c>
      <c r="K358" s="42"/>
    </row>
    <row r="359" spans="1:11" ht="12.75" customHeight="1" outlineLevel="5" x14ac:dyDescent="0.2">
      <c r="A359" s="136" t="s">
        <v>16</v>
      </c>
      <c r="B359" s="129">
        <v>5</v>
      </c>
      <c r="C359" s="168">
        <f t="shared" si="51"/>
        <v>42148</v>
      </c>
      <c r="D359" s="20">
        <f t="shared" si="50"/>
        <v>42153</v>
      </c>
      <c r="E359" s="207"/>
      <c r="F359" s="63" t="s">
        <v>35</v>
      </c>
      <c r="G359" s="63" t="s">
        <v>58</v>
      </c>
      <c r="H359" s="177"/>
      <c r="I359" s="22">
        <v>0</v>
      </c>
      <c r="J359" s="45" t="s">
        <v>44</v>
      </c>
      <c r="K359" s="42"/>
    </row>
    <row r="360" spans="1:11" ht="12.75" customHeight="1" outlineLevel="5" x14ac:dyDescent="0.2">
      <c r="A360" s="136" t="s">
        <v>17</v>
      </c>
      <c r="B360" s="129">
        <v>30</v>
      </c>
      <c r="C360" s="168">
        <f t="shared" si="51"/>
        <v>42153</v>
      </c>
      <c r="D360" s="20">
        <f t="shared" si="50"/>
        <v>42183</v>
      </c>
      <c r="E360" s="207"/>
      <c r="F360" s="63" t="s">
        <v>55</v>
      </c>
      <c r="G360" s="63" t="s">
        <v>35</v>
      </c>
      <c r="H360" s="177" t="s">
        <v>58</v>
      </c>
      <c r="I360" s="22">
        <v>0</v>
      </c>
      <c r="J360" s="45" t="s">
        <v>44</v>
      </c>
      <c r="K360" s="42"/>
    </row>
    <row r="361" spans="1:11" ht="12.75" customHeight="1" outlineLevel="5" x14ac:dyDescent="0.2">
      <c r="A361" s="136" t="s">
        <v>18</v>
      </c>
      <c r="B361" s="129">
        <v>7</v>
      </c>
      <c r="C361" s="168">
        <f t="shared" si="51"/>
        <v>42183</v>
      </c>
      <c r="D361" s="20">
        <f t="shared" si="50"/>
        <v>42190</v>
      </c>
      <c r="E361" s="207"/>
      <c r="F361" s="63" t="s">
        <v>101</v>
      </c>
      <c r="G361" s="63" t="s">
        <v>58</v>
      </c>
      <c r="H361" s="177"/>
      <c r="I361" s="22">
        <v>0</v>
      </c>
      <c r="J361" s="45" t="s">
        <v>44</v>
      </c>
      <c r="K361" s="42"/>
    </row>
    <row r="362" spans="1:11" ht="12.75" customHeight="1" outlineLevel="5" x14ac:dyDescent="0.2">
      <c r="A362" s="136" t="s">
        <v>14</v>
      </c>
      <c r="B362" s="129">
        <v>5</v>
      </c>
      <c r="C362" s="168">
        <f t="shared" si="51"/>
        <v>42190</v>
      </c>
      <c r="D362" s="20">
        <f t="shared" si="50"/>
        <v>42195</v>
      </c>
      <c r="E362" s="207"/>
      <c r="F362" s="63" t="s">
        <v>35</v>
      </c>
      <c r="G362" s="63" t="s">
        <v>58</v>
      </c>
      <c r="H362" s="177"/>
      <c r="I362" s="22">
        <v>0</v>
      </c>
      <c r="J362" s="45" t="s">
        <v>44</v>
      </c>
      <c r="K362" s="42"/>
    </row>
    <row r="363" spans="1:11" ht="12.75" customHeight="1" outlineLevel="5" x14ac:dyDescent="0.2">
      <c r="A363" s="136" t="s">
        <v>19</v>
      </c>
      <c r="B363" s="129">
        <v>15</v>
      </c>
      <c r="C363" s="168">
        <f t="shared" si="51"/>
        <v>42195</v>
      </c>
      <c r="D363" s="20">
        <f t="shared" si="50"/>
        <v>42210</v>
      </c>
      <c r="E363" s="207"/>
      <c r="F363" s="63" t="s">
        <v>55</v>
      </c>
      <c r="G363" s="63" t="s">
        <v>35</v>
      </c>
      <c r="H363" s="177" t="s">
        <v>58</v>
      </c>
      <c r="I363" s="22">
        <v>0</v>
      </c>
      <c r="J363" s="45" t="s">
        <v>44</v>
      </c>
      <c r="K363" s="42"/>
    </row>
    <row r="364" spans="1:11" ht="12.75" customHeight="1" outlineLevel="5" x14ac:dyDescent="0.2">
      <c r="A364" s="136" t="s">
        <v>20</v>
      </c>
      <c r="B364" s="129">
        <v>7</v>
      </c>
      <c r="C364" s="168">
        <f t="shared" si="51"/>
        <v>42210</v>
      </c>
      <c r="D364" s="20">
        <f t="shared" si="50"/>
        <v>42217</v>
      </c>
      <c r="E364" s="207"/>
      <c r="F364" s="63" t="s">
        <v>101</v>
      </c>
      <c r="G364" s="63" t="s">
        <v>58</v>
      </c>
      <c r="H364" s="177" t="s">
        <v>35</v>
      </c>
      <c r="I364" s="22">
        <v>0</v>
      </c>
      <c r="J364" s="45" t="s">
        <v>44</v>
      </c>
      <c r="K364" s="42"/>
    </row>
    <row r="365" spans="1:11" ht="12.75" customHeight="1" outlineLevel="5" x14ac:dyDescent="0.2">
      <c r="A365" s="136" t="s">
        <v>24</v>
      </c>
      <c r="B365" s="129">
        <v>7</v>
      </c>
      <c r="C365" s="168">
        <f t="shared" si="51"/>
        <v>42217</v>
      </c>
      <c r="D365" s="20">
        <f t="shared" si="50"/>
        <v>42224</v>
      </c>
      <c r="E365" s="207"/>
      <c r="F365" s="63" t="s">
        <v>55</v>
      </c>
      <c r="G365" s="63" t="s">
        <v>35</v>
      </c>
      <c r="H365" s="177" t="s">
        <v>58</v>
      </c>
      <c r="I365" s="22">
        <v>0</v>
      </c>
      <c r="J365" s="45" t="s">
        <v>44</v>
      </c>
      <c r="K365" s="42"/>
    </row>
    <row r="366" spans="1:11" ht="12.75" customHeight="1" outlineLevel="5" x14ac:dyDescent="0.2">
      <c r="A366" s="136" t="s">
        <v>21</v>
      </c>
      <c r="B366" s="129">
        <v>2</v>
      </c>
      <c r="C366" s="168">
        <f t="shared" si="51"/>
        <v>42224</v>
      </c>
      <c r="D366" s="20">
        <f t="shared" si="50"/>
        <v>42226</v>
      </c>
      <c r="E366" s="207"/>
      <c r="F366" s="63" t="s">
        <v>35</v>
      </c>
      <c r="G366" s="63" t="s">
        <v>58</v>
      </c>
      <c r="H366" s="177"/>
      <c r="I366" s="22">
        <v>0</v>
      </c>
      <c r="J366" s="45" t="s">
        <v>44</v>
      </c>
      <c r="K366" s="42"/>
    </row>
    <row r="367" spans="1:11" ht="12.75" customHeight="1" outlineLevel="5" x14ac:dyDescent="0.2">
      <c r="A367" s="136" t="s">
        <v>14</v>
      </c>
      <c r="B367" s="129">
        <v>5</v>
      </c>
      <c r="C367" s="168">
        <f t="shared" si="51"/>
        <v>42226</v>
      </c>
      <c r="D367" s="20">
        <f t="shared" si="50"/>
        <v>42231</v>
      </c>
      <c r="E367" s="207"/>
      <c r="F367" s="63" t="s">
        <v>35</v>
      </c>
      <c r="G367" s="63" t="s">
        <v>58</v>
      </c>
      <c r="H367" s="177"/>
      <c r="I367" s="22">
        <v>0</v>
      </c>
      <c r="J367" s="45" t="s">
        <v>44</v>
      </c>
      <c r="K367" s="42"/>
    </row>
    <row r="368" spans="1:11" ht="12.75" customHeight="1" outlineLevel="5" x14ac:dyDescent="0.2">
      <c r="A368" s="136" t="s">
        <v>22</v>
      </c>
      <c r="B368" s="129">
        <v>5</v>
      </c>
      <c r="C368" s="168">
        <f t="shared" si="51"/>
        <v>42231</v>
      </c>
      <c r="D368" s="20">
        <f t="shared" si="50"/>
        <v>42236</v>
      </c>
      <c r="E368" s="207"/>
      <c r="F368" s="63" t="s">
        <v>55</v>
      </c>
      <c r="G368" s="63" t="s">
        <v>35</v>
      </c>
      <c r="H368" s="177" t="s">
        <v>58</v>
      </c>
      <c r="I368" s="22">
        <v>0</v>
      </c>
      <c r="J368" s="45" t="s">
        <v>44</v>
      </c>
      <c r="K368" s="42"/>
    </row>
    <row r="369" spans="1:11" ht="12.75" customHeight="1" outlineLevel="5" thickBot="1" x14ac:dyDescent="0.25">
      <c r="A369" s="137" t="s">
        <v>23</v>
      </c>
      <c r="B369" s="130">
        <v>240</v>
      </c>
      <c r="C369" s="168">
        <f t="shared" si="51"/>
        <v>42236</v>
      </c>
      <c r="D369" s="20">
        <f t="shared" si="50"/>
        <v>42476</v>
      </c>
      <c r="E369" s="208"/>
      <c r="F369" s="64" t="str">
        <f>+F354</f>
        <v>SMGP/DTI</v>
      </c>
      <c r="G369" s="63" t="str">
        <f>+G368</f>
        <v>Coord. Geral</v>
      </c>
      <c r="H369" s="177" t="s">
        <v>58</v>
      </c>
      <c r="I369" s="23">
        <v>0</v>
      </c>
      <c r="J369" s="46" t="s">
        <v>44</v>
      </c>
      <c r="K369" s="43"/>
    </row>
    <row r="370" spans="1:11" ht="12.75" customHeight="1" outlineLevel="4" thickBot="1" x14ac:dyDescent="0.25">
      <c r="A370" s="135" t="s">
        <v>92</v>
      </c>
      <c r="B370" s="128">
        <f>SUM(B371:B381)</f>
        <v>622</v>
      </c>
      <c r="C370" s="166"/>
      <c r="D370" s="167"/>
      <c r="E370" s="206" t="s">
        <v>67</v>
      </c>
      <c r="F370" s="30"/>
      <c r="G370" s="30"/>
      <c r="H370" s="47"/>
      <c r="I370" s="195">
        <f>AVERAGE(I371:I381)</f>
        <v>0</v>
      </c>
      <c r="J370" s="44" t="s">
        <v>44</v>
      </c>
      <c r="K370" s="16"/>
    </row>
    <row r="371" spans="1:11" ht="12.75" customHeight="1" outlineLevel="5" x14ac:dyDescent="0.2">
      <c r="A371" s="157" t="s">
        <v>38</v>
      </c>
      <c r="B371" s="129">
        <v>5</v>
      </c>
      <c r="C371" s="168">
        <f>D369</f>
        <v>42476</v>
      </c>
      <c r="D371" s="172">
        <f>+C371+B371</f>
        <v>42481</v>
      </c>
      <c r="E371" s="207"/>
      <c r="F371" s="31" t="s">
        <v>112</v>
      </c>
      <c r="G371" s="31" t="s">
        <v>59</v>
      </c>
      <c r="H371" s="182" t="s">
        <v>35</v>
      </c>
      <c r="I371" s="196">
        <v>0</v>
      </c>
      <c r="J371" s="45" t="s">
        <v>44</v>
      </c>
      <c r="K371" s="19"/>
    </row>
    <row r="372" spans="1:11" ht="12.75" customHeight="1" outlineLevel="5" x14ac:dyDescent="0.2">
      <c r="A372" s="157" t="s">
        <v>39</v>
      </c>
      <c r="B372" s="129">
        <v>5</v>
      </c>
      <c r="C372" s="168">
        <f>+D371</f>
        <v>42481</v>
      </c>
      <c r="D372" s="172">
        <f t="shared" ref="D372:D381" si="52">+C372+B372</f>
        <v>42486</v>
      </c>
      <c r="E372" s="207"/>
      <c r="F372" s="31" t="s">
        <v>36</v>
      </c>
      <c r="G372" s="31" t="s">
        <v>59</v>
      </c>
      <c r="H372" s="182" t="s">
        <v>113</v>
      </c>
      <c r="I372" s="197">
        <v>0</v>
      </c>
      <c r="J372" s="45" t="s">
        <v>44</v>
      </c>
      <c r="K372" s="19"/>
    </row>
    <row r="373" spans="1:11" ht="12.75" customHeight="1" outlineLevel="5" x14ac:dyDescent="0.2">
      <c r="A373" s="136" t="s">
        <v>25</v>
      </c>
      <c r="B373" s="129">
        <v>14</v>
      </c>
      <c r="C373" s="168">
        <f>+D372</f>
        <v>42486</v>
      </c>
      <c r="D373" s="172">
        <f t="shared" si="52"/>
        <v>42500</v>
      </c>
      <c r="E373" s="207"/>
      <c r="F373" s="31" t="s">
        <v>36</v>
      </c>
      <c r="G373" s="31" t="s">
        <v>59</v>
      </c>
      <c r="H373" s="182" t="s">
        <v>35</v>
      </c>
      <c r="I373" s="197">
        <v>0</v>
      </c>
      <c r="J373" s="45" t="s">
        <v>44</v>
      </c>
      <c r="K373" s="19"/>
    </row>
    <row r="374" spans="1:11" ht="12.75" customHeight="1" outlineLevel="5" x14ac:dyDescent="0.2">
      <c r="A374" s="136" t="s">
        <v>14</v>
      </c>
      <c r="B374" s="129">
        <v>4</v>
      </c>
      <c r="C374" s="168">
        <f t="shared" ref="C374:C381" si="53">+D373</f>
        <v>42500</v>
      </c>
      <c r="D374" s="172">
        <f t="shared" si="52"/>
        <v>42504</v>
      </c>
      <c r="E374" s="207"/>
      <c r="F374" s="63" t="s">
        <v>35</v>
      </c>
      <c r="G374" s="31" t="s">
        <v>59</v>
      </c>
      <c r="H374" s="182"/>
      <c r="I374" s="197">
        <v>0</v>
      </c>
      <c r="J374" s="45" t="s">
        <v>44</v>
      </c>
      <c r="K374" s="19"/>
    </row>
    <row r="375" spans="1:11" ht="12.75" customHeight="1" outlineLevel="5" x14ac:dyDescent="0.2">
      <c r="A375" s="136" t="s">
        <v>8</v>
      </c>
      <c r="B375" s="129">
        <v>5</v>
      </c>
      <c r="C375" s="168">
        <f t="shared" si="53"/>
        <v>42504</v>
      </c>
      <c r="D375" s="172">
        <f t="shared" si="52"/>
        <v>42509</v>
      </c>
      <c r="E375" s="207"/>
      <c r="F375" s="31" t="s">
        <v>36</v>
      </c>
      <c r="G375" s="31" t="s">
        <v>59</v>
      </c>
      <c r="H375" s="182"/>
      <c r="I375" s="197">
        <v>0</v>
      </c>
      <c r="J375" s="45" t="s">
        <v>44</v>
      </c>
      <c r="K375" s="19"/>
    </row>
    <row r="376" spans="1:11" ht="12.75" customHeight="1" outlineLevel="5" x14ac:dyDescent="0.2">
      <c r="A376" s="136" t="s">
        <v>9</v>
      </c>
      <c r="B376" s="129">
        <v>30</v>
      </c>
      <c r="C376" s="168">
        <f t="shared" si="53"/>
        <v>42509</v>
      </c>
      <c r="D376" s="172">
        <f t="shared" si="52"/>
        <v>42539</v>
      </c>
      <c r="E376" s="207"/>
      <c r="F376" s="31" t="s">
        <v>36</v>
      </c>
      <c r="G376" s="31" t="s">
        <v>59</v>
      </c>
      <c r="H376" s="182"/>
      <c r="I376" s="197">
        <v>0</v>
      </c>
      <c r="J376" s="45" t="s">
        <v>44</v>
      </c>
      <c r="K376" s="19"/>
    </row>
    <row r="377" spans="1:11" ht="12.75" customHeight="1" outlineLevel="5" x14ac:dyDescent="0.2">
      <c r="A377" s="136" t="s">
        <v>10</v>
      </c>
      <c r="B377" s="129">
        <v>5</v>
      </c>
      <c r="C377" s="168">
        <f t="shared" si="53"/>
        <v>42539</v>
      </c>
      <c r="D377" s="172">
        <f t="shared" si="52"/>
        <v>42544</v>
      </c>
      <c r="E377" s="207"/>
      <c r="F377" s="31" t="s">
        <v>112</v>
      </c>
      <c r="G377" s="31" t="s">
        <v>59</v>
      </c>
      <c r="H377" s="182" t="s">
        <v>35</v>
      </c>
      <c r="I377" s="197">
        <v>0</v>
      </c>
      <c r="J377" s="45" t="s">
        <v>44</v>
      </c>
      <c r="K377" s="19"/>
    </row>
    <row r="378" spans="1:11" ht="12.75" customHeight="1" outlineLevel="5" x14ac:dyDescent="0.2">
      <c r="A378" s="136" t="s">
        <v>14</v>
      </c>
      <c r="B378" s="129">
        <v>5</v>
      </c>
      <c r="C378" s="168">
        <f t="shared" si="53"/>
        <v>42544</v>
      </c>
      <c r="D378" s="172">
        <f t="shared" si="52"/>
        <v>42549</v>
      </c>
      <c r="E378" s="207"/>
      <c r="F378" s="63" t="s">
        <v>35</v>
      </c>
      <c r="G378" s="31" t="s">
        <v>59</v>
      </c>
      <c r="H378" s="182"/>
      <c r="I378" s="197">
        <v>0</v>
      </c>
      <c r="J378" s="45" t="s">
        <v>44</v>
      </c>
      <c r="K378" s="19"/>
    </row>
    <row r="379" spans="1:11" ht="12.75" customHeight="1" outlineLevel="5" x14ac:dyDescent="0.2">
      <c r="A379" s="136" t="s">
        <v>11</v>
      </c>
      <c r="B379" s="129">
        <v>7</v>
      </c>
      <c r="C379" s="168">
        <f t="shared" si="53"/>
        <v>42549</v>
      </c>
      <c r="D379" s="172">
        <f t="shared" si="52"/>
        <v>42556</v>
      </c>
      <c r="E379" s="207"/>
      <c r="F379" s="31" t="s">
        <v>36</v>
      </c>
      <c r="G379" s="31" t="s">
        <v>35</v>
      </c>
      <c r="H379" s="182" t="s">
        <v>114</v>
      </c>
      <c r="I379" s="197">
        <v>0</v>
      </c>
      <c r="J379" s="45" t="s">
        <v>44</v>
      </c>
      <c r="K379" s="19"/>
    </row>
    <row r="380" spans="1:11" ht="12.75" customHeight="1" outlineLevel="5" x14ac:dyDescent="0.2">
      <c r="A380" s="136" t="s">
        <v>12</v>
      </c>
      <c r="B380" s="129">
        <v>2</v>
      </c>
      <c r="C380" s="168">
        <f t="shared" si="53"/>
        <v>42556</v>
      </c>
      <c r="D380" s="172">
        <f t="shared" si="52"/>
        <v>42558</v>
      </c>
      <c r="E380" s="207"/>
      <c r="F380" s="31" t="s">
        <v>36</v>
      </c>
      <c r="G380" s="31" t="s">
        <v>59</v>
      </c>
      <c r="H380" s="182" t="s">
        <v>113</v>
      </c>
      <c r="I380" s="197">
        <v>0</v>
      </c>
      <c r="J380" s="45" t="s">
        <v>44</v>
      </c>
      <c r="K380" s="19"/>
    </row>
    <row r="381" spans="1:11" ht="12.75" customHeight="1" outlineLevel="5" thickBot="1" x14ac:dyDescent="0.25">
      <c r="A381" s="11" t="s">
        <v>13</v>
      </c>
      <c r="B381" s="130">
        <f>360+180</f>
        <v>540</v>
      </c>
      <c r="C381" s="170">
        <f t="shared" si="53"/>
        <v>42558</v>
      </c>
      <c r="D381" s="173">
        <f t="shared" si="52"/>
        <v>43098</v>
      </c>
      <c r="E381" s="208"/>
      <c r="F381" s="32" t="s">
        <v>112</v>
      </c>
      <c r="G381" s="32" t="s">
        <v>35</v>
      </c>
      <c r="H381" s="186" t="s">
        <v>59</v>
      </c>
      <c r="I381" s="198">
        <v>0</v>
      </c>
      <c r="J381" s="46" t="s">
        <v>44</v>
      </c>
      <c r="K381" s="21"/>
    </row>
  </sheetData>
  <dataConsolidate/>
  <mergeCells count="27">
    <mergeCell ref="E93:E104"/>
    <mergeCell ref="E105:E116"/>
    <mergeCell ref="E117:E128"/>
    <mergeCell ref="E330:E339"/>
    <mergeCell ref="E215:E226"/>
    <mergeCell ref="E318:E329"/>
    <mergeCell ref="E227:E238"/>
    <mergeCell ref="E242:E253"/>
    <mergeCell ref="E254:E265"/>
    <mergeCell ref="E266:E277"/>
    <mergeCell ref="E282:E299"/>
    <mergeCell ref="E352:E369"/>
    <mergeCell ref="E370:E381"/>
    <mergeCell ref="E340:E351"/>
    <mergeCell ref="F1:H1"/>
    <mergeCell ref="E191:E202"/>
    <mergeCell ref="E203:E214"/>
    <mergeCell ref="E6:E23"/>
    <mergeCell ref="E24:E40"/>
    <mergeCell ref="E43:E60"/>
    <mergeCell ref="E173:E190"/>
    <mergeCell ref="E81:E92"/>
    <mergeCell ref="E131:E142"/>
    <mergeCell ref="E143:E154"/>
    <mergeCell ref="E155:E166"/>
    <mergeCell ref="E300:E317"/>
    <mergeCell ref="E61:E78"/>
  </mergeCells>
  <dataValidations count="1">
    <dataValidation type="list" allowBlank="1" showInputMessage="1" showErrorMessage="1" sqref="J242:J277 J173:J238 J3:J40 J42:J166 J282:J381">
      <formula1>$M$3:$M$6</formula1>
    </dataValidation>
  </dataValidations>
  <pageMargins left="0.39370078740157483" right="0.35433070866141736" top="0.55118110236220474" bottom="0.51181102362204722" header="0.51181102362204722" footer="0.51181102362204722"/>
  <pageSetup paperSize="8" scale="73" fitToHeight="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38900621</IDBDocs_x0020_Number>
    <TaxCatchAll xmlns="9c571b2f-e523-4ab2-ba2e-09e151a03ef4">
      <Value>11</Value>
      <Value>10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Duran-Ortiz, Mario R.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BR-L1094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Proposal&lt;/USER_STAGE&gt;&lt;PD_OBJ_TYPE&gt;0&lt;/PD_OBJ_TYPE&gt;&lt;MAKERECORD&gt;N&lt;/MAKERECORD&gt;&lt;PD_FILEPT_NO&gt;PO-BR-L1094-Anl&lt;/PD_FILEPT_NO&gt;&lt;/Data&gt;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DU-MUN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309E7282253CB4597EC2DB98CCF93E5" ma:contentTypeVersion="0" ma:contentTypeDescription="A content type to manage public (operations) IDB documents" ma:contentTypeScope="" ma:versionID="a08204332b9194c0b03609777a050db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760E42-4037-4383-BF90-2B0B02C6FEDB}"/>
</file>

<file path=customXml/itemProps2.xml><?xml version="1.0" encoding="utf-8"?>
<ds:datastoreItem xmlns:ds="http://schemas.openxmlformats.org/officeDocument/2006/customXml" ds:itemID="{745A0D8C-799F-44D6-BD32-30FC8C0B09A5}"/>
</file>

<file path=customXml/itemProps3.xml><?xml version="1.0" encoding="utf-8"?>
<ds:datastoreItem xmlns:ds="http://schemas.openxmlformats.org/officeDocument/2006/customXml" ds:itemID="{62D4A943-C10E-401B-AA7F-CCD8216CEFDF}"/>
</file>

<file path=customXml/itemProps4.xml><?xml version="1.0" encoding="utf-8"?>
<ds:datastoreItem xmlns:ds="http://schemas.openxmlformats.org/officeDocument/2006/customXml" ds:itemID="{2BCB53CC-43DE-4E85-872A-0B961AC1E793}"/>
</file>

<file path=customXml/itemProps5.xml><?xml version="1.0" encoding="utf-8"?>
<ds:datastoreItem xmlns:ds="http://schemas.openxmlformats.org/officeDocument/2006/customXml" ds:itemID="{0B50DDC6-4F9B-4452-A211-58167E3BE7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LONDRINA</vt:lpstr>
      <vt:lpstr>Sheet1</vt:lpstr>
      <vt:lpstr>LONDRINA!_ftn1</vt:lpstr>
      <vt:lpstr>LONDRINA!_ftnref1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Ejecución Plurianual (PEP)</dc:title>
  <dc:creator>RSPEZIALI</dc:creator>
  <cp:lastModifiedBy>Test</cp:lastModifiedBy>
  <cp:lastPrinted>2014-06-26T15:31:10Z</cp:lastPrinted>
  <dcterms:created xsi:type="dcterms:W3CDTF">2014-04-01T13:46:26Z</dcterms:created>
  <dcterms:modified xsi:type="dcterms:W3CDTF">2014-07-03T16:11:37Z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0x01010046CF21643EE8D14686A648AA6DAD0892007309E7282253CB4597EC2DB98CCF93E5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