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TCP/BO-T1301/15 LifeCycle Milestones/Draft Area/"/>
    </mc:Choice>
  </mc:AlternateContent>
  <bookViews>
    <workbookView xWindow="0" yWindow="0" windowWidth="23040" windowHeight="8535"/>
  </bookViews>
  <sheets>
    <sheet name="Presupuesto detallado" sheetId="1" r:id="rId1"/>
  </sheets>
  <externalReferences>
    <externalReference r:id="rId2"/>
  </externalReferences>
  <definedNames>
    <definedName name="estado">#REF!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5" i="1"/>
  <c r="G24" i="1"/>
  <c r="G41" i="1"/>
  <c r="G40" i="1"/>
  <c r="G39" i="1"/>
  <c r="G34" i="1"/>
  <c r="G33" i="1"/>
  <c r="G31" i="1"/>
  <c r="G30" i="1"/>
  <c r="G29" i="1"/>
  <c r="G28" i="1"/>
  <c r="G26" i="1"/>
  <c r="G22" i="1"/>
  <c r="G21" i="1"/>
  <c r="G20" i="1"/>
  <c r="G17" i="1"/>
  <c r="G16" i="1"/>
  <c r="G14" i="1"/>
  <c r="G11" i="1"/>
  <c r="G8" i="1"/>
  <c r="G7" i="1"/>
  <c r="G38" i="1"/>
  <c r="H37" i="1"/>
  <c r="I37" i="1"/>
  <c r="I36" i="1"/>
  <c r="I35" i="1"/>
  <c r="I43" i="1"/>
  <c r="G42" i="1"/>
  <c r="H40" i="1"/>
  <c r="K37" i="1"/>
  <c r="G36" i="1"/>
  <c r="B35" i="1"/>
  <c r="B26" i="1"/>
  <c r="H25" i="1"/>
  <c r="B25" i="1"/>
  <c r="H20" i="1"/>
  <c r="B20" i="1"/>
  <c r="B24" i="1"/>
  <c r="B18" i="1"/>
  <c r="H17" i="1"/>
  <c r="H16" i="1"/>
  <c r="H14" i="1"/>
  <c r="H11" i="1"/>
  <c r="B10" i="1"/>
  <c r="J5" i="1"/>
  <c r="J43" i="1"/>
  <c r="B5" i="1"/>
  <c r="G10" i="1"/>
  <c r="H10" i="1"/>
  <c r="G35" i="1"/>
  <c r="G13" i="1"/>
  <c r="H13" i="1"/>
  <c r="H36" i="1"/>
  <c r="K11" i="1"/>
  <c r="G27" i="1"/>
  <c r="K17" i="1"/>
  <c r="K20" i="1"/>
  <c r="K26" i="1"/>
  <c r="H26" i="1"/>
  <c r="K30" i="1"/>
  <c r="H30" i="1"/>
  <c r="K39" i="1"/>
  <c r="H39" i="1"/>
  <c r="G6" i="1"/>
  <c r="H7" i="1"/>
  <c r="K14" i="1"/>
  <c r="K21" i="1"/>
  <c r="H21" i="1"/>
  <c r="K31" i="1"/>
  <c r="H31" i="1"/>
  <c r="K24" i="1"/>
  <c r="H24" i="1"/>
  <c r="K29" i="1"/>
  <c r="H29" i="1"/>
  <c r="K34" i="1"/>
  <c r="H34" i="1"/>
  <c r="K41" i="1"/>
  <c r="H41" i="1"/>
  <c r="K42" i="1"/>
  <c r="H42" i="1"/>
  <c r="K8" i="1"/>
  <c r="H8" i="1"/>
  <c r="K22" i="1"/>
  <c r="H22" i="1"/>
  <c r="K25" i="1"/>
  <c r="K28" i="1"/>
  <c r="H28" i="1"/>
  <c r="G32" i="1"/>
  <c r="H33" i="1"/>
  <c r="K36" i="1"/>
  <c r="K40" i="1"/>
  <c r="K16" i="1"/>
  <c r="G15" i="1"/>
  <c r="K7" i="1"/>
  <c r="G19" i="1"/>
  <c r="G23" i="1"/>
  <c r="K33" i="1"/>
  <c r="G12" i="1"/>
  <c r="K12" i="1"/>
  <c r="K6" i="1"/>
  <c r="K32" i="1"/>
  <c r="G9" i="1"/>
  <c r="K13" i="1"/>
  <c r="K10" i="1"/>
  <c r="H38" i="1"/>
  <c r="H35" i="1"/>
  <c r="H27" i="1"/>
  <c r="K27" i="1"/>
  <c r="H15" i="1"/>
  <c r="H19" i="1"/>
  <c r="H12" i="1"/>
  <c r="H23" i="1"/>
  <c r="H32" i="1"/>
  <c r="H6" i="1"/>
  <c r="K15" i="1"/>
  <c r="K23" i="1"/>
  <c r="K38" i="1"/>
  <c r="K19" i="1"/>
  <c r="H9" i="1"/>
  <c r="K9" i="1"/>
  <c r="G5" i="1"/>
  <c r="G43" i="1"/>
  <c r="K18" i="1"/>
  <c r="H18" i="1"/>
  <c r="K35" i="1"/>
  <c r="H5" i="1"/>
  <c r="H43" i="1"/>
  <c r="K5" i="1"/>
  <c r="K43" i="1"/>
</calcChain>
</file>

<file path=xl/sharedStrings.xml><?xml version="1.0" encoding="utf-8"?>
<sst xmlns="http://schemas.openxmlformats.org/spreadsheetml/2006/main" count="115" uniqueCount="77">
  <si>
    <t>COOPERACION TECNICA -Apoyo a la Preparación e Implementación del “Programa de Ampliación y Mejora para Abastecimiento Sostenible y Resiliente de Agua a Ciudades I"</t>
  </si>
  <si>
    <t>PRESUPUESTO DETALLADO</t>
  </si>
  <si>
    <t>Componentes</t>
  </si>
  <si>
    <t>Descripción</t>
  </si>
  <si>
    <t>Medida</t>
  </si>
  <si>
    <t>Cantidad</t>
  </si>
  <si>
    <t>Número</t>
  </si>
  <si>
    <t>Costo Unitario</t>
  </si>
  <si>
    <t>IDB</t>
  </si>
  <si>
    <t>CTY</t>
  </si>
  <si>
    <t>INF</t>
  </si>
  <si>
    <t>Contraparte/Fondos</t>
  </si>
  <si>
    <t>Total</t>
  </si>
  <si>
    <t>1.1.</t>
  </si>
  <si>
    <t>Consultoria de apoyo BID</t>
  </si>
  <si>
    <t>Consultor</t>
  </si>
  <si>
    <t>1.1.1.</t>
  </si>
  <si>
    <t>Honorarios</t>
  </si>
  <si>
    <t>mes</t>
  </si>
  <si>
    <t>1.1.2.</t>
  </si>
  <si>
    <t>Viáticos</t>
  </si>
  <si>
    <t>días</t>
  </si>
  <si>
    <t>1.2.</t>
  </si>
  <si>
    <t>Coordinador MMAyA Emergencia</t>
  </si>
  <si>
    <t>1.2.1.</t>
  </si>
  <si>
    <t>1.2.2.</t>
  </si>
  <si>
    <t>1.3.</t>
  </si>
  <si>
    <t>Consultor apoyo MMAyA 1</t>
  </si>
  <si>
    <t>1.3.1.</t>
  </si>
  <si>
    <t>1.3.2.</t>
  </si>
  <si>
    <t>1.4.</t>
  </si>
  <si>
    <t xml:space="preserve">Consultor apoyo MMAyA 2 </t>
  </si>
  <si>
    <t>1.4.1.</t>
  </si>
  <si>
    <t>1.4.2.</t>
  </si>
  <si>
    <t>2.1.</t>
  </si>
  <si>
    <t>SECI ROP y Anexos</t>
  </si>
  <si>
    <t>Estudios</t>
  </si>
  <si>
    <t>2.1.1</t>
  </si>
  <si>
    <t>2.1.2.</t>
  </si>
  <si>
    <t>2.1.3.</t>
  </si>
  <si>
    <t>Otros</t>
  </si>
  <si>
    <t>glb</t>
  </si>
  <si>
    <t>2.2.</t>
  </si>
  <si>
    <t>Estudios Ambientales y Sociales</t>
  </si>
  <si>
    <t>Estudio</t>
  </si>
  <si>
    <t>2.2.1.</t>
  </si>
  <si>
    <t>2.2.2.</t>
  </si>
  <si>
    <t>2.2.3.</t>
  </si>
  <si>
    <t>2.3.</t>
  </si>
  <si>
    <t>Evaluacion Socioeconomica</t>
  </si>
  <si>
    <t>Evaluación</t>
  </si>
  <si>
    <t>2.3.1.</t>
  </si>
  <si>
    <t>Personal clave</t>
  </si>
  <si>
    <t>2.3.2.</t>
  </si>
  <si>
    <t>Personal apoyo</t>
  </si>
  <si>
    <t>2.3.3.</t>
  </si>
  <si>
    <t>Logistica y Gastos generales</t>
  </si>
  <si>
    <t>2.4.4.</t>
  </si>
  <si>
    <t>2.5.</t>
  </si>
  <si>
    <t>Evaluacion Institucional</t>
  </si>
  <si>
    <t>2.5.1.</t>
  </si>
  <si>
    <t>2.5.2.</t>
  </si>
  <si>
    <t>3.1.</t>
  </si>
  <si>
    <t>Estudios de Factibilidad proyectos</t>
  </si>
  <si>
    <t>3.1.1</t>
  </si>
  <si>
    <t>Consultoria preinversion</t>
  </si>
  <si>
    <t>3.2.</t>
  </si>
  <si>
    <t>Estudios de Factibilidad proyectos (Hidrogeologia El Alto)</t>
  </si>
  <si>
    <t>3.2.1.</t>
  </si>
  <si>
    <t>3.2.2.</t>
  </si>
  <si>
    <t>Viajes</t>
  </si>
  <si>
    <t>boletos</t>
  </si>
  <si>
    <t>3.3.3</t>
  </si>
  <si>
    <t>3.3.</t>
  </si>
  <si>
    <t>Publicaciones y comunicacion</t>
  </si>
  <si>
    <t>publicación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</si>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</sst>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horizontal="justify" vertical="center" wrapText="1"/>
    </xf>
    <xf numFmtId="3" fontId="4" fillId="2" borderId="4" xfId="0" applyNumberFormat="1" applyFont="1" applyFill="1" applyBorder="1" applyAlignment="1">
      <alignment horizontal="justify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right" vertical="center" wrapText="1"/>
    </xf>
    <xf numFmtId="3" fontId="5" fillId="4" borderId="4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3" fontId="1" fillId="4" borderId="4" xfId="0" applyNumberFormat="1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left"/>
    </xf>
    <xf numFmtId="0" fontId="7" fillId="6" borderId="4" xfId="0" applyFont="1" applyFill="1" applyBorder="1" applyAlignment="1">
      <alignment horizontal="center"/>
    </xf>
    <xf numFmtId="4" fontId="7" fillId="6" borderId="4" xfId="0" applyNumberFormat="1" applyFont="1" applyFill="1" applyBorder="1"/>
    <xf numFmtId="4" fontId="2" fillId="0" borderId="0" xfId="0" applyNumberFormat="1" applyFont="1"/>
    <xf numFmtId="0" fontId="1" fillId="0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4" xfId="0" applyFont="1" applyFill="1" applyBorder="1"/>
    <xf numFmtId="3" fontId="6" fillId="0" borderId="4" xfId="0" applyNumberFormat="1" applyFont="1" applyFill="1" applyBorder="1"/>
    <xf numFmtId="3" fontId="6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3" fontId="7" fillId="6" borderId="1" xfId="0" applyNumberFormat="1" applyFont="1" applyFill="1" applyBorder="1" applyAlignment="1">
      <alignment horizontal="center"/>
    </xf>
    <xf numFmtId="3" fontId="7" fillId="6" borderId="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7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orgiap/Documents/DATA.IDB/Documents/agua%20y%20saneamiento1/COOPERACIONES%20TECINAS/bo-t1301/pric/Copy%20of%20Copy%20of%20Anexos%20preparacion%20BO-T1301-0424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detallado"/>
      <sheetName val="Matriz de Resultados"/>
      <sheetName val="PA"/>
      <sheetName val="Consultor de apoyo"/>
      <sheetName val="Muestra y Cartera"/>
      <sheetName val="Outputs"/>
      <sheetName val="Outcomes"/>
    </sheetNames>
    <sheetDataSet>
      <sheetData sheetId="0"/>
      <sheetData sheetId="1"/>
      <sheetData sheetId="2">
        <row r="9">
          <cell r="C9" t="str">
            <v>Componente 1: Fortalecimiento institucional para gestion de emergencias en ciudades</v>
          </cell>
        </row>
        <row r="14">
          <cell r="C14" t="str">
            <v>Componente 2: Estudios para la preparacion del Programa</v>
          </cell>
        </row>
        <row r="19">
          <cell r="C19" t="str">
            <v>Componente 3: Estudios y Diseños para la Inversion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3"/>
  <sheetViews>
    <sheetView tabSelected="1" workbookViewId="0">
      <selection activeCell="C14" sqref="C14"/>
    </sheetView>
  </sheetViews>
  <sheetFormatPr defaultColWidth="9.140625" defaultRowHeight="14.25" x14ac:dyDescent="0.2"/>
  <cols>
    <col min="1" max="1" width="14.140625" style="1" customWidth="1"/>
    <col min="2" max="2" width="59" style="1" customWidth="1"/>
    <col min="3" max="3" width="10.7109375" style="1" customWidth="1"/>
    <col min="4" max="4" width="7.5703125" style="1" customWidth="1"/>
    <col min="5" max="5" width="7.7109375" style="1" customWidth="1"/>
    <col min="6" max="6" width="9.140625" style="1"/>
    <col min="7" max="9" width="10.140625" style="19" customWidth="1"/>
    <col min="10" max="10" width="9.42578125" style="1" customWidth="1"/>
    <col min="11" max="11" width="13" style="19" customWidth="1"/>
    <col min="12" max="16384" width="9.140625" style="1"/>
  </cols>
  <sheetData>
    <row r="1" spans="1:11" ht="30" customHeight="1" x14ac:dyDescent="0.2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2"/>
    </row>
    <row r="2" spans="1:11" x14ac:dyDescent="0.2">
      <c r="A2" s="33" t="s">
        <v>1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</row>
    <row r="4" spans="1:11" ht="21.75" customHeight="1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2" t="s">
        <v>11</v>
      </c>
      <c r="K4" s="3" t="s">
        <v>12</v>
      </c>
    </row>
    <row r="5" spans="1:11" ht="22.5" x14ac:dyDescent="0.2">
      <c r="A5" s="4">
        <v>1</v>
      </c>
      <c r="B5" s="5" t="str">
        <f>[1]PA!C9</f>
        <v>Componente 1: Fortalecimiento institucional para gestion de emergencias en ciudades</v>
      </c>
      <c r="C5" s="5"/>
      <c r="D5" s="6"/>
      <c r="E5" s="6"/>
      <c r="F5" s="7"/>
      <c r="G5" s="8">
        <f>G6+G9+G12+G15</f>
        <v>74086.956173913044</v>
      </c>
      <c r="H5" s="8">
        <f>G5</f>
        <v>74086.956173913044</v>
      </c>
      <c r="I5" s="8"/>
      <c r="J5" s="9">
        <f>J6+J28</f>
        <v>0</v>
      </c>
      <c r="K5" s="8">
        <f>G5</f>
        <v>74086.956173913044</v>
      </c>
    </row>
    <row r="6" spans="1:11" x14ac:dyDescent="0.2">
      <c r="A6" s="10" t="s">
        <v>13</v>
      </c>
      <c r="B6" s="11" t="s">
        <v>14</v>
      </c>
      <c r="C6" s="11" t="s">
        <v>15</v>
      </c>
      <c r="D6" s="12"/>
      <c r="E6" s="12"/>
      <c r="F6" s="13"/>
      <c r="G6" s="14">
        <f>SUM(G7:G8)</f>
        <v>10200</v>
      </c>
      <c r="H6" s="14">
        <f t="shared" ref="H6:H34" si="0">G6</f>
        <v>10200</v>
      </c>
      <c r="I6" s="14"/>
      <c r="J6" s="15">
        <v>0</v>
      </c>
      <c r="K6" s="14">
        <f t="shared" ref="K6:K42" si="1">G6</f>
        <v>10200</v>
      </c>
    </row>
    <row r="7" spans="1:11" x14ac:dyDescent="0.2">
      <c r="A7" s="20" t="s">
        <v>16</v>
      </c>
      <c r="B7" s="22" t="s">
        <v>17</v>
      </c>
      <c r="C7" s="22" t="s">
        <v>18</v>
      </c>
      <c r="D7" s="25">
        <v>1</v>
      </c>
      <c r="E7" s="25">
        <v>3</v>
      </c>
      <c r="F7" s="26">
        <v>3200</v>
      </c>
      <c r="G7" s="27">
        <f>E7*F7</f>
        <v>9600</v>
      </c>
      <c r="H7" s="27">
        <f t="shared" si="0"/>
        <v>9600</v>
      </c>
      <c r="I7" s="27"/>
      <c r="J7" s="26">
        <v>0</v>
      </c>
      <c r="K7" s="27">
        <f t="shared" si="1"/>
        <v>9600</v>
      </c>
    </row>
    <row r="8" spans="1:11" x14ac:dyDescent="0.2">
      <c r="A8" s="20" t="s">
        <v>19</v>
      </c>
      <c r="B8" s="22" t="s">
        <v>20</v>
      </c>
      <c r="C8" s="22" t="s">
        <v>21</v>
      </c>
      <c r="D8" s="25">
        <v>1</v>
      </c>
      <c r="E8" s="25">
        <v>2</v>
      </c>
      <c r="F8" s="26">
        <v>300</v>
      </c>
      <c r="G8" s="27">
        <f>E8*F8</f>
        <v>600</v>
      </c>
      <c r="H8" s="27">
        <f t="shared" si="0"/>
        <v>600</v>
      </c>
      <c r="I8" s="27"/>
      <c r="J8" s="26">
        <v>0</v>
      </c>
      <c r="K8" s="27">
        <f t="shared" si="1"/>
        <v>600</v>
      </c>
    </row>
    <row r="9" spans="1:11" x14ac:dyDescent="0.2">
      <c r="A9" s="10" t="s">
        <v>22</v>
      </c>
      <c r="B9" s="11" t="s">
        <v>23</v>
      </c>
      <c r="C9" s="11" t="s">
        <v>15</v>
      </c>
      <c r="D9" s="12"/>
      <c r="E9" s="12"/>
      <c r="F9" s="13"/>
      <c r="G9" s="14">
        <f>SUM(G10:G11)</f>
        <v>28807.246376811596</v>
      </c>
      <c r="H9" s="14">
        <f t="shared" si="0"/>
        <v>28807.246376811596</v>
      </c>
      <c r="I9" s="14"/>
      <c r="J9" s="15">
        <v>0</v>
      </c>
      <c r="K9" s="14">
        <f t="shared" si="1"/>
        <v>28807.246376811596</v>
      </c>
    </row>
    <row r="10" spans="1:11" x14ac:dyDescent="0.2">
      <c r="A10" s="20" t="s">
        <v>24</v>
      </c>
      <c r="B10" s="22" t="str">
        <f>B7</f>
        <v>Honorarios</v>
      </c>
      <c r="C10" s="22" t="s">
        <v>18</v>
      </c>
      <c r="D10" s="25">
        <v>1</v>
      </c>
      <c r="E10" s="25">
        <v>11</v>
      </c>
      <c r="F10" s="26">
        <v>2318.840579710145</v>
      </c>
      <c r="G10" s="27">
        <f>E10*F10</f>
        <v>25507.246376811596</v>
      </c>
      <c r="H10" s="27">
        <f t="shared" si="0"/>
        <v>25507.246376811596</v>
      </c>
      <c r="I10" s="27"/>
      <c r="J10" s="26">
        <v>0</v>
      </c>
      <c r="K10" s="27">
        <f t="shared" si="1"/>
        <v>25507.246376811596</v>
      </c>
    </row>
    <row r="11" spans="1:11" x14ac:dyDescent="0.2">
      <c r="A11" s="20" t="s">
        <v>25</v>
      </c>
      <c r="B11" s="22" t="s">
        <v>20</v>
      </c>
      <c r="C11" s="22" t="s">
        <v>21</v>
      </c>
      <c r="D11" s="25">
        <v>1</v>
      </c>
      <c r="E11" s="25">
        <v>11</v>
      </c>
      <c r="F11" s="26">
        <v>300</v>
      </c>
      <c r="G11" s="27">
        <f>E11*F11</f>
        <v>3300</v>
      </c>
      <c r="H11" s="27">
        <f t="shared" si="0"/>
        <v>3300</v>
      </c>
      <c r="I11" s="27"/>
      <c r="J11" s="26">
        <v>0</v>
      </c>
      <c r="K11" s="27">
        <f t="shared" si="1"/>
        <v>3300</v>
      </c>
    </row>
    <row r="12" spans="1:11" ht="14.45" customHeight="1" x14ac:dyDescent="0.2">
      <c r="A12" s="10" t="s">
        <v>26</v>
      </c>
      <c r="B12" s="11" t="s">
        <v>27</v>
      </c>
      <c r="C12" s="11" t="s">
        <v>15</v>
      </c>
      <c r="D12" s="12"/>
      <c r="E12" s="12"/>
      <c r="F12" s="13"/>
      <c r="G12" s="14">
        <f>SUM(G13:G14)</f>
        <v>15288.40579710145</v>
      </c>
      <c r="H12" s="14">
        <f t="shared" si="0"/>
        <v>15288.40579710145</v>
      </c>
      <c r="I12" s="14"/>
      <c r="J12" s="15">
        <v>0</v>
      </c>
      <c r="K12" s="14">
        <f t="shared" si="1"/>
        <v>15288.40579710145</v>
      </c>
    </row>
    <row r="13" spans="1:11" ht="12.6" customHeight="1" x14ac:dyDescent="0.2">
      <c r="A13" s="20" t="s">
        <v>28</v>
      </c>
      <c r="B13" s="22" t="s">
        <v>17</v>
      </c>
      <c r="C13" s="22" t="s">
        <v>18</v>
      </c>
      <c r="D13" s="25">
        <v>1</v>
      </c>
      <c r="E13" s="25">
        <v>7</v>
      </c>
      <c r="F13" s="26">
        <v>1884.0579710144928</v>
      </c>
      <c r="G13" s="27">
        <f>E13*F13</f>
        <v>13188.40579710145</v>
      </c>
      <c r="H13" s="27">
        <f t="shared" si="0"/>
        <v>13188.40579710145</v>
      </c>
      <c r="I13" s="27"/>
      <c r="J13" s="26">
        <v>0</v>
      </c>
      <c r="K13" s="27">
        <f t="shared" si="1"/>
        <v>13188.40579710145</v>
      </c>
    </row>
    <row r="14" spans="1:11" x14ac:dyDescent="0.2">
      <c r="A14" s="20" t="s">
        <v>29</v>
      </c>
      <c r="B14" s="22" t="s">
        <v>20</v>
      </c>
      <c r="C14" s="22" t="s">
        <v>21</v>
      </c>
      <c r="D14" s="25">
        <v>1</v>
      </c>
      <c r="E14" s="25">
        <v>7</v>
      </c>
      <c r="F14" s="26">
        <v>300</v>
      </c>
      <c r="G14" s="27">
        <f>E14*F14</f>
        <v>2100</v>
      </c>
      <c r="H14" s="27">
        <f t="shared" si="0"/>
        <v>2100</v>
      </c>
      <c r="I14" s="27"/>
      <c r="J14" s="26">
        <v>0</v>
      </c>
      <c r="K14" s="27">
        <f t="shared" si="1"/>
        <v>2100</v>
      </c>
    </row>
    <row r="15" spans="1:11" x14ac:dyDescent="0.2">
      <c r="A15" s="10" t="s">
        <v>30</v>
      </c>
      <c r="B15" s="11" t="s">
        <v>31</v>
      </c>
      <c r="C15" s="11" t="s">
        <v>15</v>
      </c>
      <c r="D15" s="12"/>
      <c r="E15" s="12"/>
      <c r="F15" s="13"/>
      <c r="G15" s="14">
        <f>SUM(G16:G17)</f>
        <v>19791.304</v>
      </c>
      <c r="H15" s="14">
        <f t="shared" si="0"/>
        <v>19791.304</v>
      </c>
      <c r="I15" s="14"/>
      <c r="J15" s="15">
        <v>0</v>
      </c>
      <c r="K15" s="14">
        <f t="shared" si="1"/>
        <v>19791.304</v>
      </c>
    </row>
    <row r="16" spans="1:11" x14ac:dyDescent="0.2">
      <c r="A16" s="16" t="s">
        <v>32</v>
      </c>
      <c r="B16" s="22" t="s">
        <v>17</v>
      </c>
      <c r="C16" s="22" t="s">
        <v>18</v>
      </c>
      <c r="D16" s="25">
        <v>1</v>
      </c>
      <c r="E16" s="25">
        <v>8</v>
      </c>
      <c r="F16" s="26">
        <v>2173.913</v>
      </c>
      <c r="G16" s="27">
        <f>E16*F16</f>
        <v>17391.304</v>
      </c>
      <c r="H16" s="27">
        <f t="shared" si="0"/>
        <v>17391.304</v>
      </c>
      <c r="I16" s="27"/>
      <c r="J16" s="26">
        <v>0</v>
      </c>
      <c r="K16" s="27">
        <f t="shared" si="1"/>
        <v>17391.304</v>
      </c>
    </row>
    <row r="17" spans="1:11" x14ac:dyDescent="0.2">
      <c r="A17" s="16" t="s">
        <v>33</v>
      </c>
      <c r="B17" s="22" t="s">
        <v>20</v>
      </c>
      <c r="C17" s="22" t="s">
        <v>21</v>
      </c>
      <c r="D17" s="25">
        <v>1</v>
      </c>
      <c r="E17" s="25">
        <v>8</v>
      </c>
      <c r="F17" s="26">
        <v>300</v>
      </c>
      <c r="G17" s="27">
        <f>E17*F17</f>
        <v>2400</v>
      </c>
      <c r="H17" s="27">
        <f t="shared" si="0"/>
        <v>2400</v>
      </c>
      <c r="I17" s="27"/>
      <c r="J17" s="26">
        <v>0</v>
      </c>
      <c r="K17" s="27">
        <f t="shared" si="1"/>
        <v>2400</v>
      </c>
    </row>
    <row r="18" spans="1:11" ht="15" customHeight="1" x14ac:dyDescent="0.2">
      <c r="A18" s="4">
        <v>2</v>
      </c>
      <c r="B18" s="5" t="str">
        <f>[1]PA!C14</f>
        <v>Componente 2: Estudios para la preparacion del Programa</v>
      </c>
      <c r="C18" s="5"/>
      <c r="D18" s="6"/>
      <c r="E18" s="6"/>
      <c r="F18" s="7"/>
      <c r="G18" s="8">
        <f>G19+G23+G27+G32</f>
        <v>79100</v>
      </c>
      <c r="H18" s="8">
        <f t="shared" si="0"/>
        <v>79100</v>
      </c>
      <c r="I18" s="8"/>
      <c r="J18" s="9"/>
      <c r="K18" s="8">
        <f t="shared" si="1"/>
        <v>79100</v>
      </c>
    </row>
    <row r="19" spans="1:11" ht="12.6" customHeight="1" x14ac:dyDescent="0.2">
      <c r="A19" s="10" t="s">
        <v>34</v>
      </c>
      <c r="B19" s="11" t="s">
        <v>35</v>
      </c>
      <c r="C19" s="11" t="s">
        <v>36</v>
      </c>
      <c r="D19" s="12"/>
      <c r="E19" s="12"/>
      <c r="F19" s="13"/>
      <c r="G19" s="14">
        <f>SUM(G20:G22)</f>
        <v>18250</v>
      </c>
      <c r="H19" s="14">
        <f t="shared" si="0"/>
        <v>18250</v>
      </c>
      <c r="I19" s="14"/>
      <c r="J19" s="15">
        <v>0</v>
      </c>
      <c r="K19" s="14">
        <f t="shared" si="1"/>
        <v>18250</v>
      </c>
    </row>
    <row r="20" spans="1:11" ht="15" customHeight="1" x14ac:dyDescent="0.2">
      <c r="A20" s="21" t="s">
        <v>37</v>
      </c>
      <c r="B20" s="22" t="str">
        <f>B7</f>
        <v>Honorarios</v>
      </c>
      <c r="C20" s="22" t="s">
        <v>18</v>
      </c>
      <c r="D20" s="22">
        <v>1</v>
      </c>
      <c r="E20" s="22">
        <v>25</v>
      </c>
      <c r="F20" s="23">
        <v>450</v>
      </c>
      <c r="G20" s="27">
        <f>E20*F20</f>
        <v>11250</v>
      </c>
      <c r="H20" s="27">
        <f t="shared" si="0"/>
        <v>11250</v>
      </c>
      <c r="I20" s="27"/>
      <c r="J20" s="24">
        <v>0</v>
      </c>
      <c r="K20" s="27">
        <f t="shared" si="1"/>
        <v>11250</v>
      </c>
    </row>
    <row r="21" spans="1:11" ht="15" customHeight="1" x14ac:dyDescent="0.2">
      <c r="A21" s="21" t="s">
        <v>38</v>
      </c>
      <c r="B21" s="22" t="s">
        <v>20</v>
      </c>
      <c r="C21" s="22" t="s">
        <v>21</v>
      </c>
      <c r="D21" s="22">
        <v>1</v>
      </c>
      <c r="E21" s="22">
        <v>2</v>
      </c>
      <c r="F21" s="23">
        <v>3000</v>
      </c>
      <c r="G21" s="27">
        <f>E21*F21</f>
        <v>6000</v>
      </c>
      <c r="H21" s="27">
        <f t="shared" si="0"/>
        <v>6000</v>
      </c>
      <c r="I21" s="27"/>
      <c r="J21" s="24">
        <v>0</v>
      </c>
      <c r="K21" s="27">
        <f t="shared" si="1"/>
        <v>6000</v>
      </c>
    </row>
    <row r="22" spans="1:11" x14ac:dyDescent="0.2">
      <c r="A22" s="21" t="s">
        <v>39</v>
      </c>
      <c r="B22" s="22" t="s">
        <v>40</v>
      </c>
      <c r="C22" s="22" t="s">
        <v>41</v>
      </c>
      <c r="D22" s="22">
        <v>1</v>
      </c>
      <c r="E22" s="22">
        <v>1</v>
      </c>
      <c r="F22" s="23">
        <v>1000</v>
      </c>
      <c r="G22" s="27">
        <f>E22*F22</f>
        <v>1000</v>
      </c>
      <c r="H22" s="27">
        <f t="shared" si="0"/>
        <v>1000</v>
      </c>
      <c r="I22" s="27"/>
      <c r="J22" s="24">
        <v>0</v>
      </c>
      <c r="K22" s="27">
        <f t="shared" si="1"/>
        <v>1000</v>
      </c>
    </row>
    <row r="23" spans="1:11" x14ac:dyDescent="0.2">
      <c r="A23" s="10" t="s">
        <v>42</v>
      </c>
      <c r="B23" s="11" t="s">
        <v>43</v>
      </c>
      <c r="C23" s="11" t="s">
        <v>44</v>
      </c>
      <c r="D23" s="12"/>
      <c r="E23" s="12"/>
      <c r="F23" s="13"/>
      <c r="G23" s="14">
        <f>SUM(G24:G26)</f>
        <v>23300</v>
      </c>
      <c r="H23" s="14">
        <f t="shared" si="0"/>
        <v>23300</v>
      </c>
      <c r="I23" s="14"/>
      <c r="J23" s="15">
        <v>0</v>
      </c>
      <c r="K23" s="14">
        <f t="shared" si="1"/>
        <v>23300</v>
      </c>
    </row>
    <row r="24" spans="1:11" x14ac:dyDescent="0.2">
      <c r="A24" s="21" t="s">
        <v>45</v>
      </c>
      <c r="B24" s="22" t="str">
        <f>B20</f>
        <v>Honorarios</v>
      </c>
      <c r="C24" s="22" t="s">
        <v>18</v>
      </c>
      <c r="D24" s="25">
        <v>2</v>
      </c>
      <c r="E24" s="25">
        <v>20</v>
      </c>
      <c r="F24" s="26">
        <v>450</v>
      </c>
      <c r="G24" s="27">
        <f>D24*E24*F24</f>
        <v>18000</v>
      </c>
      <c r="H24" s="27">
        <f t="shared" si="0"/>
        <v>18000</v>
      </c>
      <c r="I24" s="27"/>
      <c r="J24" s="26">
        <v>0</v>
      </c>
      <c r="K24" s="27">
        <f t="shared" si="1"/>
        <v>18000</v>
      </c>
    </row>
    <row r="25" spans="1:11" x14ac:dyDescent="0.2">
      <c r="A25" s="21" t="s">
        <v>46</v>
      </c>
      <c r="B25" s="22" t="str">
        <f t="shared" ref="B25:B26" si="2">B21</f>
        <v>Viáticos</v>
      </c>
      <c r="C25" s="22" t="s">
        <v>21</v>
      </c>
      <c r="D25" s="25">
        <v>2</v>
      </c>
      <c r="E25" s="25">
        <v>10</v>
      </c>
      <c r="F25" s="26">
        <v>165</v>
      </c>
      <c r="G25" s="27">
        <f>D25*E25*F25</f>
        <v>3300</v>
      </c>
      <c r="H25" s="27">
        <f t="shared" si="0"/>
        <v>3300</v>
      </c>
      <c r="I25" s="27"/>
      <c r="J25" s="26">
        <v>0</v>
      </c>
      <c r="K25" s="27">
        <f t="shared" si="1"/>
        <v>3300</v>
      </c>
    </row>
    <row r="26" spans="1:11" x14ac:dyDescent="0.2">
      <c r="A26" s="21" t="s">
        <v>47</v>
      </c>
      <c r="B26" s="22" t="str">
        <f t="shared" si="2"/>
        <v>Otros</v>
      </c>
      <c r="C26" s="22" t="s">
        <v>41</v>
      </c>
      <c r="D26" s="25">
        <v>1</v>
      </c>
      <c r="E26" s="25">
        <v>1</v>
      </c>
      <c r="F26" s="26">
        <v>2000</v>
      </c>
      <c r="G26" s="27">
        <f t="shared" ref="G26" si="3">E26*F26</f>
        <v>2000</v>
      </c>
      <c r="H26" s="27">
        <f t="shared" si="0"/>
        <v>2000</v>
      </c>
      <c r="I26" s="27"/>
      <c r="J26" s="26">
        <v>0</v>
      </c>
      <c r="K26" s="27">
        <f t="shared" si="1"/>
        <v>2000</v>
      </c>
    </row>
    <row r="27" spans="1:11" x14ac:dyDescent="0.2">
      <c r="A27" s="10" t="s">
        <v>48</v>
      </c>
      <c r="B27" s="11" t="s">
        <v>49</v>
      </c>
      <c r="C27" s="11" t="s">
        <v>50</v>
      </c>
      <c r="D27" s="12"/>
      <c r="E27" s="12"/>
      <c r="F27" s="13"/>
      <c r="G27" s="14">
        <f>SUM(G28:G31)</f>
        <v>28550</v>
      </c>
      <c r="H27" s="14">
        <f t="shared" si="0"/>
        <v>28550</v>
      </c>
      <c r="I27" s="14"/>
      <c r="J27" s="15">
        <v>0</v>
      </c>
      <c r="K27" s="14">
        <f t="shared" si="1"/>
        <v>28550</v>
      </c>
    </row>
    <row r="28" spans="1:11" x14ac:dyDescent="0.2">
      <c r="A28" s="21" t="s">
        <v>51</v>
      </c>
      <c r="B28" s="22" t="s">
        <v>52</v>
      </c>
      <c r="C28" s="22" t="s">
        <v>18</v>
      </c>
      <c r="D28" s="25">
        <v>2</v>
      </c>
      <c r="E28" s="25">
        <v>3</v>
      </c>
      <c r="F28" s="26">
        <v>3000</v>
      </c>
      <c r="G28" s="27">
        <f t="shared" ref="G28:G31" si="4">E28*F28</f>
        <v>9000</v>
      </c>
      <c r="H28" s="27">
        <f t="shared" si="0"/>
        <v>9000</v>
      </c>
      <c r="I28" s="27"/>
      <c r="J28" s="26">
        <v>0</v>
      </c>
      <c r="K28" s="27">
        <f t="shared" si="1"/>
        <v>9000</v>
      </c>
    </row>
    <row r="29" spans="1:11" x14ac:dyDescent="0.2">
      <c r="A29" s="21" t="s">
        <v>53</v>
      </c>
      <c r="B29" s="22" t="s">
        <v>54</v>
      </c>
      <c r="C29" s="22" t="s">
        <v>18</v>
      </c>
      <c r="D29" s="25">
        <v>3</v>
      </c>
      <c r="E29" s="25">
        <v>12</v>
      </c>
      <c r="F29" s="26">
        <v>400</v>
      </c>
      <c r="G29" s="27">
        <f t="shared" si="4"/>
        <v>4800</v>
      </c>
      <c r="H29" s="27">
        <f t="shared" si="0"/>
        <v>4800</v>
      </c>
      <c r="I29" s="27"/>
      <c r="J29" s="26">
        <v>0</v>
      </c>
      <c r="K29" s="27">
        <f t="shared" si="1"/>
        <v>4800</v>
      </c>
    </row>
    <row r="30" spans="1:11" x14ac:dyDescent="0.2">
      <c r="A30" s="21" t="s">
        <v>55</v>
      </c>
      <c r="B30" s="22" t="s">
        <v>56</v>
      </c>
      <c r="C30" s="22" t="s">
        <v>41</v>
      </c>
      <c r="D30" s="25">
        <v>1</v>
      </c>
      <c r="E30" s="25">
        <v>1</v>
      </c>
      <c r="F30" s="26">
        <v>7000</v>
      </c>
      <c r="G30" s="27">
        <f t="shared" si="4"/>
        <v>7000</v>
      </c>
      <c r="H30" s="27">
        <f t="shared" si="0"/>
        <v>7000</v>
      </c>
      <c r="I30" s="27"/>
      <c r="J30" s="26">
        <v>0</v>
      </c>
      <c r="K30" s="27">
        <f t="shared" si="1"/>
        <v>7000</v>
      </c>
    </row>
    <row r="31" spans="1:11" x14ac:dyDescent="0.2">
      <c r="A31" s="21" t="s">
        <v>57</v>
      </c>
      <c r="B31" s="22" t="s">
        <v>40</v>
      </c>
      <c r="C31" s="22" t="s">
        <v>41</v>
      </c>
      <c r="D31" s="25">
        <v>1</v>
      </c>
      <c r="E31" s="25">
        <v>1</v>
      </c>
      <c r="F31" s="26">
        <v>7750</v>
      </c>
      <c r="G31" s="27">
        <f t="shared" si="4"/>
        <v>7750</v>
      </c>
      <c r="H31" s="27">
        <f t="shared" si="0"/>
        <v>7750</v>
      </c>
      <c r="I31" s="27"/>
      <c r="J31" s="26">
        <v>0</v>
      </c>
      <c r="K31" s="27">
        <f t="shared" si="1"/>
        <v>7750</v>
      </c>
    </row>
    <row r="32" spans="1:11" x14ac:dyDescent="0.2">
      <c r="A32" s="10" t="s">
        <v>58</v>
      </c>
      <c r="B32" s="11" t="s">
        <v>59</v>
      </c>
      <c r="C32" s="11" t="s">
        <v>50</v>
      </c>
      <c r="D32" s="12"/>
      <c r="E32" s="12"/>
      <c r="F32" s="13"/>
      <c r="G32" s="14">
        <f>SUM(G33:G34)</f>
        <v>9000</v>
      </c>
      <c r="H32" s="14">
        <f t="shared" si="0"/>
        <v>9000</v>
      </c>
      <c r="I32" s="14"/>
      <c r="J32" s="15">
        <v>0</v>
      </c>
      <c r="K32" s="14">
        <f t="shared" si="1"/>
        <v>9000</v>
      </c>
    </row>
    <row r="33" spans="1:11" x14ac:dyDescent="0.2">
      <c r="A33" s="20" t="s">
        <v>60</v>
      </c>
      <c r="B33" s="22" t="s">
        <v>17</v>
      </c>
      <c r="C33" s="22" t="s">
        <v>18</v>
      </c>
      <c r="D33" s="25">
        <v>1</v>
      </c>
      <c r="E33" s="25">
        <v>3</v>
      </c>
      <c r="F33" s="26">
        <v>2500</v>
      </c>
      <c r="G33" s="27">
        <f>E33*F33</f>
        <v>7500</v>
      </c>
      <c r="H33" s="27">
        <f t="shared" si="0"/>
        <v>7500</v>
      </c>
      <c r="I33" s="27"/>
      <c r="J33" s="26">
        <v>0</v>
      </c>
      <c r="K33" s="27">
        <f t="shared" si="1"/>
        <v>7500</v>
      </c>
    </row>
    <row r="34" spans="1:11" x14ac:dyDescent="0.2">
      <c r="A34" s="20" t="s">
        <v>61</v>
      </c>
      <c r="B34" s="22" t="s">
        <v>20</v>
      </c>
      <c r="C34" s="22" t="s">
        <v>21</v>
      </c>
      <c r="D34" s="25">
        <v>1</v>
      </c>
      <c r="E34" s="25">
        <v>3</v>
      </c>
      <c r="F34" s="26">
        <v>500</v>
      </c>
      <c r="G34" s="27">
        <f>E34*F34</f>
        <v>1500</v>
      </c>
      <c r="H34" s="27">
        <f t="shared" si="0"/>
        <v>1500</v>
      </c>
      <c r="I34" s="27"/>
      <c r="J34" s="26">
        <v>0</v>
      </c>
      <c r="K34" s="27">
        <f t="shared" si="1"/>
        <v>1500</v>
      </c>
    </row>
    <row r="35" spans="1:11" x14ac:dyDescent="0.2">
      <c r="A35" s="4">
        <v>3</v>
      </c>
      <c r="B35" s="5" t="str">
        <f>[1]PA!C19</f>
        <v>Componente 3: Estudios y Diseños para la Inversion</v>
      </c>
      <c r="C35" s="5"/>
      <c r="D35" s="6"/>
      <c r="E35" s="6"/>
      <c r="F35" s="7"/>
      <c r="G35" s="8">
        <f>G36+G38+G42</f>
        <v>571813.04</v>
      </c>
      <c r="H35" s="8">
        <f>H36+H38+H42</f>
        <v>71813.039999999979</v>
      </c>
      <c r="I35" s="8">
        <f>I36+I38+I42</f>
        <v>500000</v>
      </c>
      <c r="J35" s="9"/>
      <c r="K35" s="8">
        <f t="shared" si="1"/>
        <v>571813.04</v>
      </c>
    </row>
    <row r="36" spans="1:11" x14ac:dyDescent="0.2">
      <c r="A36" s="10" t="s">
        <v>62</v>
      </c>
      <c r="B36" s="11" t="s">
        <v>63</v>
      </c>
      <c r="C36" s="11" t="s">
        <v>36</v>
      </c>
      <c r="D36" s="12"/>
      <c r="E36" s="12"/>
      <c r="F36" s="13"/>
      <c r="G36" s="14">
        <f>SUM(G37:G37)</f>
        <v>500327.04</v>
      </c>
      <c r="H36" s="14">
        <f t="shared" ref="H36:H37" si="5">G36-500000</f>
        <v>327.03999999997905</v>
      </c>
      <c r="I36" s="14">
        <f>I37</f>
        <v>500000</v>
      </c>
      <c r="J36" s="15">
        <v>0</v>
      </c>
      <c r="K36" s="14">
        <f t="shared" si="1"/>
        <v>500327.04</v>
      </c>
    </row>
    <row r="37" spans="1:11" x14ac:dyDescent="0.2">
      <c r="A37" s="21" t="s">
        <v>64</v>
      </c>
      <c r="B37" s="22" t="s">
        <v>65</v>
      </c>
      <c r="C37" s="22" t="s">
        <v>41</v>
      </c>
      <c r="D37" s="22">
        <v>1</v>
      </c>
      <c r="E37" s="22">
        <v>1</v>
      </c>
      <c r="F37" s="27">
        <v>500327.04</v>
      </c>
      <c r="G37" s="27">
        <v>500327.04</v>
      </c>
      <c r="H37" s="27">
        <f t="shared" si="5"/>
        <v>327.03999999997905</v>
      </c>
      <c r="I37" s="27">
        <f>G37-H37</f>
        <v>500000</v>
      </c>
      <c r="J37" s="24">
        <v>0</v>
      </c>
      <c r="K37" s="27">
        <f t="shared" si="1"/>
        <v>500327.04</v>
      </c>
    </row>
    <row r="38" spans="1:11" x14ac:dyDescent="0.2">
      <c r="A38" s="10" t="s">
        <v>66</v>
      </c>
      <c r="B38" s="11" t="s">
        <v>67</v>
      </c>
      <c r="C38" s="11" t="s">
        <v>44</v>
      </c>
      <c r="D38" s="12"/>
      <c r="E38" s="12"/>
      <c r="F38" s="13"/>
      <c r="G38" s="14">
        <f>SUM(G39:G41)</f>
        <v>66686</v>
      </c>
      <c r="H38" s="14">
        <f>G38</f>
        <v>66686</v>
      </c>
      <c r="I38" s="14"/>
      <c r="J38" s="15">
        <v>0</v>
      </c>
      <c r="K38" s="14">
        <f t="shared" si="1"/>
        <v>66686</v>
      </c>
    </row>
    <row r="39" spans="1:11" x14ac:dyDescent="0.2">
      <c r="A39" s="21" t="s">
        <v>68</v>
      </c>
      <c r="B39" s="22" t="s">
        <v>17</v>
      </c>
      <c r="C39" s="22" t="s">
        <v>18</v>
      </c>
      <c r="D39" s="25">
        <v>1</v>
      </c>
      <c r="E39" s="25">
        <v>102</v>
      </c>
      <c r="F39" s="26">
        <v>500</v>
      </c>
      <c r="G39" s="27">
        <f t="shared" ref="G39:G41" si="6">E39*F39</f>
        <v>51000</v>
      </c>
      <c r="H39" s="27">
        <f t="shared" ref="H39:H42" si="7">G39</f>
        <v>51000</v>
      </c>
      <c r="I39" s="27"/>
      <c r="J39" s="26">
        <v>0</v>
      </c>
      <c r="K39" s="27">
        <f t="shared" si="1"/>
        <v>51000</v>
      </c>
    </row>
    <row r="40" spans="1:11" x14ac:dyDescent="0.2">
      <c r="A40" s="21" t="s">
        <v>69</v>
      </c>
      <c r="B40" s="22" t="s">
        <v>70</v>
      </c>
      <c r="C40" s="22" t="s">
        <v>71</v>
      </c>
      <c r="D40" s="25">
        <v>1</v>
      </c>
      <c r="E40" s="25">
        <v>6</v>
      </c>
      <c r="F40" s="26">
        <v>1000</v>
      </c>
      <c r="G40" s="27">
        <f t="shared" si="6"/>
        <v>6000</v>
      </c>
      <c r="H40" s="27">
        <f t="shared" si="7"/>
        <v>6000</v>
      </c>
      <c r="I40" s="27"/>
      <c r="J40" s="26"/>
      <c r="K40" s="27">
        <f t="shared" si="1"/>
        <v>6000</v>
      </c>
    </row>
    <row r="41" spans="1:11" x14ac:dyDescent="0.2">
      <c r="A41" s="21" t="s">
        <v>72</v>
      </c>
      <c r="B41" s="22" t="s">
        <v>20</v>
      </c>
      <c r="C41" s="22" t="s">
        <v>21</v>
      </c>
      <c r="D41" s="25">
        <v>1</v>
      </c>
      <c r="E41" s="25">
        <v>58</v>
      </c>
      <c r="F41" s="26">
        <v>167</v>
      </c>
      <c r="G41" s="27">
        <f t="shared" si="6"/>
        <v>9686</v>
      </c>
      <c r="H41" s="27">
        <f t="shared" si="7"/>
        <v>9686</v>
      </c>
      <c r="I41" s="27"/>
      <c r="J41" s="26">
        <v>0</v>
      </c>
      <c r="K41" s="27">
        <f t="shared" si="1"/>
        <v>9686</v>
      </c>
    </row>
    <row r="42" spans="1:11" x14ac:dyDescent="0.2">
      <c r="A42" s="10" t="s">
        <v>73</v>
      </c>
      <c r="B42" s="11" t="s">
        <v>74</v>
      </c>
      <c r="C42" s="11" t="s">
        <v>75</v>
      </c>
      <c r="D42" s="12">
        <v>1</v>
      </c>
      <c r="E42" s="12">
        <v>8</v>
      </c>
      <c r="F42" s="13">
        <v>600</v>
      </c>
      <c r="G42" s="14">
        <f t="shared" ref="G42" si="8">D42*E42*F42</f>
        <v>4800</v>
      </c>
      <c r="H42" s="14">
        <f t="shared" si="7"/>
        <v>4800</v>
      </c>
      <c r="I42" s="14"/>
      <c r="J42" s="15"/>
      <c r="K42" s="14">
        <f t="shared" si="1"/>
        <v>4800</v>
      </c>
    </row>
    <row r="43" spans="1:11" x14ac:dyDescent="0.2">
      <c r="A43" s="28" t="s">
        <v>76</v>
      </c>
      <c r="B43" s="29"/>
      <c r="C43" s="17"/>
      <c r="D43" s="17"/>
      <c r="E43" s="17"/>
      <c r="F43" s="17"/>
      <c r="G43" s="18">
        <f>G35+G18+G5</f>
        <v>724999.99617391312</v>
      </c>
      <c r="H43" s="18">
        <f>H5+H18+H35</f>
        <v>224999.99617391301</v>
      </c>
      <c r="I43" s="18">
        <f>I35</f>
        <v>500000</v>
      </c>
      <c r="J43" s="18">
        <f>J35+J18+J5</f>
        <v>0</v>
      </c>
      <c r="K43" s="18">
        <f>K35+K18+K5</f>
        <v>724999.99617391312</v>
      </c>
    </row>
  </sheetData>
  <mergeCells count="3">
    <mergeCell ref="A43:B43"/>
    <mergeCell ref="A1:K1"/>
    <mergeCell ref="A2:K2"/>
  </mergeCells>
  <pageMargins left="0.7" right="0.7" top="0.75" bottom="0.75" header="0.3" footer="0.3"/>
  <pageSetup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ATN/OC-16304-BO;ATN/OC-16305-BO;</Approval_x0020_Number>
    <Phase xmlns="cdc7663a-08f0-4737-9e8c-148ce897a09c">ACTIVE</Phase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34</Value>
      <Value>33</Value>
      <Value>3</Value>
      <Value>31</Value>
      <Value>141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BO-T1301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R0001140166</Record_x0020_Number>
    <_dlc_DocId xmlns="cdc7663a-08f0-4737-9e8c-148ce897a09c">EZSHARE-381181156-27</_dlc_DocId>
    <_dlc_DocIdUrl xmlns="cdc7663a-08f0-4737-9e8c-148ce897a09c">
      <Url>https://idbg.sharepoint.com/teams/EZ-BO-TCP/BO-T1301/_layouts/15/DocIdRedir.aspx?ID=EZSHARE-381181156-27</Url>
      <Description>EZSHARE-381181156-27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FD68D7C1955E745B075977F4FC56B1A" ma:contentTypeVersion="28" ma:contentTypeDescription="A content type to manage public (operations) IDB documents" ma:contentTypeScope="" ma:versionID="2b35d1f7f795645db9b4bfedfdb6924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4bd6ee3ded6c6c96d29ad80b00348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886BDE4-29EC-4B44-B1C2-D8D3F2CAF84B}">
  <ds:schemaRefs>
    <ds:schemaRef ds:uri="cdc7663a-08f0-4737-9e8c-148ce897a09c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32D715D-DFFF-40B3-9884-B639DAEE7468}"/>
</file>

<file path=customXml/itemProps3.xml><?xml version="1.0" encoding="utf-8"?>
<ds:datastoreItem xmlns:ds="http://schemas.openxmlformats.org/officeDocument/2006/customXml" ds:itemID="{FFE56B04-55C3-4A79-B418-81A4015C3D65}"/>
</file>

<file path=customXml/itemProps4.xml><?xml version="1.0" encoding="utf-8"?>
<ds:datastoreItem xmlns:ds="http://schemas.openxmlformats.org/officeDocument/2006/customXml" ds:itemID="{0117D3CA-4564-42E1-A5CB-20E4A41E890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F4D20EA-7A85-4CC5-9845-13DEBF9F306B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9B8511FC-7554-4B59-8A85-06AB48692525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EC55E589-E902-4EFC-A253-499065AD6C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Presupuesto detallado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Pelaez Gunther, Georgia</dc:creator>
  <cp:keywords/>
  <dc:description/>
  <cp:lastModifiedBy>Guerrero Rivera, Marilyn Ivette</cp:lastModifiedBy>
  <cp:revision/>
  <dcterms:created xsi:type="dcterms:W3CDTF">2017-06-07T15:14:35Z</dcterms:created>
  <dcterms:modified xsi:type="dcterms:W3CDTF">2017-08-18T18:28:29Z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141;#WATER SUPPLY URBAN|28df1b5d-8f50-49f8-b50a-8bcbae67d2a4</vt:lpwstr>
  </property>
  <property fmtid="{D5CDD505-2E9C-101B-9397-08002B2CF9AE}" pid="7" name="Fund IDB">
    <vt:lpwstr>31;#TBD|d62f6e05-3e80-4abd-9bb4-5f10b4906ff6</vt:lpwstr>
  </property>
  <property fmtid="{D5CDD505-2E9C-101B-9397-08002B2CF9AE}" pid="8" name="Country">
    <vt:lpwstr>33;#Bolivia|6445a937-aea4-4907-9f24-bff96a7c61c8</vt:lpwstr>
  </property>
  <property fmtid="{D5CDD505-2E9C-101B-9397-08002B2CF9AE}" pid="9" name="Sector IDB">
    <vt:lpwstr>34;#WATER AND SANITATION|ba6b63cd-e402-47cb-9357-08149f7ce046</vt:lpwstr>
  </property>
  <property fmtid="{D5CDD505-2E9C-101B-9397-08002B2CF9AE}" pid="10" name="Function Operations IDB">
    <vt:lpwstr>3;#Monitoring and Reporting|df3c2aa1-d63e-41aa-b1f5-bb15dee691ca</vt:lpwstr>
  </property>
  <property fmtid="{D5CDD505-2E9C-101B-9397-08002B2CF9AE}" pid="11" name="_dlc_DocIdItemGuid">
    <vt:lpwstr>47e57fb5-4ac1-49a8-a482-cc7f0f171d94</vt:lpwstr>
  </property>
  <property fmtid="{D5CDD505-2E9C-101B-9397-08002B2CF9AE}" pid="12" name="RecordPoint_ActiveItemMoved">
    <vt:lpwstr>/teams/EZ-BO-TCP/BO-T1301/15 LifeCycle Milestones/Draft Area/Presupuesto Detallado BO-T1301.xlsx</vt:lpwstr>
  </property>
  <property fmtid="{D5CDD505-2E9C-101B-9397-08002B2CF9AE}" pid="13" name="RecordStorageActiveId">
    <vt:lpwstr>4cab23e0-dba7-47b8-bf09-c11f29dc28bc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0x0101001A458A224826124E8B45B1D613300CFC006FD68D7C1955E745B075977F4FC56B1A</vt:lpwstr>
  </property>
</Properties>
</file>