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ommentsmeta0" ContentType="application/binary"/>
  <Override PartName="/xl/metadata" ContentType="application/binary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andresreyesortega/Desktop/"/>
    </mc:Choice>
  </mc:AlternateContent>
  <xr:revisionPtr revIDLastSave="0" documentId="8_{4EADF5AB-0070-2442-9445-223A27A43BEC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PLAN DE ADQUISICIONES" sheetId="1" r:id="rId1"/>
    <sheet name="CONTROL APORTE LOCAL Y FONDO" sheetId="2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xhQBs6UUoi5GJaBfZRQpAtDAkAg=="/>
    </ext>
  </extLst>
</workbook>
</file>

<file path=xl/calcChain.xml><?xml version="1.0" encoding="utf-8"?>
<calcChain xmlns="http://schemas.openxmlformats.org/spreadsheetml/2006/main">
  <c r="H33" i="1" l="1"/>
  <c r="G33" i="1"/>
  <c r="F33" i="1"/>
  <c r="F30" i="1"/>
  <c r="L13" i="1"/>
  <c r="L30" i="1"/>
  <c r="K30" i="1"/>
  <c r="H32" i="1"/>
  <c r="G13" i="1"/>
  <c r="K13" i="1"/>
  <c r="H13" i="1"/>
  <c r="F13" i="1"/>
  <c r="G11" i="1"/>
  <c r="G27" i="1"/>
  <c r="H27" i="1"/>
  <c r="G21" i="1"/>
  <c r="H21" i="1"/>
  <c r="Q15" i="1"/>
  <c r="Q14" i="1"/>
  <c r="Q12" i="1"/>
  <c r="Q25" i="1"/>
  <c r="Q19" i="1"/>
  <c r="Q10" i="1"/>
  <c r="G32" i="1"/>
  <c r="G30" i="1"/>
  <c r="G29" i="1"/>
  <c r="H29" i="1"/>
  <c r="G26" i="1"/>
  <c r="H26" i="1"/>
  <c r="H25" i="1"/>
  <c r="R24" i="1"/>
  <c r="H24" i="1"/>
  <c r="Q23" i="1"/>
  <c r="R23" i="1"/>
  <c r="H23" i="1"/>
  <c r="Q22" i="1"/>
  <c r="R22" i="1"/>
  <c r="H22" i="1"/>
  <c r="G20" i="1"/>
  <c r="H20" i="1"/>
  <c r="H19" i="1"/>
  <c r="Q18" i="1"/>
  <c r="R18" i="1"/>
  <c r="H18" i="1"/>
  <c r="Q17" i="1"/>
  <c r="R17" i="1"/>
  <c r="H17" i="1"/>
  <c r="H15" i="1"/>
  <c r="H14" i="1"/>
  <c r="H12" i="1"/>
  <c r="H11" i="1"/>
  <c r="H10" i="1"/>
  <c r="I33" i="1"/>
  <c r="H30" i="1"/>
  <c r="D6" i="2"/>
  <c r="D5" i="2"/>
  <c r="D3" i="2"/>
  <c r="D4" i="2"/>
  <c r="D8" i="2"/>
  <c r="D10" i="2"/>
  <c r="D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8" authorId="0" shapeId="0" xr:uid="{00000000-0006-0000-0000-000001000000}">
      <text>
        <r>
          <rPr>
            <sz val="12"/>
            <color rgb="FF000000"/>
            <rFont val="Calibri"/>
            <family val="2"/>
          </rPr>
          <t xml:space="preserve">======
</t>
        </r>
        <r>
          <rPr>
            <sz val="12"/>
            <color rgb="FF000000"/>
            <rFont val="Calibri"/>
            <family val="2"/>
          </rPr>
          <t xml:space="preserve">ID#AAAAb2oa9e8
</t>
        </r>
        <r>
          <rPr>
            <sz val="12"/>
            <color rgb="FF000000"/>
            <rFont val="Calibri"/>
            <family val="2"/>
          </rPr>
          <t xml:space="preserve">tc={A611FA80-0EDF-4D60-ABE4-31C6B8423E55}    (2022-07-05 19:15:54)
</t>
        </r>
        <r>
          <rPr>
            <sz val="12"/>
            <color rgb="FF000000"/>
            <rFont val="Calibri"/>
            <family val="2"/>
          </rPr>
          <t xml:space="preserve">[Comentario encadenado]
</t>
        </r>
        <r>
          <rPr>
            <sz val="12"/>
            <color rgb="FF000000"/>
            <rFont val="Calibri"/>
            <family val="2"/>
          </rPr>
          <t xml:space="preserve">
</t>
        </r>
        <r>
          <rPr>
            <sz val="12"/>
            <color rgb="FF000000"/>
            <rFont val="Calibri"/>
            <family val="2"/>
          </rPr>
          <t xml:space="preserve">Tu versión de Excel te permite leer este comentario encadenado; sin embargo, las ediciones que se apliquen se quitarán si el archivo se abre en una versión más reciente de Excel. Más información: https://go.microsoft.com/fwlink/?linkid=870924
</t>
        </r>
        <r>
          <rPr>
            <sz val="12"/>
            <color rgb="FF000000"/>
            <rFont val="Calibri"/>
            <family val="2"/>
          </rPr>
          <t xml:space="preserve">
</t>
        </r>
        <r>
          <rPr>
            <sz val="12"/>
            <color rgb="FF000000"/>
            <rFont val="Calibri"/>
            <family val="2"/>
          </rPr>
          <t xml:space="preserve">Comentario:
</t>
        </r>
        <r>
          <rPr>
            <sz val="12"/>
            <color rgb="FF000000"/>
            <rFont val="Calibri"/>
            <family val="2"/>
          </rPr>
          <t xml:space="preserve">    Ene-Jun $4.444.444  6= $26.666.666,00 
</t>
        </r>
        <r>
          <rPr>
            <sz val="12"/>
            <color rgb="FF000000"/>
            <rFont val="Calibri"/>
            <family val="2"/>
          </rPr>
          <t xml:space="preserve">Jul-Dic  $4.450.000  6 =$26.700.000,00 
</t>
        </r>
        <r>
          <rPr>
            <sz val="12"/>
            <color rgb="FF000000"/>
            <rFont val="Calibri"/>
            <family val="2"/>
          </rPr>
          <t xml:space="preserve">		      =$53.366.666,00 
</t>
        </r>
        <r>
          <rPr>
            <sz val="12"/>
            <color rgb="FF000000"/>
            <rFont val="Calibri"/>
            <family val="2"/>
          </rPr>
          <t xml:space="preserve">PA: $53.333.333,00 
</t>
        </r>
        <r>
          <rPr>
            <sz val="12"/>
            <color rgb="FF000000"/>
            <rFont val="Calibri"/>
            <family val="2"/>
          </rPr>
          <t>Diferencia: $33.333,00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iXxOwAu9T7UfOobTcDESzYATpm7w=="/>
    </ext>
  </extLst>
</comments>
</file>

<file path=xl/sharedStrings.xml><?xml version="1.0" encoding="utf-8"?>
<sst xmlns="http://schemas.openxmlformats.org/spreadsheetml/2006/main" count="225" uniqueCount="118">
  <si>
    <t>PROCUREMENT PLAN FOR NON-REIMBURSABLE TECHNICAL COOPERATIONS</t>
  </si>
  <si>
    <t>País: Colombia</t>
  </si>
  <si>
    <t>Agencia Ejecutora: Alcaldia Municipal de PAlmira</t>
  </si>
  <si>
    <t>Sector público o privado: Público</t>
  </si>
  <si>
    <t>Número del Proyecto: CO-T1585</t>
  </si>
  <si>
    <t>Nombre del proyecto: Cerrando brechas de capital humano para la cadena agroindustrial del azúcar en Palmira</t>
  </si>
  <si>
    <t>TRM</t>
  </si>
  <si>
    <t>c</t>
  </si>
  <si>
    <t>Nº Item</t>
  </si>
  <si>
    <t>Componente</t>
  </si>
  <si>
    <t>Ref. 
  POA</t>
  </si>
  <si>
    <t>Descripción de las adquisiciones 
  (1)</t>
  </si>
  <si>
    <t>Costo estimado del Contrato COP</t>
  </si>
  <si>
    <t>Método de Adquisición
  (2)</t>
  </si>
  <si>
    <t>Revisión de adquisiciones (3)</t>
  </si>
  <si>
    <t>Fuente de Financiamiento y porcentaje</t>
  </si>
  <si>
    <t>Fecha estimada del Anuncio de Adquisición o
  del Inicio de la contratación</t>
  </si>
  <si>
    <t>Fecha estimada de firma de contrato</t>
  </si>
  <si>
    <t>Fecha estimada de fin de contrato</t>
  </si>
  <si>
    <t>Estado de la adquisición (indicar si está previsto, en curso, adjudicado, terminado o cancelado)</t>
  </si>
  <si>
    <t>Valor real del contrato en pesos colombianos</t>
  </si>
  <si>
    <t>Valor real del contrato en dólares (tasa de referencia la del día de firma del contrato)</t>
  </si>
  <si>
    <t>Fecha real de firma del contrato</t>
  </si>
  <si>
    <t>Comentarios</t>
  </si>
  <si>
    <t>BID/MIF %</t>
  </si>
  <si>
    <t>Local / Otro %</t>
  </si>
  <si>
    <t>Firmas consultoras</t>
  </si>
  <si>
    <t>1 y 2</t>
  </si>
  <si>
    <t>Implementar programas de formación técnica para 8 IEO de la ciudad de Palmira, en articulación con las necesidades del sector productivo, y los enfoques técnicos de las IEO; en áreas relacionadas a: El desarrollo de software, la producción multimedia,  La ingeniería de alimentos y La producción agrícola sostenible; con implementación transversal de estrategias de nivelación de competencias básicas incluyendo inglés y el fortalecimiento de habilidades socioemocionales</t>
  </si>
  <si>
    <t>Selección abreviada de menor cuantía</t>
  </si>
  <si>
    <t>N/A</t>
  </si>
  <si>
    <t>Mayo del 2022</t>
  </si>
  <si>
    <t>Junio del 2022</t>
  </si>
  <si>
    <t>Diciembre del 2022</t>
  </si>
  <si>
    <t>Previsto</t>
  </si>
  <si>
    <t>Enero del 2023</t>
  </si>
  <si>
    <t>Febrero del 2023</t>
  </si>
  <si>
    <t>Diciembre del 2023</t>
  </si>
  <si>
    <t>Capacitar a 48 docentes a través de un programa de formación continua en el diagnóstico de competencias básicas y socioemocionales y formulación de estrategias y herramientas pedagógicas para la media técnica, con enfoque en formación por proyectos</t>
  </si>
  <si>
    <t>Agosto del 2022</t>
  </si>
  <si>
    <t xml:space="preserve">El Banco se encargará de revisar la pertinencia técnica de este proceso. </t>
  </si>
  <si>
    <t>Realizar diseño de indicadores de resultado y desempeño; y diseño e implementación de instrumentos de evaluación para la elaboración de línea base en habilidades para el trabajo y en el proceso de implementación del proyecto</t>
  </si>
  <si>
    <t>Concurso de méritos (Ley 80 de 1993 y demás normas complementarias - Usos nacionales)</t>
  </si>
  <si>
    <t>Marzo del 2023</t>
  </si>
  <si>
    <t>Realizar la revisión y perfilación de los Planes Educativos Institucionales (PEI) de 8 IEO para el desarrollo de los programas técnicos profesionales y laborales con inmersión a la media técnica</t>
  </si>
  <si>
    <t>Mínima cuantía</t>
  </si>
  <si>
    <t>Julio del 2022</t>
  </si>
  <si>
    <t>Octubre del 2022</t>
  </si>
  <si>
    <t>El Banco se encargará de revisar la pertinencia técnica de este proceso.</t>
  </si>
  <si>
    <t>Realizar estudio técnico para la dotación de ambientes de aprendizaje - laboratorios creativos ingeniería de detalle para diagnosticar las necesidades y requerimientos para una red IoT y ambientes de aprendizaje, que se pretenden implementar en 8 Instituciones Educativas seleccionadas para el proyecto.</t>
  </si>
  <si>
    <t xml:space="preserve">Mínima Cuantía </t>
  </si>
  <si>
    <t>Octubre de 2022</t>
  </si>
  <si>
    <t>Diciembre de 2022</t>
  </si>
  <si>
    <t>Consultores individuales</t>
  </si>
  <si>
    <t>1,2 y 3</t>
  </si>
  <si>
    <t>Prestar servicios de consultoría para apoyar la coordinación, planificación y seguimiento a las operaciones y componentes financieros del proyecto para el 2021</t>
  </si>
  <si>
    <t>Selección basada en 3 CV (Políticas de adquisiciones del BID)</t>
  </si>
  <si>
    <t>Revisión ex-ante</t>
  </si>
  <si>
    <t>Julio del 2021</t>
  </si>
  <si>
    <t>Diciembre del 2021</t>
  </si>
  <si>
    <t>Terminado</t>
  </si>
  <si>
    <t>Prestar servicios de consultoría para apoyar la coordinación, planificación y seguimiento a las operaciones y componentes financieros del proyecto para el 2022</t>
  </si>
  <si>
    <t>Contratación Directa por continuidad del servicio (Políticas de adquisiciones del BID)</t>
  </si>
  <si>
    <t>Enero del 2022</t>
  </si>
  <si>
    <t>Contratación directa por continuidad del servicio, según numeral 5.4 literal a) - servicios que son una continuación de un trabajo previo que el consultor Andrés Felipe Reyes ha desempeñado y para el cual fue seleccionado competitivamente, de acuerdo con la política GN-2350-15. Si bien el presupuesto corresponde a la vigencia del 2022, el contrato inicial se celebró hasta el 30 de junio del 2022, y se gestionará un nuevo contrato  para cubrir el resto de la vigencia.</t>
  </si>
  <si>
    <t>Contratación directa por continuidad del servicio, según numeral 5.4 literal a) - servicios que son una continuación de un trabajo previo que el consultor Andrés Felipe Reyes ha desempeñado y para el cual fue seleccionado competitivamente, de acuerdo con la política GN-2350-15.</t>
  </si>
  <si>
    <t>Contratación directa por continuidad del servicio, según numeral 5.4 literal a) - servicios que son una continuación de un trabajo previo que el consultor Andrés Felipe Reyes ha desempeñado y para el cual fue seleccionado competitivamente, de acuerdo con la política GN-2350-15</t>
  </si>
  <si>
    <t>Prestar servicios de consultoría para apoyar la coordinación, planificación y seguimiento a las adquisiciones del proyecto para el 2021</t>
  </si>
  <si>
    <t>Contratación directa por continuidad del servicio, según numeral 5.4 literal a) - servicios que son una continuación de un trabajo previo que la consultora Vanessa Bedoya B. ha desempeñado y para el cual fue seleccionada competitivamente, de acuerdo con la política GN-2350-15</t>
  </si>
  <si>
    <t>Prestar servicios de consultoría para apoyar la coordinación, planificación y seguimiento a las adquisiciones del proyecto para el 2022</t>
  </si>
  <si>
    <t>Marzo del 2022</t>
  </si>
  <si>
    <t>Contratación directa por continuidad del servicio, según numeral 5.4 literal a) - servicios que son una continuación de un trabajo previo que la consultora Vanessa Bedoya ha desempeñado y para el cual fue seleccionada competitivamente, de acuerdo con la política GN-2350-15. En el contrato inicial MP-0787-2022 se fijó un plazo hasta el 30 de junio del 2022, y fue ejecutado por la consultora en los meses de enero, febrero y parte de marzo del 2022. Se solicitó la cesión del mismo al organismo ejecutor.</t>
  </si>
  <si>
    <t>Comparación de 3 CV (Políticas de adquisiciones del BID)</t>
  </si>
  <si>
    <t>En curso</t>
  </si>
  <si>
    <t xml:space="preserve">Cesión del contrato MP-0787-2022 al o la nuevo(a) consultor(a) de adquisiciones hasta el 30 de junio del 2022, teniendo como base un proceso de comparación de 3 CV. </t>
  </si>
  <si>
    <t>Bienes</t>
  </si>
  <si>
    <t>Realizar adecuación de ambientes de aprendizaje (reparaciones locativas) en todas las IEO seleccionadas para el proyecto.</t>
  </si>
  <si>
    <t>Selección abreviada de mínima cuantía</t>
  </si>
  <si>
    <t>Mayo del 2023</t>
  </si>
  <si>
    <t>El Banco se encargará de revisar la pertinencia técnica de este proceso</t>
  </si>
  <si>
    <t>Compra e instalación de los equipos, kits y sistemas de administración de ambientes de aprendizaje - laboratorios creativos en todas las IEO seleccionados para el proyecto.</t>
  </si>
  <si>
    <t>Compraventa de bienes (Ley 80 de 1993)</t>
  </si>
  <si>
    <t>Abril del 2023</t>
  </si>
  <si>
    <t>Junio del 2023</t>
  </si>
  <si>
    <t>Evaluación y seguimiento</t>
  </si>
  <si>
    <t>Auditoría externa para cierre de proyecto</t>
  </si>
  <si>
    <t>Selección basada en calificación de consultores</t>
  </si>
  <si>
    <t>Noviembre del 2023</t>
  </si>
  <si>
    <t>Total</t>
  </si>
  <si>
    <t>(1)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Por ejemplo: En un proyecto de promoción de exportaciones que incluye viajes para participar en ferias, se pondría un ítem que diría “Pasajes aéreos Ferias", el valor total estimado en US$ 5 mil y una explicación en la columna Comentarios: “Este es un agrupamiento de aproximadamente 4 pasajes para participar en ferias de la región durante el año X y X1.</t>
  </si>
  <si>
    <t>(2) Bienes y Obras: LP: Licitación Pública; CP: Comparación de Precios; CD: Contratación Directa.</t>
  </si>
  <si>
    <t>(2) Firmas de consultoria: SCC: Selección Basada en la Calificación de los Consultores; SBCC: Selección Basada en Calidad y Costo; SBMC: Selección Basada en el Menor Costo; SBPF: Selección Basada en Presupuesto Fijo. SD: Selección Directa; SBC: Selección Basada en Calidad</t>
  </si>
  <si>
    <t>(2) Consultores Individuales: CCIN: Selección basada en la Comparación de Calificaciones Consultor Individual ; SD: Selección Directa.</t>
  </si>
  <si>
    <t>(2) Sistema nacional: SN: Para CTNR del Sector Público cuando el sistema nacional esté aprobado para el método asociado con la adquisición.</t>
  </si>
  <si>
    <t>(3) Revisión ex-ante/ ex-post / SN.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</si>
  <si>
    <t>(4) Revisión técnica: Esta columna será utilizada por el JEP para definir aquellas adquisiciones que considere "críticas" o "complejas" que requieran la revisión ex ante de los términos de referencia, especificaciones técnicas, informes, productos, u otros.</t>
  </si>
  <si>
    <t>VALOR TOTAL ADQUISICIONES EN USD</t>
  </si>
  <si>
    <t>APORTE LOCAL EN USD</t>
  </si>
  <si>
    <t>EVALUACION CUALI Y CUANTI</t>
  </si>
  <si>
    <t>AMBIENTES DE APRENDIZAJE</t>
  </si>
  <si>
    <t>DIFERENCIA EN USD</t>
  </si>
  <si>
    <t>EXCEDENTE A AJUSTAR</t>
  </si>
  <si>
    <t>AJUSTE EN PESOS</t>
  </si>
  <si>
    <t>21/07/022</t>
  </si>
  <si>
    <t>Estado</t>
  </si>
  <si>
    <t>En ejecución</t>
  </si>
  <si>
    <t>Licitación pública bajo Ley 80</t>
  </si>
  <si>
    <t>Contratación directa por continuidad del servicio de la consultora Leidy Johana Rojas, según numeral 5.4 literal a) - servicios que son una continuación de un trabajo previo que el o la consultor(a) en adquisiciones ha desempeñado y para el cual fue seleccionado(a) competitivamente, de acuerdo con la política GN-2350-15</t>
  </si>
  <si>
    <t>Contratación directa por continuidad del servicio de la consultora Leidy Johana Rojas, según numeral 5.4 literal a) - servicios que son una continuación de un trabajo previo que el o la consultor(a) en adquisiciones ha desempeñado y para el cual fue seleccionada competitivamente, de acuerdo con la política GN-2350-15</t>
  </si>
  <si>
    <t>Periodo del plan: hasta diciembre de 2023.</t>
  </si>
  <si>
    <t xml:space="preserve">Prestación del servicio educativo para el desarrollo del programa en formación técnica profesional dirigida a los estudiantes del programa PALMIPILOS, en articulación con las necesidades del sector productivo, en desarrollo del proyecto “cerrando brechas de capital humano para la cadena agroindustrial del azúcar en Palmira” </t>
  </si>
  <si>
    <t>Prestación de servicios profesionales para apoyar la coordinación, planificación y seguimiento a las adquisiciones para el desarrollo y ejecución del proyecto “cerrando brechas de capital humano para la cadena agroindustrial del azúcar en palmira” - “programa PALMIPILOS”</t>
  </si>
  <si>
    <t>junio del 2023</t>
  </si>
  <si>
    <t>diciembre del 2023</t>
  </si>
  <si>
    <t>Agosto del 2023</t>
  </si>
  <si>
    <t>Prestación de servicios profesionales para apoyar la coordinación, planificación y seguimiento a las operaciones y componentes financieros para el desarrollo y ejecución del proyecto “cerrando brechas de capital humano para la cadena agroindustrial del azúcar en palmira” - “programa PALMIPILOS”</t>
  </si>
  <si>
    <t>Costo estimado del contrato USD (Incluye fuente BID y aporte local)</t>
  </si>
  <si>
    <t>Chequeo recurso BID (Estimación de recursos fuente BID)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</si>
</sst>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$&quot;#,##0.00;[Red]\-&quot;$&quot;#,##0.00"/>
    <numFmt numFmtId="41" formatCode="_-* #,##0_-;\-* #,##0_-;_-* &quot;-&quot;_-;_-@_-"/>
    <numFmt numFmtId="44" formatCode="_-&quot;$&quot;* #,##0.00_-;\-&quot;$&quot;* #,##0.00_-;_-&quot;$&quot;* &quot;-&quot;??_-;_-@_-"/>
    <numFmt numFmtId="164" formatCode="&quot;$&quot;\ #,##0;[Red]\-&quot;$&quot;\ #,##0"/>
    <numFmt numFmtId="165" formatCode="&quot;$&quot;\ #,##0.00;[Red]\-&quot;$&quot;\ #,##0.00"/>
    <numFmt numFmtId="166" formatCode="_-&quot;$&quot;\ * #,##0.00_-;\-&quot;$&quot;\ * #,##0.00_-;_-&quot;$&quot;\ * &quot;-&quot;??_-;_-@"/>
    <numFmt numFmtId="167" formatCode="mmmm\ yyyy"/>
    <numFmt numFmtId="168" formatCode="dd/mm/yyyy"/>
    <numFmt numFmtId="169" formatCode="d/m/yyyy"/>
    <numFmt numFmtId="170" formatCode="_-&quot;$&quot;* #,##0.00_-;\-&quot;$&quot;* #,##0.00_-;_-&quot;$&quot;* &quot;-&quot;??_-;_-@"/>
    <numFmt numFmtId="171" formatCode="_-&quot;$&quot;* #,##0_-;\-&quot;$&quot;* #,##0_-;_-&quot;$&quot;* &quot;-&quot;_-;_-@"/>
  </numFmts>
  <fonts count="24" x14ac:knownFonts="1">
    <font>
      <sz val="12"/>
      <color theme="1"/>
      <name val="Calibri"/>
      <scheme val="minor"/>
    </font>
    <font>
      <sz val="11"/>
      <color rgb="FF000000"/>
      <name val="Arial"/>
      <family val="2"/>
    </font>
    <font>
      <b/>
      <sz val="12"/>
      <color rgb="FFFFFFFF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theme="1"/>
      <name val="Calibri"/>
      <family val="2"/>
    </font>
    <font>
      <b/>
      <sz val="9"/>
      <color rgb="FFFFFFFF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rgb="FF000000"/>
      <name val="Arial"/>
      <family val="2"/>
    </font>
    <font>
      <sz val="11"/>
      <color rgb="FFFF0000"/>
      <name val="Arial"/>
      <family val="2"/>
    </font>
    <font>
      <sz val="12"/>
      <color rgb="FFFF0000"/>
      <name val="Calibri"/>
      <family val="2"/>
    </font>
    <font>
      <sz val="12"/>
      <color rgb="FFFF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  <font>
      <b/>
      <sz val="11"/>
      <color theme="4" tint="-0.249977111117893"/>
      <name val="Calibri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70C0"/>
        <bgColor rgb="FF0070C0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41" fontId="22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8" fontId="5" fillId="0" borderId="12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vertical="center" wrapText="1"/>
    </xf>
    <xf numFmtId="0" fontId="1" fillId="4" borderId="23" xfId="0" applyFont="1" applyFill="1" applyBorder="1" applyAlignment="1">
      <alignment vertical="center" wrapText="1"/>
    </xf>
    <xf numFmtId="0" fontId="5" fillId="4" borderId="23" xfId="0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166" fontId="10" fillId="0" borderId="5" xfId="0" applyNumberFormat="1" applyFont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left" vertical="center" wrapText="1"/>
    </xf>
    <xf numFmtId="9" fontId="6" fillId="5" borderId="23" xfId="0" applyNumberFormat="1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6" fontId="5" fillId="0" borderId="5" xfId="0" applyNumberFormat="1" applyFont="1" applyBorder="1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17" fontId="6" fillId="0" borderId="5" xfId="0" applyNumberFormat="1" applyFont="1" applyBorder="1" applyAlignment="1">
      <alignment horizontal="center" vertical="center" wrapText="1"/>
    </xf>
    <xf numFmtId="167" fontId="6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vertical="center" wrapText="1"/>
    </xf>
    <xf numFmtId="0" fontId="5" fillId="6" borderId="23" xfId="0" applyFont="1" applyFill="1" applyBorder="1" applyAlignment="1">
      <alignment horizontal="left" vertical="center" wrapText="1"/>
    </xf>
    <xf numFmtId="165" fontId="5" fillId="6" borderId="23" xfId="0" applyNumberFormat="1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vertical="center" wrapText="1"/>
    </xf>
    <xf numFmtId="166" fontId="6" fillId="0" borderId="5" xfId="0" applyNumberFormat="1" applyFont="1" applyBorder="1" applyAlignment="1">
      <alignment horizontal="center" vertical="center" wrapText="1"/>
    </xf>
    <xf numFmtId="168" fontId="6" fillId="0" borderId="5" xfId="0" applyNumberFormat="1" applyFont="1" applyBorder="1" applyAlignment="1">
      <alignment horizontal="center" vertical="center" wrapText="1"/>
    </xf>
    <xf numFmtId="169" fontId="6" fillId="0" borderId="5" xfId="0" applyNumberFormat="1" applyFont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vertical="center" wrapText="1"/>
    </xf>
    <xf numFmtId="165" fontId="7" fillId="4" borderId="23" xfId="0" applyNumberFormat="1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6" fillId="0" borderId="25" xfId="0" applyFont="1" applyBorder="1" applyAlignment="1">
      <alignment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6" fontId="4" fillId="0" borderId="0" xfId="0" applyNumberFormat="1" applyFont="1"/>
    <xf numFmtId="170" fontId="4" fillId="0" borderId="0" xfId="0" applyNumberFormat="1" applyFont="1"/>
    <xf numFmtId="166" fontId="1" fillId="0" borderId="0" xfId="0" applyNumberFormat="1" applyFont="1" applyAlignment="1">
      <alignment horizontal="center" vertical="center" wrapText="1"/>
    </xf>
    <xf numFmtId="8" fontId="4" fillId="0" borderId="0" xfId="0" applyNumberFormat="1" applyFont="1"/>
    <xf numFmtId="171" fontId="1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166" fontId="6" fillId="0" borderId="0" xfId="0" applyNumberFormat="1" applyFont="1" applyAlignment="1">
      <alignment vertical="center" wrapText="1"/>
    </xf>
    <xf numFmtId="0" fontId="1" fillId="7" borderId="28" xfId="0" applyFont="1" applyFill="1" applyBorder="1" applyAlignment="1">
      <alignment vertical="center" wrapText="1"/>
    </xf>
    <xf numFmtId="0" fontId="1" fillId="7" borderId="28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vertical="center" wrapText="1"/>
    </xf>
    <xf numFmtId="0" fontId="4" fillId="0" borderId="0" xfId="0" applyFont="1"/>
    <xf numFmtId="0" fontId="12" fillId="0" borderId="1" xfId="0" applyFont="1" applyBorder="1"/>
    <xf numFmtId="171" fontId="12" fillId="0" borderId="3" xfId="0" applyNumberFormat="1" applyFont="1" applyBorder="1"/>
    <xf numFmtId="0" fontId="8" fillId="0" borderId="0" xfId="0" applyFont="1" applyAlignment="1">
      <alignment horizontal="left"/>
    </xf>
    <xf numFmtId="171" fontId="13" fillId="0" borderId="0" xfId="0" applyNumberFormat="1" applyFont="1"/>
    <xf numFmtId="0" fontId="12" fillId="0" borderId="0" xfId="0" applyFont="1"/>
    <xf numFmtId="171" fontId="4" fillId="0" borderId="0" xfId="0" applyNumberFormat="1" applyFont="1"/>
    <xf numFmtId="171" fontId="4" fillId="0" borderId="3" xfId="0" applyNumberFormat="1" applyFont="1" applyBorder="1"/>
    <xf numFmtId="166" fontId="6" fillId="5" borderId="23" xfId="0" applyNumberFormat="1" applyFont="1" applyFill="1" applyBorder="1" applyAlignment="1">
      <alignment horizontal="center" vertical="center" wrapText="1"/>
    </xf>
    <xf numFmtId="14" fontId="6" fillId="5" borderId="23" xfId="0" applyNumberFormat="1" applyFont="1" applyFill="1" applyBorder="1" applyAlignment="1">
      <alignment horizontal="center" vertical="center" wrapText="1"/>
    </xf>
    <xf numFmtId="14" fontId="6" fillId="0" borderId="5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6" fillId="0" borderId="23" xfId="0" applyFont="1" applyBorder="1" applyAlignment="1">
      <alignment vertical="center" wrapText="1"/>
    </xf>
    <xf numFmtId="0" fontId="11" fillId="0" borderId="23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1" fillId="0" borderId="23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/>
    <xf numFmtId="166" fontId="18" fillId="0" borderId="23" xfId="0" applyNumberFormat="1" applyFont="1" applyBorder="1" applyAlignment="1">
      <alignment horizontal="center" vertical="center" wrapText="1"/>
    </xf>
    <xf numFmtId="166" fontId="18" fillId="0" borderId="5" xfId="0" applyNumberFormat="1" applyFont="1" applyBorder="1" applyAlignment="1">
      <alignment horizontal="center" vertical="center" wrapText="1"/>
    </xf>
    <xf numFmtId="165" fontId="18" fillId="0" borderId="5" xfId="0" applyNumberFormat="1" applyFont="1" applyBorder="1" applyAlignment="1">
      <alignment horizontal="center" vertical="center" wrapText="1"/>
    </xf>
    <xf numFmtId="164" fontId="18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center" wrapText="1"/>
    </xf>
    <xf numFmtId="9" fontId="19" fillId="0" borderId="5" xfId="0" applyNumberFormat="1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7" fontId="19" fillId="0" borderId="23" xfId="0" applyNumberFormat="1" applyFont="1" applyBorder="1" applyAlignment="1">
      <alignment horizontal="center" vertical="center" wrapText="1"/>
    </xf>
    <xf numFmtId="41" fontId="4" fillId="0" borderId="0" xfId="1" applyFont="1"/>
    <xf numFmtId="41" fontId="0" fillId="0" borderId="0" xfId="1" applyFont="1"/>
    <xf numFmtId="8" fontId="1" fillId="0" borderId="0" xfId="0" applyNumberFormat="1" applyFont="1" applyAlignment="1">
      <alignment vertical="center" wrapText="1"/>
    </xf>
    <xf numFmtId="0" fontId="13" fillId="5" borderId="23" xfId="0" applyFont="1" applyFill="1" applyBorder="1" applyAlignment="1">
      <alignment horizontal="center" vertical="center" wrapText="1"/>
    </xf>
    <xf numFmtId="44" fontId="1" fillId="0" borderId="0" xfId="0" applyNumberFormat="1" applyFont="1" applyAlignment="1">
      <alignment vertical="center" wrapText="1"/>
    </xf>
    <xf numFmtId="0" fontId="8" fillId="0" borderId="2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3" fillId="0" borderId="7" xfId="0" applyFont="1" applyBorder="1"/>
    <xf numFmtId="0" fontId="3" fillId="0" borderId="8" xfId="0" applyFont="1" applyBorder="1"/>
    <xf numFmtId="0" fontId="5" fillId="0" borderId="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3" fillId="0" borderId="10" xfId="0" applyFont="1" applyBorder="1"/>
    <xf numFmtId="0" fontId="3" fillId="0" borderId="11" xfId="0" applyFont="1" applyBorder="1"/>
    <xf numFmtId="3" fontId="6" fillId="0" borderId="9" xfId="0" applyNumberFormat="1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3" fillId="0" borderId="21" xfId="0" applyFont="1" applyBorder="1"/>
    <xf numFmtId="0" fontId="7" fillId="2" borderId="13" xfId="0" applyFont="1" applyFill="1" applyBorder="1" applyAlignment="1">
      <alignment horizontal="center" vertical="center" wrapText="1"/>
    </xf>
    <xf numFmtId="0" fontId="3" fillId="0" borderId="19" xfId="0" applyFont="1" applyBorder="1"/>
    <xf numFmtId="0" fontId="8" fillId="3" borderId="13" xfId="0" applyFont="1" applyFill="1" applyBorder="1" applyAlignment="1">
      <alignment horizontal="center" vertical="center" wrapText="1"/>
    </xf>
    <xf numFmtId="0" fontId="3" fillId="0" borderId="17" xfId="0" applyFont="1" applyBorder="1"/>
    <xf numFmtId="0" fontId="7" fillId="2" borderId="14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3" fillId="0" borderId="20" xfId="0" applyFont="1" applyBorder="1"/>
    <xf numFmtId="0" fontId="5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3" fillId="0" borderId="27" xfId="0" applyFont="1" applyBorder="1"/>
    <xf numFmtId="0" fontId="0" fillId="0" borderId="0" xfId="0"/>
    <xf numFmtId="0" fontId="3" fillId="0" borderId="25" xfId="0" applyFont="1" applyBorder="1"/>
    <xf numFmtId="0" fontId="3" fillId="0" borderId="26" xfId="0" applyFont="1" applyBorder="1"/>
    <xf numFmtId="0" fontId="3" fillId="0" borderId="4" xfId="0" applyFont="1" applyBorder="1"/>
    <xf numFmtId="0" fontId="3" fillId="0" borderId="5" xfId="0" applyFont="1" applyBorder="1"/>
    <xf numFmtId="0" fontId="5" fillId="0" borderId="6" xfId="0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center" wrapText="1"/>
    </xf>
    <xf numFmtId="165" fontId="5" fillId="0" borderId="13" xfId="0" applyNumberFormat="1" applyFont="1" applyBorder="1" applyAlignment="1">
      <alignment horizontal="center" vertical="center" wrapText="1"/>
    </xf>
    <xf numFmtId="166" fontId="5" fillId="3" borderId="13" xfId="0" applyNumberFormat="1" applyFont="1" applyFill="1" applyBorder="1" applyAlignment="1">
      <alignment horizontal="center" vertical="center" wrapText="1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00"/>
  <sheetViews>
    <sheetView tabSelected="1" zoomScale="108" zoomScaleNormal="70" workbookViewId="0">
      <pane xSplit="4" ySplit="8" topLeftCell="H28" activePane="bottomRight" state="frozen"/>
      <selection pane="topRight" activeCell="E1" sqref="E1"/>
      <selection pane="bottomLeft" activeCell="A9" sqref="A9"/>
      <selection pane="bottomRight" activeCell="P35" sqref="P35"/>
    </sheetView>
  </sheetViews>
  <sheetFormatPr baseColWidth="10" defaultColWidth="11.1640625" defaultRowHeight="15" customHeight="1" x14ac:dyDescent="0.2"/>
  <cols>
    <col min="1" max="1" width="1.1640625" customWidth="1"/>
    <col min="2" max="3" width="10.33203125" customWidth="1"/>
    <col min="4" max="4" width="15.6640625" customWidth="1"/>
    <col min="5" max="5" width="56.33203125" customWidth="1"/>
    <col min="6" max="6" width="27" customWidth="1"/>
    <col min="7" max="8" width="20" customWidth="1"/>
    <col min="9" max="9" width="27" customWidth="1"/>
    <col min="10" max="10" width="14.33203125" customWidth="1"/>
    <col min="11" max="12" width="10.33203125" customWidth="1"/>
    <col min="13" max="13" width="24.6640625" customWidth="1"/>
    <col min="14" max="14" width="15.1640625" customWidth="1"/>
    <col min="15" max="15" width="14.1640625" customWidth="1"/>
    <col min="16" max="16" width="23.33203125" customWidth="1"/>
    <col min="17" max="17" width="16.6640625" customWidth="1"/>
    <col min="18" max="18" width="17.1640625" customWidth="1"/>
    <col min="19" max="19" width="14.6640625" customWidth="1"/>
    <col min="20" max="20" width="63.6640625" customWidth="1"/>
    <col min="21" max="25" width="10.33203125" customWidth="1"/>
    <col min="26" max="26" width="37.5" customWidth="1"/>
    <col min="27" max="31" width="10.33203125" customWidth="1"/>
  </cols>
  <sheetData>
    <row r="1" spans="1:31" ht="15.75" customHeight="1" x14ac:dyDescent="0.2">
      <c r="A1" s="1"/>
      <c r="B1" s="103" t="s">
        <v>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5"/>
      <c r="U1" s="2"/>
      <c r="V1" s="2"/>
      <c r="W1" s="2"/>
      <c r="X1" s="2"/>
      <c r="Y1" s="2"/>
      <c r="Z1" s="2"/>
      <c r="AA1" s="3"/>
      <c r="AB1" s="3"/>
      <c r="AC1" s="3"/>
      <c r="AD1" s="3"/>
      <c r="AE1" s="3"/>
    </row>
    <row r="2" spans="1:31" ht="36" customHeight="1" x14ac:dyDescent="0.2">
      <c r="A2" s="2"/>
      <c r="B2" s="106" t="s">
        <v>1</v>
      </c>
      <c r="C2" s="104"/>
      <c r="D2" s="104"/>
      <c r="E2" s="104"/>
      <c r="F2" s="104"/>
      <c r="G2" s="104"/>
      <c r="H2" s="104"/>
      <c r="I2" s="105"/>
      <c r="J2" s="107" t="s">
        <v>2</v>
      </c>
      <c r="K2" s="104"/>
      <c r="L2" s="104"/>
      <c r="M2" s="104"/>
      <c r="N2" s="4"/>
      <c r="O2" s="4"/>
      <c r="P2" s="4"/>
      <c r="Q2" s="4"/>
      <c r="R2" s="4"/>
      <c r="S2" s="4"/>
      <c r="T2" s="5" t="s">
        <v>3</v>
      </c>
      <c r="U2" s="2"/>
      <c r="V2" s="2"/>
      <c r="W2" s="2"/>
      <c r="X2" s="2"/>
      <c r="Y2" s="2"/>
      <c r="Z2" s="2"/>
      <c r="AA2" s="3"/>
      <c r="AB2" s="3"/>
      <c r="AC2" s="3"/>
      <c r="AD2" s="3"/>
      <c r="AE2" s="3"/>
    </row>
    <row r="3" spans="1:31" ht="33" customHeight="1" x14ac:dyDescent="0.2">
      <c r="A3" s="2"/>
      <c r="B3" s="108" t="s">
        <v>4</v>
      </c>
      <c r="C3" s="109"/>
      <c r="D3" s="109"/>
      <c r="E3" s="109"/>
      <c r="F3" s="109"/>
      <c r="G3" s="109"/>
      <c r="H3" s="109"/>
      <c r="I3" s="110"/>
      <c r="J3" s="111" t="s">
        <v>5</v>
      </c>
      <c r="K3" s="109"/>
      <c r="L3" s="109"/>
      <c r="M3" s="109"/>
      <c r="N3" s="109"/>
      <c r="O3" s="109"/>
      <c r="P3" s="109"/>
      <c r="Q3" s="109"/>
      <c r="R3" s="109"/>
      <c r="S3" s="109"/>
      <c r="T3" s="110"/>
      <c r="U3" s="2"/>
      <c r="V3" s="2"/>
      <c r="W3" s="2"/>
      <c r="X3" s="2"/>
      <c r="Y3" s="2"/>
      <c r="Z3" s="2"/>
      <c r="AA3" s="3"/>
      <c r="AB3" s="3"/>
      <c r="AC3" s="3"/>
      <c r="AD3" s="3"/>
      <c r="AE3" s="3"/>
    </row>
    <row r="4" spans="1:31" ht="15.75" customHeight="1" x14ac:dyDescent="0.2">
      <c r="A4" s="2"/>
      <c r="B4" s="112" t="s">
        <v>109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  <c r="U4" s="2"/>
      <c r="V4" s="2"/>
      <c r="W4" s="2"/>
      <c r="X4" s="2"/>
      <c r="Y4" s="2"/>
      <c r="Z4" s="2"/>
      <c r="AA4" s="3"/>
      <c r="AB4" s="3"/>
      <c r="AC4" s="3"/>
      <c r="AD4" s="3"/>
      <c r="AE4" s="3"/>
    </row>
    <row r="5" spans="1:31" ht="33" customHeight="1" x14ac:dyDescent="0.2">
      <c r="A5" s="2"/>
      <c r="B5" s="126" t="s">
        <v>6</v>
      </c>
      <c r="C5" s="114"/>
      <c r="D5" s="6">
        <v>4500</v>
      </c>
      <c r="E5" s="115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4"/>
      <c r="U5" s="2"/>
      <c r="V5" s="2"/>
      <c r="W5" s="2"/>
      <c r="X5" s="2"/>
      <c r="Y5" s="2"/>
      <c r="Z5" s="2"/>
      <c r="AA5" s="3"/>
      <c r="AB5" s="3"/>
      <c r="AC5" s="3"/>
      <c r="AD5" s="3"/>
      <c r="AE5" s="3"/>
    </row>
    <row r="6" spans="1:31" ht="15.75" hidden="1" customHeight="1" x14ac:dyDescent="0.2">
      <c r="A6" s="2"/>
      <c r="B6" s="2"/>
      <c r="C6" s="2"/>
      <c r="D6" s="7"/>
      <c r="E6" s="7"/>
      <c r="F6" s="7"/>
      <c r="G6" s="7" t="s">
        <v>7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2"/>
      <c r="V6" s="2"/>
      <c r="W6" s="2"/>
      <c r="X6" s="2"/>
      <c r="Y6" s="2"/>
      <c r="Z6" s="2"/>
      <c r="AA6" s="3"/>
      <c r="AB6" s="3"/>
      <c r="AC6" s="3"/>
      <c r="AD6" s="3"/>
      <c r="AE6" s="3"/>
    </row>
    <row r="7" spans="1:31" ht="24.75" customHeight="1" x14ac:dyDescent="0.2">
      <c r="A7" s="2"/>
      <c r="B7" s="118" t="s">
        <v>8</v>
      </c>
      <c r="C7" s="118" t="s">
        <v>9</v>
      </c>
      <c r="D7" s="118" t="s">
        <v>10</v>
      </c>
      <c r="E7" s="118" t="s">
        <v>11</v>
      </c>
      <c r="F7" s="118" t="s">
        <v>12</v>
      </c>
      <c r="G7" s="118" t="s">
        <v>116</v>
      </c>
      <c r="H7" s="120" t="s">
        <v>117</v>
      </c>
      <c r="I7" s="118" t="s">
        <v>13</v>
      </c>
      <c r="J7" s="118" t="s">
        <v>14</v>
      </c>
      <c r="K7" s="122" t="s">
        <v>15</v>
      </c>
      <c r="L7" s="105"/>
      <c r="M7" s="123" t="s">
        <v>16</v>
      </c>
      <c r="N7" s="124" t="s">
        <v>17</v>
      </c>
      <c r="O7" s="116" t="s">
        <v>18</v>
      </c>
      <c r="P7" s="116" t="s">
        <v>19</v>
      </c>
      <c r="Q7" s="116" t="s">
        <v>20</v>
      </c>
      <c r="R7" s="116" t="s">
        <v>21</v>
      </c>
      <c r="S7" s="116" t="s">
        <v>22</v>
      </c>
      <c r="T7" s="118" t="s">
        <v>23</v>
      </c>
      <c r="U7" s="2"/>
      <c r="V7" s="2"/>
      <c r="W7" s="2"/>
      <c r="X7" s="2"/>
      <c r="Y7" s="2"/>
      <c r="Z7" s="2"/>
      <c r="AA7" s="3"/>
      <c r="AB7" s="3"/>
      <c r="AC7" s="3"/>
      <c r="AD7" s="3"/>
      <c r="AE7" s="3"/>
    </row>
    <row r="8" spans="1:31" ht="81.5" customHeight="1" x14ac:dyDescent="0.2">
      <c r="A8" s="2"/>
      <c r="B8" s="121"/>
      <c r="C8" s="121"/>
      <c r="D8" s="121"/>
      <c r="E8" s="121"/>
      <c r="F8" s="121"/>
      <c r="G8" s="121"/>
      <c r="H8" s="121"/>
      <c r="I8" s="121"/>
      <c r="J8" s="121"/>
      <c r="K8" s="8" t="s">
        <v>24</v>
      </c>
      <c r="L8" s="8" t="s">
        <v>25</v>
      </c>
      <c r="M8" s="119"/>
      <c r="N8" s="125"/>
      <c r="O8" s="117"/>
      <c r="P8" s="117"/>
      <c r="Q8" s="117"/>
      <c r="R8" s="117"/>
      <c r="S8" s="117"/>
      <c r="T8" s="119"/>
      <c r="U8" s="2"/>
      <c r="V8" s="2"/>
      <c r="W8" s="2"/>
      <c r="X8" s="2"/>
      <c r="Y8" s="2"/>
      <c r="Z8" s="77" t="s">
        <v>104</v>
      </c>
      <c r="AA8" s="3"/>
      <c r="AB8" s="3"/>
      <c r="AC8" s="3"/>
      <c r="AD8" s="3"/>
      <c r="AE8" s="3"/>
    </row>
    <row r="9" spans="1:31" ht="15.75" customHeight="1" x14ac:dyDescent="0.2">
      <c r="A9" s="2"/>
      <c r="B9" s="9"/>
      <c r="C9" s="10"/>
      <c r="D9" s="10"/>
      <c r="E9" s="11" t="s">
        <v>26</v>
      </c>
      <c r="F9" s="10"/>
      <c r="G9" s="10"/>
      <c r="H9" s="10"/>
      <c r="I9" s="10"/>
      <c r="J9" s="10"/>
      <c r="K9" s="12"/>
      <c r="L9" s="12"/>
      <c r="M9" s="13"/>
      <c r="N9" s="14"/>
      <c r="O9" s="14"/>
      <c r="P9" s="14"/>
      <c r="Q9" s="14"/>
      <c r="R9" s="14"/>
      <c r="S9" s="14"/>
      <c r="T9" s="14"/>
      <c r="U9" s="2"/>
      <c r="V9" s="2"/>
      <c r="W9" s="2"/>
      <c r="X9" s="2"/>
      <c r="Y9" s="2"/>
      <c r="Z9" s="2"/>
      <c r="AA9" s="3"/>
      <c r="AB9" s="3"/>
      <c r="AC9" s="3"/>
      <c r="AD9" s="3"/>
      <c r="AE9" s="3"/>
    </row>
    <row r="10" spans="1:31" ht="119.25" customHeight="1" x14ac:dyDescent="0.2">
      <c r="A10" s="2"/>
      <c r="B10" s="15">
        <v>1</v>
      </c>
      <c r="C10" s="16" t="s">
        <v>27</v>
      </c>
      <c r="D10" s="17"/>
      <c r="E10" s="18" t="s">
        <v>28</v>
      </c>
      <c r="F10" s="19">
        <v>416307000</v>
      </c>
      <c r="G10" s="20">
        <v>87385.86</v>
      </c>
      <c r="H10" s="21">
        <f t="shared" ref="H10:H12" si="0">G10</f>
        <v>87385.86</v>
      </c>
      <c r="I10" s="22" t="s">
        <v>29</v>
      </c>
      <c r="J10" s="22" t="s">
        <v>30</v>
      </c>
      <c r="K10" s="23">
        <v>1</v>
      </c>
      <c r="L10" s="23">
        <v>0</v>
      </c>
      <c r="M10" s="24" t="s">
        <v>31</v>
      </c>
      <c r="N10" s="25" t="s">
        <v>32</v>
      </c>
      <c r="O10" s="25" t="s">
        <v>33</v>
      </c>
      <c r="P10" s="76" t="s">
        <v>60</v>
      </c>
      <c r="Q10" s="73">
        <f>+F10</f>
        <v>416307000</v>
      </c>
      <c r="R10" s="39">
        <v>94439.72</v>
      </c>
      <c r="S10" s="74">
        <v>44764</v>
      </c>
      <c r="T10" s="25" t="s">
        <v>40</v>
      </c>
      <c r="U10" s="2"/>
      <c r="V10" s="2"/>
      <c r="W10" s="2"/>
      <c r="X10" s="2"/>
      <c r="Y10" s="2"/>
      <c r="Z10" s="2" t="s">
        <v>34</v>
      </c>
      <c r="AA10" s="3"/>
      <c r="AB10" s="3"/>
      <c r="AC10" s="3"/>
      <c r="AD10" s="3"/>
      <c r="AE10" s="3"/>
    </row>
    <row r="11" spans="1:31" ht="132" customHeight="1" x14ac:dyDescent="0.2">
      <c r="A11" s="2"/>
      <c r="B11" s="15">
        <v>2</v>
      </c>
      <c r="C11" s="16" t="s">
        <v>27</v>
      </c>
      <c r="D11" s="17"/>
      <c r="E11" s="18" t="s">
        <v>110</v>
      </c>
      <c r="F11" s="26">
        <v>1281653452</v>
      </c>
      <c r="G11" s="27">
        <f>+F11/$D$5</f>
        <v>284811.87822222221</v>
      </c>
      <c r="H11" s="21">
        <f t="shared" si="0"/>
        <v>284811.87822222221</v>
      </c>
      <c r="I11" s="18" t="s">
        <v>106</v>
      </c>
      <c r="J11" s="18" t="s">
        <v>30</v>
      </c>
      <c r="K11" s="28">
        <v>1</v>
      </c>
      <c r="L11" s="28">
        <v>0</v>
      </c>
      <c r="M11" s="25" t="s">
        <v>35</v>
      </c>
      <c r="N11" s="25" t="s">
        <v>36</v>
      </c>
      <c r="O11" s="25" t="s">
        <v>37</v>
      </c>
      <c r="P11" s="25" t="s">
        <v>73</v>
      </c>
      <c r="Q11" s="25"/>
      <c r="R11" s="39"/>
      <c r="S11" s="25"/>
      <c r="T11" s="25" t="s">
        <v>48</v>
      </c>
      <c r="U11" s="2"/>
      <c r="V11" s="2"/>
      <c r="W11" s="2"/>
      <c r="X11" s="2"/>
      <c r="Y11" s="2"/>
      <c r="Z11" s="2" t="s">
        <v>73</v>
      </c>
      <c r="AA11" s="3"/>
      <c r="AB11" s="3"/>
      <c r="AC11" s="3"/>
      <c r="AD11" s="3"/>
      <c r="AE11" s="3"/>
    </row>
    <row r="12" spans="1:31" ht="75" customHeight="1" x14ac:dyDescent="0.2">
      <c r="A12" s="2"/>
      <c r="B12" s="15">
        <v>3</v>
      </c>
      <c r="C12" s="16" t="s">
        <v>27</v>
      </c>
      <c r="D12" s="17"/>
      <c r="E12" s="18" t="s">
        <v>38</v>
      </c>
      <c r="F12" s="19">
        <v>79324992</v>
      </c>
      <c r="G12" s="20">
        <v>16937.580000000002</v>
      </c>
      <c r="H12" s="21">
        <f t="shared" si="0"/>
        <v>16937.580000000002</v>
      </c>
      <c r="I12" s="22" t="s">
        <v>29</v>
      </c>
      <c r="J12" s="18" t="s">
        <v>30</v>
      </c>
      <c r="K12" s="28">
        <v>1</v>
      </c>
      <c r="L12" s="28">
        <v>0</v>
      </c>
      <c r="M12" s="24" t="s">
        <v>31</v>
      </c>
      <c r="N12" s="24" t="s">
        <v>32</v>
      </c>
      <c r="O12" s="24" t="s">
        <v>39</v>
      </c>
      <c r="P12" s="25" t="s">
        <v>60</v>
      </c>
      <c r="Q12" s="39">
        <f>+F12</f>
        <v>79324992</v>
      </c>
      <c r="R12" s="39">
        <v>18442.39</v>
      </c>
      <c r="S12" s="75">
        <v>44774</v>
      </c>
      <c r="T12" s="25" t="s">
        <v>40</v>
      </c>
      <c r="U12" s="2"/>
      <c r="V12" s="2"/>
      <c r="W12" s="2"/>
      <c r="X12" s="2"/>
      <c r="Y12" s="2"/>
      <c r="Z12" s="2" t="s">
        <v>105</v>
      </c>
      <c r="AA12" s="3"/>
      <c r="AB12" s="3"/>
      <c r="AC12" s="3"/>
      <c r="AD12" s="3"/>
      <c r="AE12" s="3"/>
    </row>
    <row r="13" spans="1:31" ht="87.75" customHeight="1" x14ac:dyDescent="0.2">
      <c r="A13" s="2"/>
      <c r="B13" s="15">
        <v>4</v>
      </c>
      <c r="C13" s="16">
        <v>3</v>
      </c>
      <c r="D13" s="17"/>
      <c r="E13" s="18" t="s">
        <v>41</v>
      </c>
      <c r="F13" s="26">
        <f>72000000+50000000+50000000</f>
        <v>172000000</v>
      </c>
      <c r="G13" s="27">
        <f>+F13/$D$5</f>
        <v>38222.222222222219</v>
      </c>
      <c r="H13" s="21">
        <f>G13*K13</f>
        <v>27111.111111111106</v>
      </c>
      <c r="I13" s="18" t="s">
        <v>42</v>
      </c>
      <c r="J13" s="18" t="s">
        <v>30</v>
      </c>
      <c r="K13" s="28">
        <f>1-L13</f>
        <v>0.70930232558139528</v>
      </c>
      <c r="L13" s="28">
        <f>50000000/F13</f>
        <v>0.29069767441860467</v>
      </c>
      <c r="M13" s="29" t="s">
        <v>82</v>
      </c>
      <c r="N13" s="30">
        <v>45047</v>
      </c>
      <c r="O13" s="29" t="s">
        <v>114</v>
      </c>
      <c r="P13" s="25" t="s">
        <v>34</v>
      </c>
      <c r="Q13" s="25"/>
      <c r="R13" s="39"/>
      <c r="S13" s="25"/>
      <c r="T13" s="31" t="s">
        <v>48</v>
      </c>
      <c r="U13" s="2"/>
      <c r="V13" s="2"/>
      <c r="W13" s="2"/>
      <c r="X13" s="2"/>
      <c r="Y13" s="2"/>
      <c r="Z13" s="2" t="s">
        <v>60</v>
      </c>
      <c r="AA13" s="3"/>
      <c r="AB13" s="3"/>
      <c r="AC13" s="3"/>
      <c r="AD13" s="3"/>
      <c r="AE13" s="3"/>
    </row>
    <row r="14" spans="1:31" ht="90" customHeight="1" x14ac:dyDescent="0.2">
      <c r="A14" s="2"/>
      <c r="B14" s="15">
        <v>6</v>
      </c>
      <c r="C14" s="16">
        <v>1</v>
      </c>
      <c r="D14" s="17"/>
      <c r="E14" s="18" t="s">
        <v>44</v>
      </c>
      <c r="F14" s="19">
        <v>41550000</v>
      </c>
      <c r="G14" s="20">
        <v>8566.23</v>
      </c>
      <c r="H14" s="21">
        <f t="shared" ref="H14:H15" si="1">G14</f>
        <v>8566.23</v>
      </c>
      <c r="I14" s="22" t="s">
        <v>45</v>
      </c>
      <c r="J14" s="18" t="s">
        <v>30</v>
      </c>
      <c r="K14" s="28">
        <v>1</v>
      </c>
      <c r="L14" s="28">
        <v>0</v>
      </c>
      <c r="M14" s="24" t="s">
        <v>46</v>
      </c>
      <c r="N14" s="24" t="s">
        <v>39</v>
      </c>
      <c r="O14" s="25" t="s">
        <v>47</v>
      </c>
      <c r="P14" s="25" t="s">
        <v>60</v>
      </c>
      <c r="Q14" s="39">
        <f>+F14</f>
        <v>41550000</v>
      </c>
      <c r="R14" s="39">
        <v>9442.83</v>
      </c>
      <c r="S14" s="75">
        <v>44804</v>
      </c>
      <c r="T14" s="25" t="s">
        <v>48</v>
      </c>
      <c r="U14" s="2"/>
      <c r="V14" s="2"/>
      <c r="W14" s="2"/>
      <c r="X14" s="2"/>
      <c r="Y14" s="2"/>
      <c r="Z14" s="2"/>
      <c r="AA14" s="3"/>
      <c r="AB14" s="3"/>
      <c r="AC14" s="3"/>
      <c r="AD14" s="3"/>
      <c r="AE14" s="3"/>
    </row>
    <row r="15" spans="1:31" ht="85.5" customHeight="1" x14ac:dyDescent="0.2">
      <c r="A15" s="2"/>
      <c r="B15" s="15">
        <v>7</v>
      </c>
      <c r="C15" s="16">
        <v>1</v>
      </c>
      <c r="D15" s="32"/>
      <c r="E15" s="18" t="s">
        <v>49</v>
      </c>
      <c r="F15" s="19">
        <v>50218000</v>
      </c>
      <c r="G15" s="20">
        <v>10431.66</v>
      </c>
      <c r="H15" s="21">
        <f t="shared" si="1"/>
        <v>10431.66</v>
      </c>
      <c r="I15" s="22" t="s">
        <v>50</v>
      </c>
      <c r="J15" s="18" t="s">
        <v>30</v>
      </c>
      <c r="K15" s="28">
        <v>1</v>
      </c>
      <c r="L15" s="28">
        <v>0</v>
      </c>
      <c r="M15" s="100" t="s">
        <v>47</v>
      </c>
      <c r="N15" s="100" t="s">
        <v>51</v>
      </c>
      <c r="O15" s="100" t="s">
        <v>52</v>
      </c>
      <c r="P15" s="25" t="s">
        <v>60</v>
      </c>
      <c r="Q15" s="39">
        <f>+F15</f>
        <v>50218000</v>
      </c>
      <c r="R15" s="39">
        <v>10448.870000000001</v>
      </c>
      <c r="S15" s="75">
        <v>44880</v>
      </c>
      <c r="T15" s="25" t="s">
        <v>40</v>
      </c>
      <c r="U15" s="2"/>
      <c r="V15" s="2"/>
      <c r="W15" s="2"/>
      <c r="X15" s="2"/>
      <c r="Y15" s="2"/>
      <c r="Z15" s="2"/>
      <c r="AA15" s="3"/>
      <c r="AB15" s="3"/>
      <c r="AC15" s="3"/>
      <c r="AD15" s="3"/>
      <c r="AE15" s="3"/>
    </row>
    <row r="16" spans="1:31" ht="15.75" customHeight="1" x14ac:dyDescent="0.2">
      <c r="A16" s="2"/>
      <c r="B16" s="33"/>
      <c r="C16" s="34"/>
      <c r="D16" s="35"/>
      <c r="E16" s="36" t="s">
        <v>53</v>
      </c>
      <c r="F16" s="34"/>
      <c r="G16" s="37"/>
      <c r="H16" s="34"/>
      <c r="I16" s="35"/>
      <c r="J16" s="38"/>
      <c r="K16" s="34"/>
      <c r="L16" s="34"/>
      <c r="M16" s="35"/>
      <c r="N16" s="35"/>
      <c r="O16" s="35"/>
      <c r="P16" s="35"/>
      <c r="Q16" s="35"/>
      <c r="R16" s="35"/>
      <c r="S16" s="35"/>
      <c r="T16" s="35"/>
      <c r="U16" s="2"/>
      <c r="V16" s="2"/>
      <c r="W16" s="2"/>
      <c r="X16" s="2"/>
      <c r="Y16" s="2"/>
      <c r="Z16" s="2"/>
      <c r="AA16" s="3"/>
      <c r="AB16" s="3"/>
      <c r="AC16" s="3"/>
      <c r="AD16" s="3"/>
      <c r="AE16" s="3"/>
    </row>
    <row r="17" spans="1:31" ht="66.75" customHeight="1" x14ac:dyDescent="0.2">
      <c r="A17" s="2"/>
      <c r="B17" s="15">
        <v>8</v>
      </c>
      <c r="C17" s="16" t="s">
        <v>54</v>
      </c>
      <c r="D17" s="32"/>
      <c r="E17" s="18" t="s">
        <v>55</v>
      </c>
      <c r="F17" s="19">
        <v>26666665.329999998</v>
      </c>
      <c r="G17" s="20">
        <v>6810.8</v>
      </c>
      <c r="H17" s="21">
        <f t="shared" ref="H17:H27" si="2">G17</f>
        <v>6810.8</v>
      </c>
      <c r="I17" s="18" t="s">
        <v>56</v>
      </c>
      <c r="J17" s="18" t="s">
        <v>57</v>
      </c>
      <c r="K17" s="28">
        <v>1</v>
      </c>
      <c r="L17" s="28">
        <v>0</v>
      </c>
      <c r="M17" s="25" t="s">
        <v>58</v>
      </c>
      <c r="N17" s="25" t="s">
        <v>58</v>
      </c>
      <c r="O17" s="25" t="s">
        <v>59</v>
      </c>
      <c r="P17" s="25" t="s">
        <v>60</v>
      </c>
      <c r="Q17" s="39">
        <f t="shared" ref="Q17:Q18" si="3">F17</f>
        <v>26666665.329999998</v>
      </c>
      <c r="R17" s="39">
        <f>Q17/ 3904.17</f>
        <v>6830.3033243941727</v>
      </c>
      <c r="S17" s="40">
        <v>44404</v>
      </c>
      <c r="T17" s="25"/>
      <c r="U17" s="2"/>
      <c r="V17" s="2"/>
      <c r="W17" s="2"/>
      <c r="X17" s="2"/>
      <c r="Y17" s="2"/>
      <c r="Z17" s="2"/>
      <c r="AA17" s="3"/>
      <c r="AB17" s="3"/>
      <c r="AC17" s="3"/>
      <c r="AD17" s="3"/>
      <c r="AE17" s="3"/>
    </row>
    <row r="18" spans="1:31" ht="112" customHeight="1" x14ac:dyDescent="0.2">
      <c r="A18" s="2"/>
      <c r="B18" s="15">
        <v>9</v>
      </c>
      <c r="C18" s="16" t="s">
        <v>54</v>
      </c>
      <c r="D18" s="32"/>
      <c r="E18" s="18" t="s">
        <v>61</v>
      </c>
      <c r="F18" s="19">
        <v>26666666</v>
      </c>
      <c r="G18" s="20">
        <v>6858.08</v>
      </c>
      <c r="H18" s="21">
        <f t="shared" si="2"/>
        <v>6858.08</v>
      </c>
      <c r="I18" s="18" t="s">
        <v>62</v>
      </c>
      <c r="J18" s="18" t="s">
        <v>57</v>
      </c>
      <c r="K18" s="28">
        <v>1</v>
      </c>
      <c r="L18" s="28">
        <v>0</v>
      </c>
      <c r="M18" s="25" t="s">
        <v>63</v>
      </c>
      <c r="N18" s="25" t="s">
        <v>63</v>
      </c>
      <c r="O18" s="25" t="s">
        <v>32</v>
      </c>
      <c r="P18" s="25" t="s">
        <v>60</v>
      </c>
      <c r="Q18" s="39">
        <f t="shared" si="3"/>
        <v>26666666</v>
      </c>
      <c r="R18" s="39">
        <f>Q18/ 3980.8</f>
        <v>6698.8208400321537</v>
      </c>
      <c r="S18" s="41">
        <v>44582</v>
      </c>
      <c r="T18" s="25" t="s">
        <v>64</v>
      </c>
      <c r="U18" s="2"/>
      <c r="V18" s="2"/>
      <c r="W18" s="2"/>
      <c r="X18" s="2"/>
      <c r="Y18" s="2"/>
      <c r="Z18" s="2"/>
      <c r="AA18" s="3"/>
      <c r="AB18" s="3"/>
      <c r="AC18" s="3"/>
      <c r="AD18" s="3"/>
      <c r="AE18" s="3"/>
    </row>
    <row r="19" spans="1:31" ht="75" customHeight="1" x14ac:dyDescent="0.2">
      <c r="A19" s="2"/>
      <c r="B19" s="15">
        <v>10</v>
      </c>
      <c r="C19" s="16" t="s">
        <v>54</v>
      </c>
      <c r="D19" s="32"/>
      <c r="E19" s="18" t="s">
        <v>61</v>
      </c>
      <c r="F19" s="19">
        <v>26000000</v>
      </c>
      <c r="G19" s="20">
        <v>5767.9111289010834</v>
      </c>
      <c r="H19" s="21">
        <f t="shared" si="2"/>
        <v>5767.9111289010834</v>
      </c>
      <c r="I19" s="18" t="s">
        <v>62</v>
      </c>
      <c r="J19" s="18" t="s">
        <v>57</v>
      </c>
      <c r="K19" s="28">
        <v>1</v>
      </c>
      <c r="L19" s="28">
        <v>0</v>
      </c>
      <c r="M19" s="25" t="s">
        <v>46</v>
      </c>
      <c r="N19" s="25" t="s">
        <v>46</v>
      </c>
      <c r="O19" s="25" t="s">
        <v>33</v>
      </c>
      <c r="P19" s="25" t="s">
        <v>60</v>
      </c>
      <c r="Q19" s="39">
        <f>+F19</f>
        <v>26000000</v>
      </c>
      <c r="R19" s="39">
        <v>6204.08</v>
      </c>
      <c r="S19" s="41" t="s">
        <v>103</v>
      </c>
      <c r="T19" s="25" t="s">
        <v>65</v>
      </c>
      <c r="U19" s="2"/>
      <c r="V19" s="2"/>
      <c r="W19" s="101"/>
      <c r="X19" s="2"/>
      <c r="Y19" s="2"/>
      <c r="Z19" s="2"/>
      <c r="AA19" s="3"/>
      <c r="AB19" s="3"/>
      <c r="AC19" s="3"/>
      <c r="AD19" s="3"/>
      <c r="AE19" s="3"/>
    </row>
    <row r="20" spans="1:31" ht="74.25" customHeight="1" x14ac:dyDescent="0.2">
      <c r="A20" s="2"/>
      <c r="B20" s="15">
        <v>11</v>
      </c>
      <c r="C20" s="16" t="s">
        <v>54</v>
      </c>
      <c r="D20" s="17"/>
      <c r="E20" s="18" t="s">
        <v>115</v>
      </c>
      <c r="F20" s="26">
        <v>22400000</v>
      </c>
      <c r="G20" s="27">
        <f>+F20/$D$5</f>
        <v>4977.7777777777774</v>
      </c>
      <c r="H20" s="21">
        <f t="shared" si="2"/>
        <v>4977.7777777777774</v>
      </c>
      <c r="I20" s="18" t="s">
        <v>62</v>
      </c>
      <c r="J20" s="18" t="s">
        <v>57</v>
      </c>
      <c r="K20" s="28">
        <v>1</v>
      </c>
      <c r="L20" s="28">
        <v>0</v>
      </c>
      <c r="M20" s="25" t="s">
        <v>36</v>
      </c>
      <c r="N20" s="25" t="s">
        <v>36</v>
      </c>
      <c r="O20" s="25" t="s">
        <v>78</v>
      </c>
      <c r="P20" s="25" t="s">
        <v>34</v>
      </c>
      <c r="Q20" s="25"/>
      <c r="R20" s="25"/>
      <c r="S20" s="25"/>
      <c r="T20" s="25" t="s">
        <v>66</v>
      </c>
      <c r="U20" s="2"/>
      <c r="V20" s="2"/>
      <c r="W20" s="2"/>
      <c r="X20" s="2"/>
      <c r="Y20" s="2"/>
      <c r="Z20" s="2"/>
      <c r="AA20" s="3"/>
      <c r="AB20" s="3"/>
      <c r="AC20" s="3"/>
      <c r="AD20" s="3"/>
      <c r="AE20" s="3"/>
    </row>
    <row r="21" spans="1:31" ht="74.25" customHeight="1" x14ac:dyDescent="0.2">
      <c r="A21" s="2"/>
      <c r="B21" s="102">
        <v>12</v>
      </c>
      <c r="C21" s="78" t="s">
        <v>54</v>
      </c>
      <c r="D21" s="79"/>
      <c r="E21" s="18" t="s">
        <v>115</v>
      </c>
      <c r="F21" s="85">
        <v>39200000</v>
      </c>
      <c r="G21" s="27">
        <f>+F21/$D$5</f>
        <v>8711.1111111111113</v>
      </c>
      <c r="H21" s="21">
        <f t="shared" si="2"/>
        <v>8711.1111111111113</v>
      </c>
      <c r="I21" s="89" t="s">
        <v>62</v>
      </c>
      <c r="J21" s="89" t="s">
        <v>57</v>
      </c>
      <c r="K21" s="90">
        <v>1</v>
      </c>
      <c r="L21" s="90">
        <v>0</v>
      </c>
      <c r="M21" s="91" t="s">
        <v>83</v>
      </c>
      <c r="N21" s="91" t="s">
        <v>83</v>
      </c>
      <c r="O21" s="91" t="s">
        <v>37</v>
      </c>
      <c r="P21" s="92" t="s">
        <v>34</v>
      </c>
      <c r="Q21" s="91"/>
      <c r="R21" s="91"/>
      <c r="S21" s="91"/>
      <c r="T21" s="92" t="s">
        <v>66</v>
      </c>
      <c r="U21" s="93"/>
      <c r="V21" s="2"/>
      <c r="W21" s="2"/>
      <c r="X21" s="2"/>
      <c r="Y21" s="2"/>
      <c r="Z21" s="2"/>
      <c r="AA21" s="3"/>
      <c r="AB21" s="3"/>
      <c r="AC21" s="3"/>
      <c r="AD21" s="3"/>
      <c r="AE21" s="3"/>
    </row>
    <row r="22" spans="1:31" ht="105.75" customHeight="1" x14ac:dyDescent="0.2">
      <c r="A22" s="2"/>
      <c r="B22" s="15">
        <v>13</v>
      </c>
      <c r="C22" s="16" t="s">
        <v>54</v>
      </c>
      <c r="D22" s="17"/>
      <c r="E22" s="18" t="s">
        <v>67</v>
      </c>
      <c r="F22" s="19">
        <v>43999998.329999998</v>
      </c>
      <c r="G22" s="20">
        <v>11201.66</v>
      </c>
      <c r="H22" s="21">
        <f t="shared" si="2"/>
        <v>11201.66</v>
      </c>
      <c r="I22" s="18" t="s">
        <v>62</v>
      </c>
      <c r="J22" s="18" t="s">
        <v>57</v>
      </c>
      <c r="K22" s="28">
        <v>1</v>
      </c>
      <c r="L22" s="28">
        <v>0</v>
      </c>
      <c r="M22" s="25" t="s">
        <v>58</v>
      </c>
      <c r="N22" s="25" t="s">
        <v>58</v>
      </c>
      <c r="O22" s="25" t="s">
        <v>59</v>
      </c>
      <c r="P22" s="25" t="s">
        <v>60</v>
      </c>
      <c r="Q22" s="39">
        <f t="shared" ref="Q22:Q23" si="4">F22</f>
        <v>43999998.329999998</v>
      </c>
      <c r="R22" s="39">
        <f>Q22/ 3808.46</f>
        <v>11553.225799929629</v>
      </c>
      <c r="S22" s="41">
        <v>44396</v>
      </c>
      <c r="T22" s="25" t="s">
        <v>68</v>
      </c>
      <c r="U22" s="2"/>
      <c r="V22" s="2"/>
      <c r="W22" s="2"/>
      <c r="X22" s="2"/>
      <c r="Y22" s="2"/>
      <c r="Z22" s="2"/>
      <c r="AA22" s="3"/>
      <c r="AB22" s="3"/>
      <c r="AC22" s="3"/>
      <c r="AD22" s="3"/>
      <c r="AE22" s="3"/>
    </row>
    <row r="23" spans="1:31" ht="111" customHeight="1" x14ac:dyDescent="0.2">
      <c r="A23" s="2"/>
      <c r="B23" s="15">
        <v>14</v>
      </c>
      <c r="C23" s="16" t="s">
        <v>54</v>
      </c>
      <c r="D23" s="17"/>
      <c r="E23" s="18" t="s">
        <v>69</v>
      </c>
      <c r="F23" s="19">
        <v>12375000</v>
      </c>
      <c r="G23" s="20">
        <v>3132.61</v>
      </c>
      <c r="H23" s="21">
        <f t="shared" si="2"/>
        <v>3132.61</v>
      </c>
      <c r="I23" s="18" t="s">
        <v>62</v>
      </c>
      <c r="J23" s="18" t="s">
        <v>57</v>
      </c>
      <c r="K23" s="28">
        <v>1</v>
      </c>
      <c r="L23" s="28">
        <v>0</v>
      </c>
      <c r="M23" s="25" t="s">
        <v>63</v>
      </c>
      <c r="N23" s="25" t="s">
        <v>63</v>
      </c>
      <c r="O23" s="25" t="s">
        <v>70</v>
      </c>
      <c r="P23" s="25" t="s">
        <v>60</v>
      </c>
      <c r="Q23" s="39">
        <f t="shared" si="4"/>
        <v>12375000</v>
      </c>
      <c r="R23" s="39">
        <f t="shared" ref="R23:R24" si="5">Q23/ 3980.8</f>
        <v>3108.6716237942119</v>
      </c>
      <c r="S23" s="40">
        <v>44582</v>
      </c>
      <c r="T23" s="25" t="s">
        <v>71</v>
      </c>
      <c r="U23" s="2"/>
      <c r="V23" s="2"/>
      <c r="W23" s="2"/>
      <c r="X23" s="2"/>
      <c r="Y23" s="2"/>
      <c r="Z23" s="2"/>
      <c r="AA23" s="3"/>
      <c r="AB23" s="3"/>
      <c r="AC23" s="3"/>
      <c r="AD23" s="3"/>
      <c r="AE23" s="3"/>
    </row>
    <row r="24" spans="1:31" ht="57" customHeight="1" x14ac:dyDescent="0.2">
      <c r="A24" s="2"/>
      <c r="B24" s="15">
        <v>14</v>
      </c>
      <c r="C24" s="16" t="s">
        <v>54</v>
      </c>
      <c r="D24" s="17"/>
      <c r="E24" s="18" t="s">
        <v>69</v>
      </c>
      <c r="F24" s="19">
        <v>16500000</v>
      </c>
      <c r="G24" s="20">
        <v>4403.5200000000004</v>
      </c>
      <c r="H24" s="21">
        <f t="shared" si="2"/>
        <v>4403.5200000000004</v>
      </c>
      <c r="I24" s="18" t="s">
        <v>72</v>
      </c>
      <c r="J24" s="18" t="s">
        <v>57</v>
      </c>
      <c r="K24" s="28">
        <v>1</v>
      </c>
      <c r="L24" s="28">
        <v>0</v>
      </c>
      <c r="M24" s="25" t="s">
        <v>70</v>
      </c>
      <c r="N24" s="25" t="s">
        <v>70</v>
      </c>
      <c r="O24" s="25" t="s">
        <v>32</v>
      </c>
      <c r="P24" s="25" t="s">
        <v>60</v>
      </c>
      <c r="Q24" s="39">
        <v>16500000</v>
      </c>
      <c r="R24" s="39">
        <f t="shared" si="5"/>
        <v>4144.8954983922831</v>
      </c>
      <c r="S24" s="40">
        <v>44582</v>
      </c>
      <c r="T24" s="25" t="s">
        <v>74</v>
      </c>
      <c r="U24" s="2"/>
      <c r="V24" s="2"/>
      <c r="W24" s="2"/>
      <c r="X24" s="2"/>
      <c r="Y24" s="2"/>
      <c r="Z24" s="2"/>
      <c r="AA24" s="3"/>
      <c r="AB24" s="3"/>
      <c r="AC24" s="3"/>
      <c r="AD24" s="3"/>
      <c r="AE24" s="3"/>
    </row>
    <row r="25" spans="1:31" ht="103.5" customHeight="1" x14ac:dyDescent="0.2">
      <c r="A25" s="2"/>
      <c r="B25" s="15">
        <v>15</v>
      </c>
      <c r="C25" s="16" t="s">
        <v>54</v>
      </c>
      <c r="D25" s="17"/>
      <c r="E25" s="18" t="s">
        <v>69</v>
      </c>
      <c r="F25" s="19">
        <v>33000000</v>
      </c>
      <c r="G25" s="20">
        <v>7161.48</v>
      </c>
      <c r="H25" s="21">
        <f t="shared" si="2"/>
        <v>7161.48</v>
      </c>
      <c r="I25" s="18" t="s">
        <v>62</v>
      </c>
      <c r="J25" s="18" t="s">
        <v>57</v>
      </c>
      <c r="K25" s="28">
        <v>1</v>
      </c>
      <c r="L25" s="28">
        <v>0</v>
      </c>
      <c r="M25" s="25" t="s">
        <v>46</v>
      </c>
      <c r="N25" s="25" t="s">
        <v>46</v>
      </c>
      <c r="O25" s="25" t="s">
        <v>33</v>
      </c>
      <c r="P25" s="25" t="s">
        <v>60</v>
      </c>
      <c r="Q25" s="39">
        <f>+F25</f>
        <v>33000000</v>
      </c>
      <c r="R25" s="39">
        <v>7668.46</v>
      </c>
      <c r="S25" s="75">
        <v>44763</v>
      </c>
      <c r="T25" s="25" t="s">
        <v>107</v>
      </c>
      <c r="U25" s="2"/>
      <c r="V25" s="2"/>
      <c r="W25" s="2"/>
      <c r="X25" s="2"/>
      <c r="Y25" s="2"/>
      <c r="Z25" s="2"/>
      <c r="AA25" s="3"/>
      <c r="AB25" s="3"/>
      <c r="AC25" s="3"/>
      <c r="AD25" s="3"/>
      <c r="AE25" s="3"/>
    </row>
    <row r="26" spans="1:31" ht="104.5" customHeight="1" x14ac:dyDescent="0.2">
      <c r="A26" s="2"/>
      <c r="B26" s="95">
        <v>16</v>
      </c>
      <c r="C26" s="16" t="s">
        <v>54</v>
      </c>
      <c r="D26" s="17"/>
      <c r="E26" s="18" t="s">
        <v>111</v>
      </c>
      <c r="F26" s="86">
        <v>26000000</v>
      </c>
      <c r="G26" s="87">
        <f>+F26/$D$5</f>
        <v>5777.7777777777774</v>
      </c>
      <c r="H26" s="88">
        <f t="shared" si="2"/>
        <v>5777.7777777777774</v>
      </c>
      <c r="I26" s="18" t="s">
        <v>62</v>
      </c>
      <c r="J26" s="18" t="s">
        <v>57</v>
      </c>
      <c r="K26" s="28">
        <v>1</v>
      </c>
      <c r="L26" s="28">
        <v>0</v>
      </c>
      <c r="M26" s="25" t="s">
        <v>36</v>
      </c>
      <c r="N26" s="25" t="s">
        <v>36</v>
      </c>
      <c r="O26" s="29" t="s">
        <v>78</v>
      </c>
      <c r="P26" s="25" t="s">
        <v>34</v>
      </c>
      <c r="Q26" s="25"/>
      <c r="R26" s="25"/>
      <c r="S26" s="25"/>
      <c r="T26" s="25" t="s">
        <v>108</v>
      </c>
      <c r="U26" s="2"/>
      <c r="V26" s="2"/>
      <c r="W26" s="2"/>
      <c r="X26" s="2"/>
      <c r="Y26" s="2"/>
      <c r="Z26" s="2"/>
      <c r="AA26" s="3"/>
      <c r="AB26" s="3"/>
      <c r="AC26" s="3"/>
      <c r="AD26" s="3"/>
      <c r="AE26" s="3"/>
    </row>
    <row r="27" spans="1:31" s="84" customFormat="1" ht="104.5" customHeight="1" x14ac:dyDescent="0.2">
      <c r="A27" s="81"/>
      <c r="B27" s="94">
        <v>17</v>
      </c>
      <c r="C27" s="16" t="s">
        <v>54</v>
      </c>
      <c r="D27" s="82"/>
      <c r="E27" s="18" t="s">
        <v>111</v>
      </c>
      <c r="F27" s="85">
        <v>45500000</v>
      </c>
      <c r="G27" s="87">
        <f>+F27/$D$5</f>
        <v>10111.111111111111</v>
      </c>
      <c r="H27" s="88">
        <f t="shared" si="2"/>
        <v>10111.111111111111</v>
      </c>
      <c r="I27" s="18" t="s">
        <v>62</v>
      </c>
      <c r="J27" s="18" t="s">
        <v>57</v>
      </c>
      <c r="K27" s="28">
        <v>1</v>
      </c>
      <c r="L27" s="28">
        <v>0</v>
      </c>
      <c r="M27" s="91" t="s">
        <v>83</v>
      </c>
      <c r="N27" s="91" t="s">
        <v>112</v>
      </c>
      <c r="O27" s="96" t="s">
        <v>113</v>
      </c>
      <c r="P27" s="25" t="s">
        <v>34</v>
      </c>
      <c r="Q27" s="80"/>
      <c r="R27" s="80"/>
      <c r="S27" s="80"/>
      <c r="T27" s="25" t="s">
        <v>108</v>
      </c>
      <c r="U27" s="81"/>
      <c r="V27" s="81"/>
      <c r="W27" s="81"/>
      <c r="X27" s="81"/>
      <c r="Y27" s="81"/>
      <c r="Z27" s="81"/>
      <c r="AA27" s="83"/>
      <c r="AB27" s="83"/>
      <c r="AC27" s="83"/>
      <c r="AD27" s="83"/>
      <c r="AE27" s="83"/>
    </row>
    <row r="28" spans="1:31" ht="15.75" customHeight="1" x14ac:dyDescent="0.2">
      <c r="A28" s="2"/>
      <c r="B28" s="15"/>
      <c r="C28" s="16"/>
      <c r="D28" s="32"/>
      <c r="E28" s="5" t="s">
        <v>75</v>
      </c>
      <c r="F28" s="16"/>
      <c r="G28" s="27"/>
      <c r="H28" s="16"/>
      <c r="I28" s="32"/>
      <c r="J28" s="17"/>
      <c r="K28" s="16"/>
      <c r="L28" s="16"/>
      <c r="M28" s="32"/>
      <c r="N28" s="32"/>
      <c r="O28" s="32"/>
      <c r="P28" s="32"/>
      <c r="Q28" s="32"/>
      <c r="R28" s="32"/>
      <c r="S28" s="32"/>
      <c r="T28" s="32"/>
      <c r="U28" s="2"/>
      <c r="V28" s="2"/>
      <c r="W28" s="2"/>
      <c r="X28" s="2"/>
      <c r="Y28" s="2"/>
      <c r="Z28" s="2"/>
      <c r="AA28" s="3"/>
      <c r="AB28" s="3"/>
      <c r="AC28" s="3"/>
      <c r="AD28" s="3"/>
      <c r="AE28" s="3"/>
    </row>
    <row r="29" spans="1:31" ht="64.5" customHeight="1" x14ac:dyDescent="0.2">
      <c r="A29" s="2"/>
      <c r="B29" s="15">
        <v>18</v>
      </c>
      <c r="C29" s="16">
        <v>1</v>
      </c>
      <c r="D29" s="32"/>
      <c r="E29" s="18" t="s">
        <v>76</v>
      </c>
      <c r="F29" s="26">
        <v>18000000</v>
      </c>
      <c r="G29" s="27">
        <f t="shared" ref="G29:G30" si="6">+F29/$D$5</f>
        <v>4000</v>
      </c>
      <c r="H29" s="21">
        <f>G29</f>
        <v>4000</v>
      </c>
      <c r="I29" s="18" t="s">
        <v>77</v>
      </c>
      <c r="J29" s="18" t="s">
        <v>30</v>
      </c>
      <c r="K29" s="28">
        <v>1</v>
      </c>
      <c r="L29" s="28">
        <v>0</v>
      </c>
      <c r="M29" s="25" t="s">
        <v>36</v>
      </c>
      <c r="N29" s="25" t="s">
        <v>43</v>
      </c>
      <c r="O29" s="25" t="s">
        <v>78</v>
      </c>
      <c r="P29" s="25" t="s">
        <v>34</v>
      </c>
      <c r="Q29" s="25"/>
      <c r="R29" s="25"/>
      <c r="S29" s="25"/>
      <c r="T29" s="25" t="s">
        <v>79</v>
      </c>
      <c r="U29" s="2"/>
      <c r="V29" s="2"/>
      <c r="W29" s="2"/>
      <c r="X29" s="2"/>
      <c r="Y29" s="2"/>
      <c r="Z29" s="2"/>
      <c r="AA29" s="3"/>
      <c r="AB29" s="3"/>
      <c r="AC29" s="3"/>
      <c r="AD29" s="3"/>
      <c r="AE29" s="3"/>
    </row>
    <row r="30" spans="1:31" ht="83.25" customHeight="1" x14ac:dyDescent="0.2">
      <c r="A30" s="2"/>
      <c r="B30" s="15">
        <v>19</v>
      </c>
      <c r="C30" s="16">
        <v>1</v>
      </c>
      <c r="D30" s="17"/>
      <c r="E30" s="18" t="s">
        <v>80</v>
      </c>
      <c r="F30" s="26">
        <f>522541600+62092348+654320</f>
        <v>585288268</v>
      </c>
      <c r="G30" s="27">
        <f t="shared" si="6"/>
        <v>130064.05955555555</v>
      </c>
      <c r="H30" s="21">
        <f>G30*K30</f>
        <v>74508.503999999986</v>
      </c>
      <c r="I30" s="18" t="s">
        <v>81</v>
      </c>
      <c r="J30" s="18" t="s">
        <v>30</v>
      </c>
      <c r="K30" s="28">
        <f>100%-L30</f>
        <v>0.57286005261257</v>
      </c>
      <c r="L30" s="28">
        <f>250000000/F30</f>
        <v>0.42713994738742994</v>
      </c>
      <c r="M30" s="25" t="s">
        <v>43</v>
      </c>
      <c r="N30" s="25" t="s">
        <v>82</v>
      </c>
      <c r="O30" s="25" t="s">
        <v>83</v>
      </c>
      <c r="P30" s="25" t="s">
        <v>34</v>
      </c>
      <c r="Q30" s="25"/>
      <c r="R30" s="25"/>
      <c r="S30" s="25"/>
      <c r="T30" s="25" t="s">
        <v>40</v>
      </c>
      <c r="U30" s="2"/>
      <c r="V30" s="2"/>
      <c r="W30" s="2"/>
      <c r="X30" s="2"/>
      <c r="Y30" s="2"/>
      <c r="Z30" s="2"/>
      <c r="AA30" s="3"/>
      <c r="AB30" s="3"/>
      <c r="AC30" s="3"/>
      <c r="AD30" s="3"/>
      <c r="AE30" s="3"/>
    </row>
    <row r="31" spans="1:31" ht="15.75" customHeight="1" x14ac:dyDescent="0.2">
      <c r="A31" s="2"/>
      <c r="B31" s="42"/>
      <c r="C31" s="43"/>
      <c r="D31" s="44"/>
      <c r="E31" s="11" t="s">
        <v>84</v>
      </c>
      <c r="F31" s="43"/>
      <c r="G31" s="45"/>
      <c r="H31" s="43"/>
      <c r="I31" s="46"/>
      <c r="J31" s="38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2"/>
      <c r="V31" s="2"/>
      <c r="W31" s="2"/>
      <c r="X31" s="2"/>
      <c r="Y31" s="2"/>
      <c r="Z31" s="2"/>
      <c r="AA31" s="3"/>
      <c r="AB31" s="3"/>
      <c r="AC31" s="3"/>
      <c r="AD31" s="3"/>
      <c r="AE31" s="3"/>
    </row>
    <row r="32" spans="1:31" ht="105" customHeight="1" x14ac:dyDescent="0.2">
      <c r="A32" s="2"/>
      <c r="B32" s="15">
        <v>20</v>
      </c>
      <c r="C32" s="48">
        <v>3</v>
      </c>
      <c r="D32" s="49"/>
      <c r="E32" s="50" t="s">
        <v>85</v>
      </c>
      <c r="F32" s="26">
        <v>51000000</v>
      </c>
      <c r="G32" s="27">
        <f>+F32/$D$5</f>
        <v>11333.333333333334</v>
      </c>
      <c r="H32" s="21">
        <f>G32</f>
        <v>11333.333333333334</v>
      </c>
      <c r="I32" s="51" t="s">
        <v>86</v>
      </c>
      <c r="J32" s="18" t="s">
        <v>57</v>
      </c>
      <c r="K32" s="52">
        <v>1</v>
      </c>
      <c r="L32" s="52">
        <v>0</v>
      </c>
      <c r="M32" s="53" t="s">
        <v>43</v>
      </c>
      <c r="N32" s="53" t="s">
        <v>82</v>
      </c>
      <c r="O32" s="53" t="s">
        <v>87</v>
      </c>
      <c r="P32" s="53" t="s">
        <v>34</v>
      </c>
      <c r="Q32" s="53"/>
      <c r="R32" s="53"/>
      <c r="S32" s="53"/>
      <c r="T32" s="53"/>
      <c r="U32" s="2"/>
      <c r="V32" s="2"/>
      <c r="W32" s="2"/>
      <c r="X32" s="2"/>
      <c r="Y32" s="2"/>
      <c r="Z32" s="2"/>
      <c r="AA32" s="3"/>
      <c r="AB32" s="3"/>
      <c r="AC32" s="3"/>
      <c r="AD32" s="3"/>
      <c r="AE32" s="3"/>
    </row>
    <row r="33" spans="1:31" ht="15.75" customHeight="1" x14ac:dyDescent="0.2">
      <c r="A33" s="2"/>
      <c r="B33" s="135" t="s">
        <v>88</v>
      </c>
      <c r="C33" s="109"/>
      <c r="D33" s="109"/>
      <c r="E33" s="110"/>
      <c r="F33" s="136">
        <f>+SUM(F32,F29:F30,F17:F27,F10:F15)</f>
        <v>3013650041.6599998</v>
      </c>
      <c r="G33" s="137">
        <f>+SUM(G32,G29:G30,G17:G27,G10:G15)</f>
        <v>666666.6622400122</v>
      </c>
      <c r="H33" s="138">
        <f>+SUM(H32,H29:H30,H17:H27,H10:H15)</f>
        <v>599999.99557334546</v>
      </c>
      <c r="I33" s="136">
        <f>+(G13*L13+G30*L30)</f>
        <v>66666.666666666672</v>
      </c>
      <c r="J33" s="2"/>
      <c r="K33" s="54"/>
      <c r="L33" s="54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3"/>
      <c r="AB33" s="3"/>
      <c r="AC33" s="3"/>
      <c r="AD33" s="3"/>
      <c r="AE33" s="3"/>
    </row>
    <row r="34" spans="1:31" ht="15.75" customHeight="1" x14ac:dyDescent="0.2">
      <c r="A34" s="2"/>
      <c r="B34" s="132"/>
      <c r="C34" s="133"/>
      <c r="D34" s="133"/>
      <c r="E34" s="134"/>
      <c r="F34" s="121"/>
      <c r="G34" s="121"/>
      <c r="H34" s="121"/>
      <c r="I34" s="121"/>
      <c r="J34" s="99"/>
      <c r="K34" s="54"/>
      <c r="L34" s="54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3"/>
      <c r="AB34" s="3"/>
      <c r="AC34" s="3"/>
      <c r="AD34" s="3"/>
      <c r="AE34" s="3"/>
    </row>
    <row r="35" spans="1:31" ht="15" customHeight="1" x14ac:dyDescent="0.2">
      <c r="F35" s="55"/>
      <c r="H35" s="56"/>
      <c r="L35" s="56"/>
    </row>
    <row r="36" spans="1:31" ht="15.75" customHeight="1" x14ac:dyDescent="0.2">
      <c r="A36" s="2"/>
      <c r="B36" s="2"/>
      <c r="C36" s="2"/>
      <c r="D36" s="2"/>
      <c r="E36" s="2"/>
      <c r="F36" s="57"/>
      <c r="G36" s="58"/>
      <c r="H36" s="97"/>
      <c r="I36" s="98"/>
      <c r="J36" s="59"/>
      <c r="K36" s="54"/>
      <c r="L36" s="54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3"/>
      <c r="AB36" s="3"/>
      <c r="AC36" s="3"/>
      <c r="AD36" s="3"/>
      <c r="AE36" s="3"/>
    </row>
    <row r="37" spans="1:31" ht="15.75" customHeight="1" x14ac:dyDescent="0.2">
      <c r="A37" s="128" t="s">
        <v>89</v>
      </c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10"/>
      <c r="U37" s="60"/>
      <c r="V37" s="60"/>
      <c r="W37" s="60"/>
      <c r="X37" s="2"/>
      <c r="Y37" s="2"/>
      <c r="Z37" s="2"/>
      <c r="AA37" s="3"/>
      <c r="AB37" s="3"/>
      <c r="AC37" s="3"/>
      <c r="AD37" s="3"/>
      <c r="AE37" s="3"/>
    </row>
    <row r="38" spans="1:31" ht="15.75" customHeight="1" x14ac:dyDescent="0.2">
      <c r="A38" s="129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1"/>
      <c r="U38" s="60"/>
      <c r="V38" s="60"/>
      <c r="W38" s="60"/>
      <c r="X38" s="2"/>
      <c r="Y38" s="2"/>
      <c r="Z38" s="2"/>
      <c r="AA38" s="3"/>
      <c r="AB38" s="3"/>
      <c r="AC38" s="3"/>
      <c r="AD38" s="3"/>
      <c r="AE38" s="3"/>
    </row>
    <row r="39" spans="1:31" ht="15.75" customHeight="1" x14ac:dyDescent="0.2">
      <c r="A39" s="132"/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4"/>
      <c r="U39" s="60"/>
      <c r="V39" s="60"/>
      <c r="W39" s="60"/>
      <c r="X39" s="2"/>
      <c r="Y39" s="2"/>
      <c r="Z39" s="2"/>
      <c r="AA39" s="3"/>
      <c r="AB39" s="3"/>
      <c r="AC39" s="3"/>
      <c r="AD39" s="3"/>
      <c r="AE39" s="3"/>
    </row>
    <row r="40" spans="1:31" ht="15.75" customHeight="1" x14ac:dyDescent="0.2">
      <c r="A40" s="128" t="s">
        <v>90</v>
      </c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10"/>
      <c r="U40" s="60"/>
      <c r="V40" s="60"/>
      <c r="W40" s="60"/>
      <c r="X40" s="2"/>
      <c r="Y40" s="2"/>
      <c r="Z40" s="2"/>
      <c r="AA40" s="3"/>
      <c r="AB40" s="3"/>
      <c r="AC40" s="3"/>
      <c r="AD40" s="3"/>
      <c r="AE40" s="3"/>
    </row>
    <row r="41" spans="1:31" ht="15.75" customHeight="1" x14ac:dyDescent="0.2">
      <c r="A41" s="127" t="s">
        <v>91</v>
      </c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5"/>
      <c r="U41" s="60"/>
      <c r="V41" s="60"/>
      <c r="W41" s="60"/>
      <c r="X41" s="2"/>
      <c r="Y41" s="2"/>
      <c r="Z41" s="2"/>
      <c r="AA41" s="3"/>
      <c r="AB41" s="3"/>
      <c r="AC41" s="3"/>
      <c r="AD41" s="3"/>
      <c r="AE41" s="3"/>
    </row>
    <row r="42" spans="1:31" ht="15.75" customHeight="1" x14ac:dyDescent="0.2">
      <c r="A42" s="127" t="s">
        <v>92</v>
      </c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5"/>
      <c r="U42" s="60"/>
      <c r="V42" s="60"/>
      <c r="W42" s="60"/>
      <c r="X42" s="2"/>
      <c r="Y42" s="2"/>
      <c r="Z42" s="2"/>
      <c r="AA42" s="3"/>
      <c r="AB42" s="3"/>
      <c r="AC42" s="3"/>
      <c r="AD42" s="3"/>
      <c r="AE42" s="3"/>
    </row>
    <row r="43" spans="1:31" ht="15.75" customHeight="1" x14ac:dyDescent="0.2">
      <c r="A43" s="127" t="s">
        <v>93</v>
      </c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5"/>
      <c r="U43" s="60"/>
      <c r="V43" s="60"/>
      <c r="W43" s="60"/>
      <c r="X43" s="2"/>
      <c r="Y43" s="2"/>
      <c r="Z43" s="2"/>
      <c r="AA43" s="3"/>
      <c r="AB43" s="3"/>
      <c r="AC43" s="3"/>
      <c r="AD43" s="3"/>
      <c r="AE43" s="3"/>
    </row>
    <row r="44" spans="1:31" ht="15.75" customHeight="1" x14ac:dyDescent="0.2">
      <c r="A44" s="127" t="s">
        <v>94</v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5"/>
      <c r="U44" s="60"/>
      <c r="V44" s="60"/>
      <c r="W44" s="60"/>
      <c r="X44" s="2"/>
      <c r="Y44" s="2"/>
      <c r="Z44" s="2"/>
      <c r="AA44" s="3"/>
      <c r="AB44" s="3"/>
      <c r="AC44" s="3"/>
      <c r="AD44" s="3"/>
      <c r="AE44" s="3"/>
    </row>
    <row r="45" spans="1:31" ht="15.75" customHeight="1" x14ac:dyDescent="0.2">
      <c r="A45" s="127" t="s">
        <v>95</v>
      </c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5"/>
      <c r="U45" s="60"/>
      <c r="V45" s="60"/>
      <c r="W45" s="60"/>
      <c r="X45" s="2"/>
      <c r="Y45" s="2"/>
      <c r="Z45" s="2"/>
      <c r="AA45" s="3"/>
      <c r="AB45" s="3"/>
      <c r="AC45" s="3"/>
      <c r="AD45" s="3"/>
      <c r="AE45" s="3"/>
    </row>
    <row r="46" spans="1:31" ht="15.75" customHeight="1" x14ac:dyDescent="0.2">
      <c r="A46" s="2"/>
      <c r="B46" s="2"/>
      <c r="C46" s="2"/>
      <c r="D46" s="2"/>
      <c r="E46" s="2"/>
      <c r="F46" s="54"/>
      <c r="G46" s="54"/>
      <c r="H46" s="54"/>
      <c r="I46" s="60"/>
      <c r="J46" s="2"/>
      <c r="K46" s="54"/>
      <c r="L46" s="54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3"/>
      <c r="AB46" s="3"/>
      <c r="AC46" s="3"/>
      <c r="AD46" s="3"/>
      <c r="AE46" s="3"/>
    </row>
    <row r="47" spans="1:31" ht="15.75" customHeight="1" x14ac:dyDescent="0.2">
      <c r="A47" s="2"/>
      <c r="B47" s="2"/>
      <c r="C47" s="2"/>
      <c r="D47" s="2"/>
      <c r="E47" s="2"/>
      <c r="F47" s="54"/>
      <c r="G47" s="54"/>
      <c r="H47" s="54"/>
      <c r="I47" s="61"/>
      <c r="J47" s="2"/>
      <c r="K47" s="54"/>
      <c r="L47" s="54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3"/>
      <c r="AB47" s="3"/>
      <c r="AC47" s="3"/>
      <c r="AD47" s="3"/>
      <c r="AE47" s="3"/>
    </row>
    <row r="48" spans="1:31" ht="15.75" customHeight="1" x14ac:dyDescent="0.2">
      <c r="A48" s="2"/>
      <c r="B48" s="2"/>
      <c r="C48" s="2"/>
      <c r="D48" s="62"/>
      <c r="E48" s="62"/>
      <c r="F48" s="63"/>
      <c r="G48" s="63"/>
      <c r="H48" s="63"/>
      <c r="I48" s="64"/>
      <c r="J48" s="2"/>
      <c r="K48" s="54"/>
      <c r="L48" s="54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3"/>
      <c r="AB48" s="3"/>
      <c r="AC48" s="3"/>
      <c r="AD48" s="3"/>
      <c r="AE48" s="3"/>
    </row>
    <row r="49" spans="1:31" ht="15.75" customHeight="1" x14ac:dyDescent="0.2">
      <c r="A49" s="2"/>
      <c r="B49" s="2"/>
      <c r="C49" s="2"/>
      <c r="D49" s="62"/>
      <c r="E49" s="62"/>
      <c r="F49" s="63"/>
      <c r="G49" s="63"/>
      <c r="H49" s="63"/>
      <c r="I49" s="60"/>
      <c r="J49" s="2"/>
      <c r="K49" s="54"/>
      <c r="L49" s="54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3"/>
      <c r="AB49" s="3"/>
      <c r="AC49" s="3"/>
      <c r="AD49" s="3"/>
      <c r="AE49" s="3"/>
    </row>
    <row r="50" spans="1:31" ht="15.75" customHeight="1" x14ac:dyDescent="0.2">
      <c r="A50" s="2"/>
      <c r="B50" s="2"/>
      <c r="C50" s="2"/>
      <c r="D50" s="2"/>
      <c r="E50" s="2"/>
      <c r="F50" s="54"/>
      <c r="G50" s="54"/>
      <c r="H50" s="54"/>
      <c r="I50" s="60"/>
      <c r="J50" s="2"/>
      <c r="K50" s="54"/>
      <c r="L50" s="54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3"/>
      <c r="AB50" s="3"/>
      <c r="AC50" s="3"/>
      <c r="AD50" s="3"/>
      <c r="AE50" s="3"/>
    </row>
    <row r="51" spans="1:31" ht="15.75" customHeight="1" x14ac:dyDescent="0.2">
      <c r="A51" s="2"/>
      <c r="B51" s="2"/>
      <c r="C51" s="2"/>
      <c r="D51" s="2"/>
      <c r="E51" s="2"/>
      <c r="F51" s="54"/>
      <c r="G51" s="54"/>
      <c r="H51" s="54"/>
      <c r="I51" s="60"/>
      <c r="J51" s="2"/>
      <c r="K51" s="54"/>
      <c r="L51" s="54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3"/>
      <c r="AB51" s="3"/>
      <c r="AC51" s="3"/>
      <c r="AD51" s="3"/>
      <c r="AE51" s="3"/>
    </row>
    <row r="52" spans="1:31" ht="15.75" customHeight="1" x14ac:dyDescent="0.2">
      <c r="A52" s="2"/>
      <c r="B52" s="2"/>
      <c r="C52" s="2"/>
      <c r="D52" s="2"/>
      <c r="E52" s="2"/>
      <c r="F52" s="54"/>
      <c r="G52" s="54"/>
      <c r="H52" s="54"/>
      <c r="I52" s="60"/>
      <c r="J52" s="2"/>
      <c r="K52" s="54"/>
      <c r="L52" s="54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3"/>
      <c r="AB52" s="3"/>
      <c r="AC52" s="3"/>
      <c r="AD52" s="3"/>
      <c r="AE52" s="3"/>
    </row>
    <row r="53" spans="1:31" ht="15.75" customHeight="1" x14ac:dyDescent="0.2">
      <c r="A53" s="2"/>
      <c r="B53" s="2"/>
      <c r="C53" s="2"/>
      <c r="D53" s="2"/>
      <c r="E53" s="2"/>
      <c r="F53" s="54"/>
      <c r="G53" s="54"/>
      <c r="H53" s="54"/>
      <c r="I53" s="60"/>
      <c r="J53" s="2"/>
      <c r="K53" s="54"/>
      <c r="L53" s="54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3"/>
      <c r="AB53" s="3"/>
      <c r="AC53" s="3"/>
      <c r="AD53" s="3"/>
      <c r="AE53" s="3"/>
    </row>
    <row r="54" spans="1:31" ht="15.75" customHeight="1" x14ac:dyDescent="0.2">
      <c r="A54" s="2"/>
      <c r="B54" s="2"/>
      <c r="C54" s="2"/>
      <c r="D54" s="2"/>
      <c r="E54" s="2"/>
      <c r="F54" s="54"/>
      <c r="G54" s="54"/>
      <c r="H54" s="54"/>
      <c r="I54" s="60"/>
      <c r="J54" s="2"/>
      <c r="K54" s="54"/>
      <c r="L54" s="54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3"/>
      <c r="AB54" s="3"/>
      <c r="AC54" s="3"/>
      <c r="AD54" s="3"/>
      <c r="AE54" s="3"/>
    </row>
    <row r="55" spans="1:31" ht="15.75" customHeight="1" x14ac:dyDescent="0.2">
      <c r="A55" s="2"/>
      <c r="B55" s="2"/>
      <c r="C55" s="2"/>
      <c r="D55" s="2"/>
      <c r="E55" s="2"/>
      <c r="F55" s="54"/>
      <c r="G55" s="54"/>
      <c r="H55" s="54"/>
      <c r="I55" s="60"/>
      <c r="J55" s="2"/>
      <c r="K55" s="54"/>
      <c r="L55" s="54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3"/>
      <c r="AB55" s="3"/>
      <c r="AC55" s="3"/>
      <c r="AD55" s="3"/>
      <c r="AE55" s="3"/>
    </row>
    <row r="56" spans="1:31" ht="15.75" customHeight="1" x14ac:dyDescent="0.2">
      <c r="A56" s="2"/>
      <c r="B56" s="2"/>
      <c r="C56" s="2"/>
      <c r="D56" s="2"/>
      <c r="E56" s="2"/>
      <c r="F56" s="54"/>
      <c r="G56" s="54"/>
      <c r="H56" s="54"/>
      <c r="I56" s="60"/>
      <c r="J56" s="2"/>
      <c r="K56" s="54"/>
      <c r="L56" s="54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3"/>
      <c r="AB56" s="3"/>
      <c r="AC56" s="3"/>
      <c r="AD56" s="3"/>
      <c r="AE56" s="3"/>
    </row>
    <row r="57" spans="1:31" ht="15.75" customHeight="1" x14ac:dyDescent="0.2">
      <c r="A57" s="2"/>
      <c r="B57" s="2"/>
      <c r="C57" s="2"/>
      <c r="D57" s="2"/>
      <c r="E57" s="2"/>
      <c r="F57" s="54"/>
      <c r="G57" s="54"/>
      <c r="H57" s="54"/>
      <c r="I57" s="60"/>
      <c r="J57" s="2"/>
      <c r="K57" s="54"/>
      <c r="L57" s="54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3"/>
      <c r="AB57" s="3"/>
      <c r="AC57" s="3"/>
      <c r="AD57" s="3"/>
      <c r="AE57" s="3"/>
    </row>
    <row r="58" spans="1:31" ht="15.75" customHeight="1" x14ac:dyDescent="0.2">
      <c r="A58" s="2"/>
      <c r="B58" s="2"/>
      <c r="C58" s="2"/>
      <c r="D58" s="2"/>
      <c r="E58" s="2"/>
      <c r="F58" s="54"/>
      <c r="G58" s="54"/>
      <c r="H58" s="54"/>
      <c r="I58" s="60"/>
      <c r="J58" s="2"/>
      <c r="K58" s="54"/>
      <c r="L58" s="54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3"/>
      <c r="AB58" s="3"/>
      <c r="AC58" s="3"/>
      <c r="AD58" s="3"/>
      <c r="AE58" s="3"/>
    </row>
    <row r="59" spans="1:31" ht="15.75" customHeight="1" x14ac:dyDescent="0.2">
      <c r="A59" s="2"/>
      <c r="B59" s="2"/>
      <c r="C59" s="2"/>
      <c r="D59" s="2"/>
      <c r="E59" s="2"/>
      <c r="F59" s="54"/>
      <c r="G59" s="54"/>
      <c r="H59" s="54"/>
      <c r="I59" s="60"/>
      <c r="J59" s="2"/>
      <c r="K59" s="54"/>
      <c r="L59" s="54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3"/>
      <c r="AB59" s="3"/>
      <c r="AC59" s="3"/>
      <c r="AD59" s="3"/>
      <c r="AE59" s="3"/>
    </row>
    <row r="60" spans="1:31" ht="15.75" customHeight="1" x14ac:dyDescent="0.2">
      <c r="A60" s="2"/>
      <c r="B60" s="2"/>
      <c r="C60" s="2"/>
      <c r="D60" s="2"/>
      <c r="E60" s="2"/>
      <c r="F60" s="54"/>
      <c r="G60" s="54"/>
      <c r="H60" s="54"/>
      <c r="I60" s="60"/>
      <c r="J60" s="2"/>
      <c r="K60" s="54"/>
      <c r="L60" s="54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3"/>
      <c r="AB60" s="3"/>
      <c r="AC60" s="3"/>
      <c r="AD60" s="3"/>
      <c r="AE60" s="3"/>
    </row>
    <row r="61" spans="1:31" ht="15.75" customHeight="1" x14ac:dyDescent="0.2">
      <c r="A61" s="2"/>
      <c r="B61" s="2"/>
      <c r="C61" s="2"/>
      <c r="D61" s="2"/>
      <c r="E61" s="2"/>
      <c r="F61" s="54"/>
      <c r="G61" s="54"/>
      <c r="H61" s="54"/>
      <c r="I61" s="60"/>
      <c r="J61" s="2"/>
      <c r="K61" s="54"/>
      <c r="L61" s="54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3"/>
      <c r="AB61" s="3"/>
      <c r="AC61" s="3"/>
      <c r="AD61" s="3"/>
      <c r="AE61" s="3"/>
    </row>
    <row r="62" spans="1:31" ht="15.75" customHeight="1" x14ac:dyDescent="0.2">
      <c r="A62" s="2"/>
      <c r="B62" s="2"/>
      <c r="C62" s="2"/>
      <c r="D62" s="2"/>
      <c r="E62" s="2"/>
      <c r="F62" s="54"/>
      <c r="G62" s="54"/>
      <c r="H62" s="54"/>
      <c r="I62" s="60"/>
      <c r="J62" s="2"/>
      <c r="K62" s="54"/>
      <c r="L62" s="54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3"/>
      <c r="AB62" s="3"/>
      <c r="AC62" s="3"/>
      <c r="AD62" s="3"/>
      <c r="AE62" s="3"/>
    </row>
    <row r="63" spans="1:31" ht="15.75" customHeight="1" x14ac:dyDescent="0.2">
      <c r="A63" s="2"/>
      <c r="B63" s="2"/>
      <c r="C63" s="2"/>
      <c r="D63" s="2"/>
      <c r="E63" s="2"/>
      <c r="F63" s="54"/>
      <c r="G63" s="54"/>
      <c r="H63" s="54"/>
      <c r="I63" s="60"/>
      <c r="J63" s="2"/>
      <c r="K63" s="54"/>
      <c r="L63" s="54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3"/>
      <c r="AB63" s="3"/>
      <c r="AC63" s="3"/>
      <c r="AD63" s="3"/>
      <c r="AE63" s="3"/>
    </row>
    <row r="64" spans="1:31" ht="15.75" customHeight="1" x14ac:dyDescent="0.2">
      <c r="A64" s="2"/>
      <c r="B64" s="2"/>
      <c r="C64" s="2"/>
      <c r="D64" s="2"/>
      <c r="E64" s="2"/>
      <c r="F64" s="54"/>
      <c r="G64" s="54"/>
      <c r="H64" s="54"/>
      <c r="I64" s="60"/>
      <c r="J64" s="2"/>
      <c r="K64" s="54"/>
      <c r="L64" s="54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3"/>
      <c r="AB64" s="3"/>
      <c r="AC64" s="3"/>
      <c r="AD64" s="3"/>
      <c r="AE64" s="3"/>
    </row>
    <row r="65" spans="1:31" ht="15.75" customHeight="1" x14ac:dyDescent="0.2">
      <c r="A65" s="2"/>
      <c r="B65" s="2"/>
      <c r="C65" s="2"/>
      <c r="D65" s="2"/>
      <c r="E65" s="2"/>
      <c r="F65" s="54"/>
      <c r="G65" s="54"/>
      <c r="H65" s="54"/>
      <c r="I65" s="60"/>
      <c r="J65" s="2"/>
      <c r="K65" s="54"/>
      <c r="L65" s="54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3"/>
      <c r="AB65" s="3"/>
      <c r="AC65" s="3"/>
      <c r="AD65" s="3"/>
      <c r="AE65" s="3"/>
    </row>
    <row r="66" spans="1:31" ht="15.75" customHeight="1" x14ac:dyDescent="0.2">
      <c r="A66" s="2"/>
      <c r="B66" s="2"/>
      <c r="C66" s="2"/>
      <c r="D66" s="2"/>
      <c r="E66" s="2"/>
      <c r="F66" s="54"/>
      <c r="G66" s="54"/>
      <c r="H66" s="54"/>
      <c r="I66" s="60"/>
      <c r="J66" s="2"/>
      <c r="K66" s="54"/>
      <c r="L66" s="54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3"/>
      <c r="AB66" s="3"/>
      <c r="AC66" s="3"/>
      <c r="AD66" s="3"/>
      <c r="AE66" s="3"/>
    </row>
    <row r="67" spans="1:31" ht="15.75" customHeight="1" x14ac:dyDescent="0.2">
      <c r="A67" s="2"/>
      <c r="B67" s="2"/>
      <c r="C67" s="2"/>
      <c r="D67" s="2"/>
      <c r="E67" s="2"/>
      <c r="F67" s="54"/>
      <c r="G67" s="54"/>
      <c r="H67" s="54"/>
      <c r="I67" s="60"/>
      <c r="J67" s="2"/>
      <c r="K67" s="54"/>
      <c r="L67" s="54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3"/>
      <c r="AB67" s="3"/>
      <c r="AC67" s="3"/>
      <c r="AD67" s="3"/>
      <c r="AE67" s="3"/>
    </row>
    <row r="68" spans="1:31" ht="15.75" customHeight="1" x14ac:dyDescent="0.2">
      <c r="A68" s="2"/>
      <c r="B68" s="2"/>
      <c r="C68" s="2"/>
      <c r="D68" s="2"/>
      <c r="E68" s="2"/>
      <c r="F68" s="54"/>
      <c r="G68" s="54"/>
      <c r="H68" s="54"/>
      <c r="I68" s="60"/>
      <c r="J68" s="2"/>
      <c r="K68" s="54"/>
      <c r="L68" s="54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3"/>
      <c r="AB68" s="3"/>
      <c r="AC68" s="3"/>
      <c r="AD68" s="3"/>
      <c r="AE68" s="3"/>
    </row>
    <row r="69" spans="1:31" ht="15.75" customHeight="1" x14ac:dyDescent="0.2">
      <c r="A69" s="2"/>
      <c r="B69" s="2"/>
      <c r="C69" s="2"/>
      <c r="D69" s="2"/>
      <c r="E69" s="2"/>
      <c r="F69" s="54"/>
      <c r="G69" s="54"/>
      <c r="H69" s="54"/>
      <c r="I69" s="60"/>
      <c r="J69" s="2"/>
      <c r="K69" s="54"/>
      <c r="L69" s="54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3"/>
      <c r="AB69" s="3"/>
      <c r="AC69" s="3"/>
      <c r="AD69" s="3"/>
      <c r="AE69" s="3"/>
    </row>
    <row r="70" spans="1:31" ht="15.75" customHeight="1" x14ac:dyDescent="0.2">
      <c r="A70" s="2"/>
      <c r="B70" s="2"/>
      <c r="C70" s="2"/>
      <c r="D70" s="2"/>
      <c r="E70" s="2"/>
      <c r="F70" s="54"/>
      <c r="G70" s="54"/>
      <c r="H70" s="54"/>
      <c r="I70" s="60"/>
      <c r="J70" s="2"/>
      <c r="K70" s="54"/>
      <c r="L70" s="54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3"/>
      <c r="AB70" s="3"/>
      <c r="AC70" s="3"/>
      <c r="AD70" s="3"/>
      <c r="AE70" s="3"/>
    </row>
    <row r="71" spans="1:31" ht="15.75" customHeight="1" x14ac:dyDescent="0.2">
      <c r="A71" s="2"/>
      <c r="B71" s="2"/>
      <c r="C71" s="2"/>
      <c r="D71" s="2"/>
      <c r="E71" s="2"/>
      <c r="F71" s="54"/>
      <c r="G71" s="54"/>
      <c r="H71" s="54"/>
      <c r="I71" s="60"/>
      <c r="J71" s="2"/>
      <c r="K71" s="54"/>
      <c r="L71" s="54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3"/>
      <c r="AB71" s="3"/>
      <c r="AC71" s="3"/>
      <c r="AD71" s="3"/>
      <c r="AE71" s="3"/>
    </row>
    <row r="72" spans="1:31" ht="15.75" customHeight="1" x14ac:dyDescent="0.2">
      <c r="A72" s="2"/>
      <c r="B72" s="2"/>
      <c r="C72" s="2"/>
      <c r="D72" s="2"/>
      <c r="E72" s="2"/>
      <c r="F72" s="54"/>
      <c r="G72" s="54"/>
      <c r="H72" s="54"/>
      <c r="I72" s="60"/>
      <c r="J72" s="2"/>
      <c r="K72" s="54"/>
      <c r="L72" s="54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3"/>
      <c r="AB72" s="3"/>
      <c r="AC72" s="3"/>
      <c r="AD72" s="3"/>
      <c r="AE72" s="3"/>
    </row>
    <row r="73" spans="1:31" ht="15.75" customHeight="1" x14ac:dyDescent="0.2">
      <c r="A73" s="2"/>
      <c r="B73" s="2"/>
      <c r="C73" s="2"/>
      <c r="D73" s="2"/>
      <c r="E73" s="2"/>
      <c r="F73" s="54"/>
      <c r="G73" s="54"/>
      <c r="H73" s="54"/>
      <c r="I73" s="60"/>
      <c r="J73" s="2"/>
      <c r="K73" s="54"/>
      <c r="L73" s="54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3"/>
      <c r="AB73" s="3"/>
      <c r="AC73" s="3"/>
      <c r="AD73" s="3"/>
      <c r="AE73" s="3"/>
    </row>
    <row r="74" spans="1:31" ht="15.75" customHeight="1" x14ac:dyDescent="0.2">
      <c r="A74" s="2"/>
      <c r="B74" s="2"/>
      <c r="C74" s="2"/>
      <c r="D74" s="2"/>
      <c r="E74" s="2"/>
      <c r="F74" s="54"/>
      <c r="G74" s="54"/>
      <c r="H74" s="54"/>
      <c r="I74" s="60"/>
      <c r="J74" s="2"/>
      <c r="K74" s="54"/>
      <c r="L74" s="54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3"/>
      <c r="AB74" s="3"/>
      <c r="AC74" s="3"/>
      <c r="AD74" s="3"/>
      <c r="AE74" s="3"/>
    </row>
    <row r="75" spans="1:31" ht="15.75" customHeight="1" x14ac:dyDescent="0.2">
      <c r="A75" s="2"/>
      <c r="B75" s="2"/>
      <c r="C75" s="2"/>
      <c r="D75" s="2"/>
      <c r="E75" s="2"/>
      <c r="F75" s="54"/>
      <c r="G75" s="54"/>
      <c r="H75" s="54"/>
      <c r="I75" s="60"/>
      <c r="J75" s="2"/>
      <c r="K75" s="54"/>
      <c r="L75" s="54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3"/>
      <c r="AB75" s="3"/>
      <c r="AC75" s="3"/>
      <c r="AD75" s="3"/>
      <c r="AE75" s="3"/>
    </row>
    <row r="76" spans="1:31" ht="15.75" customHeight="1" x14ac:dyDescent="0.2">
      <c r="A76" s="2"/>
      <c r="B76" s="2"/>
      <c r="C76" s="2"/>
      <c r="D76" s="2"/>
      <c r="E76" s="2"/>
      <c r="F76" s="54"/>
      <c r="G76" s="54"/>
      <c r="H76" s="54"/>
      <c r="I76" s="60"/>
      <c r="J76" s="2"/>
      <c r="K76" s="54"/>
      <c r="L76" s="54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3"/>
      <c r="AB76" s="3"/>
      <c r="AC76" s="3"/>
      <c r="AD76" s="3"/>
      <c r="AE76" s="3"/>
    </row>
    <row r="77" spans="1:31" ht="15.75" customHeight="1" x14ac:dyDescent="0.2">
      <c r="A77" s="2"/>
      <c r="B77" s="2"/>
      <c r="C77" s="2"/>
      <c r="D77" s="2"/>
      <c r="E77" s="2"/>
      <c r="F77" s="54"/>
      <c r="G77" s="54"/>
      <c r="H77" s="54"/>
      <c r="I77" s="60"/>
      <c r="J77" s="2"/>
      <c r="K77" s="54"/>
      <c r="L77" s="54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3"/>
      <c r="AB77" s="3"/>
      <c r="AC77" s="3"/>
      <c r="AD77" s="3"/>
      <c r="AE77" s="3"/>
    </row>
    <row r="78" spans="1:31" ht="15.75" customHeight="1" x14ac:dyDescent="0.2">
      <c r="A78" s="2"/>
      <c r="B78" s="2"/>
      <c r="C78" s="2"/>
      <c r="D78" s="2"/>
      <c r="E78" s="2"/>
      <c r="F78" s="54"/>
      <c r="G78" s="54"/>
      <c r="H78" s="54"/>
      <c r="I78" s="60"/>
      <c r="J78" s="2"/>
      <c r="K78" s="54"/>
      <c r="L78" s="54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3"/>
      <c r="AB78" s="3"/>
      <c r="AC78" s="3"/>
      <c r="AD78" s="3"/>
      <c r="AE78" s="3"/>
    </row>
    <row r="79" spans="1:31" ht="15.75" customHeight="1" x14ac:dyDescent="0.2">
      <c r="A79" s="2"/>
      <c r="B79" s="2"/>
      <c r="C79" s="2"/>
      <c r="D79" s="2"/>
      <c r="E79" s="2"/>
      <c r="F79" s="54"/>
      <c r="G79" s="54"/>
      <c r="H79" s="54"/>
      <c r="I79" s="60"/>
      <c r="J79" s="2"/>
      <c r="K79" s="54"/>
      <c r="L79" s="54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3"/>
      <c r="AB79" s="3"/>
      <c r="AC79" s="3"/>
      <c r="AD79" s="3"/>
      <c r="AE79" s="3"/>
    </row>
    <row r="80" spans="1:31" ht="15.75" customHeight="1" x14ac:dyDescent="0.2">
      <c r="A80" s="2"/>
      <c r="B80" s="2"/>
      <c r="C80" s="2"/>
      <c r="D80" s="2"/>
      <c r="E80" s="2"/>
      <c r="F80" s="54"/>
      <c r="G80" s="54"/>
      <c r="H80" s="54"/>
      <c r="I80" s="60"/>
      <c r="J80" s="2"/>
      <c r="K80" s="54"/>
      <c r="L80" s="54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3"/>
      <c r="AB80" s="3"/>
      <c r="AC80" s="3"/>
      <c r="AD80" s="3"/>
      <c r="AE80" s="3"/>
    </row>
    <row r="81" spans="1:31" ht="15.75" customHeight="1" x14ac:dyDescent="0.2">
      <c r="A81" s="2"/>
      <c r="B81" s="2"/>
      <c r="C81" s="2"/>
      <c r="D81" s="2"/>
      <c r="E81" s="2"/>
      <c r="F81" s="54"/>
      <c r="G81" s="54"/>
      <c r="H81" s="54"/>
      <c r="I81" s="60"/>
      <c r="J81" s="2"/>
      <c r="K81" s="54"/>
      <c r="L81" s="54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3"/>
      <c r="AB81" s="3"/>
      <c r="AC81" s="3"/>
      <c r="AD81" s="3"/>
      <c r="AE81" s="3"/>
    </row>
    <row r="82" spans="1:31" ht="15.75" customHeight="1" x14ac:dyDescent="0.2">
      <c r="A82" s="2"/>
      <c r="B82" s="2"/>
      <c r="C82" s="2"/>
      <c r="D82" s="2"/>
      <c r="E82" s="2"/>
      <c r="F82" s="54"/>
      <c r="G82" s="54"/>
      <c r="H82" s="54"/>
      <c r="I82" s="60"/>
      <c r="J82" s="2"/>
      <c r="K82" s="54"/>
      <c r="L82" s="54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3"/>
      <c r="AB82" s="3"/>
      <c r="AC82" s="3"/>
      <c r="AD82" s="3"/>
      <c r="AE82" s="3"/>
    </row>
    <row r="83" spans="1:31" ht="15.75" customHeight="1" x14ac:dyDescent="0.2">
      <c r="A83" s="2"/>
      <c r="B83" s="2"/>
      <c r="C83" s="2"/>
      <c r="D83" s="2"/>
      <c r="E83" s="2"/>
      <c r="F83" s="54"/>
      <c r="G83" s="54"/>
      <c r="H83" s="54"/>
      <c r="I83" s="60"/>
      <c r="J83" s="2"/>
      <c r="K83" s="54"/>
      <c r="L83" s="54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3"/>
      <c r="AB83" s="3"/>
      <c r="AC83" s="3"/>
      <c r="AD83" s="3"/>
      <c r="AE83" s="3"/>
    </row>
    <row r="84" spans="1:31" ht="15.75" customHeight="1" x14ac:dyDescent="0.2">
      <c r="A84" s="2"/>
      <c r="B84" s="2"/>
      <c r="C84" s="2"/>
      <c r="D84" s="2"/>
      <c r="E84" s="2"/>
      <c r="F84" s="54"/>
      <c r="G84" s="54"/>
      <c r="H84" s="54"/>
      <c r="I84" s="60"/>
      <c r="J84" s="2"/>
      <c r="K84" s="54"/>
      <c r="L84" s="54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3"/>
      <c r="AB84" s="3"/>
      <c r="AC84" s="3"/>
      <c r="AD84" s="3"/>
      <c r="AE84" s="3"/>
    </row>
    <row r="85" spans="1:31" ht="15.75" customHeight="1" x14ac:dyDescent="0.2">
      <c r="A85" s="2"/>
      <c r="B85" s="2"/>
      <c r="C85" s="2"/>
      <c r="D85" s="2"/>
      <c r="E85" s="2"/>
      <c r="F85" s="54"/>
      <c r="G85" s="54"/>
      <c r="H85" s="54"/>
      <c r="I85" s="60"/>
      <c r="J85" s="2"/>
      <c r="K85" s="54"/>
      <c r="L85" s="54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3"/>
      <c r="AB85" s="3"/>
      <c r="AC85" s="3"/>
      <c r="AD85" s="3"/>
      <c r="AE85" s="3"/>
    </row>
    <row r="86" spans="1:31" ht="15.75" customHeight="1" x14ac:dyDescent="0.2">
      <c r="A86" s="2"/>
      <c r="B86" s="2"/>
      <c r="C86" s="2"/>
      <c r="D86" s="2"/>
      <c r="E86" s="2"/>
      <c r="F86" s="54"/>
      <c r="G86" s="54"/>
      <c r="H86" s="54"/>
      <c r="I86" s="60"/>
      <c r="J86" s="2"/>
      <c r="K86" s="54"/>
      <c r="L86" s="54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3"/>
      <c r="AB86" s="3"/>
      <c r="AC86" s="3"/>
      <c r="AD86" s="3"/>
      <c r="AE86" s="3"/>
    </row>
    <row r="87" spans="1:31" ht="15.75" customHeight="1" x14ac:dyDescent="0.2">
      <c r="A87" s="2"/>
      <c r="B87" s="2"/>
      <c r="C87" s="2"/>
      <c r="D87" s="2"/>
      <c r="E87" s="2"/>
      <c r="F87" s="54"/>
      <c r="G87" s="54"/>
      <c r="H87" s="54"/>
      <c r="I87" s="60"/>
      <c r="J87" s="2"/>
      <c r="K87" s="54"/>
      <c r="L87" s="54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3"/>
      <c r="AB87" s="3"/>
      <c r="AC87" s="3"/>
      <c r="AD87" s="3"/>
      <c r="AE87" s="3"/>
    </row>
    <row r="88" spans="1:31" ht="15.75" customHeight="1" x14ac:dyDescent="0.2">
      <c r="A88" s="2"/>
      <c r="B88" s="2"/>
      <c r="C88" s="2"/>
      <c r="D88" s="2"/>
      <c r="E88" s="2"/>
      <c r="F88" s="54"/>
      <c r="G88" s="54"/>
      <c r="H88" s="54"/>
      <c r="I88" s="60"/>
      <c r="J88" s="2"/>
      <c r="K88" s="54"/>
      <c r="L88" s="54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3"/>
      <c r="AB88" s="3"/>
      <c r="AC88" s="3"/>
      <c r="AD88" s="3"/>
      <c r="AE88" s="3"/>
    </row>
    <row r="89" spans="1:31" ht="15.75" customHeight="1" x14ac:dyDescent="0.2">
      <c r="A89" s="2"/>
      <c r="B89" s="2"/>
      <c r="C89" s="2"/>
      <c r="D89" s="2"/>
      <c r="E89" s="2"/>
      <c r="F89" s="54"/>
      <c r="G89" s="54"/>
      <c r="H89" s="54"/>
      <c r="I89" s="60"/>
      <c r="J89" s="2"/>
      <c r="K89" s="54"/>
      <c r="L89" s="54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3"/>
      <c r="AB89" s="3"/>
      <c r="AC89" s="3"/>
      <c r="AD89" s="3"/>
      <c r="AE89" s="3"/>
    </row>
    <row r="90" spans="1:31" ht="15.75" customHeight="1" x14ac:dyDescent="0.2">
      <c r="A90" s="2"/>
      <c r="B90" s="2"/>
      <c r="C90" s="2"/>
      <c r="D90" s="2"/>
      <c r="E90" s="2"/>
      <c r="F90" s="54"/>
      <c r="G90" s="54"/>
      <c r="H90" s="54"/>
      <c r="I90" s="60"/>
      <c r="J90" s="2"/>
      <c r="K90" s="54"/>
      <c r="L90" s="54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3"/>
      <c r="AB90" s="3"/>
      <c r="AC90" s="3"/>
      <c r="AD90" s="3"/>
      <c r="AE90" s="3"/>
    </row>
    <row r="91" spans="1:31" ht="15.75" customHeight="1" x14ac:dyDescent="0.2">
      <c r="A91" s="2"/>
      <c r="B91" s="2"/>
      <c r="C91" s="2"/>
      <c r="D91" s="2"/>
      <c r="E91" s="2"/>
      <c r="F91" s="54"/>
      <c r="G91" s="54"/>
      <c r="H91" s="54"/>
      <c r="I91" s="60"/>
      <c r="J91" s="2"/>
      <c r="K91" s="54"/>
      <c r="L91" s="54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3"/>
      <c r="AB91" s="3"/>
      <c r="AC91" s="3"/>
      <c r="AD91" s="3"/>
      <c r="AE91" s="3"/>
    </row>
    <row r="92" spans="1:31" ht="15.75" customHeight="1" x14ac:dyDescent="0.2">
      <c r="A92" s="2"/>
      <c r="B92" s="2"/>
      <c r="C92" s="2"/>
      <c r="D92" s="2"/>
      <c r="E92" s="2"/>
      <c r="F92" s="54"/>
      <c r="G92" s="54"/>
      <c r="H92" s="54"/>
      <c r="I92" s="60"/>
      <c r="J92" s="2"/>
      <c r="K92" s="54"/>
      <c r="L92" s="54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3"/>
      <c r="AB92" s="3"/>
      <c r="AC92" s="3"/>
      <c r="AD92" s="3"/>
      <c r="AE92" s="3"/>
    </row>
    <row r="93" spans="1:31" ht="15.75" customHeight="1" x14ac:dyDescent="0.2">
      <c r="A93" s="2"/>
      <c r="B93" s="2"/>
      <c r="C93" s="2"/>
      <c r="D93" s="2"/>
      <c r="E93" s="2"/>
      <c r="F93" s="54"/>
      <c r="G93" s="54"/>
      <c r="H93" s="54"/>
      <c r="I93" s="60"/>
      <c r="J93" s="2"/>
      <c r="K93" s="54"/>
      <c r="L93" s="54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3"/>
      <c r="AB93" s="3"/>
      <c r="AC93" s="3"/>
      <c r="AD93" s="3"/>
      <c r="AE93" s="3"/>
    </row>
    <row r="94" spans="1:31" ht="15.75" customHeight="1" x14ac:dyDescent="0.2">
      <c r="A94" s="2"/>
      <c r="B94" s="2"/>
      <c r="C94" s="2"/>
      <c r="D94" s="2"/>
      <c r="E94" s="2"/>
      <c r="F94" s="54"/>
      <c r="G94" s="54"/>
      <c r="H94" s="54"/>
      <c r="I94" s="60"/>
      <c r="J94" s="2"/>
      <c r="K94" s="54"/>
      <c r="L94" s="54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3"/>
      <c r="AB94" s="3"/>
      <c r="AC94" s="3"/>
      <c r="AD94" s="3"/>
      <c r="AE94" s="3"/>
    </row>
    <row r="95" spans="1:31" ht="15.75" customHeight="1" x14ac:dyDescent="0.2">
      <c r="A95" s="2"/>
      <c r="B95" s="2"/>
      <c r="C95" s="2"/>
      <c r="D95" s="2"/>
      <c r="E95" s="2"/>
      <c r="F95" s="54"/>
      <c r="G95" s="54"/>
      <c r="H95" s="54"/>
      <c r="I95" s="60"/>
      <c r="J95" s="2"/>
      <c r="K95" s="54"/>
      <c r="L95" s="54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3"/>
      <c r="AB95" s="3"/>
      <c r="AC95" s="3"/>
      <c r="AD95" s="3"/>
      <c r="AE95" s="3"/>
    </row>
    <row r="96" spans="1:31" ht="15.75" customHeight="1" x14ac:dyDescent="0.2">
      <c r="A96" s="2"/>
      <c r="B96" s="2"/>
      <c r="C96" s="2"/>
      <c r="D96" s="2"/>
      <c r="E96" s="2"/>
      <c r="F96" s="54"/>
      <c r="G96" s="54"/>
      <c r="H96" s="54"/>
      <c r="I96" s="60"/>
      <c r="J96" s="2"/>
      <c r="K96" s="54"/>
      <c r="L96" s="54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3"/>
      <c r="AB96" s="3"/>
      <c r="AC96" s="3"/>
      <c r="AD96" s="3"/>
      <c r="AE96" s="3"/>
    </row>
    <row r="97" spans="1:31" ht="15.75" customHeight="1" x14ac:dyDescent="0.2">
      <c r="A97" s="2"/>
      <c r="B97" s="2"/>
      <c r="C97" s="2"/>
      <c r="D97" s="2"/>
      <c r="E97" s="2"/>
      <c r="F97" s="54"/>
      <c r="G97" s="54"/>
      <c r="H97" s="54"/>
      <c r="I97" s="60"/>
      <c r="J97" s="2"/>
      <c r="K97" s="54"/>
      <c r="L97" s="54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3"/>
      <c r="AB97" s="3"/>
      <c r="AC97" s="3"/>
      <c r="AD97" s="3"/>
      <c r="AE97" s="3"/>
    </row>
    <row r="98" spans="1:31" ht="15.75" customHeight="1" x14ac:dyDescent="0.2">
      <c r="A98" s="2"/>
      <c r="B98" s="2"/>
      <c r="C98" s="2"/>
      <c r="D98" s="2"/>
      <c r="E98" s="2"/>
      <c r="F98" s="54"/>
      <c r="G98" s="54"/>
      <c r="H98" s="54"/>
      <c r="I98" s="60"/>
      <c r="J98" s="2"/>
      <c r="K98" s="54"/>
      <c r="L98" s="54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3"/>
      <c r="AB98" s="3"/>
      <c r="AC98" s="3"/>
      <c r="AD98" s="3"/>
      <c r="AE98" s="3"/>
    </row>
    <row r="99" spans="1:31" ht="15.75" customHeight="1" x14ac:dyDescent="0.2">
      <c r="A99" s="2"/>
      <c r="B99" s="2"/>
      <c r="C99" s="2"/>
      <c r="D99" s="2"/>
      <c r="E99" s="2"/>
      <c r="F99" s="54"/>
      <c r="G99" s="54"/>
      <c r="H99" s="54"/>
      <c r="I99" s="60"/>
      <c r="J99" s="2"/>
      <c r="K99" s="54"/>
      <c r="L99" s="54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3"/>
      <c r="AB99" s="3"/>
      <c r="AC99" s="3"/>
      <c r="AD99" s="3"/>
      <c r="AE99" s="3"/>
    </row>
    <row r="100" spans="1:31" ht="15.75" customHeight="1" x14ac:dyDescent="0.2">
      <c r="A100" s="2"/>
      <c r="B100" s="2"/>
      <c r="C100" s="2"/>
      <c r="D100" s="2"/>
      <c r="E100" s="2"/>
      <c r="F100" s="54"/>
      <c r="G100" s="54"/>
      <c r="H100" s="54"/>
      <c r="I100" s="60"/>
      <c r="J100" s="2"/>
      <c r="K100" s="54"/>
      <c r="L100" s="54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3"/>
      <c r="AB100" s="3"/>
      <c r="AC100" s="3"/>
      <c r="AD100" s="3"/>
      <c r="AE100" s="3"/>
    </row>
    <row r="101" spans="1:31" ht="15.75" customHeight="1" x14ac:dyDescent="0.2">
      <c r="A101" s="2"/>
      <c r="B101" s="2"/>
      <c r="C101" s="2"/>
      <c r="D101" s="2"/>
      <c r="E101" s="2"/>
      <c r="F101" s="54"/>
      <c r="G101" s="54"/>
      <c r="H101" s="54"/>
      <c r="I101" s="60"/>
      <c r="J101" s="2"/>
      <c r="K101" s="54"/>
      <c r="L101" s="54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3"/>
      <c r="AB101" s="3"/>
      <c r="AC101" s="3"/>
      <c r="AD101" s="3"/>
      <c r="AE101" s="3"/>
    </row>
    <row r="102" spans="1:31" ht="15.75" customHeight="1" x14ac:dyDescent="0.2">
      <c r="A102" s="2"/>
      <c r="B102" s="2"/>
      <c r="C102" s="2"/>
      <c r="D102" s="2"/>
      <c r="E102" s="2"/>
      <c r="F102" s="54"/>
      <c r="G102" s="54"/>
      <c r="H102" s="54"/>
      <c r="I102" s="60"/>
      <c r="J102" s="2"/>
      <c r="K102" s="54"/>
      <c r="L102" s="54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3"/>
      <c r="AB102" s="3"/>
      <c r="AC102" s="3"/>
      <c r="AD102" s="3"/>
      <c r="AE102" s="3"/>
    </row>
    <row r="103" spans="1:31" ht="15.75" customHeight="1" x14ac:dyDescent="0.2">
      <c r="A103" s="2"/>
      <c r="B103" s="2"/>
      <c r="C103" s="2"/>
      <c r="D103" s="2"/>
      <c r="E103" s="2"/>
      <c r="F103" s="54"/>
      <c r="G103" s="54"/>
      <c r="H103" s="54"/>
      <c r="I103" s="60"/>
      <c r="J103" s="2"/>
      <c r="K103" s="54"/>
      <c r="L103" s="54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3"/>
      <c r="AB103" s="3"/>
      <c r="AC103" s="3"/>
      <c r="AD103" s="3"/>
      <c r="AE103" s="3"/>
    </row>
    <row r="104" spans="1:31" ht="15.75" customHeight="1" x14ac:dyDescent="0.2">
      <c r="A104" s="2"/>
      <c r="B104" s="2"/>
      <c r="C104" s="2"/>
      <c r="D104" s="2"/>
      <c r="E104" s="2"/>
      <c r="F104" s="54"/>
      <c r="G104" s="54"/>
      <c r="H104" s="54"/>
      <c r="I104" s="60"/>
      <c r="J104" s="2"/>
      <c r="K104" s="54"/>
      <c r="L104" s="54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3"/>
      <c r="AB104" s="3"/>
      <c r="AC104" s="3"/>
      <c r="AD104" s="3"/>
      <c r="AE104" s="3"/>
    </row>
    <row r="105" spans="1:31" ht="15.75" customHeight="1" x14ac:dyDescent="0.2">
      <c r="A105" s="2"/>
      <c r="B105" s="2"/>
      <c r="C105" s="2"/>
      <c r="D105" s="2"/>
      <c r="E105" s="2"/>
      <c r="F105" s="54"/>
      <c r="G105" s="54"/>
      <c r="H105" s="54"/>
      <c r="I105" s="60"/>
      <c r="J105" s="2"/>
      <c r="K105" s="54"/>
      <c r="L105" s="54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3"/>
      <c r="AB105" s="3"/>
      <c r="AC105" s="3"/>
      <c r="AD105" s="3"/>
      <c r="AE105" s="3"/>
    </row>
    <row r="106" spans="1:31" ht="15.75" customHeight="1" x14ac:dyDescent="0.2">
      <c r="A106" s="2"/>
      <c r="B106" s="2"/>
      <c r="C106" s="2"/>
      <c r="D106" s="2"/>
      <c r="E106" s="2"/>
      <c r="F106" s="54"/>
      <c r="G106" s="54"/>
      <c r="H106" s="54"/>
      <c r="I106" s="60"/>
      <c r="J106" s="2"/>
      <c r="K106" s="54"/>
      <c r="L106" s="54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3"/>
      <c r="AB106" s="3"/>
      <c r="AC106" s="3"/>
      <c r="AD106" s="3"/>
      <c r="AE106" s="3"/>
    </row>
    <row r="107" spans="1:31" ht="15.75" customHeight="1" x14ac:dyDescent="0.2">
      <c r="A107" s="2"/>
      <c r="B107" s="2"/>
      <c r="C107" s="2"/>
      <c r="D107" s="2"/>
      <c r="E107" s="2"/>
      <c r="F107" s="54"/>
      <c r="G107" s="54"/>
      <c r="H107" s="54"/>
      <c r="I107" s="60"/>
      <c r="J107" s="2"/>
      <c r="K107" s="54"/>
      <c r="L107" s="54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3"/>
      <c r="AB107" s="3"/>
      <c r="AC107" s="3"/>
      <c r="AD107" s="3"/>
      <c r="AE107" s="3"/>
    </row>
    <row r="108" spans="1:31" ht="15.75" customHeight="1" x14ac:dyDescent="0.2">
      <c r="A108" s="2"/>
      <c r="B108" s="2"/>
      <c r="C108" s="2"/>
      <c r="D108" s="2"/>
      <c r="E108" s="2"/>
      <c r="F108" s="54"/>
      <c r="G108" s="54"/>
      <c r="H108" s="54"/>
      <c r="I108" s="60"/>
      <c r="J108" s="2"/>
      <c r="K108" s="54"/>
      <c r="L108" s="54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3"/>
      <c r="AB108" s="3"/>
      <c r="AC108" s="3"/>
      <c r="AD108" s="3"/>
      <c r="AE108" s="3"/>
    </row>
    <row r="109" spans="1:31" ht="15.75" customHeight="1" x14ac:dyDescent="0.2">
      <c r="A109" s="2"/>
      <c r="B109" s="2"/>
      <c r="C109" s="2"/>
      <c r="D109" s="2"/>
      <c r="E109" s="2"/>
      <c r="F109" s="54"/>
      <c r="G109" s="54"/>
      <c r="H109" s="54"/>
      <c r="I109" s="60"/>
      <c r="J109" s="2"/>
      <c r="K109" s="54"/>
      <c r="L109" s="54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3"/>
      <c r="AB109" s="3"/>
      <c r="AC109" s="3"/>
      <c r="AD109" s="3"/>
      <c r="AE109" s="3"/>
    </row>
    <row r="110" spans="1:31" ht="15.75" customHeight="1" x14ac:dyDescent="0.2">
      <c r="A110" s="2"/>
      <c r="B110" s="2"/>
      <c r="C110" s="2"/>
      <c r="D110" s="2"/>
      <c r="E110" s="2"/>
      <c r="F110" s="54"/>
      <c r="G110" s="54"/>
      <c r="H110" s="54"/>
      <c r="I110" s="60"/>
      <c r="J110" s="2"/>
      <c r="K110" s="54"/>
      <c r="L110" s="54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3"/>
      <c r="AB110" s="3"/>
      <c r="AC110" s="3"/>
      <c r="AD110" s="3"/>
      <c r="AE110" s="3"/>
    </row>
    <row r="111" spans="1:31" ht="15.75" customHeight="1" x14ac:dyDescent="0.2">
      <c r="A111" s="2"/>
      <c r="B111" s="2"/>
      <c r="C111" s="2"/>
      <c r="D111" s="2"/>
      <c r="E111" s="2"/>
      <c r="F111" s="54"/>
      <c r="G111" s="54"/>
      <c r="H111" s="54"/>
      <c r="I111" s="60"/>
      <c r="J111" s="2"/>
      <c r="K111" s="54"/>
      <c r="L111" s="54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3"/>
      <c r="AB111" s="3"/>
      <c r="AC111" s="3"/>
      <c r="AD111" s="3"/>
      <c r="AE111" s="3"/>
    </row>
    <row r="112" spans="1:31" ht="15.75" customHeight="1" x14ac:dyDescent="0.2">
      <c r="A112" s="2"/>
      <c r="B112" s="2"/>
      <c r="C112" s="2"/>
      <c r="D112" s="2"/>
      <c r="E112" s="2"/>
      <c r="F112" s="54"/>
      <c r="G112" s="54"/>
      <c r="H112" s="54"/>
      <c r="I112" s="60"/>
      <c r="J112" s="2"/>
      <c r="K112" s="54"/>
      <c r="L112" s="54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3"/>
      <c r="AB112" s="3"/>
      <c r="AC112" s="3"/>
      <c r="AD112" s="3"/>
      <c r="AE112" s="3"/>
    </row>
    <row r="113" spans="1:31" ht="15.75" customHeight="1" x14ac:dyDescent="0.2">
      <c r="A113" s="2"/>
      <c r="B113" s="2"/>
      <c r="C113" s="2"/>
      <c r="D113" s="2"/>
      <c r="E113" s="2"/>
      <c r="F113" s="54"/>
      <c r="G113" s="54"/>
      <c r="H113" s="54"/>
      <c r="I113" s="60"/>
      <c r="J113" s="2"/>
      <c r="K113" s="54"/>
      <c r="L113" s="54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3"/>
      <c r="AB113" s="3"/>
      <c r="AC113" s="3"/>
      <c r="AD113" s="3"/>
      <c r="AE113" s="3"/>
    </row>
    <row r="114" spans="1:31" ht="15.75" customHeight="1" x14ac:dyDescent="0.2">
      <c r="A114" s="2"/>
      <c r="B114" s="2"/>
      <c r="C114" s="2"/>
      <c r="D114" s="2"/>
      <c r="E114" s="2"/>
      <c r="F114" s="54"/>
      <c r="G114" s="54"/>
      <c r="H114" s="54"/>
      <c r="I114" s="60"/>
      <c r="J114" s="2"/>
      <c r="K114" s="54"/>
      <c r="L114" s="54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3"/>
      <c r="AB114" s="3"/>
      <c r="AC114" s="3"/>
      <c r="AD114" s="3"/>
      <c r="AE114" s="3"/>
    </row>
    <row r="115" spans="1:31" ht="15.75" customHeight="1" x14ac:dyDescent="0.2">
      <c r="A115" s="2"/>
      <c r="B115" s="2"/>
      <c r="C115" s="2"/>
      <c r="D115" s="2"/>
      <c r="E115" s="2"/>
      <c r="F115" s="54"/>
      <c r="G115" s="54"/>
      <c r="H115" s="54"/>
      <c r="I115" s="60"/>
      <c r="J115" s="2"/>
      <c r="K115" s="54"/>
      <c r="L115" s="54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3"/>
      <c r="AB115" s="3"/>
      <c r="AC115" s="3"/>
      <c r="AD115" s="3"/>
      <c r="AE115" s="3"/>
    </row>
    <row r="116" spans="1:31" ht="15.75" customHeight="1" x14ac:dyDescent="0.2">
      <c r="A116" s="2"/>
      <c r="B116" s="2"/>
      <c r="C116" s="2"/>
      <c r="D116" s="2"/>
      <c r="E116" s="2"/>
      <c r="F116" s="54"/>
      <c r="G116" s="54"/>
      <c r="H116" s="54"/>
      <c r="I116" s="60"/>
      <c r="J116" s="2"/>
      <c r="K116" s="54"/>
      <c r="L116" s="54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3"/>
      <c r="AB116" s="3"/>
      <c r="AC116" s="3"/>
      <c r="AD116" s="3"/>
      <c r="AE116" s="3"/>
    </row>
    <row r="117" spans="1:31" ht="15.75" customHeight="1" x14ac:dyDescent="0.2">
      <c r="A117" s="2"/>
      <c r="B117" s="2"/>
      <c r="C117" s="2"/>
      <c r="D117" s="2"/>
      <c r="E117" s="2"/>
      <c r="F117" s="54"/>
      <c r="G117" s="54"/>
      <c r="H117" s="54"/>
      <c r="I117" s="60"/>
      <c r="J117" s="2"/>
      <c r="K117" s="54"/>
      <c r="L117" s="54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3"/>
      <c r="AB117" s="3"/>
      <c r="AC117" s="3"/>
      <c r="AD117" s="3"/>
      <c r="AE117" s="3"/>
    </row>
    <row r="118" spans="1:31" ht="15.75" customHeight="1" x14ac:dyDescent="0.2">
      <c r="A118" s="2"/>
      <c r="B118" s="2"/>
      <c r="C118" s="2"/>
      <c r="D118" s="2"/>
      <c r="E118" s="2"/>
      <c r="F118" s="54"/>
      <c r="G118" s="54"/>
      <c r="H118" s="54"/>
      <c r="I118" s="60"/>
      <c r="J118" s="2"/>
      <c r="K118" s="54"/>
      <c r="L118" s="54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3"/>
      <c r="AB118" s="3"/>
      <c r="AC118" s="3"/>
      <c r="AD118" s="3"/>
      <c r="AE118" s="3"/>
    </row>
    <row r="119" spans="1:31" ht="15.75" customHeight="1" x14ac:dyDescent="0.2">
      <c r="A119" s="2"/>
      <c r="B119" s="2"/>
      <c r="C119" s="2"/>
      <c r="D119" s="2"/>
      <c r="E119" s="2"/>
      <c r="F119" s="54"/>
      <c r="G119" s="54"/>
      <c r="H119" s="54"/>
      <c r="I119" s="60"/>
      <c r="J119" s="2"/>
      <c r="K119" s="54"/>
      <c r="L119" s="54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3"/>
      <c r="AB119" s="3"/>
      <c r="AC119" s="3"/>
      <c r="AD119" s="3"/>
      <c r="AE119" s="3"/>
    </row>
    <row r="120" spans="1:31" ht="15.75" customHeight="1" x14ac:dyDescent="0.2">
      <c r="A120" s="2"/>
      <c r="B120" s="2"/>
      <c r="C120" s="2"/>
      <c r="D120" s="2"/>
      <c r="E120" s="2"/>
      <c r="F120" s="54"/>
      <c r="G120" s="54"/>
      <c r="H120" s="54"/>
      <c r="I120" s="60"/>
      <c r="J120" s="2"/>
      <c r="K120" s="54"/>
      <c r="L120" s="54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3"/>
      <c r="AB120" s="3"/>
      <c r="AC120" s="3"/>
      <c r="AD120" s="3"/>
      <c r="AE120" s="3"/>
    </row>
    <row r="121" spans="1:31" ht="15.75" customHeight="1" x14ac:dyDescent="0.2">
      <c r="A121" s="2"/>
      <c r="B121" s="2"/>
      <c r="C121" s="2"/>
      <c r="D121" s="2"/>
      <c r="E121" s="2"/>
      <c r="F121" s="54"/>
      <c r="G121" s="54"/>
      <c r="H121" s="54"/>
      <c r="I121" s="60"/>
      <c r="J121" s="2"/>
      <c r="K121" s="54"/>
      <c r="L121" s="54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3"/>
      <c r="AB121" s="3"/>
      <c r="AC121" s="3"/>
      <c r="AD121" s="3"/>
      <c r="AE121" s="3"/>
    </row>
    <row r="122" spans="1:31" ht="15.75" customHeight="1" x14ac:dyDescent="0.2">
      <c r="A122" s="2"/>
      <c r="B122" s="2"/>
      <c r="C122" s="2"/>
      <c r="D122" s="2"/>
      <c r="E122" s="2"/>
      <c r="F122" s="54"/>
      <c r="G122" s="54"/>
      <c r="H122" s="54"/>
      <c r="I122" s="60"/>
      <c r="J122" s="2"/>
      <c r="K122" s="54"/>
      <c r="L122" s="54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3"/>
      <c r="AB122" s="3"/>
      <c r="AC122" s="3"/>
      <c r="AD122" s="3"/>
      <c r="AE122" s="3"/>
    </row>
    <row r="123" spans="1:31" ht="15.75" customHeight="1" x14ac:dyDescent="0.2">
      <c r="A123" s="2"/>
      <c r="B123" s="2"/>
      <c r="C123" s="2"/>
      <c r="D123" s="2"/>
      <c r="E123" s="2"/>
      <c r="F123" s="54"/>
      <c r="G123" s="54"/>
      <c r="H123" s="54"/>
      <c r="I123" s="60"/>
      <c r="J123" s="2"/>
      <c r="K123" s="54"/>
      <c r="L123" s="54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3"/>
      <c r="AB123" s="3"/>
      <c r="AC123" s="3"/>
      <c r="AD123" s="3"/>
      <c r="AE123" s="3"/>
    </row>
    <row r="124" spans="1:31" ht="15.75" customHeight="1" x14ac:dyDescent="0.2">
      <c r="A124" s="2"/>
      <c r="B124" s="2"/>
      <c r="C124" s="2"/>
      <c r="D124" s="2"/>
      <c r="E124" s="2"/>
      <c r="F124" s="54"/>
      <c r="G124" s="54"/>
      <c r="H124" s="54"/>
      <c r="I124" s="60"/>
      <c r="J124" s="2"/>
      <c r="K124" s="54"/>
      <c r="L124" s="54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3"/>
      <c r="AB124" s="3"/>
      <c r="AC124" s="3"/>
      <c r="AD124" s="3"/>
      <c r="AE124" s="3"/>
    </row>
    <row r="125" spans="1:31" ht="15.75" customHeight="1" x14ac:dyDescent="0.2">
      <c r="A125" s="2"/>
      <c r="B125" s="2"/>
      <c r="C125" s="2"/>
      <c r="D125" s="2"/>
      <c r="E125" s="2"/>
      <c r="F125" s="54"/>
      <c r="G125" s="54"/>
      <c r="H125" s="54"/>
      <c r="I125" s="60"/>
      <c r="J125" s="2"/>
      <c r="K125" s="54"/>
      <c r="L125" s="54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3"/>
      <c r="AB125" s="3"/>
      <c r="AC125" s="3"/>
      <c r="AD125" s="3"/>
      <c r="AE125" s="3"/>
    </row>
    <row r="126" spans="1:31" ht="15.75" customHeight="1" x14ac:dyDescent="0.2">
      <c r="A126" s="2"/>
      <c r="B126" s="2"/>
      <c r="C126" s="2"/>
      <c r="D126" s="2"/>
      <c r="E126" s="2"/>
      <c r="F126" s="54"/>
      <c r="G126" s="54"/>
      <c r="H126" s="54"/>
      <c r="I126" s="60"/>
      <c r="J126" s="2"/>
      <c r="K126" s="54"/>
      <c r="L126" s="54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3"/>
      <c r="AB126" s="3"/>
      <c r="AC126" s="3"/>
      <c r="AD126" s="3"/>
      <c r="AE126" s="3"/>
    </row>
    <row r="127" spans="1:31" ht="15.75" customHeight="1" x14ac:dyDescent="0.2">
      <c r="A127" s="2"/>
      <c r="B127" s="2"/>
      <c r="C127" s="2"/>
      <c r="D127" s="2"/>
      <c r="E127" s="2"/>
      <c r="F127" s="54"/>
      <c r="G127" s="54"/>
      <c r="H127" s="54"/>
      <c r="I127" s="60"/>
      <c r="J127" s="2"/>
      <c r="K127" s="54"/>
      <c r="L127" s="54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3"/>
      <c r="AB127" s="3"/>
      <c r="AC127" s="3"/>
      <c r="AD127" s="3"/>
      <c r="AE127" s="3"/>
    </row>
    <row r="128" spans="1:31" ht="15.75" customHeight="1" x14ac:dyDescent="0.2">
      <c r="A128" s="2"/>
      <c r="B128" s="2"/>
      <c r="C128" s="2"/>
      <c r="D128" s="2"/>
      <c r="E128" s="2"/>
      <c r="F128" s="54"/>
      <c r="G128" s="54"/>
      <c r="H128" s="54"/>
      <c r="I128" s="60"/>
      <c r="J128" s="2"/>
      <c r="K128" s="54"/>
      <c r="L128" s="54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3"/>
      <c r="AB128" s="3"/>
      <c r="AC128" s="3"/>
      <c r="AD128" s="3"/>
      <c r="AE128" s="3"/>
    </row>
    <row r="129" spans="1:31" ht="15.75" customHeight="1" x14ac:dyDescent="0.2">
      <c r="A129" s="2"/>
      <c r="B129" s="2"/>
      <c r="C129" s="2"/>
      <c r="D129" s="2"/>
      <c r="E129" s="2"/>
      <c r="F129" s="54"/>
      <c r="G129" s="54"/>
      <c r="H129" s="54"/>
      <c r="I129" s="60"/>
      <c r="J129" s="2"/>
      <c r="K129" s="54"/>
      <c r="L129" s="54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3"/>
      <c r="AB129" s="3"/>
      <c r="AC129" s="3"/>
      <c r="AD129" s="3"/>
      <c r="AE129" s="3"/>
    </row>
    <row r="130" spans="1:31" ht="15.75" customHeight="1" x14ac:dyDescent="0.2">
      <c r="A130" s="2"/>
      <c r="B130" s="2"/>
      <c r="C130" s="2"/>
      <c r="D130" s="2"/>
      <c r="E130" s="2"/>
      <c r="F130" s="54"/>
      <c r="G130" s="54"/>
      <c r="H130" s="54"/>
      <c r="I130" s="60"/>
      <c r="J130" s="2"/>
      <c r="K130" s="54"/>
      <c r="L130" s="54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3"/>
      <c r="AB130" s="3"/>
      <c r="AC130" s="3"/>
      <c r="AD130" s="3"/>
      <c r="AE130" s="3"/>
    </row>
    <row r="131" spans="1:31" ht="15.75" customHeight="1" x14ac:dyDescent="0.2">
      <c r="A131" s="2"/>
      <c r="B131" s="2"/>
      <c r="C131" s="2"/>
      <c r="D131" s="2"/>
      <c r="E131" s="2"/>
      <c r="F131" s="54"/>
      <c r="G131" s="54"/>
      <c r="H131" s="54"/>
      <c r="I131" s="60"/>
      <c r="J131" s="2"/>
      <c r="K131" s="54"/>
      <c r="L131" s="54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3"/>
      <c r="AB131" s="3"/>
      <c r="AC131" s="3"/>
      <c r="AD131" s="3"/>
      <c r="AE131" s="3"/>
    </row>
    <row r="132" spans="1:31" ht="15.75" customHeight="1" x14ac:dyDescent="0.2">
      <c r="A132" s="2"/>
      <c r="B132" s="2"/>
      <c r="C132" s="2"/>
      <c r="D132" s="2"/>
      <c r="E132" s="2"/>
      <c r="F132" s="54"/>
      <c r="G132" s="54"/>
      <c r="H132" s="54"/>
      <c r="I132" s="60"/>
      <c r="J132" s="2"/>
      <c r="K132" s="54"/>
      <c r="L132" s="54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3"/>
      <c r="AB132" s="3"/>
      <c r="AC132" s="3"/>
      <c r="AD132" s="3"/>
      <c r="AE132" s="3"/>
    </row>
    <row r="133" spans="1:31" ht="15.75" customHeight="1" x14ac:dyDescent="0.2">
      <c r="A133" s="2"/>
      <c r="B133" s="2"/>
      <c r="C133" s="2"/>
      <c r="D133" s="2"/>
      <c r="E133" s="2"/>
      <c r="F133" s="54"/>
      <c r="G133" s="54"/>
      <c r="H133" s="54"/>
      <c r="I133" s="60"/>
      <c r="J133" s="2"/>
      <c r="K133" s="54"/>
      <c r="L133" s="54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3"/>
      <c r="AB133" s="3"/>
      <c r="AC133" s="3"/>
      <c r="AD133" s="3"/>
      <c r="AE133" s="3"/>
    </row>
    <row r="134" spans="1:31" ht="15.75" customHeight="1" x14ac:dyDescent="0.2">
      <c r="A134" s="2"/>
      <c r="B134" s="2"/>
      <c r="C134" s="2"/>
      <c r="D134" s="2"/>
      <c r="E134" s="2"/>
      <c r="F134" s="54"/>
      <c r="G134" s="54"/>
      <c r="H134" s="54"/>
      <c r="I134" s="60"/>
      <c r="J134" s="2"/>
      <c r="K134" s="54"/>
      <c r="L134" s="54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3"/>
      <c r="AB134" s="3"/>
      <c r="AC134" s="3"/>
      <c r="AD134" s="3"/>
      <c r="AE134" s="3"/>
    </row>
    <row r="135" spans="1:31" ht="15.75" customHeight="1" x14ac:dyDescent="0.2">
      <c r="A135" s="2"/>
      <c r="B135" s="2"/>
      <c r="C135" s="2"/>
      <c r="D135" s="2"/>
      <c r="E135" s="2"/>
      <c r="F135" s="54"/>
      <c r="G135" s="54"/>
      <c r="H135" s="54"/>
      <c r="I135" s="60"/>
      <c r="J135" s="2"/>
      <c r="K135" s="54"/>
      <c r="L135" s="54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3"/>
      <c r="AB135" s="3"/>
      <c r="AC135" s="3"/>
      <c r="AD135" s="3"/>
      <c r="AE135" s="3"/>
    </row>
    <row r="136" spans="1:31" ht="15.75" customHeight="1" x14ac:dyDescent="0.2">
      <c r="A136" s="2"/>
      <c r="B136" s="2"/>
      <c r="C136" s="2"/>
      <c r="D136" s="2"/>
      <c r="E136" s="2"/>
      <c r="F136" s="54"/>
      <c r="G136" s="54"/>
      <c r="H136" s="54"/>
      <c r="I136" s="60"/>
      <c r="J136" s="2"/>
      <c r="K136" s="54"/>
      <c r="L136" s="54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3"/>
      <c r="AB136" s="3"/>
      <c r="AC136" s="3"/>
      <c r="AD136" s="3"/>
      <c r="AE136" s="3"/>
    </row>
    <row r="137" spans="1:31" ht="15.75" customHeight="1" x14ac:dyDescent="0.2">
      <c r="A137" s="2"/>
      <c r="B137" s="2"/>
      <c r="C137" s="2"/>
      <c r="D137" s="2"/>
      <c r="E137" s="2"/>
      <c r="F137" s="54"/>
      <c r="G137" s="54"/>
      <c r="H137" s="54"/>
      <c r="I137" s="60"/>
      <c r="J137" s="2"/>
      <c r="K137" s="54"/>
      <c r="L137" s="54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3"/>
      <c r="AB137" s="3"/>
      <c r="AC137" s="3"/>
      <c r="AD137" s="3"/>
      <c r="AE137" s="3"/>
    </row>
    <row r="138" spans="1:31" ht="15.75" customHeight="1" x14ac:dyDescent="0.2">
      <c r="A138" s="2"/>
      <c r="B138" s="2"/>
      <c r="C138" s="2"/>
      <c r="D138" s="2"/>
      <c r="E138" s="2"/>
      <c r="F138" s="54"/>
      <c r="G138" s="54"/>
      <c r="H138" s="54"/>
      <c r="I138" s="60"/>
      <c r="J138" s="2"/>
      <c r="K138" s="54"/>
      <c r="L138" s="54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3"/>
      <c r="AB138" s="3"/>
      <c r="AC138" s="3"/>
      <c r="AD138" s="3"/>
      <c r="AE138" s="3"/>
    </row>
    <row r="139" spans="1:31" ht="15.75" customHeight="1" x14ac:dyDescent="0.2">
      <c r="A139" s="2"/>
      <c r="B139" s="2"/>
      <c r="C139" s="2"/>
      <c r="D139" s="2"/>
      <c r="E139" s="2"/>
      <c r="F139" s="54"/>
      <c r="G139" s="54"/>
      <c r="H139" s="54"/>
      <c r="I139" s="60"/>
      <c r="J139" s="2"/>
      <c r="K139" s="54"/>
      <c r="L139" s="54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3"/>
      <c r="AB139" s="3"/>
      <c r="AC139" s="3"/>
      <c r="AD139" s="3"/>
      <c r="AE139" s="3"/>
    </row>
    <row r="140" spans="1:31" ht="15.75" customHeight="1" x14ac:dyDescent="0.2">
      <c r="A140" s="2"/>
      <c r="B140" s="2"/>
      <c r="C140" s="2"/>
      <c r="D140" s="2"/>
      <c r="E140" s="2"/>
      <c r="F140" s="54"/>
      <c r="G140" s="54"/>
      <c r="H140" s="54"/>
      <c r="I140" s="60"/>
      <c r="J140" s="2"/>
      <c r="K140" s="54"/>
      <c r="L140" s="54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3"/>
      <c r="AB140" s="3"/>
      <c r="AC140" s="3"/>
      <c r="AD140" s="3"/>
      <c r="AE140" s="3"/>
    </row>
    <row r="141" spans="1:31" ht="15.75" customHeight="1" x14ac:dyDescent="0.2">
      <c r="A141" s="2"/>
      <c r="B141" s="2"/>
      <c r="C141" s="2"/>
      <c r="D141" s="2"/>
      <c r="E141" s="2"/>
      <c r="F141" s="54"/>
      <c r="G141" s="54"/>
      <c r="H141" s="54"/>
      <c r="I141" s="60"/>
      <c r="J141" s="2"/>
      <c r="K141" s="54"/>
      <c r="L141" s="54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3"/>
      <c r="AB141" s="3"/>
      <c r="AC141" s="3"/>
      <c r="AD141" s="3"/>
      <c r="AE141" s="3"/>
    </row>
    <row r="142" spans="1:31" ht="15.75" customHeight="1" x14ac:dyDescent="0.2">
      <c r="A142" s="2"/>
      <c r="B142" s="2"/>
      <c r="C142" s="2"/>
      <c r="D142" s="2"/>
      <c r="E142" s="2"/>
      <c r="F142" s="54"/>
      <c r="G142" s="54"/>
      <c r="H142" s="54"/>
      <c r="I142" s="60"/>
      <c r="J142" s="2"/>
      <c r="K142" s="54"/>
      <c r="L142" s="54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3"/>
      <c r="AB142" s="3"/>
      <c r="AC142" s="3"/>
      <c r="AD142" s="3"/>
      <c r="AE142" s="3"/>
    </row>
    <row r="143" spans="1:31" ht="15.75" customHeight="1" x14ac:dyDescent="0.2">
      <c r="A143" s="2"/>
      <c r="B143" s="2"/>
      <c r="C143" s="2"/>
      <c r="D143" s="2"/>
      <c r="E143" s="2"/>
      <c r="F143" s="54"/>
      <c r="G143" s="54"/>
      <c r="H143" s="54"/>
      <c r="I143" s="60"/>
      <c r="J143" s="2"/>
      <c r="K143" s="54"/>
      <c r="L143" s="54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3"/>
      <c r="AB143" s="3"/>
      <c r="AC143" s="3"/>
      <c r="AD143" s="3"/>
      <c r="AE143" s="3"/>
    </row>
    <row r="144" spans="1:31" ht="15.75" customHeight="1" x14ac:dyDescent="0.2">
      <c r="A144" s="2"/>
      <c r="B144" s="2"/>
      <c r="C144" s="2"/>
      <c r="D144" s="2"/>
      <c r="E144" s="2"/>
      <c r="F144" s="54"/>
      <c r="G144" s="54"/>
      <c r="H144" s="54"/>
      <c r="I144" s="60"/>
      <c r="J144" s="2"/>
      <c r="K144" s="54"/>
      <c r="L144" s="54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3"/>
      <c r="AB144" s="3"/>
      <c r="AC144" s="3"/>
      <c r="AD144" s="3"/>
      <c r="AE144" s="3"/>
    </row>
    <row r="145" spans="1:31" ht="15.75" customHeight="1" x14ac:dyDescent="0.2">
      <c r="A145" s="2"/>
      <c r="B145" s="2"/>
      <c r="C145" s="2"/>
      <c r="D145" s="2"/>
      <c r="E145" s="2"/>
      <c r="F145" s="54"/>
      <c r="G145" s="54"/>
      <c r="H145" s="54"/>
      <c r="I145" s="60"/>
      <c r="J145" s="2"/>
      <c r="K145" s="54"/>
      <c r="L145" s="54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3"/>
      <c r="AB145" s="3"/>
      <c r="AC145" s="3"/>
      <c r="AD145" s="3"/>
      <c r="AE145" s="3"/>
    </row>
    <row r="146" spans="1:31" ht="15.75" customHeight="1" x14ac:dyDescent="0.2">
      <c r="A146" s="2"/>
      <c r="B146" s="2"/>
      <c r="C146" s="2"/>
      <c r="D146" s="2"/>
      <c r="E146" s="2"/>
      <c r="F146" s="54"/>
      <c r="G146" s="54"/>
      <c r="H146" s="54"/>
      <c r="I146" s="60"/>
      <c r="J146" s="2"/>
      <c r="K146" s="54"/>
      <c r="L146" s="54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3"/>
      <c r="AB146" s="3"/>
      <c r="AC146" s="3"/>
      <c r="AD146" s="3"/>
      <c r="AE146" s="3"/>
    </row>
    <row r="147" spans="1:31" ht="15.75" customHeight="1" x14ac:dyDescent="0.2">
      <c r="A147" s="2"/>
      <c r="B147" s="2"/>
      <c r="C147" s="2"/>
      <c r="D147" s="2"/>
      <c r="E147" s="2"/>
      <c r="F147" s="54"/>
      <c r="G147" s="54"/>
      <c r="H147" s="54"/>
      <c r="I147" s="60"/>
      <c r="J147" s="2"/>
      <c r="K147" s="54"/>
      <c r="L147" s="54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3"/>
      <c r="AB147" s="3"/>
      <c r="AC147" s="3"/>
      <c r="AD147" s="3"/>
      <c r="AE147" s="3"/>
    </row>
    <row r="148" spans="1:31" ht="15.75" customHeight="1" x14ac:dyDescent="0.2">
      <c r="A148" s="2"/>
      <c r="B148" s="2"/>
      <c r="C148" s="2"/>
      <c r="D148" s="2"/>
      <c r="E148" s="2"/>
      <c r="F148" s="54"/>
      <c r="G148" s="54"/>
      <c r="H148" s="54"/>
      <c r="I148" s="60"/>
      <c r="J148" s="2"/>
      <c r="K148" s="54"/>
      <c r="L148" s="54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3"/>
      <c r="AB148" s="3"/>
      <c r="AC148" s="3"/>
      <c r="AD148" s="3"/>
      <c r="AE148" s="3"/>
    </row>
    <row r="149" spans="1:31" ht="15.75" customHeight="1" x14ac:dyDescent="0.2">
      <c r="A149" s="2"/>
      <c r="B149" s="2"/>
      <c r="C149" s="2"/>
      <c r="D149" s="2"/>
      <c r="E149" s="2"/>
      <c r="F149" s="54"/>
      <c r="G149" s="54"/>
      <c r="H149" s="54"/>
      <c r="I149" s="60"/>
      <c r="J149" s="2"/>
      <c r="K149" s="54"/>
      <c r="L149" s="54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3"/>
      <c r="AB149" s="3"/>
      <c r="AC149" s="3"/>
      <c r="AD149" s="3"/>
      <c r="AE149" s="3"/>
    </row>
    <row r="150" spans="1:31" ht="15.75" customHeight="1" x14ac:dyDescent="0.2">
      <c r="A150" s="2"/>
      <c r="B150" s="2"/>
      <c r="C150" s="2"/>
      <c r="D150" s="2"/>
      <c r="E150" s="2"/>
      <c r="F150" s="54"/>
      <c r="G150" s="54"/>
      <c r="H150" s="54"/>
      <c r="I150" s="60"/>
      <c r="J150" s="2"/>
      <c r="K150" s="54"/>
      <c r="L150" s="54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3"/>
      <c r="AB150" s="3"/>
      <c r="AC150" s="3"/>
      <c r="AD150" s="3"/>
      <c r="AE150" s="3"/>
    </row>
    <row r="151" spans="1:31" ht="15.75" customHeight="1" x14ac:dyDescent="0.2">
      <c r="A151" s="2"/>
      <c r="B151" s="2"/>
      <c r="C151" s="2"/>
      <c r="D151" s="2"/>
      <c r="E151" s="2"/>
      <c r="F151" s="54"/>
      <c r="G151" s="54"/>
      <c r="H151" s="54"/>
      <c r="I151" s="60"/>
      <c r="J151" s="2"/>
      <c r="K151" s="54"/>
      <c r="L151" s="54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3"/>
      <c r="AB151" s="3"/>
      <c r="AC151" s="3"/>
      <c r="AD151" s="3"/>
      <c r="AE151" s="3"/>
    </row>
    <row r="152" spans="1:31" ht="15.75" customHeight="1" x14ac:dyDescent="0.2">
      <c r="A152" s="2"/>
      <c r="B152" s="2"/>
      <c r="C152" s="2"/>
      <c r="D152" s="2"/>
      <c r="E152" s="2"/>
      <c r="F152" s="54"/>
      <c r="G152" s="54"/>
      <c r="H152" s="54"/>
      <c r="I152" s="60"/>
      <c r="J152" s="2"/>
      <c r="K152" s="54"/>
      <c r="L152" s="54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3"/>
      <c r="AB152" s="3"/>
      <c r="AC152" s="3"/>
      <c r="AD152" s="3"/>
      <c r="AE152" s="3"/>
    </row>
    <row r="153" spans="1:31" ht="15.75" customHeight="1" x14ac:dyDescent="0.2">
      <c r="A153" s="2"/>
      <c r="B153" s="2"/>
      <c r="C153" s="2"/>
      <c r="D153" s="2"/>
      <c r="E153" s="2"/>
      <c r="F153" s="54"/>
      <c r="G153" s="54"/>
      <c r="H153" s="54"/>
      <c r="I153" s="60"/>
      <c r="J153" s="2"/>
      <c r="K153" s="54"/>
      <c r="L153" s="54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3"/>
      <c r="AB153" s="3"/>
      <c r="AC153" s="3"/>
      <c r="AD153" s="3"/>
      <c r="AE153" s="3"/>
    </row>
    <row r="154" spans="1:31" ht="15.75" customHeight="1" x14ac:dyDescent="0.2">
      <c r="A154" s="2"/>
      <c r="B154" s="2"/>
      <c r="C154" s="2"/>
      <c r="D154" s="2"/>
      <c r="E154" s="2"/>
      <c r="F154" s="54"/>
      <c r="G154" s="54"/>
      <c r="H154" s="54"/>
      <c r="I154" s="60"/>
      <c r="J154" s="2"/>
      <c r="K154" s="54"/>
      <c r="L154" s="54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3"/>
      <c r="AB154" s="3"/>
      <c r="AC154" s="3"/>
      <c r="AD154" s="3"/>
      <c r="AE154" s="3"/>
    </row>
    <row r="155" spans="1:31" ht="15.75" customHeight="1" x14ac:dyDescent="0.2">
      <c r="A155" s="2"/>
      <c r="B155" s="2"/>
      <c r="C155" s="2"/>
      <c r="D155" s="2"/>
      <c r="E155" s="2"/>
      <c r="F155" s="54"/>
      <c r="G155" s="54"/>
      <c r="H155" s="54"/>
      <c r="I155" s="60"/>
      <c r="J155" s="2"/>
      <c r="K155" s="54"/>
      <c r="L155" s="54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3"/>
      <c r="AB155" s="3"/>
      <c r="AC155" s="3"/>
      <c r="AD155" s="3"/>
      <c r="AE155" s="3"/>
    </row>
    <row r="156" spans="1:31" ht="15.75" customHeight="1" x14ac:dyDescent="0.2">
      <c r="A156" s="2"/>
      <c r="B156" s="2"/>
      <c r="C156" s="2"/>
      <c r="D156" s="2"/>
      <c r="E156" s="2"/>
      <c r="F156" s="54"/>
      <c r="G156" s="54"/>
      <c r="H156" s="54"/>
      <c r="I156" s="60"/>
      <c r="J156" s="2"/>
      <c r="K156" s="54"/>
      <c r="L156" s="54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3"/>
      <c r="AB156" s="3"/>
      <c r="AC156" s="3"/>
      <c r="AD156" s="3"/>
      <c r="AE156" s="3"/>
    </row>
    <row r="157" spans="1:31" ht="15.75" customHeight="1" x14ac:dyDescent="0.2">
      <c r="A157" s="2"/>
      <c r="B157" s="2"/>
      <c r="C157" s="2"/>
      <c r="D157" s="2"/>
      <c r="E157" s="2"/>
      <c r="F157" s="54"/>
      <c r="G157" s="54"/>
      <c r="H157" s="54"/>
      <c r="I157" s="60"/>
      <c r="J157" s="2"/>
      <c r="K157" s="54"/>
      <c r="L157" s="54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3"/>
      <c r="AB157" s="3"/>
      <c r="AC157" s="3"/>
      <c r="AD157" s="3"/>
      <c r="AE157" s="3"/>
    </row>
    <row r="158" spans="1:31" ht="15.75" customHeight="1" x14ac:dyDescent="0.2">
      <c r="A158" s="2"/>
      <c r="B158" s="2"/>
      <c r="C158" s="2"/>
      <c r="D158" s="2"/>
      <c r="E158" s="2"/>
      <c r="F158" s="54"/>
      <c r="G158" s="54"/>
      <c r="H158" s="54"/>
      <c r="I158" s="60"/>
      <c r="J158" s="2"/>
      <c r="K158" s="54"/>
      <c r="L158" s="54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3"/>
      <c r="AB158" s="3"/>
      <c r="AC158" s="3"/>
      <c r="AD158" s="3"/>
      <c r="AE158" s="3"/>
    </row>
    <row r="159" spans="1:31" ht="15.75" customHeight="1" x14ac:dyDescent="0.2">
      <c r="A159" s="2"/>
      <c r="B159" s="2"/>
      <c r="C159" s="2"/>
      <c r="D159" s="2"/>
      <c r="E159" s="2"/>
      <c r="F159" s="54"/>
      <c r="G159" s="54"/>
      <c r="H159" s="54"/>
      <c r="I159" s="60"/>
      <c r="J159" s="2"/>
      <c r="K159" s="54"/>
      <c r="L159" s="54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3"/>
      <c r="AB159" s="3"/>
      <c r="AC159" s="3"/>
      <c r="AD159" s="3"/>
      <c r="AE159" s="3"/>
    </row>
    <row r="160" spans="1:31" ht="15.75" customHeight="1" x14ac:dyDescent="0.2">
      <c r="A160" s="2"/>
      <c r="B160" s="2"/>
      <c r="C160" s="2"/>
      <c r="D160" s="2"/>
      <c r="E160" s="2"/>
      <c r="F160" s="54"/>
      <c r="G160" s="54"/>
      <c r="H160" s="54"/>
      <c r="I160" s="60"/>
      <c r="J160" s="2"/>
      <c r="K160" s="54"/>
      <c r="L160" s="54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3"/>
      <c r="AB160" s="3"/>
      <c r="AC160" s="3"/>
      <c r="AD160" s="3"/>
      <c r="AE160" s="3"/>
    </row>
    <row r="161" spans="1:31" ht="15.75" customHeight="1" x14ac:dyDescent="0.2">
      <c r="A161" s="2"/>
      <c r="B161" s="2"/>
      <c r="C161" s="2"/>
      <c r="D161" s="2"/>
      <c r="E161" s="2"/>
      <c r="F161" s="54"/>
      <c r="G161" s="54"/>
      <c r="H161" s="54"/>
      <c r="I161" s="60"/>
      <c r="J161" s="2"/>
      <c r="K161" s="54"/>
      <c r="L161" s="54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3"/>
      <c r="AB161" s="3"/>
      <c r="AC161" s="3"/>
      <c r="AD161" s="3"/>
      <c r="AE161" s="3"/>
    </row>
    <row r="162" spans="1:31" ht="15.75" customHeight="1" x14ac:dyDescent="0.2">
      <c r="A162" s="2"/>
      <c r="B162" s="2"/>
      <c r="C162" s="2"/>
      <c r="D162" s="2"/>
      <c r="E162" s="2"/>
      <c r="F162" s="54"/>
      <c r="G162" s="54"/>
      <c r="H162" s="54"/>
      <c r="I162" s="60"/>
      <c r="J162" s="2"/>
      <c r="K162" s="54"/>
      <c r="L162" s="54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3"/>
      <c r="AB162" s="3"/>
      <c r="AC162" s="3"/>
      <c r="AD162" s="3"/>
      <c r="AE162" s="3"/>
    </row>
    <row r="163" spans="1:31" ht="15.75" customHeight="1" x14ac:dyDescent="0.2">
      <c r="A163" s="2"/>
      <c r="B163" s="2"/>
      <c r="C163" s="2"/>
      <c r="D163" s="2"/>
      <c r="E163" s="2"/>
      <c r="F163" s="54"/>
      <c r="G163" s="54"/>
      <c r="H163" s="54"/>
      <c r="I163" s="60"/>
      <c r="J163" s="2"/>
      <c r="K163" s="54"/>
      <c r="L163" s="54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3"/>
      <c r="AB163" s="3"/>
      <c r="AC163" s="3"/>
      <c r="AD163" s="3"/>
      <c r="AE163" s="3"/>
    </row>
    <row r="164" spans="1:31" ht="15.75" customHeight="1" x14ac:dyDescent="0.2">
      <c r="A164" s="2"/>
      <c r="B164" s="2"/>
      <c r="C164" s="2"/>
      <c r="D164" s="2"/>
      <c r="E164" s="2"/>
      <c r="F164" s="54"/>
      <c r="G164" s="54"/>
      <c r="H164" s="54"/>
      <c r="I164" s="60"/>
      <c r="J164" s="2"/>
      <c r="K164" s="54"/>
      <c r="L164" s="54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3"/>
      <c r="AB164" s="3"/>
      <c r="AC164" s="3"/>
      <c r="AD164" s="3"/>
      <c r="AE164" s="3"/>
    </row>
    <row r="165" spans="1:31" ht="15.75" customHeight="1" x14ac:dyDescent="0.2">
      <c r="A165" s="2"/>
      <c r="B165" s="2"/>
      <c r="C165" s="2"/>
      <c r="D165" s="2"/>
      <c r="E165" s="2"/>
      <c r="F165" s="54"/>
      <c r="G165" s="54"/>
      <c r="H165" s="54"/>
      <c r="I165" s="60"/>
      <c r="J165" s="2"/>
      <c r="K165" s="54"/>
      <c r="L165" s="54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3"/>
      <c r="AB165" s="3"/>
      <c r="AC165" s="3"/>
      <c r="AD165" s="3"/>
      <c r="AE165" s="3"/>
    </row>
    <row r="166" spans="1:31" ht="15.75" customHeight="1" x14ac:dyDescent="0.2">
      <c r="A166" s="2"/>
      <c r="B166" s="2"/>
      <c r="C166" s="2"/>
      <c r="D166" s="2"/>
      <c r="E166" s="2"/>
      <c r="F166" s="54"/>
      <c r="G166" s="54"/>
      <c r="H166" s="54"/>
      <c r="I166" s="60"/>
      <c r="J166" s="2"/>
      <c r="K166" s="54"/>
      <c r="L166" s="54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3"/>
      <c r="AB166" s="3"/>
      <c r="AC166" s="3"/>
      <c r="AD166" s="3"/>
      <c r="AE166" s="3"/>
    </row>
    <row r="167" spans="1:31" ht="15.75" customHeight="1" x14ac:dyDescent="0.2">
      <c r="A167" s="2"/>
      <c r="B167" s="2"/>
      <c r="C167" s="2"/>
      <c r="D167" s="2"/>
      <c r="E167" s="2"/>
      <c r="F167" s="54"/>
      <c r="G167" s="54"/>
      <c r="H167" s="54"/>
      <c r="I167" s="60"/>
      <c r="J167" s="2"/>
      <c r="K167" s="54"/>
      <c r="L167" s="54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3"/>
      <c r="AB167" s="3"/>
      <c r="AC167" s="3"/>
      <c r="AD167" s="3"/>
      <c r="AE167" s="3"/>
    </row>
    <row r="168" spans="1:31" ht="15.75" customHeight="1" x14ac:dyDescent="0.2">
      <c r="A168" s="2"/>
      <c r="B168" s="2"/>
      <c r="C168" s="2"/>
      <c r="D168" s="2"/>
      <c r="E168" s="2"/>
      <c r="F168" s="54"/>
      <c r="G168" s="54"/>
      <c r="H168" s="54"/>
      <c r="I168" s="60"/>
      <c r="J168" s="2"/>
      <c r="K168" s="54"/>
      <c r="L168" s="54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3"/>
      <c r="AB168" s="3"/>
      <c r="AC168" s="3"/>
      <c r="AD168" s="3"/>
      <c r="AE168" s="3"/>
    </row>
    <row r="169" spans="1:31" ht="15.75" customHeight="1" x14ac:dyDescent="0.2">
      <c r="A169" s="2"/>
      <c r="B169" s="2"/>
      <c r="C169" s="2"/>
      <c r="D169" s="2"/>
      <c r="E169" s="2"/>
      <c r="F169" s="54"/>
      <c r="G169" s="54"/>
      <c r="H169" s="54"/>
      <c r="I169" s="60"/>
      <c r="J169" s="2"/>
      <c r="K169" s="54"/>
      <c r="L169" s="54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3"/>
      <c r="AB169" s="3"/>
      <c r="AC169" s="3"/>
      <c r="AD169" s="3"/>
      <c r="AE169" s="3"/>
    </row>
    <row r="170" spans="1:31" ht="15.75" customHeight="1" x14ac:dyDescent="0.2">
      <c r="A170" s="2"/>
      <c r="B170" s="2"/>
      <c r="C170" s="2"/>
      <c r="D170" s="2"/>
      <c r="E170" s="2"/>
      <c r="F170" s="54"/>
      <c r="G170" s="54"/>
      <c r="H170" s="54"/>
      <c r="I170" s="60"/>
      <c r="J170" s="2"/>
      <c r="K170" s="54"/>
      <c r="L170" s="54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3"/>
      <c r="AB170" s="3"/>
      <c r="AC170" s="3"/>
      <c r="AD170" s="3"/>
      <c r="AE170" s="3"/>
    </row>
    <row r="171" spans="1:31" ht="15.75" customHeight="1" x14ac:dyDescent="0.2">
      <c r="A171" s="2"/>
      <c r="B171" s="2"/>
      <c r="C171" s="2"/>
      <c r="D171" s="2"/>
      <c r="E171" s="2"/>
      <c r="F171" s="54"/>
      <c r="G171" s="54"/>
      <c r="H171" s="54"/>
      <c r="I171" s="60"/>
      <c r="J171" s="2"/>
      <c r="K171" s="54"/>
      <c r="L171" s="54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3"/>
      <c r="AB171" s="3"/>
      <c r="AC171" s="3"/>
      <c r="AD171" s="3"/>
      <c r="AE171" s="3"/>
    </row>
    <row r="172" spans="1:31" ht="15.75" customHeight="1" x14ac:dyDescent="0.2">
      <c r="A172" s="2"/>
      <c r="B172" s="2"/>
      <c r="C172" s="2"/>
      <c r="D172" s="2"/>
      <c r="E172" s="2"/>
      <c r="F172" s="54"/>
      <c r="G172" s="54"/>
      <c r="H172" s="54"/>
      <c r="I172" s="60"/>
      <c r="J172" s="2"/>
      <c r="K172" s="54"/>
      <c r="L172" s="54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3"/>
      <c r="AB172" s="3"/>
      <c r="AC172" s="3"/>
      <c r="AD172" s="3"/>
      <c r="AE172" s="3"/>
    </row>
    <row r="173" spans="1:31" ht="15.75" customHeight="1" x14ac:dyDescent="0.2">
      <c r="A173" s="2"/>
      <c r="B173" s="2"/>
      <c r="C173" s="2"/>
      <c r="D173" s="2"/>
      <c r="E173" s="2"/>
      <c r="F173" s="54"/>
      <c r="G173" s="54"/>
      <c r="H173" s="54"/>
      <c r="I173" s="60"/>
      <c r="J173" s="2"/>
      <c r="K173" s="54"/>
      <c r="L173" s="54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3"/>
      <c r="AB173" s="3"/>
      <c r="AC173" s="3"/>
      <c r="AD173" s="3"/>
      <c r="AE173" s="3"/>
    </row>
    <row r="174" spans="1:31" ht="15.75" customHeight="1" x14ac:dyDescent="0.2">
      <c r="A174" s="2"/>
      <c r="B174" s="2"/>
      <c r="C174" s="2"/>
      <c r="D174" s="2"/>
      <c r="E174" s="2"/>
      <c r="F174" s="54"/>
      <c r="G174" s="54"/>
      <c r="H174" s="54"/>
      <c r="I174" s="60"/>
      <c r="J174" s="2"/>
      <c r="K174" s="54"/>
      <c r="L174" s="54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3"/>
      <c r="AB174" s="3"/>
      <c r="AC174" s="3"/>
      <c r="AD174" s="3"/>
      <c r="AE174" s="3"/>
    </row>
    <row r="175" spans="1:31" ht="15.75" customHeight="1" x14ac:dyDescent="0.2">
      <c r="A175" s="2"/>
      <c r="B175" s="2"/>
      <c r="C175" s="2"/>
      <c r="D175" s="2"/>
      <c r="E175" s="2"/>
      <c r="F175" s="54"/>
      <c r="G175" s="54"/>
      <c r="H175" s="54"/>
      <c r="I175" s="60"/>
      <c r="J175" s="2"/>
      <c r="K175" s="54"/>
      <c r="L175" s="54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3"/>
      <c r="AB175" s="3"/>
      <c r="AC175" s="3"/>
      <c r="AD175" s="3"/>
      <c r="AE175" s="3"/>
    </row>
    <row r="176" spans="1:31" ht="15.75" customHeight="1" x14ac:dyDescent="0.2">
      <c r="A176" s="2"/>
      <c r="B176" s="2"/>
      <c r="C176" s="2"/>
      <c r="D176" s="2"/>
      <c r="E176" s="2"/>
      <c r="F176" s="54"/>
      <c r="G176" s="54"/>
      <c r="H176" s="54"/>
      <c r="I176" s="60"/>
      <c r="J176" s="2"/>
      <c r="K176" s="54"/>
      <c r="L176" s="54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3"/>
      <c r="AB176" s="3"/>
      <c r="AC176" s="3"/>
      <c r="AD176" s="3"/>
      <c r="AE176" s="3"/>
    </row>
    <row r="177" spans="1:31" ht="15.75" customHeight="1" x14ac:dyDescent="0.2">
      <c r="A177" s="2"/>
      <c r="B177" s="2"/>
      <c r="C177" s="2"/>
      <c r="D177" s="2"/>
      <c r="E177" s="2"/>
      <c r="F177" s="54"/>
      <c r="G177" s="54"/>
      <c r="H177" s="54"/>
      <c r="I177" s="60"/>
      <c r="J177" s="2"/>
      <c r="K177" s="54"/>
      <c r="L177" s="54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3"/>
      <c r="AB177" s="3"/>
      <c r="AC177" s="3"/>
      <c r="AD177" s="3"/>
      <c r="AE177" s="3"/>
    </row>
    <row r="178" spans="1:31" ht="15.75" customHeight="1" x14ac:dyDescent="0.2">
      <c r="A178" s="2"/>
      <c r="B178" s="2"/>
      <c r="C178" s="2"/>
      <c r="D178" s="2"/>
      <c r="E178" s="2"/>
      <c r="F178" s="54"/>
      <c r="G178" s="54"/>
      <c r="H178" s="54"/>
      <c r="I178" s="60"/>
      <c r="J178" s="2"/>
      <c r="K178" s="54"/>
      <c r="L178" s="54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3"/>
      <c r="AB178" s="3"/>
      <c r="AC178" s="3"/>
      <c r="AD178" s="3"/>
      <c r="AE178" s="3"/>
    </row>
    <row r="179" spans="1:31" ht="15.75" customHeight="1" x14ac:dyDescent="0.2">
      <c r="A179" s="2"/>
      <c r="B179" s="2"/>
      <c r="C179" s="2"/>
      <c r="D179" s="2"/>
      <c r="E179" s="2"/>
      <c r="F179" s="54"/>
      <c r="G179" s="54"/>
      <c r="H179" s="54"/>
      <c r="I179" s="60"/>
      <c r="J179" s="2"/>
      <c r="K179" s="54"/>
      <c r="L179" s="54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3"/>
      <c r="AB179" s="3"/>
      <c r="AC179" s="3"/>
      <c r="AD179" s="3"/>
      <c r="AE179" s="3"/>
    </row>
    <row r="180" spans="1:31" ht="15.75" customHeight="1" x14ac:dyDescent="0.2">
      <c r="A180" s="2"/>
      <c r="B180" s="2"/>
      <c r="C180" s="2"/>
      <c r="D180" s="2"/>
      <c r="E180" s="2"/>
      <c r="F180" s="54"/>
      <c r="G180" s="54"/>
      <c r="H180" s="54"/>
      <c r="I180" s="60"/>
      <c r="J180" s="2"/>
      <c r="K180" s="54"/>
      <c r="L180" s="54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3"/>
      <c r="AB180" s="3"/>
      <c r="AC180" s="3"/>
      <c r="AD180" s="3"/>
      <c r="AE180" s="3"/>
    </row>
    <row r="181" spans="1:31" ht="15.75" customHeight="1" x14ac:dyDescent="0.2">
      <c r="A181" s="2"/>
      <c r="B181" s="2"/>
      <c r="C181" s="2"/>
      <c r="D181" s="2"/>
      <c r="E181" s="2"/>
      <c r="F181" s="54"/>
      <c r="G181" s="54"/>
      <c r="H181" s="54"/>
      <c r="I181" s="60"/>
      <c r="J181" s="2"/>
      <c r="K181" s="54"/>
      <c r="L181" s="54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3"/>
      <c r="AB181" s="3"/>
      <c r="AC181" s="3"/>
      <c r="AD181" s="3"/>
      <c r="AE181" s="3"/>
    </row>
    <row r="182" spans="1:31" ht="15.75" customHeight="1" x14ac:dyDescent="0.2">
      <c r="A182" s="2"/>
      <c r="B182" s="2"/>
      <c r="C182" s="2"/>
      <c r="D182" s="2"/>
      <c r="E182" s="2"/>
      <c r="F182" s="54"/>
      <c r="G182" s="54"/>
      <c r="H182" s="54"/>
      <c r="I182" s="60"/>
      <c r="J182" s="2"/>
      <c r="K182" s="54"/>
      <c r="L182" s="54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3"/>
      <c r="AB182" s="3"/>
      <c r="AC182" s="3"/>
      <c r="AD182" s="3"/>
      <c r="AE182" s="3"/>
    </row>
    <row r="183" spans="1:31" ht="15.75" customHeight="1" x14ac:dyDescent="0.2">
      <c r="A183" s="2"/>
      <c r="B183" s="2"/>
      <c r="C183" s="2"/>
      <c r="D183" s="2"/>
      <c r="E183" s="2"/>
      <c r="F183" s="54"/>
      <c r="G183" s="54"/>
      <c r="H183" s="54"/>
      <c r="I183" s="60"/>
      <c r="J183" s="2"/>
      <c r="K183" s="54"/>
      <c r="L183" s="54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3"/>
      <c r="AB183" s="3"/>
      <c r="AC183" s="3"/>
      <c r="AD183" s="3"/>
      <c r="AE183" s="3"/>
    </row>
    <row r="184" spans="1:31" ht="15.75" customHeight="1" x14ac:dyDescent="0.2">
      <c r="A184" s="2"/>
      <c r="B184" s="2"/>
      <c r="C184" s="2"/>
      <c r="D184" s="2"/>
      <c r="E184" s="2"/>
      <c r="F184" s="54"/>
      <c r="G184" s="54"/>
      <c r="H184" s="54"/>
      <c r="I184" s="60"/>
      <c r="J184" s="2"/>
      <c r="K184" s="54"/>
      <c r="L184" s="54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3"/>
      <c r="AB184" s="3"/>
      <c r="AC184" s="3"/>
      <c r="AD184" s="3"/>
      <c r="AE184" s="3"/>
    </row>
    <row r="185" spans="1:31" ht="15.75" customHeight="1" x14ac:dyDescent="0.2">
      <c r="A185" s="2"/>
      <c r="B185" s="2"/>
      <c r="C185" s="2"/>
      <c r="D185" s="2"/>
      <c r="E185" s="2"/>
      <c r="F185" s="54"/>
      <c r="G185" s="54"/>
      <c r="H185" s="54"/>
      <c r="I185" s="60"/>
      <c r="J185" s="2"/>
      <c r="K185" s="54"/>
      <c r="L185" s="54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3"/>
      <c r="AB185" s="3"/>
      <c r="AC185" s="3"/>
      <c r="AD185" s="3"/>
      <c r="AE185" s="3"/>
    </row>
    <row r="186" spans="1:31" ht="15.75" customHeight="1" x14ac:dyDescent="0.2">
      <c r="A186" s="2"/>
      <c r="B186" s="2"/>
      <c r="C186" s="2"/>
      <c r="D186" s="2"/>
      <c r="E186" s="2"/>
      <c r="F186" s="54"/>
      <c r="G186" s="54"/>
      <c r="H186" s="54"/>
      <c r="I186" s="60"/>
      <c r="J186" s="2"/>
      <c r="K186" s="54"/>
      <c r="L186" s="54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3"/>
      <c r="AB186" s="3"/>
      <c r="AC186" s="3"/>
      <c r="AD186" s="3"/>
      <c r="AE186" s="3"/>
    </row>
    <row r="187" spans="1:31" ht="15.75" customHeight="1" x14ac:dyDescent="0.2">
      <c r="A187" s="2"/>
      <c r="B187" s="2"/>
      <c r="C187" s="2"/>
      <c r="D187" s="2"/>
      <c r="E187" s="2"/>
      <c r="F187" s="54"/>
      <c r="G187" s="54"/>
      <c r="H187" s="54"/>
      <c r="I187" s="60"/>
      <c r="J187" s="2"/>
      <c r="K187" s="54"/>
      <c r="L187" s="54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3"/>
      <c r="AB187" s="3"/>
      <c r="AC187" s="3"/>
      <c r="AD187" s="3"/>
      <c r="AE187" s="3"/>
    </row>
    <row r="188" spans="1:31" ht="15.75" customHeight="1" x14ac:dyDescent="0.2">
      <c r="A188" s="2"/>
      <c r="B188" s="2"/>
      <c r="C188" s="2"/>
      <c r="D188" s="2"/>
      <c r="E188" s="2"/>
      <c r="F188" s="54"/>
      <c r="G188" s="54"/>
      <c r="H188" s="54"/>
      <c r="I188" s="60"/>
      <c r="J188" s="2"/>
      <c r="K188" s="54"/>
      <c r="L188" s="54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3"/>
      <c r="AB188" s="3"/>
      <c r="AC188" s="3"/>
      <c r="AD188" s="3"/>
      <c r="AE188" s="3"/>
    </row>
    <row r="189" spans="1:31" ht="15.75" customHeight="1" x14ac:dyDescent="0.2">
      <c r="A189" s="2"/>
      <c r="B189" s="2"/>
      <c r="C189" s="2"/>
      <c r="D189" s="2"/>
      <c r="E189" s="2"/>
      <c r="F189" s="54"/>
      <c r="G189" s="54"/>
      <c r="H189" s="54"/>
      <c r="I189" s="60"/>
      <c r="J189" s="2"/>
      <c r="K189" s="54"/>
      <c r="L189" s="54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3"/>
      <c r="AB189" s="3"/>
      <c r="AC189" s="3"/>
      <c r="AD189" s="3"/>
      <c r="AE189" s="3"/>
    </row>
    <row r="190" spans="1:31" ht="15.75" customHeight="1" x14ac:dyDescent="0.2">
      <c r="A190" s="2"/>
      <c r="B190" s="2"/>
      <c r="C190" s="2"/>
      <c r="D190" s="2"/>
      <c r="E190" s="2"/>
      <c r="F190" s="54"/>
      <c r="G190" s="54"/>
      <c r="H190" s="54"/>
      <c r="I190" s="60"/>
      <c r="J190" s="2"/>
      <c r="K190" s="54"/>
      <c r="L190" s="54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3"/>
      <c r="AB190" s="3"/>
      <c r="AC190" s="3"/>
      <c r="AD190" s="3"/>
      <c r="AE190" s="3"/>
    </row>
    <row r="191" spans="1:31" ht="15.75" customHeight="1" x14ac:dyDescent="0.2">
      <c r="A191" s="2"/>
      <c r="B191" s="2"/>
      <c r="C191" s="2"/>
      <c r="D191" s="2"/>
      <c r="E191" s="2"/>
      <c r="F191" s="54"/>
      <c r="G191" s="54"/>
      <c r="H191" s="54"/>
      <c r="I191" s="60"/>
      <c r="J191" s="2"/>
      <c r="K191" s="54"/>
      <c r="L191" s="54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3"/>
      <c r="AB191" s="3"/>
      <c r="AC191" s="3"/>
      <c r="AD191" s="3"/>
      <c r="AE191" s="3"/>
    </row>
    <row r="192" spans="1:31" ht="15.75" customHeight="1" x14ac:dyDescent="0.2">
      <c r="A192" s="2"/>
      <c r="B192" s="2"/>
      <c r="C192" s="2"/>
      <c r="D192" s="2"/>
      <c r="E192" s="2"/>
      <c r="F192" s="54"/>
      <c r="G192" s="54"/>
      <c r="H192" s="54"/>
      <c r="I192" s="60"/>
      <c r="J192" s="2"/>
      <c r="K192" s="54"/>
      <c r="L192" s="54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3"/>
      <c r="AB192" s="3"/>
      <c r="AC192" s="3"/>
      <c r="AD192" s="3"/>
      <c r="AE192" s="3"/>
    </row>
    <row r="193" spans="1:31" ht="15.75" customHeight="1" x14ac:dyDescent="0.2">
      <c r="A193" s="2"/>
      <c r="B193" s="2"/>
      <c r="C193" s="2"/>
      <c r="D193" s="2"/>
      <c r="E193" s="2"/>
      <c r="F193" s="54"/>
      <c r="G193" s="54"/>
      <c r="H193" s="54"/>
      <c r="I193" s="60"/>
      <c r="J193" s="2"/>
      <c r="K193" s="54"/>
      <c r="L193" s="54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3"/>
      <c r="AB193" s="3"/>
      <c r="AC193" s="3"/>
      <c r="AD193" s="3"/>
      <c r="AE193" s="3"/>
    </row>
    <row r="194" spans="1:31" ht="15.75" customHeight="1" x14ac:dyDescent="0.2">
      <c r="A194" s="2"/>
      <c r="B194" s="2"/>
      <c r="C194" s="2"/>
      <c r="D194" s="2"/>
      <c r="E194" s="2"/>
      <c r="F194" s="54"/>
      <c r="G194" s="54"/>
      <c r="H194" s="54"/>
      <c r="I194" s="60"/>
      <c r="J194" s="2"/>
      <c r="K194" s="54"/>
      <c r="L194" s="54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3"/>
      <c r="AB194" s="3"/>
      <c r="AC194" s="3"/>
      <c r="AD194" s="3"/>
      <c r="AE194" s="3"/>
    </row>
    <row r="195" spans="1:31" ht="15.75" customHeight="1" x14ac:dyDescent="0.2">
      <c r="A195" s="2"/>
      <c r="B195" s="2"/>
      <c r="C195" s="2"/>
      <c r="D195" s="2"/>
      <c r="E195" s="2"/>
      <c r="F195" s="54"/>
      <c r="G195" s="54"/>
      <c r="H195" s="54"/>
      <c r="I195" s="60"/>
      <c r="J195" s="2"/>
      <c r="K195" s="54"/>
      <c r="L195" s="54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3"/>
      <c r="AB195" s="3"/>
      <c r="AC195" s="3"/>
      <c r="AD195" s="3"/>
      <c r="AE195" s="3"/>
    </row>
    <row r="196" spans="1:31" ht="15.75" customHeight="1" x14ac:dyDescent="0.2">
      <c r="A196" s="2"/>
      <c r="B196" s="2"/>
      <c r="C196" s="2"/>
      <c r="D196" s="2"/>
      <c r="E196" s="2"/>
      <c r="F196" s="54"/>
      <c r="G196" s="54"/>
      <c r="H196" s="54"/>
      <c r="I196" s="60"/>
      <c r="J196" s="2"/>
      <c r="K196" s="54"/>
      <c r="L196" s="54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3"/>
      <c r="AB196" s="3"/>
      <c r="AC196" s="3"/>
      <c r="AD196" s="3"/>
      <c r="AE196" s="3"/>
    </row>
    <row r="197" spans="1:31" ht="15.75" customHeight="1" x14ac:dyDescent="0.2">
      <c r="A197" s="2"/>
      <c r="B197" s="2"/>
      <c r="C197" s="2"/>
      <c r="D197" s="2"/>
      <c r="E197" s="2"/>
      <c r="F197" s="54"/>
      <c r="G197" s="54"/>
      <c r="H197" s="54"/>
      <c r="I197" s="60"/>
      <c r="J197" s="2"/>
      <c r="K197" s="54"/>
      <c r="L197" s="54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3"/>
      <c r="AB197" s="3"/>
      <c r="AC197" s="3"/>
      <c r="AD197" s="3"/>
      <c r="AE197" s="3"/>
    </row>
    <row r="198" spans="1:31" ht="15.75" customHeight="1" x14ac:dyDescent="0.2">
      <c r="A198" s="2"/>
      <c r="B198" s="2"/>
      <c r="C198" s="2"/>
      <c r="D198" s="2"/>
      <c r="E198" s="2"/>
      <c r="F198" s="54"/>
      <c r="G198" s="54"/>
      <c r="H198" s="54"/>
      <c r="I198" s="60"/>
      <c r="J198" s="2"/>
      <c r="K198" s="54"/>
      <c r="L198" s="54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3"/>
      <c r="AB198" s="3"/>
      <c r="AC198" s="3"/>
      <c r="AD198" s="3"/>
      <c r="AE198" s="3"/>
    </row>
    <row r="199" spans="1:31" ht="15.75" customHeight="1" x14ac:dyDescent="0.2">
      <c r="A199" s="2"/>
      <c r="B199" s="2"/>
      <c r="C199" s="2"/>
      <c r="D199" s="2"/>
      <c r="E199" s="2"/>
      <c r="F199" s="54"/>
      <c r="G199" s="54"/>
      <c r="H199" s="54"/>
      <c r="I199" s="60"/>
      <c r="J199" s="2"/>
      <c r="K199" s="54"/>
      <c r="L199" s="54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3"/>
      <c r="AB199" s="3"/>
      <c r="AC199" s="3"/>
      <c r="AD199" s="3"/>
      <c r="AE199" s="3"/>
    </row>
    <row r="200" spans="1:31" ht="15.75" customHeight="1" x14ac:dyDescent="0.2">
      <c r="A200" s="2"/>
      <c r="B200" s="2"/>
      <c r="C200" s="2"/>
      <c r="D200" s="2"/>
      <c r="E200" s="2"/>
      <c r="F200" s="54"/>
      <c r="G200" s="54"/>
      <c r="H200" s="54"/>
      <c r="I200" s="60"/>
      <c r="J200" s="2"/>
      <c r="K200" s="54"/>
      <c r="L200" s="54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3"/>
      <c r="AB200" s="3"/>
      <c r="AC200" s="3"/>
      <c r="AD200" s="3"/>
      <c r="AE200" s="3"/>
    </row>
    <row r="201" spans="1:31" ht="15.75" customHeight="1" x14ac:dyDescent="0.2">
      <c r="A201" s="2"/>
      <c r="B201" s="2"/>
      <c r="C201" s="2"/>
      <c r="D201" s="2"/>
      <c r="E201" s="2"/>
      <c r="F201" s="54"/>
      <c r="G201" s="54"/>
      <c r="H201" s="54"/>
      <c r="I201" s="60"/>
      <c r="J201" s="2"/>
      <c r="K201" s="54"/>
      <c r="L201" s="54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3"/>
      <c r="AB201" s="3"/>
      <c r="AC201" s="3"/>
      <c r="AD201" s="3"/>
      <c r="AE201" s="3"/>
    </row>
    <row r="202" spans="1:31" ht="15.75" customHeight="1" x14ac:dyDescent="0.2">
      <c r="A202" s="2"/>
      <c r="B202" s="2"/>
      <c r="C202" s="2"/>
      <c r="D202" s="2"/>
      <c r="E202" s="2"/>
      <c r="F202" s="54"/>
      <c r="G202" s="54"/>
      <c r="H202" s="54"/>
      <c r="I202" s="60"/>
      <c r="J202" s="2"/>
      <c r="K202" s="54"/>
      <c r="L202" s="54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3"/>
      <c r="AB202" s="3"/>
      <c r="AC202" s="3"/>
      <c r="AD202" s="3"/>
      <c r="AE202" s="3"/>
    </row>
    <row r="203" spans="1:31" ht="15.75" customHeight="1" x14ac:dyDescent="0.2">
      <c r="A203" s="2"/>
      <c r="B203" s="2"/>
      <c r="C203" s="2"/>
      <c r="D203" s="2"/>
      <c r="E203" s="2"/>
      <c r="F203" s="54"/>
      <c r="G203" s="54"/>
      <c r="H203" s="54"/>
      <c r="I203" s="60"/>
      <c r="J203" s="2"/>
      <c r="K203" s="54"/>
      <c r="L203" s="54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3"/>
      <c r="AB203" s="3"/>
      <c r="AC203" s="3"/>
      <c r="AD203" s="3"/>
      <c r="AE203" s="3"/>
    </row>
    <row r="204" spans="1:31" ht="15.75" customHeight="1" x14ac:dyDescent="0.2">
      <c r="A204" s="2"/>
      <c r="B204" s="2"/>
      <c r="C204" s="2"/>
      <c r="D204" s="2"/>
      <c r="E204" s="2"/>
      <c r="F204" s="54"/>
      <c r="G204" s="54"/>
      <c r="H204" s="54"/>
      <c r="I204" s="60"/>
      <c r="J204" s="2"/>
      <c r="K204" s="54"/>
      <c r="L204" s="54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3"/>
      <c r="AB204" s="3"/>
      <c r="AC204" s="3"/>
      <c r="AD204" s="3"/>
      <c r="AE204" s="3"/>
    </row>
    <row r="205" spans="1:31" ht="15.75" customHeight="1" x14ac:dyDescent="0.2">
      <c r="A205" s="2"/>
      <c r="B205" s="2"/>
      <c r="C205" s="2"/>
      <c r="D205" s="2"/>
      <c r="E205" s="2"/>
      <c r="F205" s="54"/>
      <c r="G205" s="54"/>
      <c r="H205" s="54"/>
      <c r="I205" s="60"/>
      <c r="J205" s="2"/>
      <c r="K205" s="54"/>
      <c r="L205" s="54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3"/>
      <c r="AB205" s="3"/>
      <c r="AC205" s="3"/>
      <c r="AD205" s="3"/>
      <c r="AE205" s="3"/>
    </row>
    <row r="206" spans="1:31" ht="15.75" customHeight="1" x14ac:dyDescent="0.2">
      <c r="A206" s="2"/>
      <c r="B206" s="2"/>
      <c r="C206" s="2"/>
      <c r="D206" s="2"/>
      <c r="E206" s="2"/>
      <c r="F206" s="54"/>
      <c r="G206" s="54"/>
      <c r="H206" s="54"/>
      <c r="I206" s="60"/>
      <c r="J206" s="2"/>
      <c r="K206" s="54"/>
      <c r="L206" s="54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3"/>
      <c r="AB206" s="3"/>
      <c r="AC206" s="3"/>
      <c r="AD206" s="3"/>
      <c r="AE206" s="3"/>
    </row>
    <row r="207" spans="1:31" ht="15.75" customHeight="1" x14ac:dyDescent="0.2">
      <c r="A207" s="2"/>
      <c r="B207" s="2"/>
      <c r="C207" s="2"/>
      <c r="D207" s="2"/>
      <c r="E207" s="2"/>
      <c r="F207" s="54"/>
      <c r="G207" s="54"/>
      <c r="H207" s="54"/>
      <c r="I207" s="60"/>
      <c r="J207" s="2"/>
      <c r="K207" s="54"/>
      <c r="L207" s="54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3"/>
      <c r="AB207" s="3"/>
      <c r="AC207" s="3"/>
      <c r="AD207" s="3"/>
      <c r="AE207" s="3"/>
    </row>
    <row r="208" spans="1:31" ht="15.75" customHeight="1" x14ac:dyDescent="0.2">
      <c r="A208" s="2"/>
      <c r="B208" s="2"/>
      <c r="C208" s="2"/>
      <c r="D208" s="2"/>
      <c r="E208" s="2"/>
      <c r="F208" s="54"/>
      <c r="G208" s="54"/>
      <c r="H208" s="54"/>
      <c r="I208" s="60"/>
      <c r="J208" s="2"/>
      <c r="K208" s="54"/>
      <c r="L208" s="54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3"/>
      <c r="AB208" s="3"/>
      <c r="AC208" s="3"/>
      <c r="AD208" s="3"/>
      <c r="AE208" s="3"/>
    </row>
    <row r="209" spans="1:31" ht="15.75" customHeight="1" x14ac:dyDescent="0.2">
      <c r="A209" s="2"/>
      <c r="B209" s="2"/>
      <c r="C209" s="2"/>
      <c r="D209" s="2"/>
      <c r="E209" s="2"/>
      <c r="F209" s="54"/>
      <c r="G209" s="54"/>
      <c r="H209" s="54"/>
      <c r="I209" s="60"/>
      <c r="J209" s="2"/>
      <c r="K209" s="54"/>
      <c r="L209" s="54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3"/>
      <c r="AB209" s="3"/>
      <c r="AC209" s="3"/>
      <c r="AD209" s="3"/>
      <c r="AE209" s="3"/>
    </row>
    <row r="210" spans="1:31" ht="15.75" customHeight="1" x14ac:dyDescent="0.2">
      <c r="A210" s="2"/>
      <c r="B210" s="2"/>
      <c r="C210" s="2"/>
      <c r="D210" s="2"/>
      <c r="E210" s="2"/>
      <c r="F210" s="54"/>
      <c r="G210" s="54"/>
      <c r="H210" s="54"/>
      <c r="I210" s="60"/>
      <c r="J210" s="2"/>
      <c r="K210" s="54"/>
      <c r="L210" s="54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3"/>
      <c r="AB210" s="3"/>
      <c r="AC210" s="3"/>
      <c r="AD210" s="3"/>
      <c r="AE210" s="3"/>
    </row>
    <row r="211" spans="1:31" ht="15.75" customHeight="1" x14ac:dyDescent="0.2">
      <c r="A211" s="2"/>
      <c r="B211" s="2"/>
      <c r="C211" s="2"/>
      <c r="D211" s="2"/>
      <c r="E211" s="2"/>
      <c r="F211" s="54"/>
      <c r="G211" s="54"/>
      <c r="H211" s="54"/>
      <c r="I211" s="60"/>
      <c r="J211" s="2"/>
      <c r="K211" s="54"/>
      <c r="L211" s="54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3"/>
      <c r="AB211" s="3"/>
      <c r="AC211" s="3"/>
      <c r="AD211" s="3"/>
      <c r="AE211" s="3"/>
    </row>
    <row r="212" spans="1:31" ht="15.75" customHeight="1" x14ac:dyDescent="0.2">
      <c r="A212" s="2"/>
      <c r="B212" s="2"/>
      <c r="C212" s="2"/>
      <c r="D212" s="2"/>
      <c r="E212" s="2"/>
      <c r="F212" s="54"/>
      <c r="G212" s="54"/>
      <c r="H212" s="54"/>
      <c r="I212" s="60"/>
      <c r="J212" s="2"/>
      <c r="K212" s="54"/>
      <c r="L212" s="54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3"/>
      <c r="AB212" s="3"/>
      <c r="AC212" s="3"/>
      <c r="AD212" s="3"/>
      <c r="AE212" s="3"/>
    </row>
    <row r="213" spans="1:31" ht="15.75" customHeight="1" x14ac:dyDescent="0.2">
      <c r="A213" s="2"/>
      <c r="B213" s="2"/>
      <c r="C213" s="2"/>
      <c r="D213" s="2"/>
      <c r="E213" s="2"/>
      <c r="F213" s="54"/>
      <c r="G213" s="54"/>
      <c r="H213" s="54"/>
      <c r="I213" s="60"/>
      <c r="J213" s="2"/>
      <c r="K213" s="54"/>
      <c r="L213" s="54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3"/>
      <c r="AB213" s="3"/>
      <c r="AC213" s="3"/>
      <c r="AD213" s="3"/>
      <c r="AE213" s="3"/>
    </row>
    <row r="214" spans="1:31" ht="15.75" customHeight="1" x14ac:dyDescent="0.2">
      <c r="A214" s="2"/>
      <c r="B214" s="2"/>
      <c r="C214" s="2"/>
      <c r="D214" s="2"/>
      <c r="E214" s="2"/>
      <c r="F214" s="54"/>
      <c r="G214" s="54"/>
      <c r="H214" s="54"/>
      <c r="I214" s="60"/>
      <c r="J214" s="2"/>
      <c r="K214" s="54"/>
      <c r="L214" s="54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3"/>
      <c r="AB214" s="3"/>
      <c r="AC214" s="3"/>
      <c r="AD214" s="3"/>
      <c r="AE214" s="3"/>
    </row>
    <row r="215" spans="1:31" ht="15.75" customHeight="1" x14ac:dyDescent="0.2">
      <c r="A215" s="2"/>
      <c r="B215" s="2"/>
      <c r="C215" s="2"/>
      <c r="D215" s="2"/>
      <c r="E215" s="2"/>
      <c r="F215" s="54"/>
      <c r="G215" s="54"/>
      <c r="H215" s="54"/>
      <c r="I215" s="60"/>
      <c r="J215" s="2"/>
      <c r="K215" s="54"/>
      <c r="L215" s="54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3"/>
      <c r="AB215" s="3"/>
      <c r="AC215" s="3"/>
      <c r="AD215" s="3"/>
      <c r="AE215" s="3"/>
    </row>
    <row r="216" spans="1:31" ht="15.75" customHeight="1" x14ac:dyDescent="0.2">
      <c r="A216" s="2"/>
      <c r="B216" s="2"/>
      <c r="C216" s="2"/>
      <c r="D216" s="2"/>
      <c r="E216" s="2"/>
      <c r="F216" s="54"/>
      <c r="G216" s="54"/>
      <c r="H216" s="54"/>
      <c r="I216" s="60"/>
      <c r="J216" s="2"/>
      <c r="K216" s="54"/>
      <c r="L216" s="54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3"/>
      <c r="AB216" s="3"/>
      <c r="AC216" s="3"/>
      <c r="AD216" s="3"/>
      <c r="AE216" s="3"/>
    </row>
    <row r="217" spans="1:31" ht="15.75" customHeight="1" x14ac:dyDescent="0.2">
      <c r="A217" s="2"/>
      <c r="B217" s="2"/>
      <c r="C217" s="2"/>
      <c r="D217" s="2"/>
      <c r="E217" s="2"/>
      <c r="F217" s="54"/>
      <c r="G217" s="54"/>
      <c r="H217" s="54"/>
      <c r="I217" s="60"/>
      <c r="J217" s="2"/>
      <c r="K217" s="54"/>
      <c r="L217" s="54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3"/>
      <c r="AB217" s="3"/>
      <c r="AC217" s="3"/>
      <c r="AD217" s="3"/>
      <c r="AE217" s="3"/>
    </row>
    <row r="218" spans="1:31" ht="15.75" customHeight="1" x14ac:dyDescent="0.2">
      <c r="A218" s="2"/>
      <c r="B218" s="2"/>
      <c r="C218" s="2"/>
      <c r="D218" s="2"/>
      <c r="E218" s="2"/>
      <c r="F218" s="54"/>
      <c r="G218" s="54"/>
      <c r="H218" s="54"/>
      <c r="I218" s="60"/>
      <c r="J218" s="2"/>
      <c r="K218" s="54"/>
      <c r="L218" s="54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3"/>
      <c r="AB218" s="3"/>
      <c r="AC218" s="3"/>
      <c r="AD218" s="3"/>
      <c r="AE218" s="3"/>
    </row>
    <row r="219" spans="1:31" ht="15.75" customHeight="1" x14ac:dyDescent="0.2">
      <c r="A219" s="2"/>
      <c r="B219" s="2"/>
      <c r="C219" s="2"/>
      <c r="D219" s="2"/>
      <c r="E219" s="2"/>
      <c r="F219" s="54"/>
      <c r="G219" s="54"/>
      <c r="H219" s="54"/>
      <c r="I219" s="60"/>
      <c r="J219" s="2"/>
      <c r="K219" s="54"/>
      <c r="L219" s="54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3"/>
      <c r="AB219" s="3"/>
      <c r="AC219" s="3"/>
      <c r="AD219" s="3"/>
      <c r="AE219" s="3"/>
    </row>
    <row r="220" spans="1:31" ht="15.75" customHeight="1" x14ac:dyDescent="0.2">
      <c r="A220" s="2"/>
      <c r="B220" s="2"/>
      <c r="C220" s="2"/>
      <c r="D220" s="2"/>
      <c r="E220" s="2"/>
      <c r="F220" s="54"/>
      <c r="G220" s="54"/>
      <c r="H220" s="54"/>
      <c r="I220" s="60"/>
      <c r="J220" s="2"/>
      <c r="K220" s="54"/>
      <c r="L220" s="54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3"/>
      <c r="AB220" s="3"/>
      <c r="AC220" s="3"/>
      <c r="AD220" s="3"/>
      <c r="AE220" s="3"/>
    </row>
    <row r="221" spans="1:31" ht="15.75" customHeight="1" x14ac:dyDescent="0.2">
      <c r="A221" s="2"/>
      <c r="B221" s="2"/>
      <c r="C221" s="2"/>
      <c r="D221" s="2"/>
      <c r="E221" s="2"/>
      <c r="F221" s="54"/>
      <c r="G221" s="54"/>
      <c r="H221" s="54"/>
      <c r="I221" s="60"/>
      <c r="J221" s="2"/>
      <c r="K221" s="54"/>
      <c r="L221" s="54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3"/>
      <c r="AB221" s="3"/>
      <c r="AC221" s="3"/>
      <c r="AD221" s="3"/>
      <c r="AE221" s="3"/>
    </row>
    <row r="222" spans="1:31" ht="15.75" customHeight="1" x14ac:dyDescent="0.2">
      <c r="A222" s="2"/>
      <c r="B222" s="2"/>
      <c r="C222" s="2"/>
      <c r="D222" s="2"/>
      <c r="E222" s="2"/>
      <c r="F222" s="54"/>
      <c r="G222" s="54"/>
      <c r="H222" s="54"/>
      <c r="I222" s="60"/>
      <c r="J222" s="2"/>
      <c r="K222" s="54"/>
      <c r="L222" s="54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3"/>
      <c r="AB222" s="3"/>
      <c r="AC222" s="3"/>
      <c r="AD222" s="3"/>
      <c r="AE222" s="3"/>
    </row>
    <row r="223" spans="1:31" ht="15.75" customHeight="1" x14ac:dyDescent="0.2">
      <c r="A223" s="2"/>
      <c r="B223" s="2"/>
      <c r="C223" s="2"/>
      <c r="D223" s="2"/>
      <c r="E223" s="2"/>
      <c r="F223" s="54"/>
      <c r="G223" s="54"/>
      <c r="H223" s="54"/>
      <c r="I223" s="60"/>
      <c r="J223" s="2"/>
      <c r="K223" s="54"/>
      <c r="L223" s="54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3"/>
      <c r="AB223" s="3"/>
      <c r="AC223" s="3"/>
      <c r="AD223" s="3"/>
      <c r="AE223" s="3"/>
    </row>
    <row r="224" spans="1:31" ht="15.75" customHeight="1" x14ac:dyDescent="0.2">
      <c r="A224" s="2"/>
      <c r="B224" s="2"/>
      <c r="C224" s="2"/>
      <c r="D224" s="2"/>
      <c r="E224" s="2"/>
      <c r="F224" s="54"/>
      <c r="G224" s="54"/>
      <c r="H224" s="54"/>
      <c r="I224" s="60"/>
      <c r="J224" s="2"/>
      <c r="K224" s="54"/>
      <c r="L224" s="54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3"/>
      <c r="AB224" s="3"/>
      <c r="AC224" s="3"/>
      <c r="AD224" s="3"/>
      <c r="AE224" s="3"/>
    </row>
    <row r="225" spans="1:31" ht="15.75" customHeight="1" x14ac:dyDescent="0.2">
      <c r="A225" s="2"/>
      <c r="B225" s="2"/>
      <c r="C225" s="2"/>
      <c r="D225" s="2"/>
      <c r="E225" s="2"/>
      <c r="F225" s="54"/>
      <c r="G225" s="54"/>
      <c r="H225" s="54"/>
      <c r="I225" s="60"/>
      <c r="J225" s="2"/>
      <c r="K225" s="54"/>
      <c r="L225" s="54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3"/>
      <c r="AB225" s="3"/>
      <c r="AC225" s="3"/>
      <c r="AD225" s="3"/>
      <c r="AE225" s="3"/>
    </row>
    <row r="226" spans="1:31" ht="15.75" customHeight="1" x14ac:dyDescent="0.2">
      <c r="A226" s="2"/>
      <c r="B226" s="2"/>
      <c r="C226" s="2"/>
      <c r="D226" s="2"/>
      <c r="E226" s="2"/>
      <c r="F226" s="54"/>
      <c r="G226" s="54"/>
      <c r="H226" s="54"/>
      <c r="I226" s="60"/>
      <c r="J226" s="2"/>
      <c r="K226" s="54"/>
      <c r="L226" s="54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3"/>
      <c r="AB226" s="3"/>
      <c r="AC226" s="3"/>
      <c r="AD226" s="3"/>
      <c r="AE226" s="3"/>
    </row>
    <row r="227" spans="1:31" ht="15.75" customHeight="1" x14ac:dyDescent="0.2">
      <c r="A227" s="2"/>
      <c r="B227" s="2"/>
      <c r="C227" s="2"/>
      <c r="D227" s="2"/>
      <c r="E227" s="2"/>
      <c r="F227" s="54"/>
      <c r="G227" s="54"/>
      <c r="H227" s="54"/>
      <c r="I227" s="60"/>
      <c r="J227" s="2"/>
      <c r="K227" s="54"/>
      <c r="L227" s="54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3"/>
      <c r="AB227" s="3"/>
      <c r="AC227" s="3"/>
      <c r="AD227" s="3"/>
      <c r="AE227" s="3"/>
    </row>
    <row r="228" spans="1:31" ht="15.75" customHeight="1" x14ac:dyDescent="0.2">
      <c r="A228" s="2"/>
      <c r="B228" s="2"/>
      <c r="C228" s="2"/>
      <c r="D228" s="2"/>
      <c r="E228" s="2"/>
      <c r="F228" s="54"/>
      <c r="G228" s="54"/>
      <c r="H228" s="54"/>
      <c r="I228" s="60"/>
      <c r="J228" s="2"/>
      <c r="K228" s="54"/>
      <c r="L228" s="54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3"/>
      <c r="AB228" s="3"/>
      <c r="AC228" s="3"/>
      <c r="AD228" s="3"/>
      <c r="AE228" s="3"/>
    </row>
    <row r="229" spans="1:31" ht="15.75" customHeight="1" x14ac:dyDescent="0.2">
      <c r="A229" s="2"/>
      <c r="B229" s="2"/>
      <c r="C229" s="2"/>
      <c r="D229" s="2"/>
      <c r="E229" s="2"/>
      <c r="F229" s="54"/>
      <c r="G229" s="54"/>
      <c r="H229" s="54"/>
      <c r="I229" s="60"/>
      <c r="J229" s="2"/>
      <c r="K229" s="54"/>
      <c r="L229" s="54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3"/>
      <c r="AB229" s="3"/>
      <c r="AC229" s="3"/>
      <c r="AD229" s="3"/>
      <c r="AE229" s="3"/>
    </row>
    <row r="230" spans="1:31" ht="15.75" customHeight="1" x14ac:dyDescent="0.2">
      <c r="A230" s="2"/>
      <c r="B230" s="2"/>
      <c r="C230" s="2"/>
      <c r="D230" s="2"/>
      <c r="E230" s="2"/>
      <c r="F230" s="54"/>
      <c r="G230" s="54"/>
      <c r="H230" s="54"/>
      <c r="I230" s="60"/>
      <c r="J230" s="2"/>
      <c r="K230" s="54"/>
      <c r="L230" s="54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3"/>
      <c r="AB230" s="3"/>
      <c r="AC230" s="3"/>
      <c r="AD230" s="3"/>
      <c r="AE230" s="3"/>
    </row>
    <row r="231" spans="1:31" ht="15.75" customHeight="1" x14ac:dyDescent="0.2">
      <c r="A231" s="2"/>
      <c r="B231" s="2"/>
      <c r="C231" s="2"/>
      <c r="D231" s="2"/>
      <c r="E231" s="2"/>
      <c r="F231" s="54"/>
      <c r="G231" s="54"/>
      <c r="H231" s="54"/>
      <c r="I231" s="60"/>
      <c r="J231" s="2"/>
      <c r="K231" s="54"/>
      <c r="L231" s="54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3"/>
      <c r="AB231" s="3"/>
      <c r="AC231" s="3"/>
      <c r="AD231" s="3"/>
      <c r="AE231" s="3"/>
    </row>
    <row r="232" spans="1:31" ht="15.75" customHeight="1" x14ac:dyDescent="0.2">
      <c r="A232" s="2"/>
      <c r="B232" s="2"/>
      <c r="C232" s="2"/>
      <c r="D232" s="2"/>
      <c r="E232" s="2"/>
      <c r="F232" s="54"/>
      <c r="G232" s="54"/>
      <c r="H232" s="54"/>
      <c r="I232" s="60"/>
      <c r="J232" s="2"/>
      <c r="K232" s="54"/>
      <c r="L232" s="54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3"/>
      <c r="AB232" s="3"/>
      <c r="AC232" s="3"/>
      <c r="AD232" s="3"/>
      <c r="AE232" s="3"/>
    </row>
    <row r="233" spans="1:31" ht="15.75" customHeight="1" x14ac:dyDescent="0.2">
      <c r="A233" s="2"/>
      <c r="B233" s="2"/>
      <c r="C233" s="2"/>
      <c r="D233" s="2"/>
      <c r="E233" s="2"/>
      <c r="F233" s="54"/>
      <c r="G233" s="54"/>
      <c r="H233" s="54"/>
      <c r="I233" s="60"/>
      <c r="J233" s="2"/>
      <c r="K233" s="54"/>
      <c r="L233" s="54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3"/>
      <c r="AB233" s="3"/>
      <c r="AC233" s="3"/>
      <c r="AD233" s="3"/>
      <c r="AE233" s="3"/>
    </row>
    <row r="234" spans="1:31" ht="15.75" customHeight="1" x14ac:dyDescent="0.2">
      <c r="A234" s="2"/>
      <c r="B234" s="2"/>
      <c r="C234" s="2"/>
      <c r="D234" s="2"/>
      <c r="E234" s="2"/>
      <c r="F234" s="54"/>
      <c r="G234" s="54"/>
      <c r="H234" s="54"/>
      <c r="I234" s="60"/>
      <c r="J234" s="2"/>
      <c r="K234" s="54"/>
      <c r="L234" s="54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3"/>
      <c r="AB234" s="3"/>
      <c r="AC234" s="3"/>
      <c r="AD234" s="3"/>
      <c r="AE234" s="3"/>
    </row>
    <row r="235" spans="1:31" ht="15.75" customHeight="1" x14ac:dyDescent="0.2">
      <c r="A235" s="2"/>
      <c r="B235" s="2"/>
      <c r="C235" s="2"/>
      <c r="D235" s="2"/>
      <c r="E235" s="2"/>
      <c r="F235" s="54"/>
      <c r="G235" s="54"/>
      <c r="H235" s="54"/>
      <c r="I235" s="60"/>
      <c r="J235" s="2"/>
      <c r="K235" s="54"/>
      <c r="L235" s="54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3"/>
      <c r="AB235" s="3"/>
      <c r="AC235" s="3"/>
      <c r="AD235" s="3"/>
      <c r="AE235" s="3"/>
    </row>
    <row r="236" spans="1:31" ht="15.75" customHeight="1" x14ac:dyDescent="0.2">
      <c r="A236" s="2"/>
      <c r="B236" s="2"/>
      <c r="C236" s="2"/>
      <c r="D236" s="2"/>
      <c r="E236" s="2"/>
      <c r="F236" s="54"/>
      <c r="G236" s="54"/>
      <c r="H236" s="54"/>
      <c r="I236" s="60"/>
      <c r="J236" s="2"/>
      <c r="K236" s="54"/>
      <c r="L236" s="54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3"/>
      <c r="AB236" s="3"/>
      <c r="AC236" s="3"/>
      <c r="AD236" s="3"/>
      <c r="AE236" s="3"/>
    </row>
    <row r="237" spans="1:31" ht="15.75" customHeight="1" x14ac:dyDescent="0.2">
      <c r="A237" s="2"/>
      <c r="B237" s="2"/>
      <c r="C237" s="2"/>
      <c r="D237" s="2"/>
      <c r="E237" s="2"/>
      <c r="F237" s="54"/>
      <c r="G237" s="54"/>
      <c r="H237" s="54"/>
      <c r="I237" s="60"/>
      <c r="J237" s="2"/>
      <c r="K237" s="54"/>
      <c r="L237" s="54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3"/>
      <c r="AB237" s="3"/>
      <c r="AC237" s="3"/>
      <c r="AD237" s="3"/>
      <c r="AE237" s="3"/>
    </row>
    <row r="238" spans="1:31" ht="15.75" customHeight="1" x14ac:dyDescent="0.2">
      <c r="A238" s="2"/>
      <c r="B238" s="2"/>
      <c r="C238" s="2"/>
      <c r="D238" s="2"/>
      <c r="E238" s="2"/>
      <c r="F238" s="54"/>
      <c r="G238" s="54"/>
      <c r="H238" s="54"/>
      <c r="I238" s="60"/>
      <c r="J238" s="2"/>
      <c r="K238" s="54"/>
      <c r="L238" s="54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3"/>
      <c r="AB238" s="3"/>
      <c r="AC238" s="3"/>
      <c r="AD238" s="3"/>
      <c r="AE238" s="3"/>
    </row>
    <row r="239" spans="1:31" ht="15.75" customHeight="1" x14ac:dyDescent="0.2">
      <c r="A239" s="2"/>
      <c r="B239" s="2"/>
      <c r="C239" s="2"/>
      <c r="D239" s="2"/>
      <c r="E239" s="2"/>
      <c r="F239" s="54"/>
      <c r="G239" s="54"/>
      <c r="H239" s="54"/>
      <c r="I239" s="60"/>
      <c r="J239" s="2"/>
      <c r="K239" s="54"/>
      <c r="L239" s="54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3"/>
      <c r="AB239" s="3"/>
      <c r="AC239" s="3"/>
      <c r="AD239" s="3"/>
      <c r="AE239" s="3"/>
    </row>
    <row r="240" spans="1:31" ht="15.75" customHeight="1" x14ac:dyDescent="0.2">
      <c r="A240" s="2"/>
      <c r="B240" s="2"/>
      <c r="C240" s="2"/>
      <c r="D240" s="2"/>
      <c r="E240" s="2"/>
      <c r="F240" s="54"/>
      <c r="G240" s="54"/>
      <c r="H240" s="54"/>
      <c r="I240" s="60"/>
      <c r="J240" s="2"/>
      <c r="K240" s="54"/>
      <c r="L240" s="54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3"/>
      <c r="AB240" s="3"/>
      <c r="AC240" s="3"/>
      <c r="AD240" s="3"/>
      <c r="AE240" s="3"/>
    </row>
    <row r="241" spans="1:31" ht="15.75" customHeight="1" x14ac:dyDescent="0.2">
      <c r="A241" s="2"/>
      <c r="B241" s="2"/>
      <c r="C241" s="2"/>
      <c r="D241" s="2"/>
      <c r="E241" s="2"/>
      <c r="F241" s="54"/>
      <c r="G241" s="54"/>
      <c r="H241" s="54"/>
      <c r="I241" s="60"/>
      <c r="J241" s="2"/>
      <c r="K241" s="54"/>
      <c r="L241" s="54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3"/>
      <c r="AB241" s="3"/>
      <c r="AC241" s="3"/>
      <c r="AD241" s="3"/>
      <c r="AE241" s="3"/>
    </row>
    <row r="242" spans="1:31" ht="15.75" customHeight="1" x14ac:dyDescent="0.2">
      <c r="A242" s="2"/>
      <c r="B242" s="2"/>
      <c r="C242" s="2"/>
      <c r="D242" s="2"/>
      <c r="E242" s="2"/>
      <c r="F242" s="54"/>
      <c r="G242" s="54"/>
      <c r="H242" s="54"/>
      <c r="I242" s="60"/>
      <c r="J242" s="2"/>
      <c r="K242" s="54"/>
      <c r="L242" s="54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3"/>
      <c r="AB242" s="3"/>
      <c r="AC242" s="3"/>
      <c r="AD242" s="3"/>
      <c r="AE242" s="3"/>
    </row>
    <row r="243" spans="1:31" ht="15.75" customHeight="1" x14ac:dyDescent="0.2">
      <c r="A243" s="2"/>
      <c r="B243" s="2"/>
      <c r="C243" s="2"/>
      <c r="D243" s="2"/>
      <c r="E243" s="2"/>
      <c r="F243" s="54"/>
      <c r="G243" s="54"/>
      <c r="H243" s="54"/>
      <c r="I243" s="60"/>
      <c r="J243" s="2"/>
      <c r="K243" s="54"/>
      <c r="L243" s="54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3"/>
      <c r="AB243" s="3"/>
      <c r="AC243" s="3"/>
      <c r="AD243" s="3"/>
      <c r="AE243" s="3"/>
    </row>
    <row r="244" spans="1:31" ht="15.75" customHeight="1" x14ac:dyDescent="0.2">
      <c r="A244" s="2"/>
      <c r="B244" s="2"/>
      <c r="C244" s="2"/>
      <c r="D244" s="2"/>
      <c r="E244" s="2"/>
      <c r="F244" s="54"/>
      <c r="G244" s="54"/>
      <c r="H244" s="54"/>
      <c r="I244" s="60"/>
      <c r="J244" s="2"/>
      <c r="K244" s="54"/>
      <c r="L244" s="54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3"/>
      <c r="AB244" s="3"/>
      <c r="AC244" s="3"/>
      <c r="AD244" s="3"/>
      <c r="AE244" s="3"/>
    </row>
    <row r="245" spans="1:31" ht="15.75" customHeight="1" x14ac:dyDescent="0.2">
      <c r="A245" s="2"/>
      <c r="B245" s="2"/>
      <c r="C245" s="2"/>
      <c r="D245" s="2"/>
      <c r="E245" s="2"/>
      <c r="F245" s="54"/>
      <c r="G245" s="54"/>
      <c r="H245" s="54"/>
      <c r="I245" s="60"/>
      <c r="J245" s="2"/>
      <c r="K245" s="54"/>
      <c r="L245" s="54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3"/>
      <c r="AB245" s="3"/>
      <c r="AC245" s="3"/>
      <c r="AD245" s="3"/>
      <c r="AE245" s="3"/>
    </row>
    <row r="246" spans="1:31" ht="15.75" customHeight="1" x14ac:dyDescent="0.2">
      <c r="P246" s="65"/>
      <c r="Q246" s="65"/>
      <c r="R246" s="65"/>
      <c r="S246" s="65"/>
    </row>
    <row r="247" spans="1:31" ht="15.75" customHeight="1" x14ac:dyDescent="0.2">
      <c r="P247" s="65"/>
      <c r="Q247" s="65"/>
      <c r="R247" s="65"/>
      <c r="S247" s="65"/>
    </row>
    <row r="248" spans="1:31" ht="15.75" customHeight="1" x14ac:dyDescent="0.2">
      <c r="P248" s="65"/>
      <c r="Q248" s="65"/>
      <c r="R248" s="65"/>
      <c r="S248" s="65"/>
    </row>
    <row r="249" spans="1:31" ht="15.75" customHeight="1" x14ac:dyDescent="0.2">
      <c r="P249" s="65"/>
      <c r="Q249" s="65"/>
      <c r="R249" s="65"/>
      <c r="S249" s="65"/>
    </row>
    <row r="250" spans="1:31" ht="15.75" customHeight="1" x14ac:dyDescent="0.2">
      <c r="P250" s="65"/>
      <c r="Q250" s="65"/>
      <c r="R250" s="65"/>
      <c r="S250" s="65"/>
    </row>
    <row r="251" spans="1:31" ht="15.75" customHeight="1" x14ac:dyDescent="0.2">
      <c r="P251" s="65"/>
      <c r="Q251" s="65"/>
      <c r="R251" s="65"/>
      <c r="S251" s="65"/>
    </row>
    <row r="252" spans="1:31" ht="15.75" customHeight="1" x14ac:dyDescent="0.2">
      <c r="P252" s="65"/>
      <c r="Q252" s="65"/>
      <c r="R252" s="65"/>
      <c r="S252" s="65"/>
    </row>
    <row r="253" spans="1:31" ht="15.75" customHeight="1" x14ac:dyDescent="0.2">
      <c r="P253" s="65"/>
      <c r="Q253" s="65"/>
      <c r="R253" s="65"/>
      <c r="S253" s="65"/>
    </row>
    <row r="254" spans="1:31" ht="15.75" customHeight="1" x14ac:dyDescent="0.2">
      <c r="P254" s="65"/>
      <c r="Q254" s="65"/>
      <c r="R254" s="65"/>
      <c r="S254" s="65"/>
    </row>
    <row r="255" spans="1:31" ht="15.75" customHeight="1" x14ac:dyDescent="0.2">
      <c r="P255" s="65"/>
      <c r="Q255" s="65"/>
      <c r="R255" s="65"/>
      <c r="S255" s="65"/>
    </row>
    <row r="256" spans="1:31" ht="15.75" customHeight="1" x14ac:dyDescent="0.2">
      <c r="P256" s="65"/>
      <c r="Q256" s="65"/>
      <c r="R256" s="65"/>
      <c r="S256" s="65"/>
    </row>
    <row r="257" spans="16:19" ht="15.75" customHeight="1" x14ac:dyDescent="0.2">
      <c r="P257" s="65"/>
      <c r="Q257" s="65"/>
      <c r="R257" s="65"/>
      <c r="S257" s="65"/>
    </row>
    <row r="258" spans="16:19" ht="15.75" customHeight="1" x14ac:dyDescent="0.2">
      <c r="P258" s="65"/>
      <c r="Q258" s="65"/>
      <c r="R258" s="65"/>
      <c r="S258" s="65"/>
    </row>
    <row r="259" spans="16:19" ht="15.75" customHeight="1" x14ac:dyDescent="0.2">
      <c r="P259" s="65"/>
      <c r="Q259" s="65"/>
      <c r="R259" s="65"/>
      <c r="S259" s="65"/>
    </row>
    <row r="260" spans="16:19" ht="15.75" customHeight="1" x14ac:dyDescent="0.2">
      <c r="P260" s="65"/>
      <c r="Q260" s="65"/>
      <c r="R260" s="65"/>
      <c r="S260" s="65"/>
    </row>
    <row r="261" spans="16:19" ht="15.75" customHeight="1" x14ac:dyDescent="0.2">
      <c r="P261" s="65"/>
      <c r="Q261" s="65"/>
      <c r="R261" s="65"/>
      <c r="S261" s="65"/>
    </row>
    <row r="262" spans="16:19" ht="15.75" customHeight="1" x14ac:dyDescent="0.2">
      <c r="P262" s="65"/>
      <c r="Q262" s="65"/>
      <c r="R262" s="65"/>
      <c r="S262" s="65"/>
    </row>
    <row r="263" spans="16:19" ht="15.75" customHeight="1" x14ac:dyDescent="0.2">
      <c r="P263" s="65"/>
      <c r="Q263" s="65"/>
      <c r="R263" s="65"/>
      <c r="S263" s="65"/>
    </row>
    <row r="264" spans="16:19" ht="15.75" customHeight="1" x14ac:dyDescent="0.2">
      <c r="P264" s="65"/>
      <c r="Q264" s="65"/>
      <c r="R264" s="65"/>
      <c r="S264" s="65"/>
    </row>
    <row r="265" spans="16:19" ht="15.75" customHeight="1" x14ac:dyDescent="0.2">
      <c r="P265" s="65"/>
      <c r="Q265" s="65"/>
      <c r="R265" s="65"/>
      <c r="S265" s="65"/>
    </row>
    <row r="266" spans="16:19" ht="15.75" customHeight="1" x14ac:dyDescent="0.2">
      <c r="P266" s="65"/>
      <c r="Q266" s="65"/>
      <c r="R266" s="65"/>
      <c r="S266" s="65"/>
    </row>
    <row r="267" spans="16:19" ht="15.75" customHeight="1" x14ac:dyDescent="0.2">
      <c r="P267" s="65"/>
      <c r="Q267" s="65"/>
      <c r="R267" s="65"/>
      <c r="S267" s="65"/>
    </row>
    <row r="268" spans="16:19" ht="15.75" customHeight="1" x14ac:dyDescent="0.2">
      <c r="P268" s="65"/>
      <c r="Q268" s="65"/>
      <c r="R268" s="65"/>
      <c r="S268" s="65"/>
    </row>
    <row r="269" spans="16:19" ht="15.75" customHeight="1" x14ac:dyDescent="0.2">
      <c r="P269" s="65"/>
      <c r="Q269" s="65"/>
      <c r="R269" s="65"/>
      <c r="S269" s="65"/>
    </row>
    <row r="270" spans="16:19" ht="15.75" customHeight="1" x14ac:dyDescent="0.2">
      <c r="P270" s="65"/>
      <c r="Q270" s="65"/>
      <c r="R270" s="65"/>
      <c r="S270" s="65"/>
    </row>
    <row r="271" spans="16:19" ht="15.75" customHeight="1" x14ac:dyDescent="0.2">
      <c r="P271" s="65"/>
      <c r="Q271" s="65"/>
      <c r="R271" s="65"/>
      <c r="S271" s="65"/>
    </row>
    <row r="272" spans="16:19" ht="15.75" customHeight="1" x14ac:dyDescent="0.2">
      <c r="P272" s="65"/>
      <c r="Q272" s="65"/>
      <c r="R272" s="65"/>
      <c r="S272" s="65"/>
    </row>
    <row r="273" spans="16:19" ht="15.75" customHeight="1" x14ac:dyDescent="0.2">
      <c r="P273" s="65"/>
      <c r="Q273" s="65"/>
      <c r="R273" s="65"/>
      <c r="S273" s="65"/>
    </row>
    <row r="274" spans="16:19" ht="15.75" customHeight="1" x14ac:dyDescent="0.2">
      <c r="P274" s="65"/>
      <c r="Q274" s="65"/>
      <c r="R274" s="65"/>
      <c r="S274" s="65"/>
    </row>
    <row r="275" spans="16:19" ht="15.75" customHeight="1" x14ac:dyDescent="0.2">
      <c r="P275" s="65"/>
      <c r="Q275" s="65"/>
      <c r="R275" s="65"/>
      <c r="S275" s="65"/>
    </row>
    <row r="276" spans="16:19" ht="15.75" customHeight="1" x14ac:dyDescent="0.2">
      <c r="P276" s="65"/>
      <c r="Q276" s="65"/>
      <c r="R276" s="65"/>
      <c r="S276" s="65"/>
    </row>
    <row r="277" spans="16:19" ht="15.75" customHeight="1" x14ac:dyDescent="0.2">
      <c r="P277" s="65"/>
      <c r="Q277" s="65"/>
      <c r="R277" s="65"/>
      <c r="S277" s="65"/>
    </row>
    <row r="278" spans="16:19" ht="15.75" customHeight="1" x14ac:dyDescent="0.2">
      <c r="P278" s="65"/>
      <c r="Q278" s="65"/>
      <c r="R278" s="65"/>
      <c r="S278" s="65"/>
    </row>
    <row r="279" spans="16:19" ht="15.75" customHeight="1" x14ac:dyDescent="0.2">
      <c r="P279" s="65"/>
      <c r="Q279" s="65"/>
      <c r="R279" s="65"/>
      <c r="S279" s="65"/>
    </row>
    <row r="280" spans="16:19" ht="15.75" customHeight="1" x14ac:dyDescent="0.2">
      <c r="P280" s="65"/>
      <c r="Q280" s="65"/>
      <c r="R280" s="65"/>
      <c r="S280" s="65"/>
    </row>
    <row r="281" spans="16:19" ht="15.75" customHeight="1" x14ac:dyDescent="0.2">
      <c r="P281" s="65"/>
      <c r="Q281" s="65"/>
      <c r="R281" s="65"/>
      <c r="S281" s="65"/>
    </row>
    <row r="282" spans="16:19" ht="15.75" customHeight="1" x14ac:dyDescent="0.2">
      <c r="P282" s="65"/>
      <c r="Q282" s="65"/>
      <c r="R282" s="65"/>
      <c r="S282" s="65"/>
    </row>
    <row r="283" spans="16:19" ht="15.75" customHeight="1" x14ac:dyDescent="0.2">
      <c r="P283" s="65"/>
      <c r="Q283" s="65"/>
      <c r="R283" s="65"/>
      <c r="S283" s="65"/>
    </row>
    <row r="284" spans="16:19" ht="15.75" customHeight="1" x14ac:dyDescent="0.2">
      <c r="P284" s="65"/>
      <c r="Q284" s="65"/>
      <c r="R284" s="65"/>
      <c r="S284" s="65"/>
    </row>
    <row r="285" spans="16:19" ht="15.75" customHeight="1" x14ac:dyDescent="0.2">
      <c r="P285" s="65"/>
      <c r="Q285" s="65"/>
      <c r="R285" s="65"/>
      <c r="S285" s="65"/>
    </row>
    <row r="286" spans="16:19" ht="15.75" customHeight="1" x14ac:dyDescent="0.2">
      <c r="P286" s="65"/>
      <c r="Q286" s="65"/>
      <c r="R286" s="65"/>
      <c r="S286" s="65"/>
    </row>
    <row r="287" spans="16:19" ht="15.75" customHeight="1" x14ac:dyDescent="0.2">
      <c r="P287" s="65"/>
      <c r="Q287" s="65"/>
      <c r="R287" s="65"/>
      <c r="S287" s="65"/>
    </row>
    <row r="288" spans="16:19" ht="15.75" customHeight="1" x14ac:dyDescent="0.2">
      <c r="P288" s="65"/>
      <c r="Q288" s="65"/>
      <c r="R288" s="65"/>
      <c r="S288" s="65"/>
    </row>
    <row r="289" spans="16:19" ht="15.75" customHeight="1" x14ac:dyDescent="0.2">
      <c r="P289" s="65"/>
      <c r="Q289" s="65"/>
      <c r="R289" s="65"/>
      <c r="S289" s="65"/>
    </row>
    <row r="290" spans="16:19" ht="15.75" customHeight="1" x14ac:dyDescent="0.2">
      <c r="P290" s="65"/>
      <c r="Q290" s="65"/>
      <c r="R290" s="65"/>
      <c r="S290" s="65"/>
    </row>
    <row r="291" spans="16:19" ht="15.75" customHeight="1" x14ac:dyDescent="0.2">
      <c r="P291" s="65"/>
      <c r="Q291" s="65"/>
      <c r="R291" s="65"/>
      <c r="S291" s="65"/>
    </row>
    <row r="292" spans="16:19" ht="15.75" customHeight="1" x14ac:dyDescent="0.2">
      <c r="P292" s="65"/>
      <c r="Q292" s="65"/>
      <c r="R292" s="65"/>
      <c r="S292" s="65"/>
    </row>
    <row r="293" spans="16:19" ht="15.75" customHeight="1" x14ac:dyDescent="0.2">
      <c r="P293" s="65"/>
      <c r="Q293" s="65"/>
      <c r="R293" s="65"/>
      <c r="S293" s="65"/>
    </row>
    <row r="294" spans="16:19" ht="15.75" customHeight="1" x14ac:dyDescent="0.2">
      <c r="P294" s="65"/>
      <c r="Q294" s="65"/>
      <c r="R294" s="65"/>
      <c r="S294" s="65"/>
    </row>
    <row r="295" spans="16:19" ht="15.75" customHeight="1" x14ac:dyDescent="0.2">
      <c r="P295" s="65"/>
      <c r="Q295" s="65"/>
      <c r="R295" s="65"/>
      <c r="S295" s="65"/>
    </row>
    <row r="296" spans="16:19" ht="15.75" customHeight="1" x14ac:dyDescent="0.2">
      <c r="P296" s="65"/>
      <c r="Q296" s="65"/>
      <c r="R296" s="65"/>
      <c r="S296" s="65"/>
    </row>
    <row r="297" spans="16:19" ht="15.75" customHeight="1" x14ac:dyDescent="0.2">
      <c r="P297" s="65"/>
      <c r="Q297" s="65"/>
      <c r="R297" s="65"/>
      <c r="S297" s="65"/>
    </row>
    <row r="298" spans="16:19" ht="15.75" customHeight="1" x14ac:dyDescent="0.2">
      <c r="P298" s="65"/>
      <c r="Q298" s="65"/>
      <c r="R298" s="65"/>
      <c r="S298" s="65"/>
    </row>
    <row r="299" spans="16:19" ht="15.75" customHeight="1" x14ac:dyDescent="0.2">
      <c r="P299" s="65"/>
      <c r="Q299" s="65"/>
      <c r="R299" s="65"/>
      <c r="S299" s="65"/>
    </row>
    <row r="300" spans="16:19" ht="15.75" customHeight="1" x14ac:dyDescent="0.2">
      <c r="P300" s="65"/>
      <c r="Q300" s="65"/>
      <c r="R300" s="65"/>
      <c r="S300" s="65"/>
    </row>
    <row r="301" spans="16:19" ht="15.75" customHeight="1" x14ac:dyDescent="0.2">
      <c r="P301" s="65"/>
      <c r="Q301" s="65"/>
      <c r="R301" s="65"/>
      <c r="S301" s="65"/>
    </row>
    <row r="302" spans="16:19" ht="15.75" customHeight="1" x14ac:dyDescent="0.2">
      <c r="P302" s="65"/>
      <c r="Q302" s="65"/>
      <c r="R302" s="65"/>
      <c r="S302" s="65"/>
    </row>
    <row r="303" spans="16:19" ht="15.75" customHeight="1" x14ac:dyDescent="0.2">
      <c r="P303" s="65"/>
      <c r="Q303" s="65"/>
      <c r="R303" s="65"/>
      <c r="S303" s="65"/>
    </row>
    <row r="304" spans="16:19" ht="15.75" customHeight="1" x14ac:dyDescent="0.2">
      <c r="P304" s="65"/>
      <c r="Q304" s="65"/>
      <c r="R304" s="65"/>
      <c r="S304" s="65"/>
    </row>
    <row r="305" spans="16:19" ht="15.75" customHeight="1" x14ac:dyDescent="0.2">
      <c r="P305" s="65"/>
      <c r="Q305" s="65"/>
      <c r="R305" s="65"/>
      <c r="S305" s="65"/>
    </row>
    <row r="306" spans="16:19" ht="15.75" customHeight="1" x14ac:dyDescent="0.2">
      <c r="P306" s="65"/>
      <c r="Q306" s="65"/>
      <c r="R306" s="65"/>
      <c r="S306" s="65"/>
    </row>
    <row r="307" spans="16:19" ht="15.75" customHeight="1" x14ac:dyDescent="0.2">
      <c r="P307" s="65"/>
      <c r="Q307" s="65"/>
      <c r="R307" s="65"/>
      <c r="S307" s="65"/>
    </row>
    <row r="308" spans="16:19" ht="15.75" customHeight="1" x14ac:dyDescent="0.2">
      <c r="P308" s="65"/>
      <c r="Q308" s="65"/>
      <c r="R308" s="65"/>
      <c r="S308" s="65"/>
    </row>
    <row r="309" spans="16:19" ht="15.75" customHeight="1" x14ac:dyDescent="0.2">
      <c r="P309" s="65"/>
      <c r="Q309" s="65"/>
      <c r="R309" s="65"/>
      <c r="S309" s="65"/>
    </row>
    <row r="310" spans="16:19" ht="15.75" customHeight="1" x14ac:dyDescent="0.2">
      <c r="P310" s="65"/>
      <c r="Q310" s="65"/>
      <c r="R310" s="65"/>
      <c r="S310" s="65"/>
    </row>
    <row r="311" spans="16:19" ht="15.75" customHeight="1" x14ac:dyDescent="0.2">
      <c r="P311" s="65"/>
      <c r="Q311" s="65"/>
      <c r="R311" s="65"/>
      <c r="S311" s="65"/>
    </row>
    <row r="312" spans="16:19" ht="15.75" customHeight="1" x14ac:dyDescent="0.2">
      <c r="P312" s="65"/>
      <c r="Q312" s="65"/>
      <c r="R312" s="65"/>
      <c r="S312" s="65"/>
    </row>
    <row r="313" spans="16:19" ht="15.75" customHeight="1" x14ac:dyDescent="0.2">
      <c r="P313" s="65"/>
      <c r="Q313" s="65"/>
      <c r="R313" s="65"/>
      <c r="S313" s="65"/>
    </row>
    <row r="314" spans="16:19" ht="15.75" customHeight="1" x14ac:dyDescent="0.2">
      <c r="P314" s="65"/>
      <c r="Q314" s="65"/>
      <c r="R314" s="65"/>
      <c r="S314" s="65"/>
    </row>
    <row r="315" spans="16:19" ht="15.75" customHeight="1" x14ac:dyDescent="0.2">
      <c r="P315" s="65"/>
      <c r="Q315" s="65"/>
      <c r="R315" s="65"/>
      <c r="S315" s="65"/>
    </row>
    <row r="316" spans="16:19" ht="15.75" customHeight="1" x14ac:dyDescent="0.2">
      <c r="P316" s="65"/>
      <c r="Q316" s="65"/>
      <c r="R316" s="65"/>
      <c r="S316" s="65"/>
    </row>
    <row r="317" spans="16:19" ht="15.75" customHeight="1" x14ac:dyDescent="0.2">
      <c r="P317" s="65"/>
      <c r="Q317" s="65"/>
      <c r="R317" s="65"/>
      <c r="S317" s="65"/>
    </row>
    <row r="318" spans="16:19" ht="15.75" customHeight="1" x14ac:dyDescent="0.2">
      <c r="P318" s="65"/>
      <c r="Q318" s="65"/>
      <c r="R318" s="65"/>
      <c r="S318" s="65"/>
    </row>
    <row r="319" spans="16:19" ht="15.75" customHeight="1" x14ac:dyDescent="0.2">
      <c r="P319" s="65"/>
      <c r="Q319" s="65"/>
      <c r="R319" s="65"/>
      <c r="S319" s="65"/>
    </row>
    <row r="320" spans="16:19" ht="15.75" customHeight="1" x14ac:dyDescent="0.2">
      <c r="P320" s="65"/>
      <c r="Q320" s="65"/>
      <c r="R320" s="65"/>
      <c r="S320" s="65"/>
    </row>
    <row r="321" spans="16:19" ht="15.75" customHeight="1" x14ac:dyDescent="0.2">
      <c r="P321" s="65"/>
      <c r="Q321" s="65"/>
      <c r="R321" s="65"/>
      <c r="S321" s="65"/>
    </row>
    <row r="322" spans="16:19" ht="15.75" customHeight="1" x14ac:dyDescent="0.2">
      <c r="P322" s="65"/>
      <c r="Q322" s="65"/>
      <c r="R322" s="65"/>
      <c r="S322" s="65"/>
    </row>
    <row r="323" spans="16:19" ht="15.75" customHeight="1" x14ac:dyDescent="0.2">
      <c r="P323" s="65"/>
      <c r="Q323" s="65"/>
      <c r="R323" s="65"/>
      <c r="S323" s="65"/>
    </row>
    <row r="324" spans="16:19" ht="15.75" customHeight="1" x14ac:dyDescent="0.2">
      <c r="P324" s="65"/>
      <c r="Q324" s="65"/>
      <c r="R324" s="65"/>
      <c r="S324" s="65"/>
    </row>
    <row r="325" spans="16:19" ht="15.75" customHeight="1" x14ac:dyDescent="0.2">
      <c r="P325" s="65"/>
      <c r="Q325" s="65"/>
      <c r="R325" s="65"/>
      <c r="S325" s="65"/>
    </row>
    <row r="326" spans="16:19" ht="15.75" customHeight="1" x14ac:dyDescent="0.2">
      <c r="P326" s="65"/>
      <c r="Q326" s="65"/>
      <c r="R326" s="65"/>
      <c r="S326" s="65"/>
    </row>
    <row r="327" spans="16:19" ht="15.75" customHeight="1" x14ac:dyDescent="0.2">
      <c r="P327" s="65"/>
      <c r="Q327" s="65"/>
      <c r="R327" s="65"/>
      <c r="S327" s="65"/>
    </row>
    <row r="328" spans="16:19" ht="15.75" customHeight="1" x14ac:dyDescent="0.2">
      <c r="P328" s="65"/>
      <c r="Q328" s="65"/>
      <c r="R328" s="65"/>
      <c r="S328" s="65"/>
    </row>
    <row r="329" spans="16:19" ht="15.75" customHeight="1" x14ac:dyDescent="0.2">
      <c r="P329" s="65"/>
      <c r="Q329" s="65"/>
      <c r="R329" s="65"/>
      <c r="S329" s="65"/>
    </row>
    <row r="330" spans="16:19" ht="15.75" customHeight="1" x14ac:dyDescent="0.2">
      <c r="P330" s="65"/>
      <c r="Q330" s="65"/>
      <c r="R330" s="65"/>
      <c r="S330" s="65"/>
    </row>
    <row r="331" spans="16:19" ht="15.75" customHeight="1" x14ac:dyDescent="0.2">
      <c r="P331" s="65"/>
      <c r="Q331" s="65"/>
      <c r="R331" s="65"/>
      <c r="S331" s="65"/>
    </row>
    <row r="332" spans="16:19" ht="15.75" customHeight="1" x14ac:dyDescent="0.2">
      <c r="P332" s="65"/>
      <c r="Q332" s="65"/>
      <c r="R332" s="65"/>
      <c r="S332" s="65"/>
    </row>
    <row r="333" spans="16:19" ht="15.75" customHeight="1" x14ac:dyDescent="0.2">
      <c r="P333" s="65"/>
      <c r="Q333" s="65"/>
      <c r="R333" s="65"/>
      <c r="S333" s="65"/>
    </row>
    <row r="334" spans="16:19" ht="15.75" customHeight="1" x14ac:dyDescent="0.2">
      <c r="P334" s="65"/>
      <c r="Q334" s="65"/>
      <c r="R334" s="65"/>
      <c r="S334" s="65"/>
    </row>
    <row r="335" spans="16:19" ht="15.75" customHeight="1" x14ac:dyDescent="0.2">
      <c r="P335" s="65"/>
      <c r="Q335" s="65"/>
      <c r="R335" s="65"/>
      <c r="S335" s="65"/>
    </row>
    <row r="336" spans="16:19" ht="15.75" customHeight="1" x14ac:dyDescent="0.2">
      <c r="P336" s="65"/>
      <c r="Q336" s="65"/>
      <c r="R336" s="65"/>
      <c r="S336" s="65"/>
    </row>
    <row r="337" spans="16:19" ht="15.75" customHeight="1" x14ac:dyDescent="0.2">
      <c r="P337" s="65"/>
      <c r="Q337" s="65"/>
      <c r="R337" s="65"/>
      <c r="S337" s="65"/>
    </row>
    <row r="338" spans="16:19" ht="15.75" customHeight="1" x14ac:dyDescent="0.2">
      <c r="P338" s="65"/>
      <c r="Q338" s="65"/>
      <c r="R338" s="65"/>
      <c r="S338" s="65"/>
    </row>
    <row r="339" spans="16:19" ht="15.75" customHeight="1" x14ac:dyDescent="0.2">
      <c r="P339" s="65"/>
      <c r="Q339" s="65"/>
      <c r="R339" s="65"/>
      <c r="S339" s="65"/>
    </row>
    <row r="340" spans="16:19" ht="15.75" customHeight="1" x14ac:dyDescent="0.2">
      <c r="P340" s="65"/>
      <c r="Q340" s="65"/>
      <c r="R340" s="65"/>
      <c r="S340" s="65"/>
    </row>
    <row r="341" spans="16:19" ht="15.75" customHeight="1" x14ac:dyDescent="0.2">
      <c r="P341" s="65"/>
      <c r="Q341" s="65"/>
      <c r="R341" s="65"/>
      <c r="S341" s="65"/>
    </row>
    <row r="342" spans="16:19" ht="15.75" customHeight="1" x14ac:dyDescent="0.2">
      <c r="P342" s="65"/>
      <c r="Q342" s="65"/>
      <c r="R342" s="65"/>
      <c r="S342" s="65"/>
    </row>
    <row r="343" spans="16:19" ht="15.75" customHeight="1" x14ac:dyDescent="0.2">
      <c r="P343" s="65"/>
      <c r="Q343" s="65"/>
      <c r="R343" s="65"/>
      <c r="S343" s="65"/>
    </row>
    <row r="344" spans="16:19" ht="15.75" customHeight="1" x14ac:dyDescent="0.2">
      <c r="P344" s="65"/>
      <c r="Q344" s="65"/>
      <c r="R344" s="65"/>
      <c r="S344" s="65"/>
    </row>
    <row r="345" spans="16:19" ht="15.75" customHeight="1" x14ac:dyDescent="0.2">
      <c r="P345" s="65"/>
      <c r="Q345" s="65"/>
      <c r="R345" s="65"/>
      <c r="S345" s="65"/>
    </row>
    <row r="346" spans="16:19" ht="15.75" customHeight="1" x14ac:dyDescent="0.2">
      <c r="P346" s="65"/>
      <c r="Q346" s="65"/>
      <c r="R346" s="65"/>
      <c r="S346" s="65"/>
    </row>
    <row r="347" spans="16:19" ht="15.75" customHeight="1" x14ac:dyDescent="0.2">
      <c r="P347" s="65"/>
      <c r="Q347" s="65"/>
      <c r="R347" s="65"/>
      <c r="S347" s="65"/>
    </row>
    <row r="348" spans="16:19" ht="15.75" customHeight="1" x14ac:dyDescent="0.2">
      <c r="P348" s="65"/>
      <c r="Q348" s="65"/>
      <c r="R348" s="65"/>
      <c r="S348" s="65"/>
    </row>
    <row r="349" spans="16:19" ht="15.75" customHeight="1" x14ac:dyDescent="0.2">
      <c r="P349" s="65"/>
      <c r="Q349" s="65"/>
      <c r="R349" s="65"/>
      <c r="S349" s="65"/>
    </row>
    <row r="350" spans="16:19" ht="15.75" customHeight="1" x14ac:dyDescent="0.2">
      <c r="P350" s="65"/>
      <c r="Q350" s="65"/>
      <c r="R350" s="65"/>
      <c r="S350" s="65"/>
    </row>
    <row r="351" spans="16:19" ht="15.75" customHeight="1" x14ac:dyDescent="0.2">
      <c r="P351" s="65"/>
      <c r="Q351" s="65"/>
      <c r="R351" s="65"/>
      <c r="S351" s="65"/>
    </row>
    <row r="352" spans="16:19" ht="15.75" customHeight="1" x14ac:dyDescent="0.2">
      <c r="P352" s="65"/>
      <c r="Q352" s="65"/>
      <c r="R352" s="65"/>
      <c r="S352" s="65"/>
    </row>
    <row r="353" spans="16:19" ht="15.75" customHeight="1" x14ac:dyDescent="0.2">
      <c r="P353" s="65"/>
      <c r="Q353" s="65"/>
      <c r="R353" s="65"/>
      <c r="S353" s="65"/>
    </row>
    <row r="354" spans="16:19" ht="15.75" customHeight="1" x14ac:dyDescent="0.2">
      <c r="P354" s="65"/>
      <c r="Q354" s="65"/>
      <c r="R354" s="65"/>
      <c r="S354" s="65"/>
    </row>
    <row r="355" spans="16:19" ht="15.75" customHeight="1" x14ac:dyDescent="0.2">
      <c r="P355" s="65"/>
      <c r="Q355" s="65"/>
      <c r="R355" s="65"/>
      <c r="S355" s="65"/>
    </row>
    <row r="356" spans="16:19" ht="15.75" customHeight="1" x14ac:dyDescent="0.2">
      <c r="P356" s="65"/>
      <c r="Q356" s="65"/>
      <c r="R356" s="65"/>
      <c r="S356" s="65"/>
    </row>
    <row r="357" spans="16:19" ht="15.75" customHeight="1" x14ac:dyDescent="0.2">
      <c r="P357" s="65"/>
      <c r="Q357" s="65"/>
      <c r="R357" s="65"/>
      <c r="S357" s="65"/>
    </row>
    <row r="358" spans="16:19" ht="15.75" customHeight="1" x14ac:dyDescent="0.2">
      <c r="P358" s="65"/>
      <c r="Q358" s="65"/>
      <c r="R358" s="65"/>
      <c r="S358" s="65"/>
    </row>
    <row r="359" spans="16:19" ht="15.75" customHeight="1" x14ac:dyDescent="0.2">
      <c r="P359" s="65"/>
      <c r="Q359" s="65"/>
      <c r="R359" s="65"/>
      <c r="S359" s="65"/>
    </row>
    <row r="360" spans="16:19" ht="15.75" customHeight="1" x14ac:dyDescent="0.2">
      <c r="P360" s="65"/>
      <c r="Q360" s="65"/>
      <c r="R360" s="65"/>
      <c r="S360" s="65"/>
    </row>
    <row r="361" spans="16:19" ht="15.75" customHeight="1" x14ac:dyDescent="0.2">
      <c r="P361" s="65"/>
      <c r="Q361" s="65"/>
      <c r="R361" s="65"/>
      <c r="S361" s="65"/>
    </row>
    <row r="362" spans="16:19" ht="15.75" customHeight="1" x14ac:dyDescent="0.2">
      <c r="P362" s="65"/>
      <c r="Q362" s="65"/>
      <c r="R362" s="65"/>
      <c r="S362" s="65"/>
    </row>
    <row r="363" spans="16:19" ht="15.75" customHeight="1" x14ac:dyDescent="0.2">
      <c r="P363" s="65"/>
      <c r="Q363" s="65"/>
      <c r="R363" s="65"/>
      <c r="S363" s="65"/>
    </row>
    <row r="364" spans="16:19" ht="15.75" customHeight="1" x14ac:dyDescent="0.2">
      <c r="P364" s="65"/>
      <c r="Q364" s="65"/>
      <c r="R364" s="65"/>
      <c r="S364" s="65"/>
    </row>
    <row r="365" spans="16:19" ht="15.75" customHeight="1" x14ac:dyDescent="0.2">
      <c r="P365" s="65"/>
      <c r="Q365" s="65"/>
      <c r="R365" s="65"/>
      <c r="S365" s="65"/>
    </row>
    <row r="366" spans="16:19" ht="15.75" customHeight="1" x14ac:dyDescent="0.2">
      <c r="P366" s="65"/>
      <c r="Q366" s="65"/>
      <c r="R366" s="65"/>
      <c r="S366" s="65"/>
    </row>
    <row r="367" spans="16:19" ht="15.75" customHeight="1" x14ac:dyDescent="0.2">
      <c r="P367" s="65"/>
      <c r="Q367" s="65"/>
      <c r="R367" s="65"/>
      <c r="S367" s="65"/>
    </row>
    <row r="368" spans="16:19" ht="15.75" customHeight="1" x14ac:dyDescent="0.2">
      <c r="P368" s="65"/>
      <c r="Q368" s="65"/>
      <c r="R368" s="65"/>
      <c r="S368" s="65"/>
    </row>
    <row r="369" spans="16:19" ht="15.75" customHeight="1" x14ac:dyDescent="0.2">
      <c r="P369" s="65"/>
      <c r="Q369" s="65"/>
      <c r="R369" s="65"/>
      <c r="S369" s="65"/>
    </row>
    <row r="370" spans="16:19" ht="15.75" customHeight="1" x14ac:dyDescent="0.2">
      <c r="P370" s="65"/>
      <c r="Q370" s="65"/>
      <c r="R370" s="65"/>
      <c r="S370" s="65"/>
    </row>
    <row r="371" spans="16:19" ht="15.75" customHeight="1" x14ac:dyDescent="0.2">
      <c r="P371" s="65"/>
      <c r="Q371" s="65"/>
      <c r="R371" s="65"/>
      <c r="S371" s="65"/>
    </row>
    <row r="372" spans="16:19" ht="15.75" customHeight="1" x14ac:dyDescent="0.2">
      <c r="P372" s="65"/>
      <c r="Q372" s="65"/>
      <c r="R372" s="65"/>
      <c r="S372" s="65"/>
    </row>
    <row r="373" spans="16:19" ht="15.75" customHeight="1" x14ac:dyDescent="0.2">
      <c r="P373" s="65"/>
      <c r="Q373" s="65"/>
      <c r="R373" s="65"/>
      <c r="S373" s="65"/>
    </row>
    <row r="374" spans="16:19" ht="15.75" customHeight="1" x14ac:dyDescent="0.2">
      <c r="P374" s="65"/>
      <c r="Q374" s="65"/>
      <c r="R374" s="65"/>
      <c r="S374" s="65"/>
    </row>
    <row r="375" spans="16:19" ht="15.75" customHeight="1" x14ac:dyDescent="0.2">
      <c r="P375" s="65"/>
      <c r="Q375" s="65"/>
      <c r="R375" s="65"/>
      <c r="S375" s="65"/>
    </row>
    <row r="376" spans="16:19" ht="15.75" customHeight="1" x14ac:dyDescent="0.2">
      <c r="P376" s="65"/>
      <c r="Q376" s="65"/>
      <c r="R376" s="65"/>
      <c r="S376" s="65"/>
    </row>
    <row r="377" spans="16:19" ht="15.75" customHeight="1" x14ac:dyDescent="0.2">
      <c r="P377" s="65"/>
      <c r="Q377" s="65"/>
      <c r="R377" s="65"/>
      <c r="S377" s="65"/>
    </row>
    <row r="378" spans="16:19" ht="15.75" customHeight="1" x14ac:dyDescent="0.2">
      <c r="P378" s="65"/>
      <c r="Q378" s="65"/>
      <c r="R378" s="65"/>
      <c r="S378" s="65"/>
    </row>
    <row r="379" spans="16:19" ht="15.75" customHeight="1" x14ac:dyDescent="0.2">
      <c r="P379" s="65"/>
      <c r="Q379" s="65"/>
      <c r="R379" s="65"/>
      <c r="S379" s="65"/>
    </row>
    <row r="380" spans="16:19" ht="15.75" customHeight="1" x14ac:dyDescent="0.2">
      <c r="P380" s="65"/>
      <c r="Q380" s="65"/>
      <c r="R380" s="65"/>
      <c r="S380" s="65"/>
    </row>
    <row r="381" spans="16:19" ht="15.75" customHeight="1" x14ac:dyDescent="0.2">
      <c r="P381" s="65"/>
      <c r="Q381" s="65"/>
      <c r="R381" s="65"/>
      <c r="S381" s="65"/>
    </row>
    <row r="382" spans="16:19" ht="15.75" customHeight="1" x14ac:dyDescent="0.2">
      <c r="P382" s="65"/>
      <c r="Q382" s="65"/>
      <c r="R382" s="65"/>
      <c r="S382" s="65"/>
    </row>
    <row r="383" spans="16:19" ht="15.75" customHeight="1" x14ac:dyDescent="0.2">
      <c r="P383" s="65"/>
      <c r="Q383" s="65"/>
      <c r="R383" s="65"/>
      <c r="S383" s="65"/>
    </row>
    <row r="384" spans="16:19" ht="15.75" customHeight="1" x14ac:dyDescent="0.2">
      <c r="P384" s="65"/>
      <c r="Q384" s="65"/>
      <c r="R384" s="65"/>
      <c r="S384" s="65"/>
    </row>
    <row r="385" spans="16:19" ht="15.75" customHeight="1" x14ac:dyDescent="0.2">
      <c r="P385" s="65"/>
      <c r="Q385" s="65"/>
      <c r="R385" s="65"/>
      <c r="S385" s="65"/>
    </row>
    <row r="386" spans="16:19" ht="15.75" customHeight="1" x14ac:dyDescent="0.2">
      <c r="P386" s="65"/>
      <c r="Q386" s="65"/>
      <c r="R386" s="65"/>
      <c r="S386" s="65"/>
    </row>
    <row r="387" spans="16:19" ht="15.75" customHeight="1" x14ac:dyDescent="0.2">
      <c r="P387" s="65"/>
      <c r="Q387" s="65"/>
      <c r="R387" s="65"/>
      <c r="S387" s="65"/>
    </row>
    <row r="388" spans="16:19" ht="15.75" customHeight="1" x14ac:dyDescent="0.2">
      <c r="P388" s="65"/>
      <c r="Q388" s="65"/>
      <c r="R388" s="65"/>
      <c r="S388" s="65"/>
    </row>
    <row r="389" spans="16:19" ht="15.75" customHeight="1" x14ac:dyDescent="0.2">
      <c r="P389" s="65"/>
      <c r="Q389" s="65"/>
      <c r="R389" s="65"/>
      <c r="S389" s="65"/>
    </row>
    <row r="390" spans="16:19" ht="15.75" customHeight="1" x14ac:dyDescent="0.2">
      <c r="P390" s="65"/>
      <c r="Q390" s="65"/>
      <c r="R390" s="65"/>
      <c r="S390" s="65"/>
    </row>
    <row r="391" spans="16:19" ht="15.75" customHeight="1" x14ac:dyDescent="0.2">
      <c r="P391" s="65"/>
      <c r="Q391" s="65"/>
      <c r="R391" s="65"/>
      <c r="S391" s="65"/>
    </row>
    <row r="392" spans="16:19" ht="15.75" customHeight="1" x14ac:dyDescent="0.2">
      <c r="P392" s="65"/>
      <c r="Q392" s="65"/>
      <c r="R392" s="65"/>
      <c r="S392" s="65"/>
    </row>
    <row r="393" spans="16:19" ht="15.75" customHeight="1" x14ac:dyDescent="0.2">
      <c r="P393" s="65"/>
      <c r="Q393" s="65"/>
      <c r="R393" s="65"/>
      <c r="S393" s="65"/>
    </row>
    <row r="394" spans="16:19" ht="15.75" customHeight="1" x14ac:dyDescent="0.2">
      <c r="P394" s="65"/>
      <c r="Q394" s="65"/>
      <c r="R394" s="65"/>
      <c r="S394" s="65"/>
    </row>
    <row r="395" spans="16:19" ht="15.75" customHeight="1" x14ac:dyDescent="0.2">
      <c r="P395" s="65"/>
      <c r="Q395" s="65"/>
      <c r="R395" s="65"/>
      <c r="S395" s="65"/>
    </row>
    <row r="396" spans="16:19" ht="15.75" customHeight="1" x14ac:dyDescent="0.2">
      <c r="P396" s="65"/>
      <c r="Q396" s="65"/>
      <c r="R396" s="65"/>
      <c r="S396" s="65"/>
    </row>
    <row r="397" spans="16:19" ht="15.75" customHeight="1" x14ac:dyDescent="0.2">
      <c r="P397" s="65"/>
      <c r="Q397" s="65"/>
      <c r="R397" s="65"/>
      <c r="S397" s="65"/>
    </row>
    <row r="398" spans="16:19" ht="15.75" customHeight="1" x14ac:dyDescent="0.2">
      <c r="P398" s="65"/>
      <c r="Q398" s="65"/>
      <c r="R398" s="65"/>
      <c r="S398" s="65"/>
    </row>
    <row r="399" spans="16:19" ht="15.75" customHeight="1" x14ac:dyDescent="0.2">
      <c r="P399" s="65"/>
      <c r="Q399" s="65"/>
      <c r="R399" s="65"/>
      <c r="S399" s="65"/>
    </row>
    <row r="400" spans="16:19" ht="15.75" customHeight="1" x14ac:dyDescent="0.2">
      <c r="P400" s="65"/>
      <c r="Q400" s="65"/>
      <c r="R400" s="65"/>
      <c r="S400" s="65"/>
    </row>
    <row r="401" spans="16:19" ht="15.75" customHeight="1" x14ac:dyDescent="0.2">
      <c r="P401" s="65"/>
      <c r="Q401" s="65"/>
      <c r="R401" s="65"/>
      <c r="S401" s="65"/>
    </row>
    <row r="402" spans="16:19" ht="15.75" customHeight="1" x14ac:dyDescent="0.2">
      <c r="P402" s="65"/>
      <c r="Q402" s="65"/>
      <c r="R402" s="65"/>
      <c r="S402" s="65"/>
    </row>
    <row r="403" spans="16:19" ht="15.75" customHeight="1" x14ac:dyDescent="0.2">
      <c r="P403" s="65"/>
      <c r="Q403" s="65"/>
      <c r="R403" s="65"/>
      <c r="S403" s="65"/>
    </row>
    <row r="404" spans="16:19" ht="15.75" customHeight="1" x14ac:dyDescent="0.2">
      <c r="P404" s="65"/>
      <c r="Q404" s="65"/>
      <c r="R404" s="65"/>
      <c r="S404" s="65"/>
    </row>
    <row r="405" spans="16:19" ht="15.75" customHeight="1" x14ac:dyDescent="0.2">
      <c r="P405" s="65"/>
      <c r="Q405" s="65"/>
      <c r="R405" s="65"/>
      <c r="S405" s="65"/>
    </row>
    <row r="406" spans="16:19" ht="15.75" customHeight="1" x14ac:dyDescent="0.2">
      <c r="P406" s="65"/>
      <c r="Q406" s="65"/>
      <c r="R406" s="65"/>
      <c r="S406" s="65"/>
    </row>
    <row r="407" spans="16:19" ht="15.75" customHeight="1" x14ac:dyDescent="0.2">
      <c r="P407" s="65"/>
      <c r="Q407" s="65"/>
      <c r="R407" s="65"/>
      <c r="S407" s="65"/>
    </row>
    <row r="408" spans="16:19" ht="15.75" customHeight="1" x14ac:dyDescent="0.2">
      <c r="P408" s="65"/>
      <c r="Q408" s="65"/>
      <c r="R408" s="65"/>
      <c r="S408" s="65"/>
    </row>
    <row r="409" spans="16:19" ht="15.75" customHeight="1" x14ac:dyDescent="0.2">
      <c r="P409" s="65"/>
      <c r="Q409" s="65"/>
      <c r="R409" s="65"/>
      <c r="S409" s="65"/>
    </row>
    <row r="410" spans="16:19" ht="15.75" customHeight="1" x14ac:dyDescent="0.2">
      <c r="P410" s="65"/>
      <c r="Q410" s="65"/>
      <c r="R410" s="65"/>
      <c r="S410" s="65"/>
    </row>
    <row r="411" spans="16:19" ht="15.75" customHeight="1" x14ac:dyDescent="0.2">
      <c r="P411" s="65"/>
      <c r="Q411" s="65"/>
      <c r="R411" s="65"/>
      <c r="S411" s="65"/>
    </row>
    <row r="412" spans="16:19" ht="15.75" customHeight="1" x14ac:dyDescent="0.2">
      <c r="P412" s="65"/>
      <c r="Q412" s="65"/>
      <c r="R412" s="65"/>
      <c r="S412" s="65"/>
    </row>
    <row r="413" spans="16:19" ht="15.75" customHeight="1" x14ac:dyDescent="0.2">
      <c r="P413" s="65"/>
      <c r="Q413" s="65"/>
      <c r="R413" s="65"/>
      <c r="S413" s="65"/>
    </row>
    <row r="414" spans="16:19" ht="15.75" customHeight="1" x14ac:dyDescent="0.2">
      <c r="P414" s="65"/>
      <c r="Q414" s="65"/>
      <c r="R414" s="65"/>
      <c r="S414" s="65"/>
    </row>
    <row r="415" spans="16:19" ht="15.75" customHeight="1" x14ac:dyDescent="0.2">
      <c r="P415" s="65"/>
      <c r="Q415" s="65"/>
      <c r="R415" s="65"/>
      <c r="S415" s="65"/>
    </row>
    <row r="416" spans="16:19" ht="15.75" customHeight="1" x14ac:dyDescent="0.2">
      <c r="P416" s="65"/>
      <c r="Q416" s="65"/>
      <c r="R416" s="65"/>
      <c r="S416" s="65"/>
    </row>
    <row r="417" spans="16:19" ht="15.75" customHeight="1" x14ac:dyDescent="0.2">
      <c r="P417" s="65"/>
      <c r="Q417" s="65"/>
      <c r="R417" s="65"/>
      <c r="S417" s="65"/>
    </row>
    <row r="418" spans="16:19" ht="15.75" customHeight="1" x14ac:dyDescent="0.2">
      <c r="P418" s="65"/>
      <c r="Q418" s="65"/>
      <c r="R418" s="65"/>
      <c r="S418" s="65"/>
    </row>
    <row r="419" spans="16:19" ht="15.75" customHeight="1" x14ac:dyDescent="0.2">
      <c r="P419" s="65"/>
      <c r="Q419" s="65"/>
      <c r="R419" s="65"/>
      <c r="S419" s="65"/>
    </row>
    <row r="420" spans="16:19" ht="15.75" customHeight="1" x14ac:dyDescent="0.2">
      <c r="P420" s="65"/>
      <c r="Q420" s="65"/>
      <c r="R420" s="65"/>
      <c r="S420" s="65"/>
    </row>
    <row r="421" spans="16:19" ht="15.75" customHeight="1" x14ac:dyDescent="0.2">
      <c r="P421" s="65"/>
      <c r="Q421" s="65"/>
      <c r="R421" s="65"/>
      <c r="S421" s="65"/>
    </row>
    <row r="422" spans="16:19" ht="15.75" customHeight="1" x14ac:dyDescent="0.2">
      <c r="P422" s="65"/>
      <c r="Q422" s="65"/>
      <c r="R422" s="65"/>
      <c r="S422" s="65"/>
    </row>
    <row r="423" spans="16:19" ht="15.75" customHeight="1" x14ac:dyDescent="0.2">
      <c r="P423" s="65"/>
      <c r="Q423" s="65"/>
      <c r="R423" s="65"/>
      <c r="S423" s="65"/>
    </row>
    <row r="424" spans="16:19" ht="15.75" customHeight="1" x14ac:dyDescent="0.2">
      <c r="P424" s="65"/>
      <c r="Q424" s="65"/>
      <c r="R424" s="65"/>
      <c r="S424" s="65"/>
    </row>
    <row r="425" spans="16:19" ht="15.75" customHeight="1" x14ac:dyDescent="0.2">
      <c r="P425" s="65"/>
      <c r="Q425" s="65"/>
      <c r="R425" s="65"/>
      <c r="S425" s="65"/>
    </row>
    <row r="426" spans="16:19" ht="15.75" customHeight="1" x14ac:dyDescent="0.2">
      <c r="P426" s="65"/>
      <c r="Q426" s="65"/>
      <c r="R426" s="65"/>
      <c r="S426" s="65"/>
    </row>
    <row r="427" spans="16:19" ht="15.75" customHeight="1" x14ac:dyDescent="0.2">
      <c r="P427" s="65"/>
      <c r="Q427" s="65"/>
      <c r="R427" s="65"/>
      <c r="S427" s="65"/>
    </row>
    <row r="428" spans="16:19" ht="15.75" customHeight="1" x14ac:dyDescent="0.2">
      <c r="P428" s="65"/>
      <c r="Q428" s="65"/>
      <c r="R428" s="65"/>
      <c r="S428" s="65"/>
    </row>
    <row r="429" spans="16:19" ht="15.75" customHeight="1" x14ac:dyDescent="0.2">
      <c r="P429" s="65"/>
      <c r="Q429" s="65"/>
      <c r="R429" s="65"/>
      <c r="S429" s="65"/>
    </row>
    <row r="430" spans="16:19" ht="15.75" customHeight="1" x14ac:dyDescent="0.2">
      <c r="P430" s="65"/>
      <c r="Q430" s="65"/>
      <c r="R430" s="65"/>
      <c r="S430" s="65"/>
    </row>
    <row r="431" spans="16:19" ht="15.75" customHeight="1" x14ac:dyDescent="0.2">
      <c r="P431" s="65"/>
      <c r="Q431" s="65"/>
      <c r="R431" s="65"/>
      <c r="S431" s="65"/>
    </row>
    <row r="432" spans="16:19" ht="15.75" customHeight="1" x14ac:dyDescent="0.2">
      <c r="P432" s="65"/>
      <c r="Q432" s="65"/>
      <c r="R432" s="65"/>
      <c r="S432" s="65"/>
    </row>
    <row r="433" spans="16:19" ht="15.75" customHeight="1" x14ac:dyDescent="0.2">
      <c r="P433" s="65"/>
      <c r="Q433" s="65"/>
      <c r="R433" s="65"/>
      <c r="S433" s="65"/>
    </row>
    <row r="434" spans="16:19" ht="15.75" customHeight="1" x14ac:dyDescent="0.2">
      <c r="P434" s="65"/>
      <c r="Q434" s="65"/>
      <c r="R434" s="65"/>
      <c r="S434" s="65"/>
    </row>
    <row r="435" spans="16:19" ht="15.75" customHeight="1" x14ac:dyDescent="0.2">
      <c r="P435" s="65"/>
      <c r="Q435" s="65"/>
      <c r="R435" s="65"/>
      <c r="S435" s="65"/>
    </row>
    <row r="436" spans="16:19" ht="15.75" customHeight="1" x14ac:dyDescent="0.2">
      <c r="P436" s="65"/>
      <c r="Q436" s="65"/>
      <c r="R436" s="65"/>
      <c r="S436" s="65"/>
    </row>
    <row r="437" spans="16:19" ht="15.75" customHeight="1" x14ac:dyDescent="0.2">
      <c r="P437" s="65"/>
      <c r="Q437" s="65"/>
      <c r="R437" s="65"/>
      <c r="S437" s="65"/>
    </row>
    <row r="438" spans="16:19" ht="15.75" customHeight="1" x14ac:dyDescent="0.2">
      <c r="P438" s="65"/>
      <c r="Q438" s="65"/>
      <c r="R438" s="65"/>
      <c r="S438" s="65"/>
    </row>
    <row r="439" spans="16:19" ht="15.75" customHeight="1" x14ac:dyDescent="0.2">
      <c r="P439" s="65"/>
      <c r="Q439" s="65"/>
      <c r="R439" s="65"/>
      <c r="S439" s="65"/>
    </row>
    <row r="440" spans="16:19" ht="15.75" customHeight="1" x14ac:dyDescent="0.2">
      <c r="P440" s="65"/>
      <c r="Q440" s="65"/>
      <c r="R440" s="65"/>
      <c r="S440" s="65"/>
    </row>
    <row r="441" spans="16:19" ht="15.75" customHeight="1" x14ac:dyDescent="0.2">
      <c r="P441" s="65"/>
      <c r="Q441" s="65"/>
      <c r="R441" s="65"/>
      <c r="S441" s="65"/>
    </row>
    <row r="442" spans="16:19" ht="15.75" customHeight="1" x14ac:dyDescent="0.2">
      <c r="P442" s="65"/>
      <c r="Q442" s="65"/>
      <c r="R442" s="65"/>
      <c r="S442" s="65"/>
    </row>
    <row r="443" spans="16:19" ht="15.75" customHeight="1" x14ac:dyDescent="0.2">
      <c r="P443" s="65"/>
      <c r="Q443" s="65"/>
      <c r="R443" s="65"/>
      <c r="S443" s="65"/>
    </row>
    <row r="444" spans="16:19" ht="15.75" customHeight="1" x14ac:dyDescent="0.2">
      <c r="P444" s="65"/>
      <c r="Q444" s="65"/>
      <c r="R444" s="65"/>
      <c r="S444" s="65"/>
    </row>
    <row r="445" spans="16:19" ht="15.75" customHeight="1" x14ac:dyDescent="0.2">
      <c r="P445" s="65"/>
      <c r="Q445" s="65"/>
      <c r="R445" s="65"/>
      <c r="S445" s="65"/>
    </row>
    <row r="446" spans="16:19" ht="15.75" customHeight="1" x14ac:dyDescent="0.2">
      <c r="P446" s="65"/>
      <c r="Q446" s="65"/>
      <c r="R446" s="65"/>
      <c r="S446" s="65"/>
    </row>
    <row r="447" spans="16:19" ht="15.75" customHeight="1" x14ac:dyDescent="0.2">
      <c r="P447" s="65"/>
      <c r="Q447" s="65"/>
      <c r="R447" s="65"/>
      <c r="S447" s="65"/>
    </row>
    <row r="448" spans="16:19" ht="15.75" customHeight="1" x14ac:dyDescent="0.2">
      <c r="P448" s="65"/>
      <c r="Q448" s="65"/>
      <c r="R448" s="65"/>
      <c r="S448" s="65"/>
    </row>
    <row r="449" spans="16:19" ht="15.75" customHeight="1" x14ac:dyDescent="0.2">
      <c r="P449" s="65"/>
      <c r="Q449" s="65"/>
      <c r="R449" s="65"/>
      <c r="S449" s="65"/>
    </row>
    <row r="450" spans="16:19" ht="15.75" customHeight="1" x14ac:dyDescent="0.2">
      <c r="P450" s="65"/>
      <c r="Q450" s="65"/>
      <c r="R450" s="65"/>
      <c r="S450" s="65"/>
    </row>
    <row r="451" spans="16:19" ht="15.75" customHeight="1" x14ac:dyDescent="0.2">
      <c r="P451" s="65"/>
      <c r="Q451" s="65"/>
      <c r="R451" s="65"/>
      <c r="S451" s="65"/>
    </row>
    <row r="452" spans="16:19" ht="15.75" customHeight="1" x14ac:dyDescent="0.2">
      <c r="P452" s="65"/>
      <c r="Q452" s="65"/>
      <c r="R452" s="65"/>
      <c r="S452" s="65"/>
    </row>
    <row r="453" spans="16:19" ht="15.75" customHeight="1" x14ac:dyDescent="0.2">
      <c r="P453" s="65"/>
      <c r="Q453" s="65"/>
      <c r="R453" s="65"/>
      <c r="S453" s="65"/>
    </row>
    <row r="454" spans="16:19" ht="15.75" customHeight="1" x14ac:dyDescent="0.2">
      <c r="P454" s="65"/>
      <c r="Q454" s="65"/>
      <c r="R454" s="65"/>
      <c r="S454" s="65"/>
    </row>
    <row r="455" spans="16:19" ht="15.75" customHeight="1" x14ac:dyDescent="0.2">
      <c r="P455" s="65"/>
      <c r="Q455" s="65"/>
      <c r="R455" s="65"/>
      <c r="S455" s="65"/>
    </row>
    <row r="456" spans="16:19" ht="15.75" customHeight="1" x14ac:dyDescent="0.2">
      <c r="P456" s="65"/>
      <c r="Q456" s="65"/>
      <c r="R456" s="65"/>
      <c r="S456" s="65"/>
    </row>
    <row r="457" spans="16:19" ht="15.75" customHeight="1" x14ac:dyDescent="0.2">
      <c r="P457" s="65"/>
      <c r="Q457" s="65"/>
      <c r="R457" s="65"/>
      <c r="S457" s="65"/>
    </row>
    <row r="458" spans="16:19" ht="15.75" customHeight="1" x14ac:dyDescent="0.2">
      <c r="P458" s="65"/>
      <c r="Q458" s="65"/>
      <c r="R458" s="65"/>
      <c r="S458" s="65"/>
    </row>
    <row r="459" spans="16:19" ht="15.75" customHeight="1" x14ac:dyDescent="0.2">
      <c r="P459" s="65"/>
      <c r="Q459" s="65"/>
      <c r="R459" s="65"/>
      <c r="S459" s="65"/>
    </row>
    <row r="460" spans="16:19" ht="15.75" customHeight="1" x14ac:dyDescent="0.2">
      <c r="P460" s="65"/>
      <c r="Q460" s="65"/>
      <c r="R460" s="65"/>
      <c r="S460" s="65"/>
    </row>
    <row r="461" spans="16:19" ht="15.75" customHeight="1" x14ac:dyDescent="0.2">
      <c r="P461" s="65"/>
      <c r="Q461" s="65"/>
      <c r="R461" s="65"/>
      <c r="S461" s="65"/>
    </row>
    <row r="462" spans="16:19" ht="15.75" customHeight="1" x14ac:dyDescent="0.2">
      <c r="P462" s="65"/>
      <c r="Q462" s="65"/>
      <c r="R462" s="65"/>
      <c r="S462" s="65"/>
    </row>
    <row r="463" spans="16:19" ht="15.75" customHeight="1" x14ac:dyDescent="0.2">
      <c r="P463" s="65"/>
      <c r="Q463" s="65"/>
      <c r="R463" s="65"/>
      <c r="S463" s="65"/>
    </row>
    <row r="464" spans="16:19" ht="15.75" customHeight="1" x14ac:dyDescent="0.2">
      <c r="P464" s="65"/>
      <c r="Q464" s="65"/>
      <c r="R464" s="65"/>
      <c r="S464" s="65"/>
    </row>
    <row r="465" spans="16:19" ht="15.75" customHeight="1" x14ac:dyDescent="0.2">
      <c r="P465" s="65"/>
      <c r="Q465" s="65"/>
      <c r="R465" s="65"/>
      <c r="S465" s="65"/>
    </row>
    <row r="466" spans="16:19" ht="15.75" customHeight="1" x14ac:dyDescent="0.2">
      <c r="P466" s="65"/>
      <c r="Q466" s="65"/>
      <c r="R466" s="65"/>
      <c r="S466" s="65"/>
    </row>
    <row r="467" spans="16:19" ht="15.75" customHeight="1" x14ac:dyDescent="0.2">
      <c r="P467" s="65"/>
      <c r="Q467" s="65"/>
      <c r="R467" s="65"/>
      <c r="S467" s="65"/>
    </row>
    <row r="468" spans="16:19" ht="15.75" customHeight="1" x14ac:dyDescent="0.2">
      <c r="P468" s="65"/>
      <c r="Q468" s="65"/>
      <c r="R468" s="65"/>
      <c r="S468" s="65"/>
    </row>
    <row r="469" spans="16:19" ht="15.75" customHeight="1" x14ac:dyDescent="0.2">
      <c r="P469" s="65"/>
      <c r="Q469" s="65"/>
      <c r="R469" s="65"/>
      <c r="S469" s="65"/>
    </row>
    <row r="470" spans="16:19" ht="15.75" customHeight="1" x14ac:dyDescent="0.2">
      <c r="P470" s="65"/>
      <c r="Q470" s="65"/>
      <c r="R470" s="65"/>
      <c r="S470" s="65"/>
    </row>
    <row r="471" spans="16:19" ht="15.75" customHeight="1" x14ac:dyDescent="0.2">
      <c r="P471" s="65"/>
      <c r="Q471" s="65"/>
      <c r="R471" s="65"/>
      <c r="S471" s="65"/>
    </row>
    <row r="472" spans="16:19" ht="15.75" customHeight="1" x14ac:dyDescent="0.2">
      <c r="P472" s="65"/>
      <c r="Q472" s="65"/>
      <c r="R472" s="65"/>
      <c r="S472" s="65"/>
    </row>
    <row r="473" spans="16:19" ht="15.75" customHeight="1" x14ac:dyDescent="0.2">
      <c r="P473" s="65"/>
      <c r="Q473" s="65"/>
      <c r="R473" s="65"/>
      <c r="S473" s="65"/>
    </row>
    <row r="474" spans="16:19" ht="15.75" customHeight="1" x14ac:dyDescent="0.2">
      <c r="P474" s="65"/>
      <c r="Q474" s="65"/>
      <c r="R474" s="65"/>
      <c r="S474" s="65"/>
    </row>
    <row r="475" spans="16:19" ht="15.75" customHeight="1" x14ac:dyDescent="0.2">
      <c r="P475" s="65"/>
      <c r="Q475" s="65"/>
      <c r="R475" s="65"/>
      <c r="S475" s="65"/>
    </row>
    <row r="476" spans="16:19" ht="15.75" customHeight="1" x14ac:dyDescent="0.2">
      <c r="P476" s="65"/>
      <c r="Q476" s="65"/>
      <c r="R476" s="65"/>
      <c r="S476" s="65"/>
    </row>
    <row r="477" spans="16:19" ht="15.75" customHeight="1" x14ac:dyDescent="0.2">
      <c r="P477" s="65"/>
      <c r="Q477" s="65"/>
      <c r="R477" s="65"/>
      <c r="S477" s="65"/>
    </row>
    <row r="478" spans="16:19" ht="15.75" customHeight="1" x14ac:dyDescent="0.2">
      <c r="P478" s="65"/>
      <c r="Q478" s="65"/>
      <c r="R478" s="65"/>
      <c r="S478" s="65"/>
    </row>
    <row r="479" spans="16:19" ht="15.75" customHeight="1" x14ac:dyDescent="0.2">
      <c r="P479" s="65"/>
      <c r="Q479" s="65"/>
      <c r="R479" s="65"/>
      <c r="S479" s="65"/>
    </row>
    <row r="480" spans="16:19" ht="15.75" customHeight="1" x14ac:dyDescent="0.2">
      <c r="P480" s="65"/>
      <c r="Q480" s="65"/>
      <c r="R480" s="65"/>
      <c r="S480" s="65"/>
    </row>
    <row r="481" spans="16:19" ht="15.75" customHeight="1" x14ac:dyDescent="0.2">
      <c r="P481" s="65"/>
      <c r="Q481" s="65"/>
      <c r="R481" s="65"/>
      <c r="S481" s="65"/>
    </row>
    <row r="482" spans="16:19" ht="15.75" customHeight="1" x14ac:dyDescent="0.2">
      <c r="P482" s="65"/>
      <c r="Q482" s="65"/>
      <c r="R482" s="65"/>
      <c r="S482" s="65"/>
    </row>
    <row r="483" spans="16:19" ht="15.75" customHeight="1" x14ac:dyDescent="0.2">
      <c r="P483" s="65"/>
      <c r="Q483" s="65"/>
      <c r="R483" s="65"/>
      <c r="S483" s="65"/>
    </row>
    <row r="484" spans="16:19" ht="15.75" customHeight="1" x14ac:dyDescent="0.2">
      <c r="P484" s="65"/>
      <c r="Q484" s="65"/>
      <c r="R484" s="65"/>
      <c r="S484" s="65"/>
    </row>
    <row r="485" spans="16:19" ht="15.75" customHeight="1" x14ac:dyDescent="0.2">
      <c r="P485" s="65"/>
      <c r="Q485" s="65"/>
      <c r="R485" s="65"/>
      <c r="S485" s="65"/>
    </row>
    <row r="486" spans="16:19" ht="15.75" customHeight="1" x14ac:dyDescent="0.2">
      <c r="P486" s="65"/>
      <c r="Q486" s="65"/>
      <c r="R486" s="65"/>
      <c r="S486" s="65"/>
    </row>
    <row r="487" spans="16:19" ht="15.75" customHeight="1" x14ac:dyDescent="0.2">
      <c r="P487" s="65"/>
      <c r="Q487" s="65"/>
      <c r="R487" s="65"/>
      <c r="S487" s="65"/>
    </row>
    <row r="488" spans="16:19" ht="15.75" customHeight="1" x14ac:dyDescent="0.2">
      <c r="P488" s="65"/>
      <c r="Q488" s="65"/>
      <c r="R488" s="65"/>
      <c r="S488" s="65"/>
    </row>
    <row r="489" spans="16:19" ht="15.75" customHeight="1" x14ac:dyDescent="0.2">
      <c r="P489" s="65"/>
      <c r="Q489" s="65"/>
      <c r="R489" s="65"/>
      <c r="S489" s="65"/>
    </row>
    <row r="490" spans="16:19" ht="15.75" customHeight="1" x14ac:dyDescent="0.2">
      <c r="P490" s="65"/>
      <c r="Q490" s="65"/>
      <c r="R490" s="65"/>
      <c r="S490" s="65"/>
    </row>
    <row r="491" spans="16:19" ht="15.75" customHeight="1" x14ac:dyDescent="0.2">
      <c r="P491" s="65"/>
      <c r="Q491" s="65"/>
      <c r="R491" s="65"/>
      <c r="S491" s="65"/>
    </row>
    <row r="492" spans="16:19" ht="15.75" customHeight="1" x14ac:dyDescent="0.2">
      <c r="P492" s="65"/>
      <c r="Q492" s="65"/>
      <c r="R492" s="65"/>
      <c r="S492" s="65"/>
    </row>
    <row r="493" spans="16:19" ht="15.75" customHeight="1" x14ac:dyDescent="0.2">
      <c r="P493" s="65"/>
      <c r="Q493" s="65"/>
      <c r="R493" s="65"/>
      <c r="S493" s="65"/>
    </row>
    <row r="494" spans="16:19" ht="15.75" customHeight="1" x14ac:dyDescent="0.2">
      <c r="P494" s="65"/>
      <c r="Q494" s="65"/>
      <c r="R494" s="65"/>
      <c r="S494" s="65"/>
    </row>
    <row r="495" spans="16:19" ht="15.75" customHeight="1" x14ac:dyDescent="0.2">
      <c r="P495" s="65"/>
      <c r="Q495" s="65"/>
      <c r="R495" s="65"/>
      <c r="S495" s="65"/>
    </row>
    <row r="496" spans="16:19" ht="15.75" customHeight="1" x14ac:dyDescent="0.2">
      <c r="P496" s="65"/>
      <c r="Q496" s="65"/>
      <c r="R496" s="65"/>
      <c r="S496" s="65"/>
    </row>
    <row r="497" spans="16:19" ht="15.75" customHeight="1" x14ac:dyDescent="0.2">
      <c r="P497" s="65"/>
      <c r="Q497" s="65"/>
      <c r="R497" s="65"/>
      <c r="S497" s="65"/>
    </row>
    <row r="498" spans="16:19" ht="15.75" customHeight="1" x14ac:dyDescent="0.2">
      <c r="P498" s="65"/>
      <c r="Q498" s="65"/>
      <c r="R498" s="65"/>
      <c r="S498" s="65"/>
    </row>
    <row r="499" spans="16:19" ht="15.75" customHeight="1" x14ac:dyDescent="0.2">
      <c r="P499" s="65"/>
      <c r="Q499" s="65"/>
      <c r="R499" s="65"/>
      <c r="S499" s="65"/>
    </row>
    <row r="500" spans="16:19" ht="15.75" customHeight="1" x14ac:dyDescent="0.2">
      <c r="P500" s="65"/>
      <c r="Q500" s="65"/>
      <c r="R500" s="65"/>
      <c r="S500" s="65"/>
    </row>
    <row r="501" spans="16:19" ht="15.75" customHeight="1" x14ac:dyDescent="0.2">
      <c r="P501" s="65"/>
      <c r="Q501" s="65"/>
      <c r="R501" s="65"/>
      <c r="S501" s="65"/>
    </row>
    <row r="502" spans="16:19" ht="15.75" customHeight="1" x14ac:dyDescent="0.2">
      <c r="P502" s="65"/>
      <c r="Q502" s="65"/>
      <c r="R502" s="65"/>
      <c r="S502" s="65"/>
    </row>
    <row r="503" spans="16:19" ht="15.75" customHeight="1" x14ac:dyDescent="0.2">
      <c r="P503" s="65"/>
      <c r="Q503" s="65"/>
      <c r="R503" s="65"/>
      <c r="S503" s="65"/>
    </row>
    <row r="504" spans="16:19" ht="15.75" customHeight="1" x14ac:dyDescent="0.2">
      <c r="P504" s="65"/>
      <c r="Q504" s="65"/>
      <c r="R504" s="65"/>
      <c r="S504" s="65"/>
    </row>
    <row r="505" spans="16:19" ht="15.75" customHeight="1" x14ac:dyDescent="0.2">
      <c r="P505" s="65"/>
      <c r="Q505" s="65"/>
      <c r="R505" s="65"/>
      <c r="S505" s="65"/>
    </row>
    <row r="506" spans="16:19" ht="15.75" customHeight="1" x14ac:dyDescent="0.2">
      <c r="P506" s="65"/>
      <c r="Q506" s="65"/>
      <c r="R506" s="65"/>
      <c r="S506" s="65"/>
    </row>
    <row r="507" spans="16:19" ht="15.75" customHeight="1" x14ac:dyDescent="0.2">
      <c r="P507" s="65"/>
      <c r="Q507" s="65"/>
      <c r="R507" s="65"/>
      <c r="S507" s="65"/>
    </row>
    <row r="508" spans="16:19" ht="15.75" customHeight="1" x14ac:dyDescent="0.2">
      <c r="P508" s="65"/>
      <c r="Q508" s="65"/>
      <c r="R508" s="65"/>
      <c r="S508" s="65"/>
    </row>
    <row r="509" spans="16:19" ht="15.75" customHeight="1" x14ac:dyDescent="0.2">
      <c r="P509" s="65"/>
      <c r="Q509" s="65"/>
      <c r="R509" s="65"/>
      <c r="S509" s="65"/>
    </row>
    <row r="510" spans="16:19" ht="15.75" customHeight="1" x14ac:dyDescent="0.2">
      <c r="P510" s="65"/>
      <c r="Q510" s="65"/>
      <c r="R510" s="65"/>
      <c r="S510" s="65"/>
    </row>
    <row r="511" spans="16:19" ht="15.75" customHeight="1" x14ac:dyDescent="0.2">
      <c r="P511" s="65"/>
      <c r="Q511" s="65"/>
      <c r="R511" s="65"/>
      <c r="S511" s="65"/>
    </row>
    <row r="512" spans="16:19" ht="15.75" customHeight="1" x14ac:dyDescent="0.2">
      <c r="P512" s="65"/>
      <c r="Q512" s="65"/>
      <c r="R512" s="65"/>
      <c r="S512" s="65"/>
    </row>
    <row r="513" spans="16:19" ht="15.75" customHeight="1" x14ac:dyDescent="0.2">
      <c r="P513" s="65"/>
      <c r="Q513" s="65"/>
      <c r="R513" s="65"/>
      <c r="S513" s="65"/>
    </row>
    <row r="514" spans="16:19" ht="15.75" customHeight="1" x14ac:dyDescent="0.2">
      <c r="P514" s="65"/>
      <c r="Q514" s="65"/>
      <c r="R514" s="65"/>
      <c r="S514" s="65"/>
    </row>
    <row r="515" spans="16:19" ht="15.75" customHeight="1" x14ac:dyDescent="0.2">
      <c r="P515" s="65"/>
      <c r="Q515" s="65"/>
      <c r="R515" s="65"/>
      <c r="S515" s="65"/>
    </row>
    <row r="516" spans="16:19" ht="15.75" customHeight="1" x14ac:dyDescent="0.2">
      <c r="P516" s="65"/>
      <c r="Q516" s="65"/>
      <c r="R516" s="65"/>
      <c r="S516" s="65"/>
    </row>
    <row r="517" spans="16:19" ht="15.75" customHeight="1" x14ac:dyDescent="0.2">
      <c r="P517" s="65"/>
      <c r="Q517" s="65"/>
      <c r="R517" s="65"/>
      <c r="S517" s="65"/>
    </row>
    <row r="518" spans="16:19" ht="15.75" customHeight="1" x14ac:dyDescent="0.2">
      <c r="P518" s="65"/>
      <c r="Q518" s="65"/>
      <c r="R518" s="65"/>
      <c r="S518" s="65"/>
    </row>
    <row r="519" spans="16:19" ht="15.75" customHeight="1" x14ac:dyDescent="0.2">
      <c r="P519" s="65"/>
      <c r="Q519" s="65"/>
      <c r="R519" s="65"/>
      <c r="S519" s="65"/>
    </row>
    <row r="520" spans="16:19" ht="15.75" customHeight="1" x14ac:dyDescent="0.2">
      <c r="P520" s="65"/>
      <c r="Q520" s="65"/>
      <c r="R520" s="65"/>
      <c r="S520" s="65"/>
    </row>
    <row r="521" spans="16:19" ht="15.75" customHeight="1" x14ac:dyDescent="0.2">
      <c r="P521" s="65"/>
      <c r="Q521" s="65"/>
      <c r="R521" s="65"/>
      <c r="S521" s="65"/>
    </row>
    <row r="522" spans="16:19" ht="15.75" customHeight="1" x14ac:dyDescent="0.2">
      <c r="P522" s="65"/>
      <c r="Q522" s="65"/>
      <c r="R522" s="65"/>
      <c r="S522" s="65"/>
    </row>
    <row r="523" spans="16:19" ht="15.75" customHeight="1" x14ac:dyDescent="0.2">
      <c r="P523" s="65"/>
      <c r="Q523" s="65"/>
      <c r="R523" s="65"/>
      <c r="S523" s="65"/>
    </row>
    <row r="524" spans="16:19" ht="15.75" customHeight="1" x14ac:dyDescent="0.2">
      <c r="P524" s="65"/>
      <c r="Q524" s="65"/>
      <c r="R524" s="65"/>
      <c r="S524" s="65"/>
    </row>
    <row r="525" spans="16:19" ht="15.75" customHeight="1" x14ac:dyDescent="0.2">
      <c r="P525" s="65"/>
      <c r="Q525" s="65"/>
      <c r="R525" s="65"/>
      <c r="S525" s="65"/>
    </row>
    <row r="526" spans="16:19" ht="15.75" customHeight="1" x14ac:dyDescent="0.2">
      <c r="P526" s="65"/>
      <c r="Q526" s="65"/>
      <c r="R526" s="65"/>
      <c r="S526" s="65"/>
    </row>
    <row r="527" spans="16:19" ht="15.75" customHeight="1" x14ac:dyDescent="0.2">
      <c r="P527" s="65"/>
      <c r="Q527" s="65"/>
      <c r="R527" s="65"/>
      <c r="S527" s="65"/>
    </row>
    <row r="528" spans="16:19" ht="15.75" customHeight="1" x14ac:dyDescent="0.2">
      <c r="P528" s="65"/>
      <c r="Q528" s="65"/>
      <c r="R528" s="65"/>
      <c r="S528" s="65"/>
    </row>
    <row r="529" spans="16:19" ht="15.75" customHeight="1" x14ac:dyDescent="0.2">
      <c r="P529" s="65"/>
      <c r="Q529" s="65"/>
      <c r="R529" s="65"/>
      <c r="S529" s="65"/>
    </row>
    <row r="530" spans="16:19" ht="15.75" customHeight="1" x14ac:dyDescent="0.2">
      <c r="P530" s="65"/>
      <c r="Q530" s="65"/>
      <c r="R530" s="65"/>
      <c r="S530" s="65"/>
    </row>
    <row r="531" spans="16:19" ht="15.75" customHeight="1" x14ac:dyDescent="0.2">
      <c r="P531" s="65"/>
      <c r="Q531" s="65"/>
      <c r="R531" s="65"/>
      <c r="S531" s="65"/>
    </row>
    <row r="532" spans="16:19" ht="15.75" customHeight="1" x14ac:dyDescent="0.2">
      <c r="P532" s="65"/>
      <c r="Q532" s="65"/>
      <c r="R532" s="65"/>
      <c r="S532" s="65"/>
    </row>
    <row r="533" spans="16:19" ht="15.75" customHeight="1" x14ac:dyDescent="0.2">
      <c r="P533" s="65"/>
      <c r="Q533" s="65"/>
      <c r="R533" s="65"/>
      <c r="S533" s="65"/>
    </row>
    <row r="534" spans="16:19" ht="15.75" customHeight="1" x14ac:dyDescent="0.2">
      <c r="P534" s="65"/>
      <c r="Q534" s="65"/>
      <c r="R534" s="65"/>
      <c r="S534" s="65"/>
    </row>
    <row r="535" spans="16:19" ht="15.75" customHeight="1" x14ac:dyDescent="0.2">
      <c r="P535" s="65"/>
      <c r="Q535" s="65"/>
      <c r="R535" s="65"/>
      <c r="S535" s="65"/>
    </row>
    <row r="536" spans="16:19" ht="15.75" customHeight="1" x14ac:dyDescent="0.2">
      <c r="P536" s="65"/>
      <c r="Q536" s="65"/>
      <c r="R536" s="65"/>
      <c r="S536" s="65"/>
    </row>
    <row r="537" spans="16:19" ht="15.75" customHeight="1" x14ac:dyDescent="0.2">
      <c r="P537" s="65"/>
      <c r="Q537" s="65"/>
      <c r="R537" s="65"/>
      <c r="S537" s="65"/>
    </row>
    <row r="538" spans="16:19" ht="15.75" customHeight="1" x14ac:dyDescent="0.2">
      <c r="P538" s="65"/>
      <c r="Q538" s="65"/>
      <c r="R538" s="65"/>
      <c r="S538" s="65"/>
    </row>
    <row r="539" spans="16:19" ht="15.75" customHeight="1" x14ac:dyDescent="0.2">
      <c r="P539" s="65"/>
      <c r="Q539" s="65"/>
      <c r="R539" s="65"/>
      <c r="S539" s="65"/>
    </row>
    <row r="540" spans="16:19" ht="15.75" customHeight="1" x14ac:dyDescent="0.2">
      <c r="P540" s="65"/>
      <c r="Q540" s="65"/>
      <c r="R540" s="65"/>
      <c r="S540" s="65"/>
    </row>
    <row r="541" spans="16:19" ht="15.75" customHeight="1" x14ac:dyDescent="0.2">
      <c r="P541" s="65"/>
      <c r="Q541" s="65"/>
      <c r="R541" s="65"/>
      <c r="S541" s="65"/>
    </row>
    <row r="542" spans="16:19" ht="15.75" customHeight="1" x14ac:dyDescent="0.2">
      <c r="P542" s="65"/>
      <c r="Q542" s="65"/>
      <c r="R542" s="65"/>
      <c r="S542" s="65"/>
    </row>
    <row r="543" spans="16:19" ht="15.75" customHeight="1" x14ac:dyDescent="0.2">
      <c r="P543" s="65"/>
      <c r="Q543" s="65"/>
      <c r="R543" s="65"/>
      <c r="S543" s="65"/>
    </row>
    <row r="544" spans="16:19" ht="15.75" customHeight="1" x14ac:dyDescent="0.2">
      <c r="P544" s="65"/>
      <c r="Q544" s="65"/>
      <c r="R544" s="65"/>
      <c r="S544" s="65"/>
    </row>
    <row r="545" spans="16:19" ht="15.75" customHeight="1" x14ac:dyDescent="0.2">
      <c r="P545" s="65"/>
      <c r="Q545" s="65"/>
      <c r="R545" s="65"/>
      <c r="S545" s="65"/>
    </row>
    <row r="546" spans="16:19" ht="15.75" customHeight="1" x14ac:dyDescent="0.2">
      <c r="P546" s="65"/>
      <c r="Q546" s="65"/>
      <c r="R546" s="65"/>
      <c r="S546" s="65"/>
    </row>
    <row r="547" spans="16:19" ht="15.75" customHeight="1" x14ac:dyDescent="0.2">
      <c r="P547" s="65"/>
      <c r="Q547" s="65"/>
      <c r="R547" s="65"/>
      <c r="S547" s="65"/>
    </row>
    <row r="548" spans="16:19" ht="15.75" customHeight="1" x14ac:dyDescent="0.2">
      <c r="P548" s="65"/>
      <c r="Q548" s="65"/>
      <c r="R548" s="65"/>
      <c r="S548" s="65"/>
    </row>
    <row r="549" spans="16:19" ht="15.75" customHeight="1" x14ac:dyDescent="0.2">
      <c r="P549" s="65"/>
      <c r="Q549" s="65"/>
      <c r="R549" s="65"/>
      <c r="S549" s="65"/>
    </row>
    <row r="550" spans="16:19" ht="15.75" customHeight="1" x14ac:dyDescent="0.2">
      <c r="P550" s="65"/>
      <c r="Q550" s="65"/>
      <c r="R550" s="65"/>
      <c r="S550" s="65"/>
    </row>
    <row r="551" spans="16:19" ht="15.75" customHeight="1" x14ac:dyDescent="0.2">
      <c r="P551" s="65"/>
      <c r="Q551" s="65"/>
      <c r="R551" s="65"/>
      <c r="S551" s="65"/>
    </row>
    <row r="552" spans="16:19" ht="15.75" customHeight="1" x14ac:dyDescent="0.2">
      <c r="P552" s="65"/>
      <c r="Q552" s="65"/>
      <c r="R552" s="65"/>
      <c r="S552" s="65"/>
    </row>
    <row r="553" spans="16:19" ht="15.75" customHeight="1" x14ac:dyDescent="0.2">
      <c r="P553" s="65"/>
      <c r="Q553" s="65"/>
      <c r="R553" s="65"/>
      <c r="S553" s="65"/>
    </row>
    <row r="554" spans="16:19" ht="15.75" customHeight="1" x14ac:dyDescent="0.2">
      <c r="P554" s="65"/>
      <c r="Q554" s="65"/>
      <c r="R554" s="65"/>
      <c r="S554" s="65"/>
    </row>
    <row r="555" spans="16:19" ht="15.75" customHeight="1" x14ac:dyDescent="0.2">
      <c r="P555" s="65"/>
      <c r="Q555" s="65"/>
      <c r="R555" s="65"/>
      <c r="S555" s="65"/>
    </row>
    <row r="556" spans="16:19" ht="15.75" customHeight="1" x14ac:dyDescent="0.2">
      <c r="P556" s="65"/>
      <c r="Q556" s="65"/>
      <c r="R556" s="65"/>
      <c r="S556" s="65"/>
    </row>
    <row r="557" spans="16:19" ht="15.75" customHeight="1" x14ac:dyDescent="0.2">
      <c r="P557" s="65"/>
      <c r="Q557" s="65"/>
      <c r="R557" s="65"/>
      <c r="S557" s="65"/>
    </row>
    <row r="558" spans="16:19" ht="15.75" customHeight="1" x14ac:dyDescent="0.2">
      <c r="P558" s="65"/>
      <c r="Q558" s="65"/>
      <c r="R558" s="65"/>
      <c r="S558" s="65"/>
    </row>
    <row r="559" spans="16:19" ht="15.75" customHeight="1" x14ac:dyDescent="0.2">
      <c r="P559" s="65"/>
      <c r="Q559" s="65"/>
      <c r="R559" s="65"/>
      <c r="S559" s="65"/>
    </row>
    <row r="560" spans="16:19" ht="15.75" customHeight="1" x14ac:dyDescent="0.2">
      <c r="P560" s="65"/>
      <c r="Q560" s="65"/>
      <c r="R560" s="65"/>
      <c r="S560" s="65"/>
    </row>
    <row r="561" spans="16:19" ht="15.75" customHeight="1" x14ac:dyDescent="0.2">
      <c r="P561" s="65"/>
      <c r="Q561" s="65"/>
      <c r="R561" s="65"/>
      <c r="S561" s="65"/>
    </row>
    <row r="562" spans="16:19" ht="15.75" customHeight="1" x14ac:dyDescent="0.2">
      <c r="P562" s="65"/>
      <c r="Q562" s="65"/>
      <c r="R562" s="65"/>
      <c r="S562" s="65"/>
    </row>
    <row r="563" spans="16:19" ht="15.75" customHeight="1" x14ac:dyDescent="0.2">
      <c r="P563" s="65"/>
      <c r="Q563" s="65"/>
      <c r="R563" s="65"/>
      <c r="S563" s="65"/>
    </row>
    <row r="564" spans="16:19" ht="15.75" customHeight="1" x14ac:dyDescent="0.2">
      <c r="P564" s="65"/>
      <c r="Q564" s="65"/>
      <c r="R564" s="65"/>
      <c r="S564" s="65"/>
    </row>
    <row r="565" spans="16:19" ht="15.75" customHeight="1" x14ac:dyDescent="0.2">
      <c r="P565" s="65"/>
      <c r="Q565" s="65"/>
      <c r="R565" s="65"/>
      <c r="S565" s="65"/>
    </row>
    <row r="566" spans="16:19" ht="15.75" customHeight="1" x14ac:dyDescent="0.2">
      <c r="P566" s="65"/>
      <c r="Q566" s="65"/>
      <c r="R566" s="65"/>
      <c r="S566" s="65"/>
    </row>
    <row r="567" spans="16:19" ht="15.75" customHeight="1" x14ac:dyDescent="0.2">
      <c r="P567" s="65"/>
      <c r="Q567" s="65"/>
      <c r="R567" s="65"/>
      <c r="S567" s="65"/>
    </row>
    <row r="568" spans="16:19" ht="15.75" customHeight="1" x14ac:dyDescent="0.2">
      <c r="P568" s="65"/>
      <c r="Q568" s="65"/>
      <c r="R568" s="65"/>
      <c r="S568" s="65"/>
    </row>
    <row r="569" spans="16:19" ht="15.75" customHeight="1" x14ac:dyDescent="0.2">
      <c r="P569" s="65"/>
      <c r="Q569" s="65"/>
      <c r="R569" s="65"/>
      <c r="S569" s="65"/>
    </row>
    <row r="570" spans="16:19" ht="15.75" customHeight="1" x14ac:dyDescent="0.2">
      <c r="P570" s="65"/>
      <c r="Q570" s="65"/>
      <c r="R570" s="65"/>
      <c r="S570" s="65"/>
    </row>
    <row r="571" spans="16:19" ht="15.75" customHeight="1" x14ac:dyDescent="0.2">
      <c r="P571" s="65"/>
      <c r="Q571" s="65"/>
      <c r="R571" s="65"/>
      <c r="S571" s="65"/>
    </row>
    <row r="572" spans="16:19" ht="15.75" customHeight="1" x14ac:dyDescent="0.2">
      <c r="P572" s="65"/>
      <c r="Q572" s="65"/>
      <c r="R572" s="65"/>
      <c r="S572" s="65"/>
    </row>
    <row r="573" spans="16:19" ht="15.75" customHeight="1" x14ac:dyDescent="0.2">
      <c r="P573" s="65"/>
      <c r="Q573" s="65"/>
      <c r="R573" s="65"/>
      <c r="S573" s="65"/>
    </row>
    <row r="574" spans="16:19" ht="15.75" customHeight="1" x14ac:dyDescent="0.2">
      <c r="P574" s="65"/>
      <c r="Q574" s="65"/>
      <c r="R574" s="65"/>
      <c r="S574" s="65"/>
    </row>
    <row r="575" spans="16:19" ht="15.75" customHeight="1" x14ac:dyDescent="0.2">
      <c r="P575" s="65"/>
      <c r="Q575" s="65"/>
      <c r="R575" s="65"/>
      <c r="S575" s="65"/>
    </row>
    <row r="576" spans="16:19" ht="15.75" customHeight="1" x14ac:dyDescent="0.2">
      <c r="P576" s="65"/>
      <c r="Q576" s="65"/>
      <c r="R576" s="65"/>
      <c r="S576" s="65"/>
    </row>
    <row r="577" spans="16:19" ht="15.75" customHeight="1" x14ac:dyDescent="0.2">
      <c r="P577" s="65"/>
      <c r="Q577" s="65"/>
      <c r="R577" s="65"/>
      <c r="S577" s="65"/>
    </row>
    <row r="578" spans="16:19" ht="15.75" customHeight="1" x14ac:dyDescent="0.2">
      <c r="P578" s="65"/>
      <c r="Q578" s="65"/>
      <c r="R578" s="65"/>
      <c r="S578" s="65"/>
    </row>
    <row r="579" spans="16:19" ht="15.75" customHeight="1" x14ac:dyDescent="0.2">
      <c r="P579" s="65"/>
      <c r="Q579" s="65"/>
      <c r="R579" s="65"/>
      <c r="S579" s="65"/>
    </row>
    <row r="580" spans="16:19" ht="15.75" customHeight="1" x14ac:dyDescent="0.2">
      <c r="P580" s="65"/>
      <c r="Q580" s="65"/>
      <c r="R580" s="65"/>
      <c r="S580" s="65"/>
    </row>
    <row r="581" spans="16:19" ht="15.75" customHeight="1" x14ac:dyDescent="0.2">
      <c r="P581" s="65"/>
      <c r="Q581" s="65"/>
      <c r="R581" s="65"/>
      <c r="S581" s="65"/>
    </row>
    <row r="582" spans="16:19" ht="15.75" customHeight="1" x14ac:dyDescent="0.2">
      <c r="P582" s="65"/>
      <c r="Q582" s="65"/>
      <c r="R582" s="65"/>
      <c r="S582" s="65"/>
    </row>
    <row r="583" spans="16:19" ht="15.75" customHeight="1" x14ac:dyDescent="0.2">
      <c r="P583" s="65"/>
      <c r="Q583" s="65"/>
      <c r="R583" s="65"/>
      <c r="S583" s="65"/>
    </row>
    <row r="584" spans="16:19" ht="15.75" customHeight="1" x14ac:dyDescent="0.2">
      <c r="P584" s="65"/>
      <c r="Q584" s="65"/>
      <c r="R584" s="65"/>
      <c r="S584" s="65"/>
    </row>
    <row r="585" spans="16:19" ht="15.75" customHeight="1" x14ac:dyDescent="0.2">
      <c r="P585" s="65"/>
      <c r="Q585" s="65"/>
      <c r="R585" s="65"/>
      <c r="S585" s="65"/>
    </row>
    <row r="586" spans="16:19" ht="15.75" customHeight="1" x14ac:dyDescent="0.2">
      <c r="P586" s="65"/>
      <c r="Q586" s="65"/>
      <c r="R586" s="65"/>
      <c r="S586" s="65"/>
    </row>
    <row r="587" spans="16:19" ht="15.75" customHeight="1" x14ac:dyDescent="0.2">
      <c r="P587" s="65"/>
      <c r="Q587" s="65"/>
      <c r="R587" s="65"/>
      <c r="S587" s="65"/>
    </row>
    <row r="588" spans="16:19" ht="15.75" customHeight="1" x14ac:dyDescent="0.2">
      <c r="P588" s="65"/>
      <c r="Q588" s="65"/>
      <c r="R588" s="65"/>
      <c r="S588" s="65"/>
    </row>
    <row r="589" spans="16:19" ht="15.75" customHeight="1" x14ac:dyDescent="0.2">
      <c r="P589" s="65"/>
      <c r="Q589" s="65"/>
      <c r="R589" s="65"/>
      <c r="S589" s="65"/>
    </row>
    <row r="590" spans="16:19" ht="15.75" customHeight="1" x14ac:dyDescent="0.2">
      <c r="P590" s="65"/>
      <c r="Q590" s="65"/>
      <c r="R590" s="65"/>
      <c r="S590" s="65"/>
    </row>
    <row r="591" spans="16:19" ht="15.75" customHeight="1" x14ac:dyDescent="0.2">
      <c r="P591" s="65"/>
      <c r="Q591" s="65"/>
      <c r="R591" s="65"/>
      <c r="S591" s="65"/>
    </row>
    <row r="592" spans="16:19" ht="15.75" customHeight="1" x14ac:dyDescent="0.2">
      <c r="P592" s="65"/>
      <c r="Q592" s="65"/>
      <c r="R592" s="65"/>
      <c r="S592" s="65"/>
    </row>
    <row r="593" spans="16:19" ht="15.75" customHeight="1" x14ac:dyDescent="0.2">
      <c r="P593" s="65"/>
      <c r="Q593" s="65"/>
      <c r="R593" s="65"/>
      <c r="S593" s="65"/>
    </row>
    <row r="594" spans="16:19" ht="15.75" customHeight="1" x14ac:dyDescent="0.2">
      <c r="P594" s="65"/>
      <c r="Q594" s="65"/>
      <c r="R594" s="65"/>
      <c r="S594" s="65"/>
    </row>
    <row r="595" spans="16:19" ht="15.75" customHeight="1" x14ac:dyDescent="0.2">
      <c r="P595" s="65"/>
      <c r="Q595" s="65"/>
      <c r="R595" s="65"/>
      <c r="S595" s="65"/>
    </row>
    <row r="596" spans="16:19" ht="15.75" customHeight="1" x14ac:dyDescent="0.2">
      <c r="P596" s="65"/>
      <c r="Q596" s="65"/>
      <c r="R596" s="65"/>
      <c r="S596" s="65"/>
    </row>
    <row r="597" spans="16:19" ht="15.75" customHeight="1" x14ac:dyDescent="0.2">
      <c r="P597" s="65"/>
      <c r="Q597" s="65"/>
      <c r="R597" s="65"/>
      <c r="S597" s="65"/>
    </row>
    <row r="598" spans="16:19" ht="15.75" customHeight="1" x14ac:dyDescent="0.2">
      <c r="P598" s="65"/>
      <c r="Q598" s="65"/>
      <c r="R598" s="65"/>
      <c r="S598" s="65"/>
    </row>
    <row r="599" spans="16:19" ht="15.75" customHeight="1" x14ac:dyDescent="0.2">
      <c r="P599" s="65"/>
      <c r="Q599" s="65"/>
      <c r="R599" s="65"/>
      <c r="S599" s="65"/>
    </row>
    <row r="600" spans="16:19" ht="15.75" customHeight="1" x14ac:dyDescent="0.2">
      <c r="P600" s="65"/>
      <c r="Q600" s="65"/>
      <c r="R600" s="65"/>
      <c r="S600" s="65"/>
    </row>
    <row r="601" spans="16:19" ht="15.75" customHeight="1" x14ac:dyDescent="0.2">
      <c r="P601" s="65"/>
      <c r="Q601" s="65"/>
      <c r="R601" s="65"/>
      <c r="S601" s="65"/>
    </row>
    <row r="602" spans="16:19" ht="15.75" customHeight="1" x14ac:dyDescent="0.2">
      <c r="P602" s="65"/>
      <c r="Q602" s="65"/>
      <c r="R602" s="65"/>
      <c r="S602" s="65"/>
    </row>
    <row r="603" spans="16:19" ht="15.75" customHeight="1" x14ac:dyDescent="0.2">
      <c r="P603" s="65"/>
      <c r="Q603" s="65"/>
      <c r="R603" s="65"/>
      <c r="S603" s="65"/>
    </row>
    <row r="604" spans="16:19" ht="15.75" customHeight="1" x14ac:dyDescent="0.2">
      <c r="P604" s="65"/>
      <c r="Q604" s="65"/>
      <c r="R604" s="65"/>
      <c r="S604" s="65"/>
    </row>
    <row r="605" spans="16:19" ht="15.75" customHeight="1" x14ac:dyDescent="0.2">
      <c r="P605" s="65"/>
      <c r="Q605" s="65"/>
      <c r="R605" s="65"/>
      <c r="S605" s="65"/>
    </row>
    <row r="606" spans="16:19" ht="15.75" customHeight="1" x14ac:dyDescent="0.2">
      <c r="P606" s="65"/>
      <c r="Q606" s="65"/>
      <c r="R606" s="65"/>
      <c r="S606" s="65"/>
    </row>
    <row r="607" spans="16:19" ht="15.75" customHeight="1" x14ac:dyDescent="0.2">
      <c r="P607" s="65"/>
      <c r="Q607" s="65"/>
      <c r="R607" s="65"/>
      <c r="S607" s="65"/>
    </row>
    <row r="608" spans="16:19" ht="15.75" customHeight="1" x14ac:dyDescent="0.2">
      <c r="P608" s="65"/>
      <c r="Q608" s="65"/>
      <c r="R608" s="65"/>
      <c r="S608" s="65"/>
    </row>
    <row r="609" spans="16:19" ht="15.75" customHeight="1" x14ac:dyDescent="0.2">
      <c r="P609" s="65"/>
      <c r="Q609" s="65"/>
      <c r="R609" s="65"/>
      <c r="S609" s="65"/>
    </row>
    <row r="610" spans="16:19" ht="15.75" customHeight="1" x14ac:dyDescent="0.2">
      <c r="P610" s="65"/>
      <c r="Q610" s="65"/>
      <c r="R610" s="65"/>
      <c r="S610" s="65"/>
    </row>
    <row r="611" spans="16:19" ht="15.75" customHeight="1" x14ac:dyDescent="0.2">
      <c r="P611" s="65"/>
      <c r="Q611" s="65"/>
      <c r="R611" s="65"/>
      <c r="S611" s="65"/>
    </row>
    <row r="612" spans="16:19" ht="15.75" customHeight="1" x14ac:dyDescent="0.2">
      <c r="P612" s="65"/>
      <c r="Q612" s="65"/>
      <c r="R612" s="65"/>
      <c r="S612" s="65"/>
    </row>
    <row r="613" spans="16:19" ht="15.75" customHeight="1" x14ac:dyDescent="0.2">
      <c r="P613" s="65"/>
      <c r="Q613" s="65"/>
      <c r="R613" s="65"/>
      <c r="S613" s="65"/>
    </row>
    <row r="614" spans="16:19" ht="15.75" customHeight="1" x14ac:dyDescent="0.2">
      <c r="P614" s="65"/>
      <c r="Q614" s="65"/>
      <c r="R614" s="65"/>
      <c r="S614" s="65"/>
    </row>
    <row r="615" spans="16:19" ht="15.75" customHeight="1" x14ac:dyDescent="0.2">
      <c r="P615" s="65"/>
      <c r="Q615" s="65"/>
      <c r="R615" s="65"/>
      <c r="S615" s="65"/>
    </row>
    <row r="616" spans="16:19" ht="15.75" customHeight="1" x14ac:dyDescent="0.2">
      <c r="P616" s="65"/>
      <c r="Q616" s="65"/>
      <c r="R616" s="65"/>
      <c r="S616" s="65"/>
    </row>
    <row r="617" spans="16:19" ht="15.75" customHeight="1" x14ac:dyDescent="0.2">
      <c r="P617" s="65"/>
      <c r="Q617" s="65"/>
      <c r="R617" s="65"/>
      <c r="S617" s="65"/>
    </row>
    <row r="618" spans="16:19" ht="15.75" customHeight="1" x14ac:dyDescent="0.2">
      <c r="P618" s="65"/>
      <c r="Q618" s="65"/>
      <c r="R618" s="65"/>
      <c r="S618" s="65"/>
    </row>
    <row r="619" spans="16:19" ht="15.75" customHeight="1" x14ac:dyDescent="0.2">
      <c r="P619" s="65"/>
      <c r="Q619" s="65"/>
      <c r="R619" s="65"/>
      <c r="S619" s="65"/>
    </row>
    <row r="620" spans="16:19" ht="15.75" customHeight="1" x14ac:dyDescent="0.2">
      <c r="P620" s="65"/>
      <c r="Q620" s="65"/>
      <c r="R620" s="65"/>
      <c r="S620" s="65"/>
    </row>
    <row r="621" spans="16:19" ht="15.75" customHeight="1" x14ac:dyDescent="0.2">
      <c r="P621" s="65"/>
      <c r="Q621" s="65"/>
      <c r="R621" s="65"/>
      <c r="S621" s="65"/>
    </row>
    <row r="622" spans="16:19" ht="15.75" customHeight="1" x14ac:dyDescent="0.2">
      <c r="P622" s="65"/>
      <c r="Q622" s="65"/>
      <c r="R622" s="65"/>
      <c r="S622" s="65"/>
    </row>
    <row r="623" spans="16:19" ht="15.75" customHeight="1" x14ac:dyDescent="0.2">
      <c r="P623" s="65"/>
      <c r="Q623" s="65"/>
      <c r="R623" s="65"/>
      <c r="S623" s="65"/>
    </row>
    <row r="624" spans="16:19" ht="15.75" customHeight="1" x14ac:dyDescent="0.2">
      <c r="P624" s="65"/>
      <c r="Q624" s="65"/>
      <c r="R624" s="65"/>
      <c r="S624" s="65"/>
    </row>
    <row r="625" spans="16:19" ht="15.75" customHeight="1" x14ac:dyDescent="0.2">
      <c r="P625" s="65"/>
      <c r="Q625" s="65"/>
      <c r="R625" s="65"/>
      <c r="S625" s="65"/>
    </row>
    <row r="626" spans="16:19" ht="15.75" customHeight="1" x14ac:dyDescent="0.2">
      <c r="P626" s="65"/>
      <c r="Q626" s="65"/>
      <c r="R626" s="65"/>
      <c r="S626" s="65"/>
    </row>
    <row r="627" spans="16:19" ht="15.75" customHeight="1" x14ac:dyDescent="0.2">
      <c r="P627" s="65"/>
      <c r="Q627" s="65"/>
      <c r="R627" s="65"/>
      <c r="S627" s="65"/>
    </row>
    <row r="628" spans="16:19" ht="15.75" customHeight="1" x14ac:dyDescent="0.2">
      <c r="P628" s="65"/>
      <c r="Q628" s="65"/>
      <c r="R628" s="65"/>
      <c r="S628" s="65"/>
    </row>
    <row r="629" spans="16:19" ht="15.75" customHeight="1" x14ac:dyDescent="0.2">
      <c r="P629" s="65"/>
      <c r="Q629" s="65"/>
      <c r="R629" s="65"/>
      <c r="S629" s="65"/>
    </row>
    <row r="630" spans="16:19" ht="15.75" customHeight="1" x14ac:dyDescent="0.2">
      <c r="P630" s="65"/>
      <c r="Q630" s="65"/>
      <c r="R630" s="65"/>
      <c r="S630" s="65"/>
    </row>
    <row r="631" spans="16:19" ht="15.75" customHeight="1" x14ac:dyDescent="0.2">
      <c r="P631" s="65"/>
      <c r="Q631" s="65"/>
      <c r="R631" s="65"/>
      <c r="S631" s="65"/>
    </row>
    <row r="632" spans="16:19" ht="15.75" customHeight="1" x14ac:dyDescent="0.2">
      <c r="P632" s="65"/>
      <c r="Q632" s="65"/>
      <c r="R632" s="65"/>
      <c r="S632" s="65"/>
    </row>
    <row r="633" spans="16:19" ht="15.75" customHeight="1" x14ac:dyDescent="0.2">
      <c r="P633" s="65"/>
      <c r="Q633" s="65"/>
      <c r="R633" s="65"/>
      <c r="S633" s="65"/>
    </row>
    <row r="634" spans="16:19" ht="15.75" customHeight="1" x14ac:dyDescent="0.2">
      <c r="P634" s="65"/>
      <c r="Q634" s="65"/>
      <c r="R634" s="65"/>
      <c r="S634" s="65"/>
    </row>
    <row r="635" spans="16:19" ht="15.75" customHeight="1" x14ac:dyDescent="0.2">
      <c r="P635" s="65"/>
      <c r="Q635" s="65"/>
      <c r="R635" s="65"/>
      <c r="S635" s="65"/>
    </row>
    <row r="636" spans="16:19" ht="15.75" customHeight="1" x14ac:dyDescent="0.2">
      <c r="P636" s="65"/>
      <c r="Q636" s="65"/>
      <c r="R636" s="65"/>
      <c r="S636" s="65"/>
    </row>
    <row r="637" spans="16:19" ht="15.75" customHeight="1" x14ac:dyDescent="0.2">
      <c r="P637" s="65"/>
      <c r="Q637" s="65"/>
      <c r="R637" s="65"/>
      <c r="S637" s="65"/>
    </row>
    <row r="638" spans="16:19" ht="15.75" customHeight="1" x14ac:dyDescent="0.2">
      <c r="P638" s="65"/>
      <c r="Q638" s="65"/>
      <c r="R638" s="65"/>
      <c r="S638" s="65"/>
    </row>
    <row r="639" spans="16:19" ht="15.75" customHeight="1" x14ac:dyDescent="0.2">
      <c r="P639" s="65"/>
      <c r="Q639" s="65"/>
      <c r="R639" s="65"/>
      <c r="S639" s="65"/>
    </row>
    <row r="640" spans="16:19" ht="15.75" customHeight="1" x14ac:dyDescent="0.2">
      <c r="P640" s="65"/>
      <c r="Q640" s="65"/>
      <c r="R640" s="65"/>
      <c r="S640" s="65"/>
    </row>
    <row r="641" spans="16:19" ht="15.75" customHeight="1" x14ac:dyDescent="0.2">
      <c r="P641" s="65"/>
      <c r="Q641" s="65"/>
      <c r="R641" s="65"/>
      <c r="S641" s="65"/>
    </row>
    <row r="642" spans="16:19" ht="15.75" customHeight="1" x14ac:dyDescent="0.2">
      <c r="P642" s="65"/>
      <c r="Q642" s="65"/>
      <c r="R642" s="65"/>
      <c r="S642" s="65"/>
    </row>
    <row r="643" spans="16:19" ht="15.75" customHeight="1" x14ac:dyDescent="0.2">
      <c r="P643" s="65"/>
      <c r="Q643" s="65"/>
      <c r="R643" s="65"/>
      <c r="S643" s="65"/>
    </row>
    <row r="644" spans="16:19" ht="15.75" customHeight="1" x14ac:dyDescent="0.2">
      <c r="P644" s="65"/>
      <c r="Q644" s="65"/>
      <c r="R644" s="65"/>
      <c r="S644" s="65"/>
    </row>
    <row r="645" spans="16:19" ht="15.75" customHeight="1" x14ac:dyDescent="0.2">
      <c r="P645" s="65"/>
      <c r="Q645" s="65"/>
      <c r="R645" s="65"/>
      <c r="S645" s="65"/>
    </row>
    <row r="646" spans="16:19" ht="15.75" customHeight="1" x14ac:dyDescent="0.2">
      <c r="P646" s="65"/>
      <c r="Q646" s="65"/>
      <c r="R646" s="65"/>
      <c r="S646" s="65"/>
    </row>
    <row r="647" spans="16:19" ht="15.75" customHeight="1" x14ac:dyDescent="0.2">
      <c r="P647" s="65"/>
      <c r="Q647" s="65"/>
      <c r="R647" s="65"/>
      <c r="S647" s="65"/>
    </row>
    <row r="648" spans="16:19" ht="15.75" customHeight="1" x14ac:dyDescent="0.2">
      <c r="P648" s="65"/>
      <c r="Q648" s="65"/>
      <c r="R648" s="65"/>
      <c r="S648" s="65"/>
    </row>
    <row r="649" spans="16:19" ht="15.75" customHeight="1" x14ac:dyDescent="0.2">
      <c r="P649" s="65"/>
      <c r="Q649" s="65"/>
      <c r="R649" s="65"/>
      <c r="S649" s="65"/>
    </row>
    <row r="650" spans="16:19" ht="15.75" customHeight="1" x14ac:dyDescent="0.2">
      <c r="P650" s="65"/>
      <c r="Q650" s="65"/>
      <c r="R650" s="65"/>
      <c r="S650" s="65"/>
    </row>
    <row r="651" spans="16:19" ht="15.75" customHeight="1" x14ac:dyDescent="0.2">
      <c r="P651" s="65"/>
      <c r="Q651" s="65"/>
      <c r="R651" s="65"/>
      <c r="S651" s="65"/>
    </row>
    <row r="652" spans="16:19" ht="15.75" customHeight="1" x14ac:dyDescent="0.2">
      <c r="P652" s="65"/>
      <c r="Q652" s="65"/>
      <c r="R652" s="65"/>
      <c r="S652" s="65"/>
    </row>
    <row r="653" spans="16:19" ht="15.75" customHeight="1" x14ac:dyDescent="0.2">
      <c r="P653" s="65"/>
      <c r="Q653" s="65"/>
      <c r="R653" s="65"/>
      <c r="S653" s="65"/>
    </row>
    <row r="654" spans="16:19" ht="15.75" customHeight="1" x14ac:dyDescent="0.2">
      <c r="P654" s="65"/>
      <c r="Q654" s="65"/>
      <c r="R654" s="65"/>
      <c r="S654" s="65"/>
    </row>
    <row r="655" spans="16:19" ht="15.75" customHeight="1" x14ac:dyDescent="0.2">
      <c r="P655" s="65"/>
      <c r="Q655" s="65"/>
      <c r="R655" s="65"/>
      <c r="S655" s="65"/>
    </row>
    <row r="656" spans="16:19" ht="15.75" customHeight="1" x14ac:dyDescent="0.2">
      <c r="P656" s="65"/>
      <c r="Q656" s="65"/>
      <c r="R656" s="65"/>
      <c r="S656" s="65"/>
    </row>
    <row r="657" spans="16:19" ht="15.75" customHeight="1" x14ac:dyDescent="0.2">
      <c r="P657" s="65"/>
      <c r="Q657" s="65"/>
      <c r="R657" s="65"/>
      <c r="S657" s="65"/>
    </row>
    <row r="658" spans="16:19" ht="15.75" customHeight="1" x14ac:dyDescent="0.2">
      <c r="P658" s="65"/>
      <c r="Q658" s="65"/>
      <c r="R658" s="65"/>
      <c r="S658" s="65"/>
    </row>
    <row r="659" spans="16:19" ht="15.75" customHeight="1" x14ac:dyDescent="0.2">
      <c r="P659" s="65"/>
      <c r="Q659" s="65"/>
      <c r="R659" s="65"/>
      <c r="S659" s="65"/>
    </row>
    <row r="660" spans="16:19" ht="15.75" customHeight="1" x14ac:dyDescent="0.2">
      <c r="P660" s="65"/>
      <c r="Q660" s="65"/>
      <c r="R660" s="65"/>
      <c r="S660" s="65"/>
    </row>
    <row r="661" spans="16:19" ht="15.75" customHeight="1" x14ac:dyDescent="0.2">
      <c r="P661" s="65"/>
      <c r="Q661" s="65"/>
      <c r="R661" s="65"/>
      <c r="S661" s="65"/>
    </row>
    <row r="662" spans="16:19" ht="15.75" customHeight="1" x14ac:dyDescent="0.2">
      <c r="P662" s="65"/>
      <c r="Q662" s="65"/>
      <c r="R662" s="65"/>
      <c r="S662" s="65"/>
    </row>
    <row r="663" spans="16:19" ht="15.75" customHeight="1" x14ac:dyDescent="0.2">
      <c r="P663" s="65"/>
      <c r="Q663" s="65"/>
      <c r="R663" s="65"/>
      <c r="S663" s="65"/>
    </row>
    <row r="664" spans="16:19" ht="15.75" customHeight="1" x14ac:dyDescent="0.2">
      <c r="P664" s="65"/>
      <c r="Q664" s="65"/>
      <c r="R664" s="65"/>
      <c r="S664" s="65"/>
    </row>
    <row r="665" spans="16:19" ht="15.75" customHeight="1" x14ac:dyDescent="0.2">
      <c r="P665" s="65"/>
      <c r="Q665" s="65"/>
      <c r="R665" s="65"/>
      <c r="S665" s="65"/>
    </row>
    <row r="666" spans="16:19" ht="15.75" customHeight="1" x14ac:dyDescent="0.2">
      <c r="P666" s="65"/>
      <c r="Q666" s="65"/>
      <c r="R666" s="65"/>
      <c r="S666" s="65"/>
    </row>
    <row r="667" spans="16:19" ht="15.75" customHeight="1" x14ac:dyDescent="0.2">
      <c r="P667" s="65"/>
      <c r="Q667" s="65"/>
      <c r="R667" s="65"/>
      <c r="S667" s="65"/>
    </row>
    <row r="668" spans="16:19" ht="15.75" customHeight="1" x14ac:dyDescent="0.2">
      <c r="P668" s="65"/>
      <c r="Q668" s="65"/>
      <c r="R668" s="65"/>
      <c r="S668" s="65"/>
    </row>
    <row r="669" spans="16:19" ht="15.75" customHeight="1" x14ac:dyDescent="0.2">
      <c r="P669" s="65"/>
      <c r="Q669" s="65"/>
      <c r="R669" s="65"/>
      <c r="S669" s="65"/>
    </row>
    <row r="670" spans="16:19" ht="15.75" customHeight="1" x14ac:dyDescent="0.2">
      <c r="P670" s="65"/>
      <c r="Q670" s="65"/>
      <c r="R670" s="65"/>
      <c r="S670" s="65"/>
    </row>
    <row r="671" spans="16:19" ht="15.75" customHeight="1" x14ac:dyDescent="0.2">
      <c r="P671" s="65"/>
      <c r="Q671" s="65"/>
      <c r="R671" s="65"/>
      <c r="S671" s="65"/>
    </row>
    <row r="672" spans="16:19" ht="15.75" customHeight="1" x14ac:dyDescent="0.2">
      <c r="P672" s="65"/>
      <c r="Q672" s="65"/>
      <c r="R672" s="65"/>
      <c r="S672" s="65"/>
    </row>
    <row r="673" spans="16:19" ht="15.75" customHeight="1" x14ac:dyDescent="0.2">
      <c r="P673" s="65"/>
      <c r="Q673" s="65"/>
      <c r="R673" s="65"/>
      <c r="S673" s="65"/>
    </row>
    <row r="674" spans="16:19" ht="15.75" customHeight="1" x14ac:dyDescent="0.2">
      <c r="P674" s="65"/>
      <c r="Q674" s="65"/>
      <c r="R674" s="65"/>
      <c r="S674" s="65"/>
    </row>
    <row r="675" spans="16:19" ht="15.75" customHeight="1" x14ac:dyDescent="0.2">
      <c r="P675" s="65"/>
      <c r="Q675" s="65"/>
      <c r="R675" s="65"/>
      <c r="S675" s="65"/>
    </row>
    <row r="676" spans="16:19" ht="15.75" customHeight="1" x14ac:dyDescent="0.2">
      <c r="P676" s="65"/>
      <c r="Q676" s="65"/>
      <c r="R676" s="65"/>
      <c r="S676" s="65"/>
    </row>
    <row r="677" spans="16:19" ht="15.75" customHeight="1" x14ac:dyDescent="0.2">
      <c r="P677" s="65"/>
      <c r="Q677" s="65"/>
      <c r="R677" s="65"/>
      <c r="S677" s="65"/>
    </row>
    <row r="678" spans="16:19" ht="15.75" customHeight="1" x14ac:dyDescent="0.2">
      <c r="P678" s="65"/>
      <c r="Q678" s="65"/>
      <c r="R678" s="65"/>
      <c r="S678" s="65"/>
    </row>
    <row r="679" spans="16:19" ht="15.75" customHeight="1" x14ac:dyDescent="0.2">
      <c r="P679" s="65"/>
      <c r="Q679" s="65"/>
      <c r="R679" s="65"/>
      <c r="S679" s="65"/>
    </row>
    <row r="680" spans="16:19" ht="15.75" customHeight="1" x14ac:dyDescent="0.2">
      <c r="P680" s="65"/>
      <c r="Q680" s="65"/>
      <c r="R680" s="65"/>
      <c r="S680" s="65"/>
    </row>
    <row r="681" spans="16:19" ht="15.75" customHeight="1" x14ac:dyDescent="0.2">
      <c r="P681" s="65"/>
      <c r="Q681" s="65"/>
      <c r="R681" s="65"/>
      <c r="S681" s="65"/>
    </row>
    <row r="682" spans="16:19" ht="15.75" customHeight="1" x14ac:dyDescent="0.2">
      <c r="P682" s="65"/>
      <c r="Q682" s="65"/>
      <c r="R682" s="65"/>
      <c r="S682" s="65"/>
    </row>
    <row r="683" spans="16:19" ht="15.75" customHeight="1" x14ac:dyDescent="0.2">
      <c r="P683" s="65"/>
      <c r="Q683" s="65"/>
      <c r="R683" s="65"/>
      <c r="S683" s="65"/>
    </row>
    <row r="684" spans="16:19" ht="15.75" customHeight="1" x14ac:dyDescent="0.2">
      <c r="P684" s="65"/>
      <c r="Q684" s="65"/>
      <c r="R684" s="65"/>
      <c r="S684" s="65"/>
    </row>
    <row r="685" spans="16:19" ht="15.75" customHeight="1" x14ac:dyDescent="0.2">
      <c r="P685" s="65"/>
      <c r="Q685" s="65"/>
      <c r="R685" s="65"/>
      <c r="S685" s="65"/>
    </row>
    <row r="686" spans="16:19" ht="15.75" customHeight="1" x14ac:dyDescent="0.2">
      <c r="P686" s="65"/>
      <c r="Q686" s="65"/>
      <c r="R686" s="65"/>
      <c r="S686" s="65"/>
    </row>
    <row r="687" spans="16:19" ht="15.75" customHeight="1" x14ac:dyDescent="0.2">
      <c r="P687" s="65"/>
      <c r="Q687" s="65"/>
      <c r="R687" s="65"/>
      <c r="S687" s="65"/>
    </row>
    <row r="688" spans="16:19" ht="15.75" customHeight="1" x14ac:dyDescent="0.2">
      <c r="P688" s="65"/>
      <c r="Q688" s="65"/>
      <c r="R688" s="65"/>
      <c r="S688" s="65"/>
    </row>
    <row r="689" spans="16:19" ht="15.75" customHeight="1" x14ac:dyDescent="0.2">
      <c r="P689" s="65"/>
      <c r="Q689" s="65"/>
      <c r="R689" s="65"/>
      <c r="S689" s="65"/>
    </row>
    <row r="690" spans="16:19" ht="15.75" customHeight="1" x14ac:dyDescent="0.2">
      <c r="P690" s="65"/>
      <c r="Q690" s="65"/>
      <c r="R690" s="65"/>
      <c r="S690" s="65"/>
    </row>
    <row r="691" spans="16:19" ht="15.75" customHeight="1" x14ac:dyDescent="0.2">
      <c r="P691" s="65"/>
      <c r="Q691" s="65"/>
      <c r="R691" s="65"/>
      <c r="S691" s="65"/>
    </row>
    <row r="692" spans="16:19" ht="15.75" customHeight="1" x14ac:dyDescent="0.2">
      <c r="P692" s="65"/>
      <c r="Q692" s="65"/>
      <c r="R692" s="65"/>
      <c r="S692" s="65"/>
    </row>
    <row r="693" spans="16:19" ht="15.75" customHeight="1" x14ac:dyDescent="0.2">
      <c r="P693" s="65"/>
      <c r="Q693" s="65"/>
      <c r="R693" s="65"/>
      <c r="S693" s="65"/>
    </row>
    <row r="694" spans="16:19" ht="15.75" customHeight="1" x14ac:dyDescent="0.2">
      <c r="P694" s="65"/>
      <c r="Q694" s="65"/>
      <c r="R694" s="65"/>
      <c r="S694" s="65"/>
    </row>
    <row r="695" spans="16:19" ht="15.75" customHeight="1" x14ac:dyDescent="0.2">
      <c r="P695" s="65"/>
      <c r="Q695" s="65"/>
      <c r="R695" s="65"/>
      <c r="S695" s="65"/>
    </row>
    <row r="696" spans="16:19" ht="15.75" customHeight="1" x14ac:dyDescent="0.2">
      <c r="P696" s="65"/>
      <c r="Q696" s="65"/>
      <c r="R696" s="65"/>
      <c r="S696" s="65"/>
    </row>
    <row r="697" spans="16:19" ht="15.75" customHeight="1" x14ac:dyDescent="0.2">
      <c r="P697" s="65"/>
      <c r="Q697" s="65"/>
      <c r="R697" s="65"/>
      <c r="S697" s="65"/>
    </row>
    <row r="698" spans="16:19" ht="15.75" customHeight="1" x14ac:dyDescent="0.2">
      <c r="P698" s="65"/>
      <c r="Q698" s="65"/>
      <c r="R698" s="65"/>
      <c r="S698" s="65"/>
    </row>
    <row r="699" spans="16:19" ht="15.75" customHeight="1" x14ac:dyDescent="0.2">
      <c r="P699" s="65"/>
      <c r="Q699" s="65"/>
      <c r="R699" s="65"/>
      <c r="S699" s="65"/>
    </row>
    <row r="700" spans="16:19" ht="15.75" customHeight="1" x14ac:dyDescent="0.2">
      <c r="P700" s="65"/>
      <c r="Q700" s="65"/>
      <c r="R700" s="65"/>
      <c r="S700" s="65"/>
    </row>
    <row r="701" spans="16:19" ht="15.75" customHeight="1" x14ac:dyDescent="0.2">
      <c r="P701" s="65"/>
      <c r="Q701" s="65"/>
      <c r="R701" s="65"/>
      <c r="S701" s="65"/>
    </row>
    <row r="702" spans="16:19" ht="15.75" customHeight="1" x14ac:dyDescent="0.2">
      <c r="P702" s="65"/>
      <c r="Q702" s="65"/>
      <c r="R702" s="65"/>
      <c r="S702" s="65"/>
    </row>
    <row r="703" spans="16:19" ht="15.75" customHeight="1" x14ac:dyDescent="0.2">
      <c r="P703" s="65"/>
      <c r="Q703" s="65"/>
      <c r="R703" s="65"/>
      <c r="S703" s="65"/>
    </row>
    <row r="704" spans="16:19" ht="15.75" customHeight="1" x14ac:dyDescent="0.2">
      <c r="P704" s="65"/>
      <c r="Q704" s="65"/>
      <c r="R704" s="65"/>
      <c r="S704" s="65"/>
    </row>
    <row r="705" spans="16:19" ht="15.75" customHeight="1" x14ac:dyDescent="0.2">
      <c r="P705" s="65"/>
      <c r="Q705" s="65"/>
      <c r="R705" s="65"/>
      <c r="S705" s="65"/>
    </row>
    <row r="706" spans="16:19" ht="15.75" customHeight="1" x14ac:dyDescent="0.2">
      <c r="P706" s="65"/>
      <c r="Q706" s="65"/>
      <c r="R706" s="65"/>
      <c r="S706" s="65"/>
    </row>
    <row r="707" spans="16:19" ht="15.75" customHeight="1" x14ac:dyDescent="0.2">
      <c r="P707" s="65"/>
      <c r="Q707" s="65"/>
      <c r="R707" s="65"/>
      <c r="S707" s="65"/>
    </row>
    <row r="708" spans="16:19" ht="15.75" customHeight="1" x14ac:dyDescent="0.2">
      <c r="P708" s="65"/>
      <c r="Q708" s="65"/>
      <c r="R708" s="65"/>
      <c r="S708" s="65"/>
    </row>
    <row r="709" spans="16:19" ht="15.75" customHeight="1" x14ac:dyDescent="0.2">
      <c r="P709" s="65"/>
      <c r="Q709" s="65"/>
      <c r="R709" s="65"/>
      <c r="S709" s="65"/>
    </row>
    <row r="710" spans="16:19" ht="15.75" customHeight="1" x14ac:dyDescent="0.2">
      <c r="P710" s="65"/>
      <c r="Q710" s="65"/>
      <c r="R710" s="65"/>
      <c r="S710" s="65"/>
    </row>
    <row r="711" spans="16:19" ht="15.75" customHeight="1" x14ac:dyDescent="0.2">
      <c r="P711" s="65"/>
      <c r="Q711" s="65"/>
      <c r="R711" s="65"/>
      <c r="S711" s="65"/>
    </row>
    <row r="712" spans="16:19" ht="15.75" customHeight="1" x14ac:dyDescent="0.2">
      <c r="P712" s="65"/>
      <c r="Q712" s="65"/>
      <c r="R712" s="65"/>
      <c r="S712" s="65"/>
    </row>
    <row r="713" spans="16:19" ht="15.75" customHeight="1" x14ac:dyDescent="0.2">
      <c r="P713" s="65"/>
      <c r="Q713" s="65"/>
      <c r="R713" s="65"/>
      <c r="S713" s="65"/>
    </row>
    <row r="714" spans="16:19" ht="15.75" customHeight="1" x14ac:dyDescent="0.2">
      <c r="P714" s="65"/>
      <c r="Q714" s="65"/>
      <c r="R714" s="65"/>
      <c r="S714" s="65"/>
    </row>
    <row r="715" spans="16:19" ht="15.75" customHeight="1" x14ac:dyDescent="0.2">
      <c r="P715" s="65"/>
      <c r="Q715" s="65"/>
      <c r="R715" s="65"/>
      <c r="S715" s="65"/>
    </row>
    <row r="716" spans="16:19" ht="15.75" customHeight="1" x14ac:dyDescent="0.2">
      <c r="P716" s="65"/>
      <c r="Q716" s="65"/>
      <c r="R716" s="65"/>
      <c r="S716" s="65"/>
    </row>
    <row r="717" spans="16:19" ht="15.75" customHeight="1" x14ac:dyDescent="0.2">
      <c r="P717" s="65"/>
      <c r="Q717" s="65"/>
      <c r="R717" s="65"/>
      <c r="S717" s="65"/>
    </row>
    <row r="718" spans="16:19" ht="15.75" customHeight="1" x14ac:dyDescent="0.2">
      <c r="P718" s="65"/>
      <c r="Q718" s="65"/>
      <c r="R718" s="65"/>
      <c r="S718" s="65"/>
    </row>
    <row r="719" spans="16:19" ht="15.75" customHeight="1" x14ac:dyDescent="0.2">
      <c r="P719" s="65"/>
      <c r="Q719" s="65"/>
      <c r="R719" s="65"/>
      <c r="S719" s="65"/>
    </row>
    <row r="720" spans="16:19" ht="15.75" customHeight="1" x14ac:dyDescent="0.2">
      <c r="P720" s="65"/>
      <c r="Q720" s="65"/>
      <c r="R720" s="65"/>
      <c r="S720" s="65"/>
    </row>
    <row r="721" spans="16:19" ht="15.75" customHeight="1" x14ac:dyDescent="0.2">
      <c r="P721" s="65"/>
      <c r="Q721" s="65"/>
      <c r="R721" s="65"/>
      <c r="S721" s="65"/>
    </row>
    <row r="722" spans="16:19" ht="15.75" customHeight="1" x14ac:dyDescent="0.2">
      <c r="P722" s="65"/>
      <c r="Q722" s="65"/>
      <c r="R722" s="65"/>
      <c r="S722" s="65"/>
    </row>
    <row r="723" spans="16:19" ht="15.75" customHeight="1" x14ac:dyDescent="0.2">
      <c r="P723" s="65"/>
      <c r="Q723" s="65"/>
      <c r="R723" s="65"/>
      <c r="S723" s="65"/>
    </row>
    <row r="724" spans="16:19" ht="15.75" customHeight="1" x14ac:dyDescent="0.2">
      <c r="P724" s="65"/>
      <c r="Q724" s="65"/>
      <c r="R724" s="65"/>
      <c r="S724" s="65"/>
    </row>
    <row r="725" spans="16:19" ht="15.75" customHeight="1" x14ac:dyDescent="0.2">
      <c r="P725" s="65"/>
      <c r="Q725" s="65"/>
      <c r="R725" s="65"/>
      <c r="S725" s="65"/>
    </row>
    <row r="726" spans="16:19" ht="15.75" customHeight="1" x14ac:dyDescent="0.2">
      <c r="P726" s="65"/>
      <c r="Q726" s="65"/>
      <c r="R726" s="65"/>
      <c r="S726" s="65"/>
    </row>
    <row r="727" spans="16:19" ht="15.75" customHeight="1" x14ac:dyDescent="0.2">
      <c r="P727" s="65"/>
      <c r="Q727" s="65"/>
      <c r="R727" s="65"/>
      <c r="S727" s="65"/>
    </row>
    <row r="728" spans="16:19" ht="15.75" customHeight="1" x14ac:dyDescent="0.2">
      <c r="P728" s="65"/>
      <c r="Q728" s="65"/>
      <c r="R728" s="65"/>
      <c r="S728" s="65"/>
    </row>
    <row r="729" spans="16:19" ht="15.75" customHeight="1" x14ac:dyDescent="0.2">
      <c r="P729" s="65"/>
      <c r="Q729" s="65"/>
      <c r="R729" s="65"/>
      <c r="S729" s="65"/>
    </row>
    <row r="730" spans="16:19" ht="15.75" customHeight="1" x14ac:dyDescent="0.2">
      <c r="P730" s="65"/>
      <c r="Q730" s="65"/>
      <c r="R730" s="65"/>
      <c r="S730" s="65"/>
    </row>
    <row r="731" spans="16:19" ht="15.75" customHeight="1" x14ac:dyDescent="0.2">
      <c r="P731" s="65"/>
      <c r="Q731" s="65"/>
      <c r="R731" s="65"/>
      <c r="S731" s="65"/>
    </row>
    <row r="732" spans="16:19" ht="15.75" customHeight="1" x14ac:dyDescent="0.2">
      <c r="P732" s="65"/>
      <c r="Q732" s="65"/>
      <c r="R732" s="65"/>
      <c r="S732" s="65"/>
    </row>
    <row r="733" spans="16:19" ht="15.75" customHeight="1" x14ac:dyDescent="0.2">
      <c r="P733" s="65"/>
      <c r="Q733" s="65"/>
      <c r="R733" s="65"/>
      <c r="S733" s="65"/>
    </row>
    <row r="734" spans="16:19" ht="15.75" customHeight="1" x14ac:dyDescent="0.2">
      <c r="P734" s="65"/>
      <c r="Q734" s="65"/>
      <c r="R734" s="65"/>
      <c r="S734" s="65"/>
    </row>
    <row r="735" spans="16:19" ht="15.75" customHeight="1" x14ac:dyDescent="0.2">
      <c r="P735" s="65"/>
      <c r="Q735" s="65"/>
      <c r="R735" s="65"/>
      <c r="S735" s="65"/>
    </row>
    <row r="736" spans="16:19" ht="15.75" customHeight="1" x14ac:dyDescent="0.2">
      <c r="P736" s="65"/>
      <c r="Q736" s="65"/>
      <c r="R736" s="65"/>
      <c r="S736" s="65"/>
    </row>
    <row r="737" spans="16:19" ht="15.75" customHeight="1" x14ac:dyDescent="0.2">
      <c r="P737" s="65"/>
      <c r="Q737" s="65"/>
      <c r="R737" s="65"/>
      <c r="S737" s="65"/>
    </row>
    <row r="738" spans="16:19" ht="15.75" customHeight="1" x14ac:dyDescent="0.2">
      <c r="P738" s="65"/>
      <c r="Q738" s="65"/>
      <c r="R738" s="65"/>
      <c r="S738" s="65"/>
    </row>
    <row r="739" spans="16:19" ht="15.75" customHeight="1" x14ac:dyDescent="0.2">
      <c r="P739" s="65"/>
      <c r="Q739" s="65"/>
      <c r="R739" s="65"/>
      <c r="S739" s="65"/>
    </row>
    <row r="740" spans="16:19" ht="15.75" customHeight="1" x14ac:dyDescent="0.2">
      <c r="P740" s="65"/>
      <c r="Q740" s="65"/>
      <c r="R740" s="65"/>
      <c r="S740" s="65"/>
    </row>
    <row r="741" spans="16:19" ht="15.75" customHeight="1" x14ac:dyDescent="0.2">
      <c r="P741" s="65"/>
      <c r="Q741" s="65"/>
      <c r="R741" s="65"/>
      <c r="S741" s="65"/>
    </row>
    <row r="742" spans="16:19" ht="15.75" customHeight="1" x14ac:dyDescent="0.2">
      <c r="P742" s="65"/>
      <c r="Q742" s="65"/>
      <c r="R742" s="65"/>
      <c r="S742" s="65"/>
    </row>
    <row r="743" spans="16:19" ht="15.75" customHeight="1" x14ac:dyDescent="0.2">
      <c r="P743" s="65"/>
      <c r="Q743" s="65"/>
      <c r="R743" s="65"/>
      <c r="S743" s="65"/>
    </row>
    <row r="744" spans="16:19" ht="15.75" customHeight="1" x14ac:dyDescent="0.2">
      <c r="P744" s="65"/>
      <c r="Q744" s="65"/>
      <c r="R744" s="65"/>
      <c r="S744" s="65"/>
    </row>
    <row r="745" spans="16:19" ht="15.75" customHeight="1" x14ac:dyDescent="0.2">
      <c r="P745" s="65"/>
      <c r="Q745" s="65"/>
      <c r="R745" s="65"/>
      <c r="S745" s="65"/>
    </row>
    <row r="746" spans="16:19" ht="15.75" customHeight="1" x14ac:dyDescent="0.2">
      <c r="P746" s="65"/>
      <c r="Q746" s="65"/>
      <c r="R746" s="65"/>
      <c r="S746" s="65"/>
    </row>
    <row r="747" spans="16:19" ht="15.75" customHeight="1" x14ac:dyDescent="0.2">
      <c r="P747" s="65"/>
      <c r="Q747" s="65"/>
      <c r="R747" s="65"/>
      <c r="S747" s="65"/>
    </row>
    <row r="748" spans="16:19" ht="15.75" customHeight="1" x14ac:dyDescent="0.2">
      <c r="P748" s="65"/>
      <c r="Q748" s="65"/>
      <c r="R748" s="65"/>
      <c r="S748" s="65"/>
    </row>
    <row r="749" spans="16:19" ht="15.75" customHeight="1" x14ac:dyDescent="0.2">
      <c r="P749" s="65"/>
      <c r="Q749" s="65"/>
      <c r="R749" s="65"/>
      <c r="S749" s="65"/>
    </row>
    <row r="750" spans="16:19" ht="15.75" customHeight="1" x14ac:dyDescent="0.2">
      <c r="P750" s="65"/>
      <c r="Q750" s="65"/>
      <c r="R750" s="65"/>
      <c r="S750" s="65"/>
    </row>
    <row r="751" spans="16:19" ht="15.75" customHeight="1" x14ac:dyDescent="0.2">
      <c r="P751" s="65"/>
      <c r="Q751" s="65"/>
      <c r="R751" s="65"/>
      <c r="S751" s="65"/>
    </row>
    <row r="752" spans="16:19" ht="15.75" customHeight="1" x14ac:dyDescent="0.2">
      <c r="P752" s="65"/>
      <c r="Q752" s="65"/>
      <c r="R752" s="65"/>
      <c r="S752" s="65"/>
    </row>
    <row r="753" spans="16:19" ht="15.75" customHeight="1" x14ac:dyDescent="0.2">
      <c r="P753" s="65"/>
      <c r="Q753" s="65"/>
      <c r="R753" s="65"/>
      <c r="S753" s="65"/>
    </row>
    <row r="754" spans="16:19" ht="15.75" customHeight="1" x14ac:dyDescent="0.2">
      <c r="P754" s="65"/>
      <c r="Q754" s="65"/>
      <c r="R754" s="65"/>
      <c r="S754" s="65"/>
    </row>
    <row r="755" spans="16:19" ht="15.75" customHeight="1" x14ac:dyDescent="0.2">
      <c r="P755" s="65"/>
      <c r="Q755" s="65"/>
      <c r="R755" s="65"/>
      <c r="S755" s="65"/>
    </row>
    <row r="756" spans="16:19" ht="15.75" customHeight="1" x14ac:dyDescent="0.2">
      <c r="P756" s="65"/>
      <c r="Q756" s="65"/>
      <c r="R756" s="65"/>
      <c r="S756" s="65"/>
    </row>
    <row r="757" spans="16:19" ht="15.75" customHeight="1" x14ac:dyDescent="0.2">
      <c r="P757" s="65"/>
      <c r="Q757" s="65"/>
      <c r="R757" s="65"/>
      <c r="S757" s="65"/>
    </row>
    <row r="758" spans="16:19" ht="15.75" customHeight="1" x14ac:dyDescent="0.2">
      <c r="P758" s="65"/>
      <c r="Q758" s="65"/>
      <c r="R758" s="65"/>
      <c r="S758" s="65"/>
    </row>
    <row r="759" spans="16:19" ht="15.75" customHeight="1" x14ac:dyDescent="0.2">
      <c r="P759" s="65"/>
      <c r="Q759" s="65"/>
      <c r="R759" s="65"/>
      <c r="S759" s="65"/>
    </row>
    <row r="760" spans="16:19" ht="15.75" customHeight="1" x14ac:dyDescent="0.2">
      <c r="P760" s="65"/>
      <c r="Q760" s="65"/>
      <c r="R760" s="65"/>
      <c r="S760" s="65"/>
    </row>
    <row r="761" spans="16:19" ht="15.75" customHeight="1" x14ac:dyDescent="0.2">
      <c r="P761" s="65"/>
      <c r="Q761" s="65"/>
      <c r="R761" s="65"/>
      <c r="S761" s="65"/>
    </row>
    <row r="762" spans="16:19" ht="15.75" customHeight="1" x14ac:dyDescent="0.2">
      <c r="P762" s="65"/>
      <c r="Q762" s="65"/>
      <c r="R762" s="65"/>
      <c r="S762" s="65"/>
    </row>
    <row r="763" spans="16:19" ht="15.75" customHeight="1" x14ac:dyDescent="0.2">
      <c r="P763" s="65"/>
      <c r="Q763" s="65"/>
      <c r="R763" s="65"/>
      <c r="S763" s="65"/>
    </row>
    <row r="764" spans="16:19" ht="15.75" customHeight="1" x14ac:dyDescent="0.2">
      <c r="P764" s="65"/>
      <c r="Q764" s="65"/>
      <c r="R764" s="65"/>
      <c r="S764" s="65"/>
    </row>
    <row r="765" spans="16:19" ht="15.75" customHeight="1" x14ac:dyDescent="0.2">
      <c r="P765" s="65"/>
      <c r="Q765" s="65"/>
      <c r="R765" s="65"/>
      <c r="S765" s="65"/>
    </row>
    <row r="766" spans="16:19" ht="15.75" customHeight="1" x14ac:dyDescent="0.2">
      <c r="P766" s="65"/>
      <c r="Q766" s="65"/>
      <c r="R766" s="65"/>
      <c r="S766" s="65"/>
    </row>
    <row r="767" spans="16:19" ht="15.75" customHeight="1" x14ac:dyDescent="0.2">
      <c r="P767" s="65"/>
      <c r="Q767" s="65"/>
      <c r="R767" s="65"/>
      <c r="S767" s="65"/>
    </row>
    <row r="768" spans="16:19" ht="15.75" customHeight="1" x14ac:dyDescent="0.2">
      <c r="P768" s="65"/>
      <c r="Q768" s="65"/>
      <c r="R768" s="65"/>
      <c r="S768" s="65"/>
    </row>
    <row r="769" spans="16:19" ht="15.75" customHeight="1" x14ac:dyDescent="0.2">
      <c r="P769" s="65"/>
      <c r="Q769" s="65"/>
      <c r="R769" s="65"/>
      <c r="S769" s="65"/>
    </row>
    <row r="770" spans="16:19" ht="15.75" customHeight="1" x14ac:dyDescent="0.2">
      <c r="P770" s="65"/>
      <c r="Q770" s="65"/>
      <c r="R770" s="65"/>
      <c r="S770" s="65"/>
    </row>
    <row r="771" spans="16:19" ht="15.75" customHeight="1" x14ac:dyDescent="0.2">
      <c r="P771" s="65"/>
      <c r="Q771" s="65"/>
      <c r="R771" s="65"/>
      <c r="S771" s="65"/>
    </row>
    <row r="772" spans="16:19" ht="15.75" customHeight="1" x14ac:dyDescent="0.2">
      <c r="P772" s="65"/>
      <c r="Q772" s="65"/>
      <c r="R772" s="65"/>
      <c r="S772" s="65"/>
    </row>
    <row r="773" spans="16:19" ht="15.75" customHeight="1" x14ac:dyDescent="0.2">
      <c r="P773" s="65"/>
      <c r="Q773" s="65"/>
      <c r="R773" s="65"/>
      <c r="S773" s="65"/>
    </row>
    <row r="774" spans="16:19" ht="15.75" customHeight="1" x14ac:dyDescent="0.2">
      <c r="P774" s="65"/>
      <c r="Q774" s="65"/>
      <c r="R774" s="65"/>
      <c r="S774" s="65"/>
    </row>
    <row r="775" spans="16:19" ht="15.75" customHeight="1" x14ac:dyDescent="0.2">
      <c r="P775" s="65"/>
      <c r="Q775" s="65"/>
      <c r="R775" s="65"/>
      <c r="S775" s="65"/>
    </row>
    <row r="776" spans="16:19" ht="15.75" customHeight="1" x14ac:dyDescent="0.2">
      <c r="P776" s="65"/>
      <c r="Q776" s="65"/>
      <c r="R776" s="65"/>
      <c r="S776" s="65"/>
    </row>
    <row r="777" spans="16:19" ht="15.75" customHeight="1" x14ac:dyDescent="0.2">
      <c r="P777" s="65"/>
      <c r="Q777" s="65"/>
      <c r="R777" s="65"/>
      <c r="S777" s="65"/>
    </row>
    <row r="778" spans="16:19" ht="15.75" customHeight="1" x14ac:dyDescent="0.2">
      <c r="P778" s="65"/>
      <c r="Q778" s="65"/>
      <c r="R778" s="65"/>
      <c r="S778" s="65"/>
    </row>
    <row r="779" spans="16:19" ht="15.75" customHeight="1" x14ac:dyDescent="0.2">
      <c r="P779" s="65"/>
      <c r="Q779" s="65"/>
      <c r="R779" s="65"/>
      <c r="S779" s="65"/>
    </row>
    <row r="780" spans="16:19" ht="15.75" customHeight="1" x14ac:dyDescent="0.2">
      <c r="P780" s="65"/>
      <c r="Q780" s="65"/>
      <c r="R780" s="65"/>
      <c r="S780" s="65"/>
    </row>
    <row r="781" spans="16:19" ht="15.75" customHeight="1" x14ac:dyDescent="0.2">
      <c r="P781" s="65"/>
      <c r="Q781" s="65"/>
      <c r="R781" s="65"/>
      <c r="S781" s="65"/>
    </row>
    <row r="782" spans="16:19" ht="15.75" customHeight="1" x14ac:dyDescent="0.2">
      <c r="P782" s="65"/>
      <c r="Q782" s="65"/>
      <c r="R782" s="65"/>
      <c r="S782" s="65"/>
    </row>
    <row r="783" spans="16:19" ht="15.75" customHeight="1" x14ac:dyDescent="0.2">
      <c r="P783" s="65"/>
      <c r="Q783" s="65"/>
      <c r="R783" s="65"/>
      <c r="S783" s="65"/>
    </row>
    <row r="784" spans="16:19" ht="15.75" customHeight="1" x14ac:dyDescent="0.2">
      <c r="P784" s="65"/>
      <c r="Q784" s="65"/>
      <c r="R784" s="65"/>
      <c r="S784" s="65"/>
    </row>
    <row r="785" spans="16:19" ht="15.75" customHeight="1" x14ac:dyDescent="0.2">
      <c r="P785" s="65"/>
      <c r="Q785" s="65"/>
      <c r="R785" s="65"/>
      <c r="S785" s="65"/>
    </row>
    <row r="786" spans="16:19" ht="15.75" customHeight="1" x14ac:dyDescent="0.2">
      <c r="P786" s="65"/>
      <c r="Q786" s="65"/>
      <c r="R786" s="65"/>
      <c r="S786" s="65"/>
    </row>
    <row r="787" spans="16:19" ht="15.75" customHeight="1" x14ac:dyDescent="0.2">
      <c r="P787" s="65"/>
      <c r="Q787" s="65"/>
      <c r="R787" s="65"/>
      <c r="S787" s="65"/>
    </row>
    <row r="788" spans="16:19" ht="15.75" customHeight="1" x14ac:dyDescent="0.2">
      <c r="P788" s="65"/>
      <c r="Q788" s="65"/>
      <c r="R788" s="65"/>
      <c r="S788" s="65"/>
    </row>
    <row r="789" spans="16:19" ht="15.75" customHeight="1" x14ac:dyDescent="0.2">
      <c r="P789" s="65"/>
      <c r="Q789" s="65"/>
      <c r="R789" s="65"/>
      <c r="S789" s="65"/>
    </row>
    <row r="790" spans="16:19" ht="15.75" customHeight="1" x14ac:dyDescent="0.2">
      <c r="P790" s="65"/>
      <c r="Q790" s="65"/>
      <c r="R790" s="65"/>
      <c r="S790" s="65"/>
    </row>
    <row r="791" spans="16:19" ht="15.75" customHeight="1" x14ac:dyDescent="0.2">
      <c r="P791" s="65"/>
      <c r="Q791" s="65"/>
      <c r="R791" s="65"/>
      <c r="S791" s="65"/>
    </row>
    <row r="792" spans="16:19" ht="15.75" customHeight="1" x14ac:dyDescent="0.2">
      <c r="P792" s="65"/>
      <c r="Q792" s="65"/>
      <c r="R792" s="65"/>
      <c r="S792" s="65"/>
    </row>
    <row r="793" spans="16:19" ht="15.75" customHeight="1" x14ac:dyDescent="0.2">
      <c r="P793" s="65"/>
      <c r="Q793" s="65"/>
      <c r="R793" s="65"/>
      <c r="S793" s="65"/>
    </row>
    <row r="794" spans="16:19" ht="15.75" customHeight="1" x14ac:dyDescent="0.2">
      <c r="P794" s="65"/>
      <c r="Q794" s="65"/>
      <c r="R794" s="65"/>
      <c r="S794" s="65"/>
    </row>
    <row r="795" spans="16:19" ht="15.75" customHeight="1" x14ac:dyDescent="0.2">
      <c r="P795" s="65"/>
      <c r="Q795" s="65"/>
      <c r="R795" s="65"/>
      <c r="S795" s="65"/>
    </row>
    <row r="796" spans="16:19" ht="15.75" customHeight="1" x14ac:dyDescent="0.2">
      <c r="P796" s="65"/>
      <c r="Q796" s="65"/>
      <c r="R796" s="65"/>
      <c r="S796" s="65"/>
    </row>
    <row r="797" spans="16:19" ht="15.75" customHeight="1" x14ac:dyDescent="0.2">
      <c r="P797" s="65"/>
      <c r="Q797" s="65"/>
      <c r="R797" s="65"/>
      <c r="S797" s="65"/>
    </row>
    <row r="798" spans="16:19" ht="15.75" customHeight="1" x14ac:dyDescent="0.2">
      <c r="P798" s="65"/>
      <c r="Q798" s="65"/>
      <c r="R798" s="65"/>
      <c r="S798" s="65"/>
    </row>
    <row r="799" spans="16:19" ht="15.75" customHeight="1" x14ac:dyDescent="0.2">
      <c r="P799" s="65"/>
      <c r="Q799" s="65"/>
      <c r="R799" s="65"/>
      <c r="S799" s="65"/>
    </row>
    <row r="800" spans="16:19" ht="15.75" customHeight="1" x14ac:dyDescent="0.2">
      <c r="P800" s="65"/>
      <c r="Q800" s="65"/>
      <c r="R800" s="65"/>
      <c r="S800" s="65"/>
    </row>
    <row r="801" spans="16:19" ht="15.75" customHeight="1" x14ac:dyDescent="0.2">
      <c r="P801" s="65"/>
      <c r="Q801" s="65"/>
      <c r="R801" s="65"/>
      <c r="S801" s="65"/>
    </row>
    <row r="802" spans="16:19" ht="15.75" customHeight="1" x14ac:dyDescent="0.2">
      <c r="P802" s="65"/>
      <c r="Q802" s="65"/>
      <c r="R802" s="65"/>
      <c r="S802" s="65"/>
    </row>
    <row r="803" spans="16:19" ht="15.75" customHeight="1" x14ac:dyDescent="0.2">
      <c r="P803" s="65"/>
      <c r="Q803" s="65"/>
      <c r="R803" s="65"/>
      <c r="S803" s="65"/>
    </row>
    <row r="804" spans="16:19" ht="15.75" customHeight="1" x14ac:dyDescent="0.2">
      <c r="P804" s="65"/>
      <c r="Q804" s="65"/>
      <c r="R804" s="65"/>
      <c r="S804" s="65"/>
    </row>
    <row r="805" spans="16:19" ht="15.75" customHeight="1" x14ac:dyDescent="0.2">
      <c r="P805" s="65"/>
      <c r="Q805" s="65"/>
      <c r="R805" s="65"/>
      <c r="S805" s="65"/>
    </row>
    <row r="806" spans="16:19" ht="15.75" customHeight="1" x14ac:dyDescent="0.2">
      <c r="P806" s="65"/>
      <c r="Q806" s="65"/>
      <c r="R806" s="65"/>
      <c r="S806" s="65"/>
    </row>
    <row r="807" spans="16:19" ht="15.75" customHeight="1" x14ac:dyDescent="0.2">
      <c r="P807" s="65"/>
      <c r="Q807" s="65"/>
      <c r="R807" s="65"/>
      <c r="S807" s="65"/>
    </row>
    <row r="808" spans="16:19" ht="15.75" customHeight="1" x14ac:dyDescent="0.2">
      <c r="P808" s="65"/>
      <c r="Q808" s="65"/>
      <c r="R808" s="65"/>
      <c r="S808" s="65"/>
    </row>
    <row r="809" spans="16:19" ht="15.75" customHeight="1" x14ac:dyDescent="0.2">
      <c r="P809" s="65"/>
      <c r="Q809" s="65"/>
      <c r="R809" s="65"/>
      <c r="S809" s="65"/>
    </row>
    <row r="810" spans="16:19" ht="15.75" customHeight="1" x14ac:dyDescent="0.2">
      <c r="P810" s="65"/>
      <c r="Q810" s="65"/>
      <c r="R810" s="65"/>
      <c r="S810" s="65"/>
    </row>
    <row r="811" spans="16:19" ht="15.75" customHeight="1" x14ac:dyDescent="0.2">
      <c r="P811" s="65"/>
      <c r="Q811" s="65"/>
      <c r="R811" s="65"/>
      <c r="S811" s="65"/>
    </row>
    <row r="812" spans="16:19" ht="15.75" customHeight="1" x14ac:dyDescent="0.2">
      <c r="P812" s="65"/>
      <c r="Q812" s="65"/>
      <c r="R812" s="65"/>
      <c r="S812" s="65"/>
    </row>
    <row r="813" spans="16:19" ht="15.75" customHeight="1" x14ac:dyDescent="0.2">
      <c r="P813" s="65"/>
      <c r="Q813" s="65"/>
      <c r="R813" s="65"/>
      <c r="S813" s="65"/>
    </row>
    <row r="814" spans="16:19" ht="15.75" customHeight="1" x14ac:dyDescent="0.2">
      <c r="P814" s="65"/>
      <c r="Q814" s="65"/>
      <c r="R814" s="65"/>
      <c r="S814" s="65"/>
    </row>
    <row r="815" spans="16:19" ht="15.75" customHeight="1" x14ac:dyDescent="0.2">
      <c r="P815" s="65"/>
      <c r="Q815" s="65"/>
      <c r="R815" s="65"/>
      <c r="S815" s="65"/>
    </row>
    <row r="816" spans="16:19" ht="15.75" customHeight="1" x14ac:dyDescent="0.2">
      <c r="P816" s="65"/>
      <c r="Q816" s="65"/>
      <c r="R816" s="65"/>
      <c r="S816" s="65"/>
    </row>
    <row r="817" spans="16:19" ht="15.75" customHeight="1" x14ac:dyDescent="0.2">
      <c r="P817" s="65"/>
      <c r="Q817" s="65"/>
      <c r="R817" s="65"/>
      <c r="S817" s="65"/>
    </row>
    <row r="818" spans="16:19" ht="15.75" customHeight="1" x14ac:dyDescent="0.2">
      <c r="P818" s="65"/>
      <c r="Q818" s="65"/>
      <c r="R818" s="65"/>
      <c r="S818" s="65"/>
    </row>
    <row r="819" spans="16:19" ht="15.75" customHeight="1" x14ac:dyDescent="0.2">
      <c r="P819" s="65"/>
      <c r="Q819" s="65"/>
      <c r="R819" s="65"/>
      <c r="S819" s="65"/>
    </row>
    <row r="820" spans="16:19" ht="15.75" customHeight="1" x14ac:dyDescent="0.2">
      <c r="P820" s="65"/>
      <c r="Q820" s="65"/>
      <c r="R820" s="65"/>
      <c r="S820" s="65"/>
    </row>
    <row r="821" spans="16:19" ht="15.75" customHeight="1" x14ac:dyDescent="0.2">
      <c r="P821" s="65"/>
      <c r="Q821" s="65"/>
      <c r="R821" s="65"/>
      <c r="S821" s="65"/>
    </row>
    <row r="822" spans="16:19" ht="15.75" customHeight="1" x14ac:dyDescent="0.2">
      <c r="P822" s="65"/>
      <c r="Q822" s="65"/>
      <c r="R822" s="65"/>
      <c r="S822" s="65"/>
    </row>
    <row r="823" spans="16:19" ht="15.75" customHeight="1" x14ac:dyDescent="0.2">
      <c r="P823" s="65"/>
      <c r="Q823" s="65"/>
      <c r="R823" s="65"/>
      <c r="S823" s="65"/>
    </row>
    <row r="824" spans="16:19" ht="15.75" customHeight="1" x14ac:dyDescent="0.2">
      <c r="P824" s="65"/>
      <c r="Q824" s="65"/>
      <c r="R824" s="65"/>
      <c r="S824" s="65"/>
    </row>
    <row r="825" spans="16:19" ht="15.75" customHeight="1" x14ac:dyDescent="0.2">
      <c r="P825" s="65"/>
      <c r="Q825" s="65"/>
      <c r="R825" s="65"/>
      <c r="S825" s="65"/>
    </row>
    <row r="826" spans="16:19" ht="15.75" customHeight="1" x14ac:dyDescent="0.2">
      <c r="P826" s="65"/>
      <c r="Q826" s="65"/>
      <c r="R826" s="65"/>
      <c r="S826" s="65"/>
    </row>
    <row r="827" spans="16:19" ht="15.75" customHeight="1" x14ac:dyDescent="0.2">
      <c r="P827" s="65"/>
      <c r="Q827" s="65"/>
      <c r="R827" s="65"/>
      <c r="S827" s="65"/>
    </row>
    <row r="828" spans="16:19" ht="15.75" customHeight="1" x14ac:dyDescent="0.2">
      <c r="P828" s="65"/>
      <c r="Q828" s="65"/>
      <c r="R828" s="65"/>
      <c r="S828" s="65"/>
    </row>
    <row r="829" spans="16:19" ht="15.75" customHeight="1" x14ac:dyDescent="0.2">
      <c r="P829" s="65"/>
      <c r="Q829" s="65"/>
      <c r="R829" s="65"/>
      <c r="S829" s="65"/>
    </row>
    <row r="830" spans="16:19" ht="15.75" customHeight="1" x14ac:dyDescent="0.2">
      <c r="P830" s="65"/>
      <c r="Q830" s="65"/>
      <c r="R830" s="65"/>
      <c r="S830" s="65"/>
    </row>
    <row r="831" spans="16:19" ht="15.75" customHeight="1" x14ac:dyDescent="0.2">
      <c r="P831" s="65"/>
      <c r="Q831" s="65"/>
      <c r="R831" s="65"/>
      <c r="S831" s="65"/>
    </row>
    <row r="832" spans="16:19" ht="15.75" customHeight="1" x14ac:dyDescent="0.2">
      <c r="P832" s="65"/>
      <c r="Q832" s="65"/>
      <c r="R832" s="65"/>
      <c r="S832" s="65"/>
    </row>
    <row r="833" spans="16:19" ht="15.75" customHeight="1" x14ac:dyDescent="0.2">
      <c r="P833" s="65"/>
      <c r="Q833" s="65"/>
      <c r="R833" s="65"/>
      <c r="S833" s="65"/>
    </row>
    <row r="834" spans="16:19" ht="15.75" customHeight="1" x14ac:dyDescent="0.2">
      <c r="P834" s="65"/>
      <c r="Q834" s="65"/>
      <c r="R834" s="65"/>
      <c r="S834" s="65"/>
    </row>
    <row r="835" spans="16:19" ht="15.75" customHeight="1" x14ac:dyDescent="0.2">
      <c r="P835" s="65"/>
      <c r="Q835" s="65"/>
      <c r="R835" s="65"/>
      <c r="S835" s="65"/>
    </row>
    <row r="836" spans="16:19" ht="15.75" customHeight="1" x14ac:dyDescent="0.2">
      <c r="P836" s="65"/>
      <c r="Q836" s="65"/>
      <c r="R836" s="65"/>
      <c r="S836" s="65"/>
    </row>
    <row r="837" spans="16:19" ht="15.75" customHeight="1" x14ac:dyDescent="0.2">
      <c r="P837" s="65"/>
      <c r="Q837" s="65"/>
      <c r="R837" s="65"/>
      <c r="S837" s="65"/>
    </row>
    <row r="838" spans="16:19" ht="15.75" customHeight="1" x14ac:dyDescent="0.2">
      <c r="P838" s="65"/>
      <c r="Q838" s="65"/>
      <c r="R838" s="65"/>
      <c r="S838" s="65"/>
    </row>
    <row r="839" spans="16:19" ht="15.75" customHeight="1" x14ac:dyDescent="0.2">
      <c r="P839" s="65"/>
      <c r="Q839" s="65"/>
      <c r="R839" s="65"/>
      <c r="S839" s="65"/>
    </row>
    <row r="840" spans="16:19" ht="15.75" customHeight="1" x14ac:dyDescent="0.2">
      <c r="P840" s="65"/>
      <c r="Q840" s="65"/>
      <c r="R840" s="65"/>
      <c r="S840" s="65"/>
    </row>
    <row r="841" spans="16:19" ht="15.75" customHeight="1" x14ac:dyDescent="0.2">
      <c r="P841" s="65"/>
      <c r="Q841" s="65"/>
      <c r="R841" s="65"/>
      <c r="S841" s="65"/>
    </row>
    <row r="842" spans="16:19" ht="15.75" customHeight="1" x14ac:dyDescent="0.2">
      <c r="P842" s="65"/>
      <c r="Q842" s="65"/>
      <c r="R842" s="65"/>
      <c r="S842" s="65"/>
    </row>
    <row r="843" spans="16:19" ht="15.75" customHeight="1" x14ac:dyDescent="0.2">
      <c r="P843" s="65"/>
      <c r="Q843" s="65"/>
      <c r="R843" s="65"/>
      <c r="S843" s="65"/>
    </row>
    <row r="844" spans="16:19" ht="15.75" customHeight="1" x14ac:dyDescent="0.2">
      <c r="P844" s="65"/>
      <c r="Q844" s="65"/>
      <c r="R844" s="65"/>
      <c r="S844" s="65"/>
    </row>
    <row r="845" spans="16:19" ht="15.75" customHeight="1" x14ac:dyDescent="0.2">
      <c r="P845" s="65"/>
      <c r="Q845" s="65"/>
      <c r="R845" s="65"/>
      <c r="S845" s="65"/>
    </row>
    <row r="846" spans="16:19" ht="15.75" customHeight="1" x14ac:dyDescent="0.2">
      <c r="P846" s="65"/>
      <c r="Q846" s="65"/>
      <c r="R846" s="65"/>
      <c r="S846" s="65"/>
    </row>
    <row r="847" spans="16:19" ht="15.75" customHeight="1" x14ac:dyDescent="0.2">
      <c r="P847" s="65"/>
      <c r="Q847" s="65"/>
      <c r="R847" s="65"/>
      <c r="S847" s="65"/>
    </row>
    <row r="848" spans="16:19" ht="15.75" customHeight="1" x14ac:dyDescent="0.2">
      <c r="P848" s="65"/>
      <c r="Q848" s="65"/>
      <c r="R848" s="65"/>
      <c r="S848" s="65"/>
    </row>
    <row r="849" spans="16:19" ht="15.75" customHeight="1" x14ac:dyDescent="0.2">
      <c r="P849" s="65"/>
      <c r="Q849" s="65"/>
      <c r="R849" s="65"/>
      <c r="S849" s="65"/>
    </row>
    <row r="850" spans="16:19" ht="15.75" customHeight="1" x14ac:dyDescent="0.2">
      <c r="P850" s="65"/>
      <c r="Q850" s="65"/>
      <c r="R850" s="65"/>
      <c r="S850" s="65"/>
    </row>
    <row r="851" spans="16:19" ht="15.75" customHeight="1" x14ac:dyDescent="0.2">
      <c r="P851" s="65"/>
      <c r="Q851" s="65"/>
      <c r="R851" s="65"/>
      <c r="S851" s="65"/>
    </row>
    <row r="852" spans="16:19" ht="15.75" customHeight="1" x14ac:dyDescent="0.2">
      <c r="P852" s="65"/>
      <c r="Q852" s="65"/>
      <c r="R852" s="65"/>
      <c r="S852" s="65"/>
    </row>
    <row r="853" spans="16:19" ht="15.75" customHeight="1" x14ac:dyDescent="0.2">
      <c r="P853" s="65"/>
      <c r="Q853" s="65"/>
      <c r="R853" s="65"/>
      <c r="S853" s="65"/>
    </row>
    <row r="854" spans="16:19" ht="15.75" customHeight="1" x14ac:dyDescent="0.2">
      <c r="P854" s="65"/>
      <c r="Q854" s="65"/>
      <c r="R854" s="65"/>
      <c r="S854" s="65"/>
    </row>
    <row r="855" spans="16:19" ht="15.75" customHeight="1" x14ac:dyDescent="0.2">
      <c r="P855" s="65"/>
      <c r="Q855" s="65"/>
      <c r="R855" s="65"/>
      <c r="S855" s="65"/>
    </row>
    <row r="856" spans="16:19" ht="15.75" customHeight="1" x14ac:dyDescent="0.2">
      <c r="P856" s="65"/>
      <c r="Q856" s="65"/>
      <c r="R856" s="65"/>
      <c r="S856" s="65"/>
    </row>
    <row r="857" spans="16:19" ht="15.75" customHeight="1" x14ac:dyDescent="0.2">
      <c r="P857" s="65"/>
      <c r="Q857" s="65"/>
      <c r="R857" s="65"/>
      <c r="S857" s="65"/>
    </row>
    <row r="858" spans="16:19" ht="15.75" customHeight="1" x14ac:dyDescent="0.2">
      <c r="P858" s="65"/>
      <c r="Q858" s="65"/>
      <c r="R858" s="65"/>
      <c r="S858" s="65"/>
    </row>
    <row r="859" spans="16:19" ht="15.75" customHeight="1" x14ac:dyDescent="0.2">
      <c r="P859" s="65"/>
      <c r="Q859" s="65"/>
      <c r="R859" s="65"/>
      <c r="S859" s="65"/>
    </row>
    <row r="860" spans="16:19" ht="15.75" customHeight="1" x14ac:dyDescent="0.2">
      <c r="P860" s="65"/>
      <c r="Q860" s="65"/>
      <c r="R860" s="65"/>
      <c r="S860" s="65"/>
    </row>
    <row r="861" spans="16:19" ht="15.75" customHeight="1" x14ac:dyDescent="0.2">
      <c r="P861" s="65"/>
      <c r="Q861" s="65"/>
      <c r="R861" s="65"/>
      <c r="S861" s="65"/>
    </row>
    <row r="862" spans="16:19" ht="15.75" customHeight="1" x14ac:dyDescent="0.2">
      <c r="P862" s="65"/>
      <c r="Q862" s="65"/>
      <c r="R862" s="65"/>
      <c r="S862" s="65"/>
    </row>
    <row r="863" spans="16:19" ht="15.75" customHeight="1" x14ac:dyDescent="0.2">
      <c r="P863" s="65"/>
      <c r="Q863" s="65"/>
      <c r="R863" s="65"/>
      <c r="S863" s="65"/>
    </row>
    <row r="864" spans="16:19" ht="15.75" customHeight="1" x14ac:dyDescent="0.2">
      <c r="P864" s="65"/>
      <c r="Q864" s="65"/>
      <c r="R864" s="65"/>
      <c r="S864" s="65"/>
    </row>
    <row r="865" spans="16:19" ht="15.75" customHeight="1" x14ac:dyDescent="0.2">
      <c r="P865" s="65"/>
      <c r="Q865" s="65"/>
      <c r="R865" s="65"/>
      <c r="S865" s="65"/>
    </row>
    <row r="866" spans="16:19" ht="15.75" customHeight="1" x14ac:dyDescent="0.2">
      <c r="P866" s="65"/>
      <c r="Q866" s="65"/>
      <c r="R866" s="65"/>
      <c r="S866" s="65"/>
    </row>
    <row r="867" spans="16:19" ht="15.75" customHeight="1" x14ac:dyDescent="0.2">
      <c r="P867" s="65"/>
      <c r="Q867" s="65"/>
      <c r="R867" s="65"/>
      <c r="S867" s="65"/>
    </row>
    <row r="868" spans="16:19" ht="15.75" customHeight="1" x14ac:dyDescent="0.2">
      <c r="P868" s="65"/>
      <c r="Q868" s="65"/>
      <c r="R868" s="65"/>
      <c r="S868" s="65"/>
    </row>
    <row r="869" spans="16:19" ht="15.75" customHeight="1" x14ac:dyDescent="0.2">
      <c r="P869" s="65"/>
      <c r="Q869" s="65"/>
      <c r="R869" s="65"/>
      <c r="S869" s="65"/>
    </row>
    <row r="870" spans="16:19" ht="15.75" customHeight="1" x14ac:dyDescent="0.2">
      <c r="P870" s="65"/>
      <c r="Q870" s="65"/>
      <c r="R870" s="65"/>
      <c r="S870" s="65"/>
    </row>
    <row r="871" spans="16:19" ht="15.75" customHeight="1" x14ac:dyDescent="0.2">
      <c r="P871" s="65"/>
      <c r="Q871" s="65"/>
      <c r="R871" s="65"/>
      <c r="S871" s="65"/>
    </row>
    <row r="872" spans="16:19" ht="15.75" customHeight="1" x14ac:dyDescent="0.2">
      <c r="P872" s="65"/>
      <c r="Q872" s="65"/>
      <c r="R872" s="65"/>
      <c r="S872" s="65"/>
    </row>
    <row r="873" spans="16:19" ht="15.75" customHeight="1" x14ac:dyDescent="0.2">
      <c r="P873" s="65"/>
      <c r="Q873" s="65"/>
      <c r="R873" s="65"/>
      <c r="S873" s="65"/>
    </row>
    <row r="874" spans="16:19" ht="15.75" customHeight="1" x14ac:dyDescent="0.2">
      <c r="P874" s="65"/>
      <c r="Q874" s="65"/>
      <c r="R874" s="65"/>
      <c r="S874" s="65"/>
    </row>
    <row r="875" spans="16:19" ht="15.75" customHeight="1" x14ac:dyDescent="0.2">
      <c r="P875" s="65"/>
      <c r="Q875" s="65"/>
      <c r="R875" s="65"/>
      <c r="S875" s="65"/>
    </row>
    <row r="876" spans="16:19" ht="15.75" customHeight="1" x14ac:dyDescent="0.2">
      <c r="P876" s="65"/>
      <c r="Q876" s="65"/>
      <c r="R876" s="65"/>
      <c r="S876" s="65"/>
    </row>
    <row r="877" spans="16:19" ht="15.75" customHeight="1" x14ac:dyDescent="0.2">
      <c r="P877" s="65"/>
      <c r="Q877" s="65"/>
      <c r="R877" s="65"/>
      <c r="S877" s="65"/>
    </row>
    <row r="878" spans="16:19" ht="15.75" customHeight="1" x14ac:dyDescent="0.2">
      <c r="P878" s="65"/>
      <c r="Q878" s="65"/>
      <c r="R878" s="65"/>
      <c r="S878" s="65"/>
    </row>
    <row r="879" spans="16:19" ht="15.75" customHeight="1" x14ac:dyDescent="0.2">
      <c r="P879" s="65"/>
      <c r="Q879" s="65"/>
      <c r="R879" s="65"/>
      <c r="S879" s="65"/>
    </row>
    <row r="880" spans="16:19" ht="15.75" customHeight="1" x14ac:dyDescent="0.2">
      <c r="P880" s="65"/>
      <c r="Q880" s="65"/>
      <c r="R880" s="65"/>
      <c r="S880" s="65"/>
    </row>
    <row r="881" spans="16:19" ht="15.75" customHeight="1" x14ac:dyDescent="0.2">
      <c r="P881" s="65"/>
      <c r="Q881" s="65"/>
      <c r="R881" s="65"/>
      <c r="S881" s="65"/>
    </row>
    <row r="882" spans="16:19" ht="15.75" customHeight="1" x14ac:dyDescent="0.2">
      <c r="P882" s="65"/>
      <c r="Q882" s="65"/>
      <c r="R882" s="65"/>
      <c r="S882" s="65"/>
    </row>
    <row r="883" spans="16:19" ht="15.75" customHeight="1" x14ac:dyDescent="0.2">
      <c r="P883" s="65"/>
      <c r="Q883" s="65"/>
      <c r="R883" s="65"/>
      <c r="S883" s="65"/>
    </row>
    <row r="884" spans="16:19" ht="15.75" customHeight="1" x14ac:dyDescent="0.2">
      <c r="P884" s="65"/>
      <c r="Q884" s="65"/>
      <c r="R884" s="65"/>
      <c r="S884" s="65"/>
    </row>
    <row r="885" spans="16:19" ht="15.75" customHeight="1" x14ac:dyDescent="0.2">
      <c r="P885" s="65"/>
      <c r="Q885" s="65"/>
      <c r="R885" s="65"/>
      <c r="S885" s="65"/>
    </row>
    <row r="886" spans="16:19" ht="15.75" customHeight="1" x14ac:dyDescent="0.2">
      <c r="P886" s="65"/>
      <c r="Q886" s="65"/>
      <c r="R886" s="65"/>
      <c r="S886" s="65"/>
    </row>
    <row r="887" spans="16:19" ht="15.75" customHeight="1" x14ac:dyDescent="0.2">
      <c r="P887" s="65"/>
      <c r="Q887" s="65"/>
      <c r="R887" s="65"/>
      <c r="S887" s="65"/>
    </row>
    <row r="888" spans="16:19" ht="15.75" customHeight="1" x14ac:dyDescent="0.2">
      <c r="P888" s="65"/>
      <c r="Q888" s="65"/>
      <c r="R888" s="65"/>
      <c r="S888" s="65"/>
    </row>
    <row r="889" spans="16:19" ht="15.75" customHeight="1" x14ac:dyDescent="0.2">
      <c r="P889" s="65"/>
      <c r="Q889" s="65"/>
      <c r="R889" s="65"/>
      <c r="S889" s="65"/>
    </row>
    <row r="890" spans="16:19" ht="15.75" customHeight="1" x14ac:dyDescent="0.2">
      <c r="P890" s="65"/>
      <c r="Q890" s="65"/>
      <c r="R890" s="65"/>
      <c r="S890" s="65"/>
    </row>
    <row r="891" spans="16:19" ht="15.75" customHeight="1" x14ac:dyDescent="0.2">
      <c r="P891" s="65"/>
      <c r="Q891" s="65"/>
      <c r="R891" s="65"/>
      <c r="S891" s="65"/>
    </row>
    <row r="892" spans="16:19" ht="15.75" customHeight="1" x14ac:dyDescent="0.2">
      <c r="P892" s="65"/>
      <c r="Q892" s="65"/>
      <c r="R892" s="65"/>
      <c r="S892" s="65"/>
    </row>
    <row r="893" spans="16:19" ht="15.75" customHeight="1" x14ac:dyDescent="0.2">
      <c r="P893" s="65"/>
      <c r="Q893" s="65"/>
      <c r="R893" s="65"/>
      <c r="S893" s="65"/>
    </row>
    <row r="894" spans="16:19" ht="15.75" customHeight="1" x14ac:dyDescent="0.2">
      <c r="P894" s="65"/>
      <c r="Q894" s="65"/>
      <c r="R894" s="65"/>
      <c r="S894" s="65"/>
    </row>
    <row r="895" spans="16:19" ht="15.75" customHeight="1" x14ac:dyDescent="0.2">
      <c r="P895" s="65"/>
      <c r="Q895" s="65"/>
      <c r="R895" s="65"/>
      <c r="S895" s="65"/>
    </row>
    <row r="896" spans="16:19" ht="15.75" customHeight="1" x14ac:dyDescent="0.2">
      <c r="P896" s="65"/>
      <c r="Q896" s="65"/>
      <c r="R896" s="65"/>
      <c r="S896" s="65"/>
    </row>
    <row r="897" spans="16:19" ht="15.75" customHeight="1" x14ac:dyDescent="0.2">
      <c r="P897" s="65"/>
      <c r="Q897" s="65"/>
      <c r="R897" s="65"/>
      <c r="S897" s="65"/>
    </row>
    <row r="898" spans="16:19" ht="15.75" customHeight="1" x14ac:dyDescent="0.2">
      <c r="P898" s="65"/>
      <c r="Q898" s="65"/>
      <c r="R898" s="65"/>
      <c r="S898" s="65"/>
    </row>
    <row r="899" spans="16:19" ht="15.75" customHeight="1" x14ac:dyDescent="0.2">
      <c r="P899" s="65"/>
      <c r="Q899" s="65"/>
      <c r="R899" s="65"/>
      <c r="S899" s="65"/>
    </row>
    <row r="900" spans="16:19" ht="15.75" customHeight="1" x14ac:dyDescent="0.2">
      <c r="P900" s="65"/>
      <c r="Q900" s="65"/>
      <c r="R900" s="65"/>
      <c r="S900" s="65"/>
    </row>
    <row r="901" spans="16:19" ht="15.75" customHeight="1" x14ac:dyDescent="0.2">
      <c r="P901" s="65"/>
      <c r="Q901" s="65"/>
      <c r="R901" s="65"/>
      <c r="S901" s="65"/>
    </row>
    <row r="902" spans="16:19" ht="15.75" customHeight="1" x14ac:dyDescent="0.2">
      <c r="P902" s="65"/>
      <c r="Q902" s="65"/>
      <c r="R902" s="65"/>
      <c r="S902" s="65"/>
    </row>
    <row r="903" spans="16:19" ht="15.75" customHeight="1" x14ac:dyDescent="0.2">
      <c r="P903" s="65"/>
      <c r="Q903" s="65"/>
      <c r="R903" s="65"/>
      <c r="S903" s="65"/>
    </row>
    <row r="904" spans="16:19" ht="15.75" customHeight="1" x14ac:dyDescent="0.2">
      <c r="P904" s="65"/>
      <c r="Q904" s="65"/>
      <c r="R904" s="65"/>
      <c r="S904" s="65"/>
    </row>
    <row r="905" spans="16:19" ht="15.75" customHeight="1" x14ac:dyDescent="0.2">
      <c r="P905" s="65"/>
      <c r="Q905" s="65"/>
      <c r="R905" s="65"/>
      <c r="S905" s="65"/>
    </row>
    <row r="906" spans="16:19" ht="15.75" customHeight="1" x14ac:dyDescent="0.2">
      <c r="P906" s="65"/>
      <c r="Q906" s="65"/>
      <c r="R906" s="65"/>
      <c r="S906" s="65"/>
    </row>
    <row r="907" spans="16:19" ht="15.75" customHeight="1" x14ac:dyDescent="0.2">
      <c r="P907" s="65"/>
      <c r="Q907" s="65"/>
      <c r="R907" s="65"/>
      <c r="S907" s="65"/>
    </row>
    <row r="908" spans="16:19" ht="15.75" customHeight="1" x14ac:dyDescent="0.2">
      <c r="P908" s="65"/>
      <c r="Q908" s="65"/>
      <c r="R908" s="65"/>
      <c r="S908" s="65"/>
    </row>
    <row r="909" spans="16:19" ht="15.75" customHeight="1" x14ac:dyDescent="0.2">
      <c r="P909" s="65"/>
      <c r="Q909" s="65"/>
      <c r="R909" s="65"/>
      <c r="S909" s="65"/>
    </row>
    <row r="910" spans="16:19" ht="15.75" customHeight="1" x14ac:dyDescent="0.2">
      <c r="P910" s="65"/>
      <c r="Q910" s="65"/>
      <c r="R910" s="65"/>
      <c r="S910" s="65"/>
    </row>
    <row r="911" spans="16:19" ht="15.75" customHeight="1" x14ac:dyDescent="0.2">
      <c r="P911" s="65"/>
      <c r="Q911" s="65"/>
      <c r="R911" s="65"/>
      <c r="S911" s="65"/>
    </row>
    <row r="912" spans="16:19" ht="15.75" customHeight="1" x14ac:dyDescent="0.2">
      <c r="P912" s="65"/>
      <c r="Q912" s="65"/>
      <c r="R912" s="65"/>
      <c r="S912" s="65"/>
    </row>
    <row r="913" spans="16:19" ht="15.75" customHeight="1" x14ac:dyDescent="0.2">
      <c r="P913" s="65"/>
      <c r="Q913" s="65"/>
      <c r="R913" s="65"/>
      <c r="S913" s="65"/>
    </row>
    <row r="914" spans="16:19" ht="15.75" customHeight="1" x14ac:dyDescent="0.2">
      <c r="P914" s="65"/>
      <c r="Q914" s="65"/>
      <c r="R914" s="65"/>
      <c r="S914" s="65"/>
    </row>
    <row r="915" spans="16:19" ht="15.75" customHeight="1" x14ac:dyDescent="0.2">
      <c r="P915" s="65"/>
      <c r="Q915" s="65"/>
      <c r="R915" s="65"/>
      <c r="S915" s="65"/>
    </row>
    <row r="916" spans="16:19" ht="15.75" customHeight="1" x14ac:dyDescent="0.2">
      <c r="P916" s="65"/>
      <c r="Q916" s="65"/>
      <c r="R916" s="65"/>
      <c r="S916" s="65"/>
    </row>
    <row r="917" spans="16:19" ht="15.75" customHeight="1" x14ac:dyDescent="0.2">
      <c r="P917" s="65"/>
      <c r="Q917" s="65"/>
      <c r="R917" s="65"/>
      <c r="S917" s="65"/>
    </row>
    <row r="918" spans="16:19" ht="15.75" customHeight="1" x14ac:dyDescent="0.2">
      <c r="P918" s="65"/>
      <c r="Q918" s="65"/>
      <c r="R918" s="65"/>
      <c r="S918" s="65"/>
    </row>
    <row r="919" spans="16:19" ht="15.75" customHeight="1" x14ac:dyDescent="0.2">
      <c r="P919" s="65"/>
      <c r="Q919" s="65"/>
      <c r="R919" s="65"/>
      <c r="S919" s="65"/>
    </row>
    <row r="920" spans="16:19" ht="15.75" customHeight="1" x14ac:dyDescent="0.2">
      <c r="P920" s="65"/>
      <c r="Q920" s="65"/>
      <c r="R920" s="65"/>
      <c r="S920" s="65"/>
    </row>
    <row r="921" spans="16:19" ht="15.75" customHeight="1" x14ac:dyDescent="0.2">
      <c r="P921" s="65"/>
      <c r="Q921" s="65"/>
      <c r="R921" s="65"/>
      <c r="S921" s="65"/>
    </row>
    <row r="922" spans="16:19" ht="15.75" customHeight="1" x14ac:dyDescent="0.2">
      <c r="P922" s="65"/>
      <c r="Q922" s="65"/>
      <c r="R922" s="65"/>
      <c r="S922" s="65"/>
    </row>
    <row r="923" spans="16:19" ht="15.75" customHeight="1" x14ac:dyDescent="0.2">
      <c r="P923" s="65"/>
      <c r="Q923" s="65"/>
      <c r="R923" s="65"/>
      <c r="S923" s="65"/>
    </row>
    <row r="924" spans="16:19" ht="15.75" customHeight="1" x14ac:dyDescent="0.2">
      <c r="P924" s="65"/>
      <c r="Q924" s="65"/>
      <c r="R924" s="65"/>
      <c r="S924" s="65"/>
    </row>
    <row r="925" spans="16:19" ht="15.75" customHeight="1" x14ac:dyDescent="0.2">
      <c r="P925" s="65"/>
      <c r="Q925" s="65"/>
      <c r="R925" s="65"/>
      <c r="S925" s="65"/>
    </row>
    <row r="926" spans="16:19" ht="15.75" customHeight="1" x14ac:dyDescent="0.2">
      <c r="P926" s="65"/>
      <c r="Q926" s="65"/>
      <c r="R926" s="65"/>
      <c r="S926" s="65"/>
    </row>
    <row r="927" spans="16:19" ht="15.75" customHeight="1" x14ac:dyDescent="0.2">
      <c r="P927" s="65"/>
      <c r="Q927" s="65"/>
      <c r="R927" s="65"/>
      <c r="S927" s="65"/>
    </row>
    <row r="928" spans="16:19" ht="15.75" customHeight="1" x14ac:dyDescent="0.2">
      <c r="P928" s="65"/>
      <c r="Q928" s="65"/>
      <c r="R928" s="65"/>
      <c r="S928" s="65"/>
    </row>
    <row r="929" spans="16:19" ht="15.75" customHeight="1" x14ac:dyDescent="0.2">
      <c r="P929" s="65"/>
      <c r="Q929" s="65"/>
      <c r="R929" s="65"/>
      <c r="S929" s="65"/>
    </row>
    <row r="930" spans="16:19" ht="15.75" customHeight="1" x14ac:dyDescent="0.2">
      <c r="P930" s="65"/>
      <c r="Q930" s="65"/>
      <c r="R930" s="65"/>
      <c r="S930" s="65"/>
    </row>
    <row r="931" spans="16:19" ht="15.75" customHeight="1" x14ac:dyDescent="0.2">
      <c r="P931" s="65"/>
      <c r="Q931" s="65"/>
      <c r="R931" s="65"/>
      <c r="S931" s="65"/>
    </row>
    <row r="932" spans="16:19" ht="15.75" customHeight="1" x14ac:dyDescent="0.2">
      <c r="P932" s="65"/>
      <c r="Q932" s="65"/>
      <c r="R932" s="65"/>
      <c r="S932" s="65"/>
    </row>
    <row r="933" spans="16:19" ht="15.75" customHeight="1" x14ac:dyDescent="0.2">
      <c r="P933" s="65"/>
      <c r="Q933" s="65"/>
      <c r="R933" s="65"/>
      <c r="S933" s="65"/>
    </row>
    <row r="934" spans="16:19" ht="15.75" customHeight="1" x14ac:dyDescent="0.2">
      <c r="P934" s="65"/>
      <c r="Q934" s="65"/>
      <c r="R934" s="65"/>
      <c r="S934" s="65"/>
    </row>
    <row r="935" spans="16:19" ht="15.75" customHeight="1" x14ac:dyDescent="0.2">
      <c r="P935" s="65"/>
      <c r="Q935" s="65"/>
      <c r="R935" s="65"/>
      <c r="S935" s="65"/>
    </row>
    <row r="936" spans="16:19" ht="15.75" customHeight="1" x14ac:dyDescent="0.2">
      <c r="P936" s="65"/>
      <c r="Q936" s="65"/>
      <c r="R936" s="65"/>
      <c r="S936" s="65"/>
    </row>
    <row r="937" spans="16:19" ht="15.75" customHeight="1" x14ac:dyDescent="0.2">
      <c r="P937" s="65"/>
      <c r="Q937" s="65"/>
      <c r="R937" s="65"/>
      <c r="S937" s="65"/>
    </row>
    <row r="938" spans="16:19" ht="15.75" customHeight="1" x14ac:dyDescent="0.2">
      <c r="P938" s="65"/>
      <c r="Q938" s="65"/>
      <c r="R938" s="65"/>
      <c r="S938" s="65"/>
    </row>
    <row r="939" spans="16:19" ht="15.75" customHeight="1" x14ac:dyDescent="0.2">
      <c r="P939" s="65"/>
      <c r="Q939" s="65"/>
      <c r="R939" s="65"/>
      <c r="S939" s="65"/>
    </row>
    <row r="940" spans="16:19" ht="15.75" customHeight="1" x14ac:dyDescent="0.2">
      <c r="P940" s="65"/>
      <c r="Q940" s="65"/>
      <c r="R940" s="65"/>
      <c r="S940" s="65"/>
    </row>
    <row r="941" spans="16:19" ht="15.75" customHeight="1" x14ac:dyDescent="0.2">
      <c r="P941" s="65"/>
      <c r="Q941" s="65"/>
      <c r="R941" s="65"/>
      <c r="S941" s="65"/>
    </row>
    <row r="942" spans="16:19" ht="15.75" customHeight="1" x14ac:dyDescent="0.2">
      <c r="P942" s="65"/>
      <c r="Q942" s="65"/>
      <c r="R942" s="65"/>
      <c r="S942" s="65"/>
    </row>
    <row r="943" spans="16:19" ht="15.75" customHeight="1" x14ac:dyDescent="0.2">
      <c r="P943" s="65"/>
      <c r="Q943" s="65"/>
      <c r="R943" s="65"/>
      <c r="S943" s="65"/>
    </row>
    <row r="944" spans="16:19" ht="15.75" customHeight="1" x14ac:dyDescent="0.2">
      <c r="P944" s="65"/>
      <c r="Q944" s="65"/>
      <c r="R944" s="65"/>
      <c r="S944" s="65"/>
    </row>
    <row r="945" spans="16:19" ht="15.75" customHeight="1" x14ac:dyDescent="0.2">
      <c r="P945" s="65"/>
      <c r="Q945" s="65"/>
      <c r="R945" s="65"/>
      <c r="S945" s="65"/>
    </row>
    <row r="946" spans="16:19" ht="15.75" customHeight="1" x14ac:dyDescent="0.2">
      <c r="P946" s="65"/>
      <c r="Q946" s="65"/>
      <c r="R946" s="65"/>
      <c r="S946" s="65"/>
    </row>
    <row r="947" spans="16:19" ht="15.75" customHeight="1" x14ac:dyDescent="0.2">
      <c r="P947" s="65"/>
      <c r="Q947" s="65"/>
      <c r="R947" s="65"/>
      <c r="S947" s="65"/>
    </row>
    <row r="948" spans="16:19" ht="15.75" customHeight="1" x14ac:dyDescent="0.2">
      <c r="P948" s="65"/>
      <c r="Q948" s="65"/>
      <c r="R948" s="65"/>
      <c r="S948" s="65"/>
    </row>
    <row r="949" spans="16:19" ht="15.75" customHeight="1" x14ac:dyDescent="0.2">
      <c r="P949" s="65"/>
      <c r="Q949" s="65"/>
      <c r="R949" s="65"/>
      <c r="S949" s="65"/>
    </row>
    <row r="950" spans="16:19" ht="15.75" customHeight="1" x14ac:dyDescent="0.2">
      <c r="P950" s="65"/>
      <c r="Q950" s="65"/>
      <c r="R950" s="65"/>
      <c r="S950" s="65"/>
    </row>
    <row r="951" spans="16:19" ht="15.75" customHeight="1" x14ac:dyDescent="0.2">
      <c r="P951" s="65"/>
      <c r="Q951" s="65"/>
      <c r="R951" s="65"/>
      <c r="S951" s="65"/>
    </row>
    <row r="952" spans="16:19" ht="15.75" customHeight="1" x14ac:dyDescent="0.2">
      <c r="P952" s="65"/>
      <c r="Q952" s="65"/>
      <c r="R952" s="65"/>
      <c r="S952" s="65"/>
    </row>
    <row r="953" spans="16:19" ht="15.75" customHeight="1" x14ac:dyDescent="0.2">
      <c r="P953" s="65"/>
      <c r="Q953" s="65"/>
      <c r="R953" s="65"/>
      <c r="S953" s="65"/>
    </row>
    <row r="954" spans="16:19" ht="15.75" customHeight="1" x14ac:dyDescent="0.2">
      <c r="P954" s="65"/>
      <c r="Q954" s="65"/>
      <c r="R954" s="65"/>
      <c r="S954" s="65"/>
    </row>
    <row r="955" spans="16:19" ht="15.75" customHeight="1" x14ac:dyDescent="0.2">
      <c r="P955" s="65"/>
      <c r="Q955" s="65"/>
      <c r="R955" s="65"/>
      <c r="S955" s="65"/>
    </row>
    <row r="956" spans="16:19" ht="15.75" customHeight="1" x14ac:dyDescent="0.2">
      <c r="P956" s="65"/>
      <c r="Q956" s="65"/>
      <c r="R956" s="65"/>
      <c r="S956" s="65"/>
    </row>
    <row r="957" spans="16:19" ht="15.75" customHeight="1" x14ac:dyDescent="0.2">
      <c r="P957" s="65"/>
      <c r="Q957" s="65"/>
      <c r="R957" s="65"/>
      <c r="S957" s="65"/>
    </row>
    <row r="958" spans="16:19" ht="15.75" customHeight="1" x14ac:dyDescent="0.2">
      <c r="P958" s="65"/>
      <c r="Q958" s="65"/>
      <c r="R958" s="65"/>
      <c r="S958" s="65"/>
    </row>
    <row r="959" spans="16:19" ht="15.75" customHeight="1" x14ac:dyDescent="0.2">
      <c r="P959" s="65"/>
      <c r="Q959" s="65"/>
      <c r="R959" s="65"/>
      <c r="S959" s="65"/>
    </row>
    <row r="960" spans="16:19" ht="15.75" customHeight="1" x14ac:dyDescent="0.2">
      <c r="P960" s="65"/>
      <c r="Q960" s="65"/>
      <c r="R960" s="65"/>
      <c r="S960" s="65"/>
    </row>
    <row r="961" spans="16:19" ht="15.75" customHeight="1" x14ac:dyDescent="0.2">
      <c r="P961" s="65"/>
      <c r="Q961" s="65"/>
      <c r="R961" s="65"/>
      <c r="S961" s="65"/>
    </row>
    <row r="962" spans="16:19" ht="15.75" customHeight="1" x14ac:dyDescent="0.2">
      <c r="P962" s="65"/>
      <c r="Q962" s="65"/>
      <c r="R962" s="65"/>
      <c r="S962" s="65"/>
    </row>
    <row r="963" spans="16:19" ht="15.75" customHeight="1" x14ac:dyDescent="0.2">
      <c r="P963" s="65"/>
      <c r="Q963" s="65"/>
      <c r="R963" s="65"/>
      <c r="S963" s="65"/>
    </row>
    <row r="964" spans="16:19" ht="15.75" customHeight="1" x14ac:dyDescent="0.2">
      <c r="P964" s="65"/>
      <c r="Q964" s="65"/>
      <c r="R964" s="65"/>
      <c r="S964" s="65"/>
    </row>
    <row r="965" spans="16:19" ht="15.75" customHeight="1" x14ac:dyDescent="0.2">
      <c r="P965" s="65"/>
      <c r="Q965" s="65"/>
      <c r="R965" s="65"/>
      <c r="S965" s="65"/>
    </row>
    <row r="966" spans="16:19" ht="15.75" customHeight="1" x14ac:dyDescent="0.2">
      <c r="P966" s="65"/>
      <c r="Q966" s="65"/>
      <c r="R966" s="65"/>
      <c r="S966" s="65"/>
    </row>
    <row r="967" spans="16:19" ht="15.75" customHeight="1" x14ac:dyDescent="0.2">
      <c r="P967" s="65"/>
      <c r="Q967" s="65"/>
      <c r="R967" s="65"/>
      <c r="S967" s="65"/>
    </row>
    <row r="968" spans="16:19" ht="15.75" customHeight="1" x14ac:dyDescent="0.2">
      <c r="P968" s="65"/>
      <c r="Q968" s="65"/>
      <c r="R968" s="65"/>
      <c r="S968" s="65"/>
    </row>
    <row r="969" spans="16:19" ht="15.75" customHeight="1" x14ac:dyDescent="0.2">
      <c r="P969" s="65"/>
      <c r="Q969" s="65"/>
      <c r="R969" s="65"/>
      <c r="S969" s="65"/>
    </row>
    <row r="970" spans="16:19" ht="15.75" customHeight="1" x14ac:dyDescent="0.2">
      <c r="P970" s="65"/>
      <c r="Q970" s="65"/>
      <c r="R970" s="65"/>
      <c r="S970" s="65"/>
    </row>
    <row r="971" spans="16:19" ht="15.75" customHeight="1" x14ac:dyDescent="0.2">
      <c r="P971" s="65"/>
      <c r="Q971" s="65"/>
      <c r="R971" s="65"/>
      <c r="S971" s="65"/>
    </row>
    <row r="972" spans="16:19" ht="15.75" customHeight="1" x14ac:dyDescent="0.2">
      <c r="P972" s="65"/>
      <c r="Q972" s="65"/>
      <c r="R972" s="65"/>
      <c r="S972" s="65"/>
    </row>
    <row r="973" spans="16:19" ht="15.75" customHeight="1" x14ac:dyDescent="0.2">
      <c r="P973" s="65"/>
      <c r="Q973" s="65"/>
      <c r="R973" s="65"/>
      <c r="S973" s="65"/>
    </row>
    <row r="974" spans="16:19" ht="15.75" customHeight="1" x14ac:dyDescent="0.2">
      <c r="P974" s="65"/>
      <c r="Q974" s="65"/>
      <c r="R974" s="65"/>
      <c r="S974" s="65"/>
    </row>
    <row r="975" spans="16:19" ht="15.75" customHeight="1" x14ac:dyDescent="0.2">
      <c r="P975" s="65"/>
      <c r="Q975" s="65"/>
      <c r="R975" s="65"/>
      <c r="S975" s="65"/>
    </row>
    <row r="976" spans="16:19" ht="15.75" customHeight="1" x14ac:dyDescent="0.2">
      <c r="P976" s="65"/>
      <c r="Q976" s="65"/>
      <c r="R976" s="65"/>
      <c r="S976" s="65"/>
    </row>
    <row r="977" spans="16:19" ht="15.75" customHeight="1" x14ac:dyDescent="0.2">
      <c r="P977" s="65"/>
      <c r="Q977" s="65"/>
      <c r="R977" s="65"/>
      <c r="S977" s="65"/>
    </row>
    <row r="978" spans="16:19" ht="15.75" customHeight="1" x14ac:dyDescent="0.2">
      <c r="P978" s="65"/>
      <c r="Q978" s="65"/>
      <c r="R978" s="65"/>
      <c r="S978" s="65"/>
    </row>
    <row r="979" spans="16:19" ht="15.75" customHeight="1" x14ac:dyDescent="0.2">
      <c r="P979" s="65"/>
      <c r="Q979" s="65"/>
      <c r="R979" s="65"/>
      <c r="S979" s="65"/>
    </row>
    <row r="980" spans="16:19" ht="15.75" customHeight="1" x14ac:dyDescent="0.2">
      <c r="P980" s="65"/>
      <c r="Q980" s="65"/>
      <c r="R980" s="65"/>
      <c r="S980" s="65"/>
    </row>
    <row r="981" spans="16:19" ht="15.75" customHeight="1" x14ac:dyDescent="0.2">
      <c r="P981" s="65"/>
      <c r="Q981" s="65"/>
      <c r="R981" s="65"/>
      <c r="S981" s="65"/>
    </row>
    <row r="982" spans="16:19" ht="15.75" customHeight="1" x14ac:dyDescent="0.2">
      <c r="P982" s="65"/>
      <c r="Q982" s="65"/>
      <c r="R982" s="65"/>
      <c r="S982" s="65"/>
    </row>
    <row r="983" spans="16:19" ht="15.75" customHeight="1" x14ac:dyDescent="0.2">
      <c r="P983" s="65"/>
      <c r="Q983" s="65"/>
      <c r="R983" s="65"/>
      <c r="S983" s="65"/>
    </row>
    <row r="984" spans="16:19" ht="15.75" customHeight="1" x14ac:dyDescent="0.2">
      <c r="P984" s="65"/>
      <c r="Q984" s="65"/>
      <c r="R984" s="65"/>
      <c r="S984" s="65"/>
    </row>
    <row r="985" spans="16:19" ht="15.75" customHeight="1" x14ac:dyDescent="0.2">
      <c r="P985" s="65"/>
      <c r="Q985" s="65"/>
      <c r="R985" s="65"/>
      <c r="S985" s="65"/>
    </row>
    <row r="986" spans="16:19" ht="15.75" customHeight="1" x14ac:dyDescent="0.2">
      <c r="P986" s="65"/>
      <c r="Q986" s="65"/>
      <c r="R986" s="65"/>
      <c r="S986" s="65"/>
    </row>
    <row r="987" spans="16:19" ht="15.75" customHeight="1" x14ac:dyDescent="0.2">
      <c r="P987" s="65"/>
      <c r="Q987" s="65"/>
      <c r="R987" s="65"/>
      <c r="S987" s="65"/>
    </row>
    <row r="988" spans="16:19" ht="15.75" customHeight="1" x14ac:dyDescent="0.2">
      <c r="P988" s="65"/>
      <c r="Q988" s="65"/>
      <c r="R988" s="65"/>
      <c r="S988" s="65"/>
    </row>
    <row r="989" spans="16:19" ht="15.75" customHeight="1" x14ac:dyDescent="0.2">
      <c r="P989" s="65"/>
      <c r="Q989" s="65"/>
      <c r="R989" s="65"/>
      <c r="S989" s="65"/>
    </row>
    <row r="990" spans="16:19" ht="15.75" customHeight="1" x14ac:dyDescent="0.2">
      <c r="P990" s="65"/>
      <c r="Q990" s="65"/>
      <c r="R990" s="65"/>
      <c r="S990" s="65"/>
    </row>
    <row r="991" spans="16:19" ht="15.75" customHeight="1" x14ac:dyDescent="0.2">
      <c r="P991" s="65"/>
      <c r="Q991" s="65"/>
      <c r="R991" s="65"/>
      <c r="S991" s="65"/>
    </row>
    <row r="992" spans="16:19" ht="15.75" customHeight="1" x14ac:dyDescent="0.2">
      <c r="P992" s="65"/>
      <c r="Q992" s="65"/>
      <c r="R992" s="65"/>
      <c r="S992" s="65"/>
    </row>
    <row r="993" spans="16:19" ht="15.75" customHeight="1" x14ac:dyDescent="0.2">
      <c r="P993" s="65"/>
      <c r="Q993" s="65"/>
      <c r="R993" s="65"/>
      <c r="S993" s="65"/>
    </row>
    <row r="994" spans="16:19" ht="15.75" customHeight="1" x14ac:dyDescent="0.2">
      <c r="P994" s="65"/>
      <c r="Q994" s="65"/>
      <c r="R994" s="65"/>
      <c r="S994" s="65"/>
    </row>
    <row r="995" spans="16:19" ht="15.75" customHeight="1" x14ac:dyDescent="0.2">
      <c r="P995" s="65"/>
      <c r="Q995" s="65"/>
      <c r="R995" s="65"/>
      <c r="S995" s="65"/>
    </row>
    <row r="996" spans="16:19" ht="15.75" customHeight="1" x14ac:dyDescent="0.2">
      <c r="P996" s="65"/>
      <c r="Q996" s="65"/>
      <c r="R996" s="65"/>
      <c r="S996" s="65"/>
    </row>
    <row r="997" spans="16:19" ht="15.75" customHeight="1" x14ac:dyDescent="0.2">
      <c r="P997" s="65"/>
      <c r="Q997" s="65"/>
      <c r="R997" s="65"/>
      <c r="S997" s="65"/>
    </row>
    <row r="998" spans="16:19" ht="15.75" customHeight="1" x14ac:dyDescent="0.2">
      <c r="P998" s="65"/>
      <c r="Q998" s="65"/>
      <c r="R998" s="65"/>
      <c r="S998" s="65"/>
    </row>
    <row r="999" spans="16:19" ht="15.75" customHeight="1" x14ac:dyDescent="0.2">
      <c r="P999" s="65"/>
      <c r="Q999" s="65"/>
      <c r="R999" s="65"/>
      <c r="S999" s="65"/>
    </row>
    <row r="1000" spans="16:19" ht="15.75" customHeight="1" x14ac:dyDescent="0.2">
      <c r="P1000" s="65"/>
      <c r="Q1000" s="65"/>
      <c r="R1000" s="65"/>
      <c r="S1000" s="65"/>
    </row>
  </sheetData>
  <mergeCells count="38">
    <mergeCell ref="A37:T39"/>
    <mergeCell ref="A40:T40"/>
    <mergeCell ref="B33:E34"/>
    <mergeCell ref="F33:F34"/>
    <mergeCell ref="G33:G34"/>
    <mergeCell ref="H33:H34"/>
    <mergeCell ref="I33:I34"/>
    <mergeCell ref="A41:T41"/>
    <mergeCell ref="A42:T42"/>
    <mergeCell ref="A43:T43"/>
    <mergeCell ref="A44:T44"/>
    <mergeCell ref="A45:T45"/>
    <mergeCell ref="C7:C8"/>
    <mergeCell ref="D7:D8"/>
    <mergeCell ref="E7:E8"/>
    <mergeCell ref="F7:F8"/>
    <mergeCell ref="G7:G8"/>
    <mergeCell ref="B4:T4"/>
    <mergeCell ref="E5:T5"/>
    <mergeCell ref="P7:P8"/>
    <mergeCell ref="Q7:Q8"/>
    <mergeCell ref="R7:R8"/>
    <mergeCell ref="S7:S8"/>
    <mergeCell ref="T7:T8"/>
    <mergeCell ref="H7:H8"/>
    <mergeCell ref="I7:I8"/>
    <mergeCell ref="J7:J8"/>
    <mergeCell ref="K7:L7"/>
    <mergeCell ref="M7:M8"/>
    <mergeCell ref="N7:N8"/>
    <mergeCell ref="O7:O8"/>
    <mergeCell ref="B5:C5"/>
    <mergeCell ref="B7:B8"/>
    <mergeCell ref="B1:T1"/>
    <mergeCell ref="B2:I2"/>
    <mergeCell ref="J2:M2"/>
    <mergeCell ref="B3:I3"/>
    <mergeCell ref="J3:T3"/>
  </mergeCells>
  <dataValidations count="1">
    <dataValidation type="list" allowBlank="1" showInputMessage="1" showErrorMessage="1" sqref="P10:P15 P32 P29:P30 P17:P27" xr:uid="{F3DD7117-8107-42F5-9C13-85E1437BDBE4}">
      <formula1>$Z$10:$Z$13</formula1>
    </dataValidation>
  </dataValidations>
  <pageMargins left="0.7" right="0.7" top="0.75" bottom="0.75" header="0" footer="0"/>
  <pageSetup orientation="landscape" r:id="rId1"/>
  <ignoredErrors>
    <ignoredError sqref="H13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D1000"/>
  <sheetViews>
    <sheetView showGridLines="0" workbookViewId="0"/>
  </sheetViews>
  <sheetFormatPr baseColWidth="10" defaultColWidth="11.1640625" defaultRowHeight="15" customHeight="1" x14ac:dyDescent="0.2"/>
  <cols>
    <col min="1" max="2" width="11.1640625" customWidth="1"/>
    <col min="3" max="3" width="33.6640625" customWidth="1"/>
    <col min="4" max="4" width="19.33203125" customWidth="1"/>
    <col min="5" max="26" width="11.1640625" customWidth="1"/>
  </cols>
  <sheetData>
    <row r="1" spans="3:4" ht="15.75" customHeight="1" x14ac:dyDescent="0.2"/>
    <row r="2" spans="3:4" ht="15.75" customHeight="1" x14ac:dyDescent="0.2"/>
    <row r="3" spans="3:4" ht="15.75" customHeight="1" x14ac:dyDescent="0.2">
      <c r="C3" s="66" t="s">
        <v>96</v>
      </c>
      <c r="D3" s="67">
        <f>+'PLAN DE ADQUISICIONES'!G33</f>
        <v>666666.6622400122</v>
      </c>
    </row>
    <row r="4" spans="3:4" ht="15.75" customHeight="1" x14ac:dyDescent="0.2">
      <c r="C4" s="66" t="s">
        <v>97</v>
      </c>
      <c r="D4" s="67">
        <f>+SUM(D5:D6)</f>
        <v>66666.666666666672</v>
      </c>
    </row>
    <row r="5" spans="3:4" ht="15.75" customHeight="1" x14ac:dyDescent="0.2">
      <c r="C5" s="68" t="s">
        <v>98</v>
      </c>
      <c r="D5" s="69">
        <f>+'PLAN DE ADQUISICIONES'!G13*'PLAN DE ADQUISICIONES'!L13</f>
        <v>11111.111111111111</v>
      </c>
    </row>
    <row r="6" spans="3:4" ht="15.75" customHeight="1" x14ac:dyDescent="0.2">
      <c r="C6" s="68" t="s">
        <v>99</v>
      </c>
      <c r="D6" s="69">
        <f>+'PLAN DE ADQUISICIONES'!G30*'PLAN DE ADQUISICIONES'!L30</f>
        <v>55555.555555555555</v>
      </c>
    </row>
    <row r="7" spans="3:4" ht="15.75" customHeight="1" x14ac:dyDescent="0.2">
      <c r="C7" s="70"/>
      <c r="D7" s="71"/>
    </row>
    <row r="8" spans="3:4" ht="15.75" customHeight="1" x14ac:dyDescent="0.2">
      <c r="C8" s="66" t="s">
        <v>100</v>
      </c>
      <c r="D8" s="72">
        <f>+D3-D4</f>
        <v>599999.99557334557</v>
      </c>
    </row>
    <row r="9" spans="3:4" ht="15.75" customHeight="1" x14ac:dyDescent="0.2">
      <c r="C9" s="70"/>
      <c r="D9" s="71"/>
    </row>
    <row r="10" spans="3:4" ht="15.75" customHeight="1" x14ac:dyDescent="0.2">
      <c r="C10" s="66" t="s">
        <v>101</v>
      </c>
      <c r="D10" s="72">
        <f>+D8-600000</f>
        <v>-4.4266544282436371E-3</v>
      </c>
    </row>
    <row r="11" spans="3:4" ht="15.75" customHeight="1" x14ac:dyDescent="0.2">
      <c r="C11" s="70"/>
      <c r="D11" s="71"/>
    </row>
    <row r="12" spans="3:4" ht="15.75" customHeight="1" x14ac:dyDescent="0.2">
      <c r="C12" s="66" t="s">
        <v>102</v>
      </c>
      <c r="D12" s="72">
        <f>+D10*'PLAN DE ADQUISICIONES'!D5</f>
        <v>-19.919944927096367</v>
      </c>
    </row>
    <row r="13" spans="3:4" ht="15.75" customHeight="1" x14ac:dyDescent="0.2"/>
    <row r="14" spans="3:4" ht="15.75" customHeight="1" x14ac:dyDescent="0.2"/>
    <row r="15" spans="3:4" ht="15.75" customHeight="1" x14ac:dyDescent="0.2">
      <c r="D15" s="71"/>
    </row>
    <row r="16" spans="3:4" ht="15.75" customHeight="1" x14ac:dyDescent="0.2">
      <c r="D16" s="58"/>
    </row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C4B3AD2A2B8254A90E8A6F0FDCB8883" ma:contentTypeVersion="10790" ma:contentTypeDescription="The base project type from which other project content types inherit their information." ma:contentTypeScope="" ma:versionID="519b736abec0a518a8ab1f6244951c0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724d39e934232d0d30404ec08db26d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CO-T1585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I-CAN/CCO-194/2023-A</SISCOR_x0020_Number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CAN/CCO</Division_x0020_or_x0020_Unit>
    <From_x003a_ xmlns="cdc7663a-08f0-4737-9e8c-148ce897a09c" xsi:nil="true"/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>Maria Bustos Rios</Other_x0020_Author>
    <Migration_x0020_Info xmlns="cdc7663a-08f0-4737-9e8c-148ce897a09c" xsi:nil="true"/>
    <Approval_x0020_Number xmlns="cdc7663a-08f0-4737-9e8c-148ce897a09c">ATN/TV-18384-CO</Approval_x0020_Number>
    <Phase xmlns="cdc7663a-08f0-4737-9e8c-148ce897a09c" xsi:nil="true"/>
    <Document_x0020_Author xmlns="cdc7663a-08f0-4737-9e8c-148ce897a09c">Bustos Rios Maria Paola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ED-VOC</TermName>
          <TermId xmlns="http://schemas.microsoft.com/office/infopath/2007/PartnerControls">a1cdf7bb-151a-465c-b2c9-b051aede673b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TVT</TermName>
          <TermId xmlns="http://schemas.microsoft.com/office/infopath/2007/PartnerControls">521a0051-d3bc-4159-af8c-e06ef69898e4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433</Value>
      <Value>425</Value>
      <Value>32</Value>
      <Value>9</Value>
      <Value>105</Value>
    </TaxCatchAll>
    <Operation_x0020_Type xmlns="cdc7663a-08f0-4737-9e8c-148ce897a09c">TCP</Operation_x0020_Type>
    <Package_x0020_Code xmlns="cdc7663a-08f0-4737-9e8c-148ce897a09c" xsi:nil="true"/>
    <To_x003a_ xmlns="cdc7663a-08f0-4737-9e8c-148ce897a09c" xsi:nil="true"/>
    <Identifier xmlns="cdc7663a-08f0-4737-9e8c-148ce897a09c">PA</Identifier>
    <Project_x0020_Number xmlns="cdc7663a-08f0-4737-9e8c-148ce897a09c">CO-T1585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EZSHARE-404361129-160</_dlc_DocId>
    <_dlc_DocIdUrl xmlns="cdc7663a-08f0-4737-9e8c-148ce897a09c">
      <Url>https://idbg.sharepoint.com/teams/EZ-CO-TCP/CO-T1585/_layouts/15/DocIdRedir.aspx?ID=EZSHARE-404361129-160</Url>
      <Description>EZSHARE-404361129-160</Description>
    </_dlc_DocIdUrl>
  </documentManagement>
</p:properties>
</file>

<file path=customXml/itemProps1.xml><?xml version="1.0" encoding="utf-8"?>
<ds:datastoreItem xmlns:ds="http://schemas.openxmlformats.org/officeDocument/2006/customXml" ds:itemID="{F58B5410-919E-4F8F-8C3A-0DE55646B57D}"/>
</file>

<file path=customXml/itemProps2.xml><?xml version="1.0" encoding="utf-8"?>
<ds:datastoreItem xmlns:ds="http://schemas.openxmlformats.org/officeDocument/2006/customXml" ds:itemID="{9294D940-EBE8-4DE1-9DF2-C60EA22A60B5}"/>
</file>

<file path=customXml/itemProps3.xml><?xml version="1.0" encoding="utf-8"?>
<ds:datastoreItem xmlns:ds="http://schemas.openxmlformats.org/officeDocument/2006/customXml" ds:itemID="{B99A2553-02C9-4F1C-9E1A-EC0758FFB52B}"/>
</file>

<file path=customXml/itemProps4.xml><?xml version="1.0" encoding="utf-8"?>
<ds:datastoreItem xmlns:ds="http://schemas.openxmlformats.org/officeDocument/2006/customXml" ds:itemID="{7ABDE041-3B62-4DB2-8252-29C4ABD7AF25}"/>
</file>

<file path=customXml/itemProps5.xml><?xml version="1.0" encoding="utf-8"?>
<ds:datastoreItem xmlns:ds="http://schemas.openxmlformats.org/officeDocument/2006/customXml" ds:itemID="{EB830A8A-8E0B-4690-BD21-3BE052CD6A4D}"/>
</file>

<file path=customXml/itemProps6.xml><?xml version="1.0" encoding="utf-8"?>
<ds:datastoreItem xmlns:ds="http://schemas.openxmlformats.org/officeDocument/2006/customXml" ds:itemID="{8AE395DF-9186-4425-8EC1-1DF5370CF7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 DE ADQUISICIONES</vt:lpstr>
      <vt:lpstr>CONTROL APORTE LOCAL Y FONDO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Gustavo Adolfo Rubio Lozano</dc:creator>
  <cp:keywords/>
  <cp:lastModifiedBy>Andres Felipe Reyes Ortega</cp:lastModifiedBy>
  <dcterms:created xsi:type="dcterms:W3CDTF">2022-01-18T22:54:16Z</dcterms:created>
  <dcterms:modified xsi:type="dcterms:W3CDTF">2023-02-07T19:17:37Z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0x010100ACF722E9F6B0B149B0CD8BE2560A6672003C4B3AD2A2B8254A90E8A6F0FDCB8883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32;#CO|c7d386d6-75f3-4fc0-bde8-e021ccd68f5c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9;#Goods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425;#ED-VOC|a1cdf7bb-151a-465c-b2c9-b051aede673b</vt:lpwstr>
  </property>
  <property fmtid="{D5CDD505-2E9C-101B-9397-08002B2CF9AE}" pid="13" name="Fund IDB">
    <vt:lpwstr>433;#TVT|521a0051-d3bc-4159-af8c-e06ef69898e4</vt:lpwstr>
  </property>
  <property fmtid="{D5CDD505-2E9C-101B-9397-08002B2CF9AE}" pid="14" name="Sector IDB">
    <vt:lpwstr>105;#ED|e61db9d8-dcb9-423f-a737-53d6e603e7c4</vt:lpwstr>
  </property>
  <property fmtid="{D5CDD505-2E9C-101B-9397-08002B2CF9AE}" pid="15" name="_dlc_DocIdItemGuid">
    <vt:lpwstr>7076b575-66df-49b4-82a9-8a2c8907ee3e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/>
  </property>
  <property fmtid="{D5CDD505-2E9C-101B-9397-08002B2CF9AE}" pid="18" name="Series Operations IDB">
    <vt:lpwstr/>
  </property>
</Properties>
</file>