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acruz\OneDrive - Inter-American Development Bank Group\FMM\BR-L1501 - Pernambuco\Aquisições\PA 1\"/>
    </mc:Choice>
  </mc:AlternateContent>
  <xr:revisionPtr revIDLastSave="0" documentId="114_{E1AFBCD0-376C-4983-9E50-19E5050C1149}" xr6:coauthVersionLast="45" xr6:coauthVersionMax="45" xr10:uidLastSave="{00000000-0000-0000-0000-000000000000}"/>
  <bookViews>
    <workbookView xWindow="-98" yWindow="-98" windowWidth="19396" windowHeight="9781" xr2:uid="{2A71646E-B709-5140-ABB7-BB95DBED5E0D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5" i="1" l="1"/>
  <c r="G174" i="1"/>
  <c r="G173" i="1"/>
  <c r="J114" i="1"/>
  <c r="J113" i="1"/>
  <c r="J112" i="1"/>
  <c r="I110" i="1"/>
  <c r="I114" i="1" s="1"/>
  <c r="J105" i="1"/>
  <c r="J104" i="1"/>
  <c r="J103" i="1"/>
  <c r="J102" i="1"/>
  <c r="J101" i="1"/>
  <c r="J100" i="1"/>
  <c r="I99" i="1"/>
  <c r="I106" i="1" s="1"/>
  <c r="J97" i="1"/>
  <c r="J96" i="1"/>
  <c r="J95" i="1"/>
  <c r="J94" i="1"/>
  <c r="J93" i="1"/>
  <c r="J92" i="1"/>
  <c r="J91" i="1"/>
  <c r="J90" i="1"/>
  <c r="J89" i="1"/>
  <c r="J88" i="1"/>
  <c r="I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I40" i="1"/>
  <c r="J40" i="1" s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7" i="1"/>
  <c r="I7" i="1"/>
  <c r="J67" i="1" l="1"/>
  <c r="G176" i="1"/>
  <c r="J84" i="1"/>
  <c r="J99" i="1"/>
  <c r="J106" i="1" s="1"/>
  <c r="J115" i="1" s="1"/>
  <c r="I67" i="1"/>
  <c r="I1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Daniella Myrian Silva</author>
  </authors>
  <commentList>
    <comment ref="M74" authorId="0" shapeId="0" xr:uid="{67FCEDEA-7995-5B47-B2DA-117FED29EE2F}">
      <text>
        <r>
          <rPr>
            <b/>
            <sz val="9"/>
            <color rgb="FF000000"/>
            <rFont val="Segoe UI"/>
            <family val="2"/>
          </rPr>
          <t>Revisão Técnica</t>
        </r>
        <r>
          <rPr>
            <sz val="9"/>
            <color rgb="FF000000"/>
            <rFont val="Segoe UI"/>
            <family val="2"/>
          </rPr>
          <t xml:space="preserve">
</t>
        </r>
        <r>
          <rPr>
            <sz val="9"/>
            <color rgb="FF000000"/>
            <rFont val="Segoe UI"/>
            <family val="2"/>
          </rPr>
          <t>Especialista</t>
        </r>
      </text>
    </comment>
    <comment ref="M91" authorId="0" shapeId="0" xr:uid="{F44B08F8-B01A-3442-9245-42BCBDDB5E0A}">
      <text>
        <r>
          <rPr>
            <b/>
            <sz val="9"/>
            <color indexed="81"/>
            <rFont val="Segoe UI"/>
            <family val="2"/>
          </rPr>
          <t>Revisão Técnica Especialista</t>
        </r>
      </text>
    </comment>
    <comment ref="M92" authorId="0" shapeId="0" xr:uid="{D14604B1-432F-204F-82C4-091D74C4816A}">
      <text>
        <r>
          <rPr>
            <b/>
            <sz val="9"/>
            <color indexed="81"/>
            <rFont val="Segoe UI"/>
            <family val="2"/>
          </rPr>
          <t>Revisão Técnica Especialista</t>
        </r>
      </text>
    </comment>
    <comment ref="M93" authorId="0" shapeId="0" xr:uid="{C69C5531-8CE8-2C43-BE63-69CE82BE5F52}">
      <text>
        <r>
          <rPr>
            <b/>
            <sz val="9"/>
            <color indexed="81"/>
            <rFont val="Segoe UI"/>
            <family val="2"/>
          </rPr>
          <t>Revisão Técnica</t>
        </r>
        <r>
          <rPr>
            <sz val="9"/>
            <color indexed="81"/>
            <rFont val="Segoe UI"/>
            <family val="2"/>
          </rPr>
          <t xml:space="preserve">
Especialista</t>
        </r>
      </text>
    </comment>
    <comment ref="M94" authorId="0" shapeId="0" xr:uid="{EDD1427D-887C-6446-8A41-37E2D5BCA10C}">
      <text>
        <r>
          <rPr>
            <b/>
            <sz val="9"/>
            <color indexed="81"/>
            <rFont val="Segoe UI"/>
            <family val="2"/>
          </rPr>
          <t>Revisão Técnica Especialista</t>
        </r>
      </text>
    </comment>
    <comment ref="M96" authorId="0" shapeId="0" xr:uid="{E9B2D52E-F9A1-C44B-9D53-E65AA443E46E}">
      <text>
        <r>
          <rPr>
            <b/>
            <sz val="9"/>
            <color indexed="81"/>
            <rFont val="Segoe UI"/>
            <family val="2"/>
          </rPr>
          <t>Revisão Técnica Especialista</t>
        </r>
      </text>
    </comment>
    <comment ref="M100" authorId="0" shapeId="0" xr:uid="{DE0DB5DE-E77D-5C46-A24A-42AE6EE1E3BA}">
      <text>
        <r>
          <rPr>
            <b/>
            <sz val="9"/>
            <color indexed="81"/>
            <rFont val="Segoe UI"/>
            <family val="2"/>
          </rPr>
          <t>Revisão Técnica</t>
        </r>
        <r>
          <rPr>
            <sz val="9"/>
            <color indexed="81"/>
            <rFont val="Segoe UI"/>
            <family val="2"/>
          </rPr>
          <t xml:space="preserve">
Especialista</t>
        </r>
      </text>
    </comment>
  </commentList>
</comments>
</file>

<file path=xl/sharedStrings.xml><?xml version="1.0" encoding="utf-8"?>
<sst xmlns="http://schemas.openxmlformats.org/spreadsheetml/2006/main" count="886" uniqueCount="319">
  <si>
    <t>PLANO DE AQUISIÇÕES (PA) 2019 a DEZ-2020</t>
  </si>
  <si>
    <t>OBRAS</t>
  </si>
  <si>
    <t>Unidade Executora*</t>
  </si>
  <si>
    <t>Categoria de Investimento</t>
  </si>
  <si>
    <t>Objeto*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</si>
  <si>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</si>
  <si>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Quantidade de Lotes</t>
  </si>
  <si>
    <t>Número do Processo</t>
  </si>
  <si>
    <t>Montante Estimado *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</si>
  <si>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</si>
  <si>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</si>
  <si>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</si>
  <si>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</si>
  <si>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</si>
  <si>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R$</t>
  </si>
  <si>
    <t>Montante Estimado em US$ 
(tx. 3.2)</t>
  </si>
  <si>
    <t>Montante Estimado % BID</t>
  </si>
  <si>
    <t>Montante Estimado % Contrapartida</t>
  </si>
  <si>
    <t>Publicação do Anúncio/Convite</t>
  </si>
  <si>
    <t>Assinatura do Contrato</t>
  </si>
  <si>
    <t>TOTAL</t>
  </si>
  <si>
    <t>BENS</t>
  </si>
  <si>
    <t>Unidade Executora</t>
  </si>
  <si>
    <t>Objeto</t>
  </si>
  <si>
    <t xml:space="preserve">Montante Estimado </t>
  </si>
  <si>
    <t>Método de Revisão (Selecionar uma das opções)</t>
  </si>
  <si>
    <t>Datas Estimadas</t>
  </si>
  <si>
    <t>Comentários - para Sistema Nacional incluir Método de Seleção</t>
  </si>
  <si>
    <t xml:space="preserve">Montante Estimado em US$ </t>
  </si>
  <si>
    <t>2.0</t>
  </si>
  <si>
    <t>UCP/SEFAZ</t>
  </si>
  <si>
    <t>Novo</t>
  </si>
  <si>
    <t>1.1.1</t>
  </si>
  <si>
    <t>Aquisição de Equipamentos para desenvolvimento de aplicativos na estação digital</t>
  </si>
  <si>
    <t>Pregão / Ata</t>
  </si>
  <si>
    <t>Sistema Nacional</t>
  </si>
  <si>
    <t>Previsto</t>
  </si>
  <si>
    <t>2.1</t>
  </si>
  <si>
    <t>Aquisição de equipamentos para modernização das salas de monitoramento do planejamento estratégico da SEFAZ</t>
  </si>
  <si>
    <t>2.2</t>
  </si>
  <si>
    <t>1.1.2</t>
  </si>
  <si>
    <t xml:space="preserve">Licença de Software para BPMs e ECM </t>
  </si>
  <si>
    <t>2.3</t>
  </si>
  <si>
    <t>Revisado</t>
  </si>
  <si>
    <t xml:space="preserve">1.2.2 </t>
  </si>
  <si>
    <t>Aquisições de Equipamentos para Studio EAD Esafaz</t>
  </si>
  <si>
    <t>2.4</t>
  </si>
  <si>
    <t>Aquisições de Cursos Prontos para o portal Esafaz</t>
  </si>
  <si>
    <t>CP / ICM</t>
  </si>
  <si>
    <t>diversos</t>
  </si>
  <si>
    <t>2.5</t>
  </si>
  <si>
    <t>Aquisições de Softwares para Desenvolvimento de aulas</t>
  </si>
  <si>
    <t>2.6</t>
  </si>
  <si>
    <t>1.3.1</t>
  </si>
  <si>
    <t>Equipamentos para armazenamento de dados primários</t>
  </si>
  <si>
    <t>2.7</t>
  </si>
  <si>
    <t>Equipamentos para armazenamento de dados secundários</t>
  </si>
  <si>
    <t>2.8</t>
  </si>
  <si>
    <t>Infraestrura de rede logica e dados</t>
  </si>
  <si>
    <t>2.9</t>
  </si>
  <si>
    <t>Ferramenta de proteção e recuperação de dados</t>
  </si>
  <si>
    <t>2.10</t>
  </si>
  <si>
    <t xml:space="preserve">1.3.2 </t>
  </si>
  <si>
    <t>Ferramenta para monitoramento de desempenho de aplicação</t>
  </si>
  <si>
    <t>2.11</t>
  </si>
  <si>
    <t>Ferramenta para monitoramento e controle de acessos indevidos</t>
  </si>
  <si>
    <t>2.12</t>
  </si>
  <si>
    <t>Solução de gerência e monitoramento de redes</t>
  </si>
  <si>
    <t>2.13</t>
  </si>
  <si>
    <t>Solução de gerência e monitoramento de ambiente de servidores em cluster e virtualizados</t>
  </si>
  <si>
    <t>2.14</t>
  </si>
  <si>
    <t>1.3.3</t>
  </si>
  <si>
    <t>Migração do uso das ferramentas de escritório para nuvem (custo de 05 anos)</t>
  </si>
  <si>
    <t>Pregão /ata</t>
  </si>
  <si>
    <t>2.15</t>
  </si>
  <si>
    <t>Aquisição de Switches (core e borda) , pontos wi-fi  com consultoria/treinamento de uso (para 4 anos)</t>
  </si>
  <si>
    <t>2.16</t>
  </si>
  <si>
    <t>Reintegração de licenças de uso de softwares IBM</t>
  </si>
  <si>
    <t xml:space="preserve">Pregão </t>
  </si>
  <si>
    <t>Processo em Curso</t>
  </si>
  <si>
    <t>2.17</t>
  </si>
  <si>
    <t>Aquisição de Nobreaks e Baterias para as unidades de atendimento presencial</t>
  </si>
  <si>
    <t>2.18</t>
  </si>
  <si>
    <t>Aquisição de licenças de software de diagramação</t>
  </si>
  <si>
    <t>CP</t>
  </si>
  <si>
    <t>2.19</t>
  </si>
  <si>
    <t>Certificados digitais padrão ICP – brasil</t>
  </si>
  <si>
    <t>2.20</t>
  </si>
  <si>
    <t>Aquisição de pente de memória para servidor (AFSweb)</t>
  </si>
  <si>
    <t>2.21</t>
  </si>
  <si>
    <t>Renovação de licenças TREND micro</t>
  </si>
  <si>
    <t>2.22</t>
  </si>
  <si>
    <t xml:space="preserve">Renovação de software assurance de licença de uso de softwares microsoft </t>
  </si>
  <si>
    <t>2.23</t>
  </si>
  <si>
    <t>AAquisição software ouvidoria</t>
  </si>
  <si>
    <t>2.24</t>
  </si>
  <si>
    <t>Software auditoria IDEA</t>
  </si>
  <si>
    <t>2.25</t>
  </si>
  <si>
    <t xml:space="preserve">Laboratório de tecnologia contra a lavagem de dinheiro                    </t>
  </si>
  <si>
    <t>2.26</t>
  </si>
  <si>
    <t>Climatizadoras da sala cofre</t>
  </si>
  <si>
    <t>2.27</t>
  </si>
  <si>
    <t>Aquisição de desktops, notebooks (LOTE 1)</t>
  </si>
  <si>
    <t>Ata</t>
  </si>
  <si>
    <t>Contrato Concluído</t>
  </si>
  <si>
    <t>2.28</t>
  </si>
  <si>
    <t>Aquisição de desktops, notebooks e Tablet (LOTE 2)</t>
  </si>
  <si>
    <t>2.29</t>
  </si>
  <si>
    <t>Servidor com tecnologia de processamento 64 bits, software, garantias do fabricante e serviço de implementação</t>
  </si>
  <si>
    <t>2.31</t>
  </si>
  <si>
    <t>2.3.4</t>
  </si>
  <si>
    <t>Aquisição de Equipamentos de Informática  específicos com capacidade de processamento de evidência digitais e analise de vínculos</t>
  </si>
  <si>
    <t>2.32</t>
  </si>
  <si>
    <t>Aquisição de Servidor de Banco de Dados para Suporte a Rede interna DIF</t>
  </si>
  <si>
    <t>2.33</t>
  </si>
  <si>
    <t>Aquisição de viaturas para operações externas do LAUD/COE e da DIF</t>
  </si>
  <si>
    <t>2.34</t>
  </si>
  <si>
    <t>Customização mecânica e eletrônica de viaturas</t>
  </si>
  <si>
    <t>2.35</t>
  </si>
  <si>
    <t xml:space="preserve">Aquisição de sistemas e equipamentos de filmagens </t>
  </si>
  <si>
    <t>2.36</t>
  </si>
  <si>
    <t>Aquisição de Equipamentos de Comunicação Móvel</t>
  </si>
  <si>
    <t>2.37</t>
  </si>
  <si>
    <t>Aquisição de Licença de Software Forense por 4 anos</t>
  </si>
  <si>
    <t>2.38</t>
  </si>
  <si>
    <t>Aquisição de Licença de Software Forense para aparelhos de telefonia móvel por 4 anos</t>
  </si>
  <si>
    <t>2.39</t>
  </si>
  <si>
    <t>Aquisição de Equipamentos (Duplicadores de Mídia, Servidor, Estações de alto desempenho, notebooks, e outros equipamentos...)</t>
  </si>
  <si>
    <t>2.40</t>
  </si>
  <si>
    <t>Aquisição de  2 Licenças de Software para análise forense computacional por 4 anos</t>
  </si>
  <si>
    <t>2.41</t>
  </si>
  <si>
    <t>Aquisição de Licenças de Softwares para estruturação de dados pelo processo de categorização (com análise de vínculos), integração a bancos de dados de outros órgãos e inteligência por 4 anos</t>
  </si>
  <si>
    <t>Pregão</t>
  </si>
  <si>
    <t>2.42</t>
  </si>
  <si>
    <t>2.4.1</t>
  </si>
  <si>
    <t>Aquisição de equipamentos para implantação da Régua na PGE</t>
  </si>
  <si>
    <t>2.43</t>
  </si>
  <si>
    <t>Equipamentos para implementação das Soluções de Mineração de Dados (PGE)</t>
  </si>
  <si>
    <t>2.45</t>
  </si>
  <si>
    <t>2.5.1</t>
  </si>
  <si>
    <t xml:space="preserve">Solução, compreendendo HW e SW, com capacidade de processamento massivo, armazenamento e gerenciamento de dados </t>
  </si>
  <si>
    <t>Ago-18</t>
  </si>
  <si>
    <t>2.47</t>
  </si>
  <si>
    <t>3.1.3</t>
  </si>
  <si>
    <t>Aquisição de Equipamento para o DataCenter do Nucleo de Ciencia de Dados da SEPLAG (Servidores, Switches, Storage, serviço de Implantação e configuração, Licença Windows, Windows Server, No break, solução de backup e cameras)</t>
  </si>
  <si>
    <t>2.48</t>
  </si>
  <si>
    <t>Aquisição de Microcomputadores e Notebooks Avançados para as Equipes Executivas do Nucleo de Ciencia de Dados da SEPLAG</t>
  </si>
  <si>
    <t>2.49</t>
  </si>
  <si>
    <t>Licenças o Nucleo de Ciencia de Dados da SEPLAG</t>
  </si>
  <si>
    <t>2.50</t>
  </si>
  <si>
    <t>Aquisição de Microcomputadores e Notebooks Básicos para as Equipes Executivas do Nucleo de Ciencia de Dados da SEPLAG</t>
  </si>
  <si>
    <t>2.51</t>
  </si>
  <si>
    <t>Licenças Home and Business para equipes executivas do Núcleo de Ciência de Dados da SEPLAG</t>
  </si>
  <si>
    <t>2.52</t>
  </si>
  <si>
    <t>3.1.5</t>
  </si>
  <si>
    <t>Aquisição de Servidor para suporte à Sistema de Gestão de Riscos (AGATHA) desenvolvido pelo Ministério da Transparência e Controladoria-Geral da União</t>
  </si>
  <si>
    <t>2.53</t>
  </si>
  <si>
    <t>3.2.4</t>
  </si>
  <si>
    <t>Aquisição de Licenças de Software de Business Inteligence para atender ao Sistema Integrado de Gestão e Prestação de Contas das OSS</t>
  </si>
  <si>
    <t>2.54</t>
  </si>
  <si>
    <t>Infraestrutura e equipamentos (com consultoria) para atender ao Sistema Integrado de Gestão e Prestação de Contas das OSS</t>
  </si>
  <si>
    <t xml:space="preserve"> Ata</t>
  </si>
  <si>
    <t>Pregão eletrônico nº 11/2018 NUP 64283.013480/2018-60</t>
  </si>
  <si>
    <t>2.55</t>
  </si>
  <si>
    <t>3.3.1</t>
  </si>
  <si>
    <t>Solução tecnológica integrada, para suportar os processos de gestão financeira e contábil de RH no âmbito estadual</t>
  </si>
  <si>
    <t>LPI</t>
  </si>
  <si>
    <t>Ex-Ante</t>
  </si>
  <si>
    <t>2.56</t>
  </si>
  <si>
    <t>Equipamentos para suportar Solução da Folha (DataCenter ATI)</t>
  </si>
  <si>
    <t>2.57</t>
  </si>
  <si>
    <t>3.3.2</t>
  </si>
  <si>
    <t>Aquisição de equipamentos para o data center do PE Integrado</t>
  </si>
  <si>
    <t>2.58</t>
  </si>
  <si>
    <t>Aquisição de elevador privativo de acesso ao gabinete do secretário da Fazenda</t>
  </si>
  <si>
    <t>SERVIÇOS QUE NÃO SÃO DE CONSULTORIA &amp; CAPACITAÇÃO</t>
  </si>
  <si>
    <t>3.1</t>
  </si>
  <si>
    <t>1.2.1</t>
  </si>
  <si>
    <t>Contratação de empresa para efetuar digitalização de processos funcionais (CEPE - Companhia Editora de Pernambuco)</t>
  </si>
  <si>
    <t>CD</t>
  </si>
  <si>
    <t>3.2</t>
  </si>
  <si>
    <t>Programa de formação continuada implantado - Cursos Diversos + Congressos, diarias + Contratação instrutores</t>
  </si>
  <si>
    <t>Inscrição/ CP / CI / pregao</t>
  </si>
  <si>
    <t>Ex-Post</t>
  </si>
  <si>
    <t>3.3</t>
  </si>
  <si>
    <t>Contratação de Empresa para fornecimento de Passagens aereas (1 ano)</t>
  </si>
  <si>
    <t>ARP nº 003.2019 (PE-Integrado)</t>
  </si>
  <si>
    <t>3.4</t>
  </si>
  <si>
    <t>2.3.1</t>
  </si>
  <si>
    <t>Contratação de serviço de identificação veicular</t>
  </si>
  <si>
    <t>3.5</t>
  </si>
  <si>
    <t>Serviço de elaboração de memoriais descritivos</t>
  </si>
  <si>
    <t>3.6</t>
  </si>
  <si>
    <t>Serviço de avaliação de imóveis</t>
  </si>
  <si>
    <t>3.7</t>
  </si>
  <si>
    <t>Contratação de Empresa para desenvolvimento de Ferramenta para acompanhamento em tempo real do planejamento estratégico e execução fisica e financeira dos projetos da Sefaz</t>
  </si>
  <si>
    <t>Pregão eletrônico nº 0016.2018.CPL.PE.0006.ATI (PE-Integrado)</t>
  </si>
  <si>
    <t>3.8</t>
  </si>
  <si>
    <t>1.2.2</t>
  </si>
  <si>
    <t>Contratação de Empresa para fornecimento de cofee break em eventos de capacitação promovidos pela ESAFAZ.</t>
  </si>
  <si>
    <t>Pregão/Ata</t>
  </si>
  <si>
    <t>3.9</t>
  </si>
  <si>
    <t>1.3.2</t>
  </si>
  <si>
    <t>Consultoria com Treinamento em APM,  Filtro de conteúdo, solução monitoramento redes e de servidores</t>
  </si>
  <si>
    <t>3.10</t>
  </si>
  <si>
    <t>Consultoria para revisão de políticas e planos de salvas e recuperações com melhores práticas de mercado</t>
  </si>
  <si>
    <t>3.11</t>
  </si>
  <si>
    <t>Diárias para servidores em eventos de capacitação</t>
  </si>
  <si>
    <t>N/A</t>
  </si>
  <si>
    <t>3.12</t>
  </si>
  <si>
    <t>Compras de Vagas e inscrições em Seminários, Congressos e fóruns.</t>
  </si>
  <si>
    <t>3.13</t>
  </si>
  <si>
    <t>Cursos externos de curta duração.</t>
  </si>
  <si>
    <t>CONSULTORIAS FIRMAS</t>
  </si>
  <si>
    <t>Publicação  Manifestação de Interesse</t>
  </si>
  <si>
    <t>4.0</t>
  </si>
  <si>
    <t>Contratação de empresa para desenvolvimento de ambiente de armazenamento de dados corporativos (data lake) e módulos de BI selecionados, em plataforma escalável e de código aberto</t>
  </si>
  <si>
    <t>SQC</t>
  </si>
  <si>
    <t>4.2</t>
  </si>
  <si>
    <t>Contratação de Consultoria para Revisão do Planejamento Estratégico e apoio à execução de Produtos do Profisco</t>
  </si>
  <si>
    <t>4.3</t>
  </si>
  <si>
    <t>Contratação de Consultoria para mapeamento, modelagem e automação de processos</t>
  </si>
  <si>
    <t>SBQC</t>
  </si>
  <si>
    <t>4.4</t>
  </si>
  <si>
    <t>Contratação de Consultoria para definição da  Metodologia de avaliação e dimensionamento da força de trabalho fazendária</t>
  </si>
  <si>
    <t>4.5</t>
  </si>
  <si>
    <t>Contratação de Consultoria para Modelagem do Programa de gestão do conhecimento e Inovação</t>
  </si>
  <si>
    <t>CI</t>
  </si>
  <si>
    <t>4.9</t>
  </si>
  <si>
    <t xml:space="preserve">2.2.1 </t>
  </si>
  <si>
    <t>Integração de Prefeituras ao REDESIM - PROSOLUTION Consultoria e Sistemas Informáticos</t>
  </si>
  <si>
    <t>4.11</t>
  </si>
  <si>
    <t>Consultoria para modelagem da régua de cobrança</t>
  </si>
  <si>
    <t>4.12</t>
  </si>
  <si>
    <t>2.4.2</t>
  </si>
  <si>
    <t>Serviço de integração do sistema SAJ com o processo administrativo tributário eletrônico (ePAT). - Softplan Planejamento e Sistemas Ltda (PGE)</t>
  </si>
  <si>
    <t>4.13</t>
  </si>
  <si>
    <t>Serviços de Consultoria para Desenvolvimento de Soluções de Mineração de Dados</t>
  </si>
  <si>
    <t>4.14</t>
  </si>
  <si>
    <t>Contratação de Fábrica de Software para desenvolvimento do Sistema Integrado de Gestão e Prestação de Contas das OSS</t>
  </si>
  <si>
    <t>4.15</t>
  </si>
  <si>
    <t>2.1.1/2.2.2/2.3.1/2.4.2/2.4.4/3.1.1/3.1.2/3.2.1</t>
  </si>
  <si>
    <t>Contratação de Fabrica de Software - Consórcio (Pitang  + IVIA + Policentro)</t>
  </si>
  <si>
    <t>4.16</t>
  </si>
  <si>
    <t>2.1.1/2.2.1/2.2.2/2.2.3/2.2.4/2.2.5/2.3.1/2.3.2/2.3.3/2.3.4/2.4.1/2.4.2/2.4.3/2.4.4/2.6.1/2.6.2/3.1.1/3.1.2/3.1.5/3.2.1/3.2.2/3.2.3/3.3.1/3.4.1/3.5.1</t>
  </si>
  <si>
    <t>Contratação de Fabrica de Software - NOVA</t>
  </si>
  <si>
    <t>4.17</t>
  </si>
  <si>
    <t>Contratação de Empresa especializada para customização e desenvolvimento do ÁGATHA, Sistema de Gestão de Riscos desenvolvido pelo Ministério da Transparência e Controladoria-Geral da União</t>
  </si>
  <si>
    <t>4.18</t>
  </si>
  <si>
    <t>Contratação de empresa especializada para construção Novo Modelo de Gestão de TI da Sefaz</t>
  </si>
  <si>
    <t>Ex-post</t>
  </si>
  <si>
    <t>4.19</t>
  </si>
  <si>
    <t>Contratação de Consultoria para Modelagem e Redesenho dos Processos do Tesouro Estadual</t>
  </si>
  <si>
    <t>4.20</t>
  </si>
  <si>
    <t>2.6.1</t>
  </si>
  <si>
    <t>Contratação de empresa de consultoria para desenvolvimento da nova plataforma mobile de atendimento ao contribuinte</t>
  </si>
  <si>
    <t>4.21</t>
  </si>
  <si>
    <t>Contratação de empresa de consultoria para avaliação e revisão de processos críticos da Secretaria Estadual de Saúde</t>
  </si>
  <si>
    <t>CONSULTORIAS INDIVIDUAIS</t>
  </si>
  <si>
    <t>Não Objeção aos  TDR da Atividade</t>
  </si>
  <si>
    <t>Assinatura Contrato</t>
  </si>
  <si>
    <t>5.1</t>
  </si>
  <si>
    <t>A1</t>
  </si>
  <si>
    <t>Consultoria para apoio e elaboração e revisão de editais e termos de referência para as contratações e aquisições</t>
  </si>
  <si>
    <t>5.2</t>
  </si>
  <si>
    <t>A2</t>
  </si>
  <si>
    <t>Consultoria para auditoria do Projeto</t>
  </si>
  <si>
    <t>5.3</t>
  </si>
  <si>
    <t>Contratação de Instrutores e técnicos de capacitação (CI) (previsão de 15 contratos)</t>
  </si>
  <si>
    <t>5.4</t>
  </si>
  <si>
    <t>Consultoria individual para apoio na redefinição das entregas do subproduto Sistemática e Sistema de Gestão dos Tetos de Gastos</t>
  </si>
  <si>
    <t>TOTAL GERAL</t>
  </si>
  <si>
    <t>Método  de Revisão</t>
  </si>
  <si>
    <t>Nova Licitação</t>
  </si>
  <si>
    <t>Processo Cancelado</t>
  </si>
  <si>
    <t>Declaração de Aquisição Deserta</t>
  </si>
  <si>
    <t>Recusa de Propostas</t>
  </si>
  <si>
    <t>Contrato em Execução</t>
  </si>
  <si>
    <t xml:space="preserve">Métodos </t>
  </si>
  <si>
    <t>Consultoria Firmas</t>
  </si>
  <si>
    <t>Bens, Obras e Serviços</t>
  </si>
  <si>
    <t>Consultorias Individuais</t>
  </si>
  <si>
    <t>Notas:</t>
  </si>
  <si>
    <t>(1)</t>
  </si>
  <si>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PA.</t>
    </r>
  </si>
  <si>
    <t>(2)</t>
  </si>
  <si>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PA.</t>
    </r>
  </si>
  <si>
    <t>(3)</t>
  </si>
  <si>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PA.</t>
    </r>
  </si>
  <si>
    <t>(4)</t>
  </si>
  <si>
    <r>
      <rPr>
        <b/>
        <sz val="12"/>
        <color indexed="8"/>
        <rFont val="Calibri"/>
        <family val="2"/>
      </rPr>
      <t>Adjudicações:</t>
    </r>
    <r>
      <rPr>
        <sz val="12"/>
        <color indexed="8"/>
        <rFont val="Calibri"/>
        <family val="2"/>
      </rPr>
      <t xml:space="preserve"> Indicar em cinza as adjudicações realizadas.</t>
    </r>
  </si>
  <si>
    <t>Detalhamento de Capacitações para este PA (2020)</t>
  </si>
  <si>
    <t>Evento</t>
  </si>
  <si>
    <t>Inscrição Individual</t>
  </si>
  <si>
    <t>Custo Total</t>
  </si>
  <si>
    <t>Período</t>
  </si>
  <si>
    <t>Local</t>
  </si>
  <si>
    <t>Congresso Brasileiro de Pregoeiro</t>
  </si>
  <si>
    <t>Mar</t>
  </si>
  <si>
    <t>Foz do Iguaçu</t>
  </si>
  <si>
    <t>Congresso Nacional sobre Gestão de Pessoas</t>
  </si>
  <si>
    <t>Ago</t>
  </si>
  <si>
    <t>São Paulo</t>
  </si>
  <si>
    <t>Gartner Symposium ITxpo</t>
  </si>
  <si>
    <t>Out</t>
  </si>
  <si>
    <t xml:space="preserve">Convenção dos Contabilistas de Pernambuco </t>
  </si>
  <si>
    <t>Recife</t>
  </si>
  <si>
    <t>Congresso Pernambucano de  Direito Tributário</t>
  </si>
  <si>
    <t>Congresso Brasileiro de Licit.,Contratos e Compras Gov.</t>
  </si>
  <si>
    <t>Salvador</t>
  </si>
  <si>
    <t>Congresso Internac. de Direito Tributário de PE</t>
  </si>
  <si>
    <t>Congresso Nacional de Estudos Tributários</t>
  </si>
  <si>
    <t>Congresso Brasileiro de Treinamento e Desenvolvimento</t>
  </si>
  <si>
    <t>Nov</t>
  </si>
  <si>
    <t>Curso de Design Thinking</t>
  </si>
  <si>
    <t>Mai</t>
  </si>
  <si>
    <t>Curso de Power BI</t>
  </si>
  <si>
    <t>Set</t>
  </si>
  <si>
    <t>Pós Graduação em Ciência de Dados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</si>
</sst>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_-;\-* #,##0_-;_-* &quot;-&quot;??_-;_-@_-"/>
    <numFmt numFmtId="165" formatCode="_-&quot;R$&quot;\ * #,##0.00_-;\-&quot;R$&quot;\ * #,##0.00_-;_-&quot;R$&quot;\ * &quot;-&quot;??_-;_-@_-"/>
    <numFmt numFmtId="166" formatCode="_-* #,##0.00_-;\-* #,##0.00_-;_-* &quot;-&quot;??_-;_-@_-"/>
    <numFmt numFmtId="167" formatCode="_-&quot;R$&quot;\ * #,##0_-;\-&quot;R$&quot;\ * #,##0_-;_-&quot;R$&quot;\ * &quot;-&quot;??_-;_-@_-"/>
  </numFmts>
  <fonts count="3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6"/>
      <color rgb="FF0070C0"/>
      <name val="Calibri"/>
      <family val="2"/>
    </font>
    <font>
      <b/>
      <sz val="12"/>
      <color rgb="FF000000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b/>
      <sz val="12"/>
      <color rgb="FFBFBFBF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sz val="12"/>
      <name val="Calibri"/>
      <family val="2"/>
    </font>
    <font>
      <sz val="12"/>
      <color rgb="FF00B05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2"/>
      <color rgb="FFFF0000"/>
      <name val="Calibri"/>
      <family val="2"/>
    </font>
    <font>
      <sz val="11"/>
      <color rgb="FF000000"/>
      <name val="Calibri"/>
      <family val="2"/>
    </font>
    <font>
      <sz val="12"/>
      <color rgb="FFA6A6A6"/>
      <name val="Calibri"/>
      <family val="2"/>
    </font>
    <font>
      <sz val="12"/>
      <color rgb="FFBFBFBF"/>
      <name val="Calibri"/>
      <family val="2"/>
    </font>
    <font>
      <sz val="12"/>
      <color rgb="FF808080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color rgb="FF000000"/>
      <name val="Segoe UI"/>
      <family val="2"/>
    </font>
    <font>
      <sz val="9"/>
      <color rgb="FF000000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rgb="FF3366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0070C0"/>
        <bgColor rgb="FF000000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9" fontId="5" fillId="0" borderId="0" applyFill="0" applyBorder="0" applyAlignment="0" applyProtection="0"/>
    <xf numFmtId="0" fontId="5" fillId="0" borderId="0"/>
    <xf numFmtId="0" fontId="5" fillId="0" borderId="0"/>
    <xf numFmtId="0" fontId="23" fillId="0" borderId="0"/>
    <xf numFmtId="165" fontId="23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2" fillId="0" borderId="0" xfId="1" applyNumberFormat="1" applyFont="1" applyAlignment="1">
      <alignment vertical="center"/>
    </xf>
    <xf numFmtId="10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/>
    </xf>
    <xf numFmtId="164" fontId="7" fillId="0" borderId="0" xfId="1" applyNumberFormat="1" applyFont="1" applyAlignment="1">
      <alignment horizontal="left" vertical="center"/>
    </xf>
    <xf numFmtId="164" fontId="6" fillId="0" borderId="0" xfId="1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10" fontId="8" fillId="2" borderId="2" xfId="2" applyNumberFormat="1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3" fontId="2" fillId="3" borderId="2" xfId="3" applyNumberFormat="1" applyFont="1" applyFill="1" applyBorder="1" applyAlignment="1">
      <alignment horizontal="right" vertical="center" wrapText="1"/>
    </xf>
    <xf numFmtId="164" fontId="14" fillId="3" borderId="2" xfId="1" applyNumberFormat="1" applyFont="1" applyFill="1" applyBorder="1" applyAlignment="1">
      <alignment vertical="center" wrapText="1"/>
    </xf>
    <xf numFmtId="164" fontId="15" fillId="3" borderId="2" xfId="1" applyNumberFormat="1" applyFont="1" applyFill="1" applyBorder="1" applyAlignment="1">
      <alignment vertical="center" wrapText="1"/>
    </xf>
    <xf numFmtId="9" fontId="2" fillId="3" borderId="2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17" fontId="12" fillId="3" borderId="2" xfId="0" applyNumberFormat="1" applyFont="1" applyFill="1" applyBorder="1" applyAlignment="1">
      <alignment horizontal="center" vertical="center" wrapText="1"/>
    </xf>
    <xf numFmtId="17" fontId="16" fillId="3" borderId="2" xfId="0" applyNumberFormat="1" applyFont="1" applyFill="1" applyBorder="1" applyAlignment="1">
      <alignment horizontal="center" vertical="center" wrapText="1"/>
    </xf>
    <xf numFmtId="164" fontId="4" fillId="0" borderId="2" xfId="1" applyNumberFormat="1" applyFont="1" applyBorder="1" applyAlignment="1">
      <alignment vertical="center" wrapText="1"/>
    </xf>
    <xf numFmtId="10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12" fillId="3" borderId="2" xfId="0" quotePrefix="1" applyNumberFormat="1" applyFont="1" applyFill="1" applyBorder="1" applyAlignment="1">
      <alignment horizontal="center" vertical="center" wrapText="1"/>
    </xf>
    <xf numFmtId="9" fontId="12" fillId="3" borderId="2" xfId="0" applyNumberFormat="1" applyFont="1" applyFill="1" applyBorder="1" applyAlignment="1">
      <alignment horizontal="center" vertical="center" wrapText="1"/>
    </xf>
    <xf numFmtId="17" fontId="12" fillId="4" borderId="2" xfId="0" applyNumberFormat="1" applyFont="1" applyFill="1" applyBorder="1" applyAlignment="1">
      <alignment horizontal="center" vertical="center" wrapText="1"/>
    </xf>
    <xf numFmtId="49" fontId="12" fillId="4" borderId="2" xfId="0" quotePrefix="1" applyNumberFormat="1" applyFont="1" applyFill="1" applyBorder="1" applyAlignment="1">
      <alignment horizontal="center" vertical="center" wrapText="1"/>
    </xf>
    <xf numFmtId="164" fontId="17" fillId="3" borderId="2" xfId="0" applyNumberFormat="1" applyFont="1" applyFill="1" applyBorder="1" applyAlignment="1">
      <alignment vertical="center"/>
    </xf>
    <xf numFmtId="164" fontId="17" fillId="0" borderId="2" xfId="1" applyNumberFormat="1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right" vertical="center" wrapText="1"/>
    </xf>
    <xf numFmtId="10" fontId="12" fillId="0" borderId="0" xfId="2" applyNumberFormat="1" applyFont="1" applyAlignment="1">
      <alignment vertical="center" wrapText="1"/>
    </xf>
    <xf numFmtId="0" fontId="12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 wrapText="1"/>
    </xf>
    <xf numFmtId="164" fontId="14" fillId="0" borderId="2" xfId="1" applyNumberFormat="1" applyFont="1" applyFill="1" applyBorder="1" applyAlignment="1">
      <alignment vertical="center" wrapText="1"/>
    </xf>
    <xf numFmtId="164" fontId="6" fillId="0" borderId="2" xfId="1" applyNumberFormat="1" applyFont="1" applyBorder="1" applyAlignment="1">
      <alignment vertical="center" wrapText="1"/>
    </xf>
    <xf numFmtId="9" fontId="18" fillId="0" borderId="0" xfId="4" applyFont="1" applyAlignment="1">
      <alignment horizontal="center" vertical="center" wrapText="1"/>
    </xf>
    <xf numFmtId="17" fontId="18" fillId="0" borderId="0" xfId="0" applyNumberFormat="1" applyFont="1" applyAlignment="1">
      <alignment horizontal="center" vertical="center" wrapText="1"/>
    </xf>
    <xf numFmtId="14" fontId="18" fillId="0" borderId="0" xfId="5" applyNumberFormat="1" applyFont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4" fontId="8" fillId="2" borderId="2" xfId="2" applyNumberFormat="1" applyFont="1" applyFill="1" applyBorder="1" applyAlignment="1">
      <alignment horizontal="center" vertical="center" wrapText="1"/>
    </xf>
    <xf numFmtId="0" fontId="12" fillId="3" borderId="2" xfId="0" quotePrefix="1" applyFont="1" applyFill="1" applyBorder="1" applyAlignment="1">
      <alignment horizontal="center" vertical="center" wrapText="1"/>
    </xf>
    <xf numFmtId="9" fontId="12" fillId="3" borderId="2" xfId="5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 wrapText="1"/>
    </xf>
    <xf numFmtId="0" fontId="12" fillId="3" borderId="2" xfId="0" applyFont="1" applyFill="1" applyBorder="1" applyAlignment="1">
      <alignment horizontal="justify" vertical="center" wrapText="1"/>
    </xf>
    <xf numFmtId="164" fontId="14" fillId="4" borderId="2" xfId="1" applyNumberFormat="1" applyFont="1" applyFill="1" applyBorder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4" fillId="0" borderId="4" xfId="1" applyNumberFormat="1" applyFont="1" applyBorder="1" applyAlignment="1">
      <alignment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4" xfId="5" applyFont="1" applyFill="1" applyBorder="1" applyAlignment="1">
      <alignment horizontal="center" vertical="center" wrapText="1"/>
    </xf>
    <xf numFmtId="4" fontId="8" fillId="2" borderId="2" xfId="5" applyNumberFormat="1" applyFont="1" applyFill="1" applyBorder="1" applyAlignment="1">
      <alignment horizontal="center" vertical="center" wrapText="1"/>
    </xf>
    <xf numFmtId="10" fontId="8" fillId="2" borderId="2" xfId="5" applyNumberFormat="1" applyFont="1" applyFill="1" applyBorder="1" applyAlignment="1">
      <alignment horizontal="center" vertical="center" wrapText="1"/>
    </xf>
    <xf numFmtId="0" fontId="8" fillId="2" borderId="2" xfId="5" applyFont="1" applyFill="1" applyBorder="1" applyAlignment="1">
      <alignment horizontal="center" vertical="center" wrapText="1"/>
    </xf>
    <xf numFmtId="3" fontId="12" fillId="3" borderId="2" xfId="3" applyNumberFormat="1" applyFont="1" applyFill="1" applyBorder="1" applyAlignment="1">
      <alignment horizontal="right" vertical="center" wrapText="1"/>
    </xf>
    <xf numFmtId="17" fontId="12" fillId="4" borderId="2" xfId="5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vertical="center" wrapText="1"/>
    </xf>
    <xf numFmtId="164" fontId="6" fillId="0" borderId="2" xfId="1" applyNumberFormat="1" applyFont="1" applyBorder="1" applyAlignment="1">
      <alignment horizontal="center" vertical="center" wrapText="1"/>
    </xf>
    <xf numFmtId="164" fontId="6" fillId="5" borderId="2" xfId="1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64" fontId="19" fillId="0" borderId="0" xfId="1" applyNumberFormat="1" applyFont="1" applyAlignment="1">
      <alignment vertical="center" wrapText="1"/>
    </xf>
    <xf numFmtId="164" fontId="2" fillId="0" borderId="0" xfId="1" applyNumberFormat="1" applyFont="1" applyAlignment="1">
      <alignment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3" applyNumberFormat="1" applyFont="1" applyAlignment="1">
      <alignment horizontal="right" vertical="center" wrapText="1"/>
    </xf>
    <xf numFmtId="9" fontId="20" fillId="0" borderId="0" xfId="0" applyNumberFormat="1" applyFont="1" applyAlignment="1">
      <alignment horizontal="center" vertical="center" wrapText="1"/>
    </xf>
    <xf numFmtId="17" fontId="20" fillId="0" borderId="0" xfId="0" applyNumberFormat="1" applyFont="1" applyAlignment="1">
      <alignment horizontal="center" vertical="center" wrapText="1"/>
    </xf>
    <xf numFmtId="3" fontId="20" fillId="0" borderId="0" xfId="3" applyNumberFormat="1" applyFont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0" borderId="2" xfId="6" applyFont="1" applyBorder="1" applyAlignment="1">
      <alignment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2" fillId="0" borderId="2" xfId="6" applyFont="1" applyBorder="1" applyAlignment="1">
      <alignment horizontal="left" vertical="center" wrapText="1"/>
    </xf>
    <xf numFmtId="4" fontId="19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164" fontId="12" fillId="0" borderId="0" xfId="1" applyNumberFormat="1" applyFont="1" applyAlignment="1">
      <alignment horizontal="left" vertical="center" wrapText="1"/>
    </xf>
    <xf numFmtId="165" fontId="12" fillId="0" borderId="0" xfId="0" applyNumberFormat="1" applyFont="1" applyAlignment="1">
      <alignment horizontal="left" vertical="center" wrapText="1"/>
    </xf>
    <xf numFmtId="166" fontId="2" fillId="0" borderId="0" xfId="1" applyNumberFormat="1" applyFont="1" applyAlignment="1">
      <alignment horizontal="left" vertical="center" wrapText="1"/>
    </xf>
    <xf numFmtId="166" fontId="4" fillId="0" borderId="0" xfId="1" applyNumberFormat="1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7" fillId="0" borderId="0" xfId="1" applyNumberFormat="1" applyFont="1" applyAlignment="1">
      <alignment vertical="center" wrapText="1"/>
    </xf>
    <xf numFmtId="164" fontId="4" fillId="0" borderId="0" xfId="1" applyNumberFormat="1" applyFont="1" applyAlignment="1">
      <alignment vertical="center" wrapText="1"/>
    </xf>
    <xf numFmtId="10" fontId="4" fillId="0" borderId="0" xfId="0" applyNumberFormat="1" applyFont="1" applyAlignment="1">
      <alignment vertical="center" wrapText="1"/>
    </xf>
    <xf numFmtId="0" fontId="24" fillId="8" borderId="2" xfId="7" applyFont="1" applyFill="1" applyBorder="1" applyAlignment="1">
      <alignment horizontal="center" vertical="center" wrapText="1"/>
    </xf>
    <xf numFmtId="167" fontId="25" fillId="0" borderId="2" xfId="8" applyNumberFormat="1" applyFont="1" applyFill="1" applyBorder="1" applyAlignment="1">
      <alignment horizontal="center" vertical="center" wrapText="1"/>
    </xf>
    <xf numFmtId="16" fontId="25" fillId="0" borderId="2" xfId="7" applyNumberFormat="1" applyFont="1" applyFill="1" applyBorder="1" applyAlignment="1">
      <alignment horizontal="center" vertical="center" wrapText="1"/>
    </xf>
    <xf numFmtId="0" fontId="25" fillId="0" borderId="2" xfId="7" applyFont="1" applyFill="1" applyBorder="1" applyAlignment="1">
      <alignment horizontal="center" vertical="center" wrapText="1"/>
    </xf>
    <xf numFmtId="167" fontId="26" fillId="0" borderId="2" xfId="8" applyNumberFormat="1" applyFont="1" applyBorder="1" applyAlignment="1">
      <alignment horizontal="center" vertical="center" wrapText="1"/>
    </xf>
    <xf numFmtId="0" fontId="26" fillId="0" borderId="2" xfId="7" applyFont="1" applyBorder="1" applyAlignment="1">
      <alignment horizontal="center" vertical="center" wrapText="1"/>
    </xf>
    <xf numFmtId="167" fontId="25" fillId="0" borderId="2" xfId="7" applyNumberFormat="1" applyFont="1" applyFill="1" applyBorder="1" applyAlignment="1">
      <alignment horizontal="center" vertical="center" wrapText="1"/>
    </xf>
    <xf numFmtId="167" fontId="26" fillId="0" borderId="2" xfId="7" applyNumberFormat="1" applyFont="1" applyBorder="1" applyAlignment="1">
      <alignment horizontal="right" vertical="center" wrapText="1"/>
    </xf>
    <xf numFmtId="167" fontId="27" fillId="9" borderId="2" xfId="8" applyNumberFormat="1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right" vertical="center" wrapText="1"/>
    </xf>
    <xf numFmtId="164" fontId="6" fillId="0" borderId="6" xfId="1" applyNumberFormat="1" applyFont="1" applyBorder="1" applyAlignment="1">
      <alignment horizontal="right" vertical="center" wrapText="1"/>
    </xf>
    <xf numFmtId="164" fontId="6" fillId="0" borderId="7" xfId="1" applyNumberFormat="1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left" vertical="center" wrapText="1"/>
    </xf>
    <xf numFmtId="0" fontId="9" fillId="2" borderId="6" xfId="2" applyFont="1" applyFill="1" applyBorder="1" applyAlignment="1">
      <alignment horizontal="left" vertical="center" wrapText="1"/>
    </xf>
    <xf numFmtId="0" fontId="9" fillId="2" borderId="7" xfId="2" applyFont="1" applyFill="1" applyBorder="1" applyAlignment="1">
      <alignment horizontal="left" vertical="center" wrapText="1"/>
    </xf>
    <xf numFmtId="0" fontId="6" fillId="0" borderId="5" xfId="2" applyFont="1" applyBorder="1" applyAlignment="1">
      <alignment horizontal="right" vertical="center" wrapText="1"/>
    </xf>
    <xf numFmtId="0" fontId="6" fillId="0" borderId="6" xfId="2" applyFont="1" applyBorder="1" applyAlignment="1">
      <alignment horizontal="right" vertical="center" wrapText="1"/>
    </xf>
    <xf numFmtId="0" fontId="6" fillId="0" borderId="7" xfId="2" applyFont="1" applyBorder="1" applyAlignment="1">
      <alignment horizontal="right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9" fontId="12" fillId="3" borderId="5" xfId="5" applyNumberFormat="1" applyFont="1" applyFill="1" applyBorder="1" applyAlignment="1" applyProtection="1">
      <alignment horizontal="center" vertical="center" wrapText="1"/>
      <protection locked="0"/>
    </xf>
    <xf numFmtId="9" fontId="12" fillId="3" borderId="7" xfId="5" applyNumberFormat="1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9" fontId="12" fillId="3" borderId="2" xfId="5" applyNumberFormat="1" applyFont="1" applyFill="1" applyBorder="1" applyAlignment="1" applyProtection="1">
      <alignment horizontal="center" vertical="center" wrapText="1"/>
      <protection locked="0"/>
    </xf>
    <xf numFmtId="0" fontId="8" fillId="2" borderId="2" xfId="5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5" xfId="5" applyFont="1" applyFill="1" applyBorder="1" applyAlignment="1">
      <alignment horizontal="left" vertical="center" wrapText="1"/>
    </xf>
    <xf numFmtId="0" fontId="9" fillId="2" borderId="6" xfId="5" applyFont="1" applyFill="1" applyBorder="1" applyAlignment="1">
      <alignment horizontal="left" vertical="center" wrapText="1"/>
    </xf>
    <xf numFmtId="0" fontId="9" fillId="2" borderId="7" xfId="5" applyFont="1" applyFill="1" applyBorder="1" applyAlignment="1">
      <alignment horizontal="left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4" xfId="5" applyFont="1" applyFill="1" applyBorder="1" applyAlignment="1">
      <alignment horizontal="center" vertical="center" wrapText="1"/>
    </xf>
    <xf numFmtId="0" fontId="9" fillId="2" borderId="2" xfId="5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6" fillId="5" borderId="5" xfId="2" applyFont="1" applyFill="1" applyBorder="1" applyAlignment="1">
      <alignment horizontal="right" vertical="center" wrapText="1"/>
    </xf>
    <xf numFmtId="0" fontId="6" fillId="5" borderId="6" xfId="2" applyFont="1" applyFill="1" applyBorder="1" applyAlignment="1">
      <alignment horizontal="right" vertical="center" wrapText="1"/>
    </xf>
    <xf numFmtId="0" fontId="6" fillId="5" borderId="7" xfId="2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7" borderId="5" xfId="2" applyFont="1" applyFill="1" applyBorder="1" applyAlignment="1">
      <alignment horizontal="left" vertical="center" wrapText="1"/>
    </xf>
    <xf numFmtId="0" fontId="6" fillId="7" borderId="6" xfId="2" applyFont="1" applyFill="1" applyBorder="1" applyAlignment="1">
      <alignment horizontal="left" vertical="center" wrapText="1"/>
    </xf>
    <xf numFmtId="0" fontId="6" fillId="7" borderId="7" xfId="2" applyFont="1" applyFill="1" applyBorder="1" applyAlignment="1">
      <alignment horizontal="left" vertical="center" wrapText="1"/>
    </xf>
    <xf numFmtId="0" fontId="24" fillId="8" borderId="5" xfId="7" applyFont="1" applyFill="1" applyBorder="1" applyAlignment="1">
      <alignment horizontal="left" vertical="center" wrapText="1"/>
    </xf>
    <xf numFmtId="0" fontId="24" fillId="8" borderId="6" xfId="7" applyFont="1" applyFill="1" applyBorder="1" applyAlignment="1">
      <alignment horizontal="left" vertical="center" wrapText="1"/>
    </xf>
    <xf numFmtId="0" fontId="24" fillId="8" borderId="7" xfId="7" applyFont="1" applyFill="1" applyBorder="1" applyAlignment="1">
      <alignment horizontal="left" vertical="center" wrapText="1"/>
    </xf>
    <xf numFmtId="0" fontId="25" fillId="0" borderId="5" xfId="7" applyFont="1" applyFill="1" applyBorder="1" applyAlignment="1">
      <alignment horizontal="left" vertical="center" wrapText="1"/>
    </xf>
    <xf numFmtId="0" fontId="25" fillId="0" borderId="6" xfId="7" applyFont="1" applyFill="1" applyBorder="1" applyAlignment="1">
      <alignment horizontal="left" vertical="center" wrapText="1"/>
    </xf>
    <xf numFmtId="0" fontId="25" fillId="0" borderId="7" xfId="7" applyFont="1" applyFill="1" applyBorder="1" applyAlignment="1">
      <alignment horizontal="left" vertical="center" wrapText="1"/>
    </xf>
    <xf numFmtId="0" fontId="26" fillId="0" borderId="5" xfId="7" applyFont="1" applyBorder="1" applyAlignment="1">
      <alignment horizontal="left" vertical="center"/>
    </xf>
    <xf numFmtId="0" fontId="26" fillId="0" borderId="6" xfId="7" applyFont="1" applyBorder="1" applyAlignment="1">
      <alignment horizontal="left" vertical="center"/>
    </xf>
    <xf numFmtId="0" fontId="26" fillId="0" borderId="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 wrapText="1"/>
    </xf>
    <xf numFmtId="0" fontId="26" fillId="0" borderId="6" xfId="7" applyFont="1" applyBorder="1" applyAlignment="1">
      <alignment horizontal="left" vertical="center" wrapText="1"/>
    </xf>
    <xf numFmtId="0" fontId="26" fillId="0" borderId="7" xfId="7" applyFont="1" applyBorder="1" applyAlignment="1">
      <alignment horizontal="left" vertical="center" wrapText="1"/>
    </xf>
  </cellXfs>
  <cellStyles count="9">
    <cellStyle name="Comma" xfId="1" builtinId="3"/>
    <cellStyle name="Moeda 2" xfId="3" xr:uid="{93C4B5BC-F453-E64F-8AD8-AF32C7D34D55}"/>
    <cellStyle name="Moeda 4" xfId="8" xr:uid="{89EF95E3-03E5-1F45-909E-3DBB20630664}"/>
    <cellStyle name="Normal" xfId="0" builtinId="0"/>
    <cellStyle name="Normal 2" xfId="2" xr:uid="{7F4D250C-4570-9545-8B76-EA93802CD9D6}"/>
    <cellStyle name="Normal 2 2 2" xfId="5" xr:uid="{24B0EF91-FBB6-1245-85B3-BADE1A859A25}"/>
    <cellStyle name="Normal 3 2" xfId="6" xr:uid="{07627977-2557-A147-A101-CE40D7921724}"/>
    <cellStyle name="Normal 6" xfId="7" xr:uid="{E0D2F097-D597-0D42-AC56-F700C3A2736C}"/>
    <cellStyle name="Porcentagem 2" xfId="4" xr:uid="{8A139AB7-B231-7B40-9FBD-FACD3520C3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F3303-B126-744B-8194-4AF769380558}">
  <dimension ref="A1:T176"/>
  <sheetViews>
    <sheetView tabSelected="1" topLeftCell="A41" workbookViewId="0">
      <selection activeCell="D78" sqref="D78"/>
    </sheetView>
  </sheetViews>
  <sheetFormatPr defaultColWidth="8.6875" defaultRowHeight="15.75" x14ac:dyDescent="0.5"/>
  <cols>
    <col min="1" max="1" width="5.6875" style="29" bestFit="1" customWidth="1"/>
    <col min="2" max="2" width="13.6875" style="11" customWidth="1"/>
    <col min="3" max="3" width="13.6875" style="11" hidden="1" customWidth="1"/>
    <col min="4" max="4" width="15.6875" style="11" customWidth="1"/>
    <col min="5" max="5" width="42.6875" style="11" customWidth="1"/>
    <col min="6" max="6" width="22.5" style="11" customWidth="1"/>
    <col min="7" max="7" width="15.5" style="11" customWidth="1"/>
    <col min="8" max="8" width="16.1875" style="29" customWidth="1"/>
    <col min="9" max="9" width="19.5" style="71" customWidth="1"/>
    <col min="10" max="10" width="21.1875" style="72" customWidth="1"/>
    <col min="11" max="11" width="19.3125" style="28" customWidth="1"/>
    <col min="12" max="12" width="19.6875" style="28" customWidth="1"/>
    <col min="13" max="13" width="19.1875" style="11" customWidth="1"/>
    <col min="14" max="14" width="19.8125" style="11" customWidth="1"/>
    <col min="15" max="15" width="16.8125" style="11" customWidth="1"/>
    <col min="16" max="16" width="24" style="11" hidden="1" customWidth="1"/>
    <col min="17" max="17" width="18.8125" style="29" hidden="1" customWidth="1"/>
    <col min="18" max="18" width="18.5" style="29" customWidth="1"/>
    <col min="19" max="19" width="17" style="11" customWidth="1"/>
    <col min="20" max="20" width="8.8125" style="11" bestFit="1" customWidth="1"/>
    <col min="21" max="16384" width="8.6875" style="11"/>
  </cols>
  <sheetData>
    <row r="1" spans="1:18" s="6" customFormat="1" ht="21" x14ac:dyDescent="0.5">
      <c r="A1" s="1"/>
      <c r="B1" s="2" t="s">
        <v>0</v>
      </c>
      <c r="C1" s="3"/>
      <c r="D1" s="3"/>
      <c r="E1" s="3"/>
      <c r="F1" s="3"/>
      <c r="G1" s="3"/>
      <c r="H1" s="3"/>
      <c r="I1" s="3"/>
      <c r="J1" s="4"/>
      <c r="K1" s="5"/>
      <c r="L1" s="5"/>
      <c r="Q1" s="1"/>
      <c r="R1" s="1"/>
    </row>
    <row r="2" spans="1:18" s="6" customFormat="1" x14ac:dyDescent="0.5">
      <c r="A2" s="1"/>
      <c r="B2" s="7"/>
      <c r="C2" s="7"/>
      <c r="D2" s="7"/>
      <c r="E2" s="7"/>
      <c r="F2" s="7"/>
      <c r="G2" s="7"/>
      <c r="H2" s="8"/>
      <c r="I2" s="9"/>
      <c r="J2" s="10"/>
      <c r="K2" s="7"/>
      <c r="L2" s="7"/>
      <c r="M2" s="7"/>
      <c r="N2" s="7"/>
      <c r="O2" s="7"/>
      <c r="P2" s="7"/>
      <c r="Q2" s="8"/>
      <c r="R2" s="8"/>
    </row>
    <row r="3" spans="1:18" x14ac:dyDescent="0.5">
      <c r="A3" s="113">
        <v>1</v>
      </c>
      <c r="B3" s="116" t="s">
        <v>1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</row>
    <row r="4" spans="1:18" ht="15.5" customHeight="1" x14ac:dyDescent="0.5">
      <c r="A4" s="114"/>
      <c r="B4" s="117" t="s">
        <v>2</v>
      </c>
      <c r="C4" s="12"/>
      <c r="D4" s="111" t="s">
        <v>3</v>
      </c>
      <c r="E4" s="111" t="s">
        <v>4</v>
      </c>
      <c r="F4" s="111" t="s">
        <v>5</v>
      </c>
      <c r="G4" s="111" t="s">
        <v>6</v>
      </c>
      <c r="H4" s="111" t="s">
        <v>7</v>
      </c>
      <c r="I4" s="111" t="s">
        <v>8</v>
      </c>
      <c r="J4" s="111"/>
      <c r="K4" s="111"/>
      <c r="L4" s="111"/>
      <c r="M4" s="111" t="s">
        <v>9</v>
      </c>
      <c r="N4" s="111" t="s">
        <v>10</v>
      </c>
      <c r="O4" s="111"/>
      <c r="P4" s="111" t="s">
        <v>11</v>
      </c>
      <c r="Q4" s="111" t="s">
        <v>12</v>
      </c>
      <c r="R4" s="111" t="s">
        <v>13</v>
      </c>
    </row>
    <row r="5" spans="1:18" ht="66" customHeight="1" x14ac:dyDescent="0.5">
      <c r="A5" s="115"/>
      <c r="B5" s="118"/>
      <c r="C5" s="13"/>
      <c r="D5" s="111"/>
      <c r="E5" s="111"/>
      <c r="F5" s="111"/>
      <c r="G5" s="111"/>
      <c r="H5" s="111"/>
      <c r="I5" s="14" t="s">
        <v>14</v>
      </c>
      <c r="J5" s="14" t="s">
        <v>15</v>
      </c>
      <c r="K5" s="15" t="s">
        <v>16</v>
      </c>
      <c r="L5" s="15" t="s">
        <v>17</v>
      </c>
      <c r="M5" s="111"/>
      <c r="N5" s="16" t="s">
        <v>18</v>
      </c>
      <c r="O5" s="16" t="s">
        <v>19</v>
      </c>
      <c r="P5" s="111"/>
      <c r="Q5" s="111"/>
      <c r="R5" s="111"/>
    </row>
    <row r="6" spans="1:18" ht="27" customHeight="1" x14ac:dyDescent="0.5">
      <c r="A6" s="17"/>
      <c r="B6" s="17"/>
      <c r="C6" s="17"/>
      <c r="D6" s="18"/>
      <c r="E6" s="19"/>
      <c r="F6" s="19"/>
      <c r="G6" s="17"/>
      <c r="H6" s="20"/>
      <c r="I6" s="21"/>
      <c r="J6" s="22"/>
      <c r="K6" s="23"/>
      <c r="L6" s="23"/>
      <c r="M6" s="24"/>
      <c r="N6" s="25"/>
      <c r="O6" s="25"/>
      <c r="P6" s="26"/>
      <c r="Q6" s="19"/>
      <c r="R6" s="19"/>
    </row>
    <row r="7" spans="1:18" x14ac:dyDescent="0.5">
      <c r="A7" s="112" t="s">
        <v>20</v>
      </c>
      <c r="B7" s="112"/>
      <c r="C7" s="112"/>
      <c r="D7" s="112"/>
      <c r="E7" s="112"/>
      <c r="F7" s="112"/>
      <c r="G7" s="112"/>
      <c r="H7" s="112"/>
      <c r="I7" s="27">
        <f>SUM(I6:I6)</f>
        <v>0</v>
      </c>
      <c r="J7" s="27">
        <f>SUM(J6:J6)</f>
        <v>0</v>
      </c>
    </row>
    <row r="8" spans="1:18" x14ac:dyDescent="0.5">
      <c r="A8" s="113">
        <v>2</v>
      </c>
      <c r="B8" s="116" t="s">
        <v>21</v>
      </c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</row>
    <row r="9" spans="1:18" ht="15.5" customHeight="1" x14ac:dyDescent="0.5">
      <c r="A9" s="114"/>
      <c r="B9" s="117" t="s">
        <v>22</v>
      </c>
      <c r="C9" s="12"/>
      <c r="D9" s="111" t="s">
        <v>3</v>
      </c>
      <c r="E9" s="111" t="s">
        <v>23</v>
      </c>
      <c r="F9" s="111" t="s">
        <v>5</v>
      </c>
      <c r="G9" s="111" t="s">
        <v>6</v>
      </c>
      <c r="H9" s="111" t="s">
        <v>7</v>
      </c>
      <c r="I9" s="111" t="s">
        <v>24</v>
      </c>
      <c r="J9" s="111"/>
      <c r="K9" s="111"/>
      <c r="L9" s="111"/>
      <c r="M9" s="111" t="s">
        <v>25</v>
      </c>
      <c r="N9" s="111" t="s">
        <v>26</v>
      </c>
      <c r="O9" s="111"/>
      <c r="P9" s="111" t="s">
        <v>27</v>
      </c>
      <c r="Q9" s="111" t="s">
        <v>12</v>
      </c>
      <c r="R9" s="111" t="s">
        <v>13</v>
      </c>
    </row>
    <row r="10" spans="1:18" ht="47.25" customHeight="1" x14ac:dyDescent="0.5">
      <c r="A10" s="115"/>
      <c r="B10" s="118"/>
      <c r="C10" s="13"/>
      <c r="D10" s="111"/>
      <c r="E10" s="111"/>
      <c r="F10" s="111"/>
      <c r="G10" s="111"/>
      <c r="H10" s="111"/>
      <c r="I10" s="14" t="s">
        <v>14</v>
      </c>
      <c r="J10" s="14" t="s">
        <v>28</v>
      </c>
      <c r="K10" s="15" t="s">
        <v>16</v>
      </c>
      <c r="L10" s="15" t="s">
        <v>17</v>
      </c>
      <c r="M10" s="111"/>
      <c r="N10" s="16" t="s">
        <v>18</v>
      </c>
      <c r="O10" s="16" t="s">
        <v>19</v>
      </c>
      <c r="P10" s="111"/>
      <c r="Q10" s="111"/>
      <c r="R10" s="111"/>
    </row>
    <row r="11" spans="1:18" ht="47.25" customHeight="1" x14ac:dyDescent="0.5">
      <c r="A11" s="30" t="s">
        <v>29</v>
      </c>
      <c r="B11" s="17" t="s">
        <v>30</v>
      </c>
      <c r="C11" s="17" t="s">
        <v>31</v>
      </c>
      <c r="D11" s="17" t="s">
        <v>32</v>
      </c>
      <c r="E11" s="19" t="s">
        <v>33</v>
      </c>
      <c r="F11" s="19" t="s">
        <v>34</v>
      </c>
      <c r="G11" s="17"/>
      <c r="H11" s="17"/>
      <c r="I11" s="21">
        <v>43500</v>
      </c>
      <c r="J11" s="21">
        <f t="shared" ref="J11:J66" si="0">I11/3.8</f>
        <v>11447.368421052632</v>
      </c>
      <c r="K11" s="31">
        <v>1</v>
      </c>
      <c r="L11" s="31">
        <v>0</v>
      </c>
      <c r="M11" s="17" t="s">
        <v>35</v>
      </c>
      <c r="N11" s="32">
        <v>43862</v>
      </c>
      <c r="O11" s="32">
        <v>43952</v>
      </c>
      <c r="P11" s="19"/>
      <c r="Q11" s="25"/>
      <c r="R11" s="17" t="s">
        <v>36</v>
      </c>
    </row>
    <row r="12" spans="1:18" ht="47.25" customHeight="1" x14ac:dyDescent="0.5">
      <c r="A12" s="30" t="s">
        <v>37</v>
      </c>
      <c r="B12" s="17" t="s">
        <v>30</v>
      </c>
      <c r="C12" s="17" t="s">
        <v>31</v>
      </c>
      <c r="D12" s="17" t="s">
        <v>32</v>
      </c>
      <c r="E12" s="19" t="s">
        <v>38</v>
      </c>
      <c r="F12" s="19" t="s">
        <v>34</v>
      </c>
      <c r="G12" s="17"/>
      <c r="H12" s="17"/>
      <c r="I12" s="21">
        <v>1100000</v>
      </c>
      <c r="J12" s="21">
        <f t="shared" si="0"/>
        <v>289473.68421052635</v>
      </c>
      <c r="K12" s="31">
        <v>1</v>
      </c>
      <c r="L12" s="31">
        <v>0</v>
      </c>
      <c r="M12" s="17" t="s">
        <v>35</v>
      </c>
      <c r="N12" s="32">
        <v>43800</v>
      </c>
      <c r="O12" s="32">
        <v>43862</v>
      </c>
      <c r="P12" s="19"/>
      <c r="Q12" s="25"/>
      <c r="R12" s="17" t="s">
        <v>36</v>
      </c>
    </row>
    <row r="13" spans="1:18" ht="47.25" customHeight="1" x14ac:dyDescent="0.5">
      <c r="A13" s="30" t="s">
        <v>39</v>
      </c>
      <c r="B13" s="17" t="s">
        <v>30</v>
      </c>
      <c r="C13" s="17" t="s">
        <v>31</v>
      </c>
      <c r="D13" s="17" t="s">
        <v>40</v>
      </c>
      <c r="E13" s="19" t="s">
        <v>41</v>
      </c>
      <c r="F13" s="19" t="s">
        <v>34</v>
      </c>
      <c r="G13" s="17"/>
      <c r="H13" s="17"/>
      <c r="I13" s="21">
        <v>964000</v>
      </c>
      <c r="J13" s="21">
        <f t="shared" si="0"/>
        <v>253684.21052631582</v>
      </c>
      <c r="K13" s="31">
        <v>1</v>
      </c>
      <c r="L13" s="31">
        <v>0</v>
      </c>
      <c r="M13" s="17" t="s">
        <v>35</v>
      </c>
      <c r="N13" s="32">
        <v>43952</v>
      </c>
      <c r="O13" s="32">
        <v>44044</v>
      </c>
      <c r="P13" s="19"/>
      <c r="Q13" s="25"/>
      <c r="R13" s="17" t="s">
        <v>36</v>
      </c>
    </row>
    <row r="14" spans="1:18" ht="47.25" customHeight="1" x14ac:dyDescent="0.5">
      <c r="A14" s="30" t="s">
        <v>42</v>
      </c>
      <c r="B14" s="17" t="s">
        <v>30</v>
      </c>
      <c r="C14" s="17" t="s">
        <v>43</v>
      </c>
      <c r="D14" s="17" t="s">
        <v>44</v>
      </c>
      <c r="E14" s="19" t="s">
        <v>45</v>
      </c>
      <c r="F14" s="19" t="s">
        <v>34</v>
      </c>
      <c r="G14" s="17"/>
      <c r="H14" s="17"/>
      <c r="I14" s="21">
        <v>300000</v>
      </c>
      <c r="J14" s="21">
        <f t="shared" si="0"/>
        <v>78947.368421052641</v>
      </c>
      <c r="K14" s="31">
        <v>1</v>
      </c>
      <c r="L14" s="31">
        <v>0</v>
      </c>
      <c r="M14" s="17" t="s">
        <v>35</v>
      </c>
      <c r="N14" s="32">
        <v>43831</v>
      </c>
      <c r="O14" s="32">
        <v>43891</v>
      </c>
      <c r="P14" s="19"/>
      <c r="Q14" s="25"/>
      <c r="R14" s="17" t="s">
        <v>36</v>
      </c>
    </row>
    <row r="15" spans="1:18" ht="47.25" customHeight="1" x14ac:dyDescent="0.5">
      <c r="A15" s="30" t="s">
        <v>46</v>
      </c>
      <c r="B15" s="17" t="s">
        <v>30</v>
      </c>
      <c r="C15" s="17" t="s">
        <v>43</v>
      </c>
      <c r="D15" s="17" t="s">
        <v>44</v>
      </c>
      <c r="E15" s="19" t="s">
        <v>47</v>
      </c>
      <c r="F15" s="19" t="s">
        <v>48</v>
      </c>
      <c r="G15" s="17"/>
      <c r="H15" s="17"/>
      <c r="I15" s="21">
        <v>150000</v>
      </c>
      <c r="J15" s="21">
        <f t="shared" si="0"/>
        <v>39473.68421052632</v>
      </c>
      <c r="K15" s="31">
        <v>1</v>
      </c>
      <c r="L15" s="31">
        <v>0</v>
      </c>
      <c r="M15" s="17" t="s">
        <v>35</v>
      </c>
      <c r="N15" s="32" t="s">
        <v>49</v>
      </c>
      <c r="O15" s="32" t="s">
        <v>49</v>
      </c>
      <c r="P15" s="19"/>
      <c r="Q15" s="25"/>
      <c r="R15" s="17" t="s">
        <v>36</v>
      </c>
    </row>
    <row r="16" spans="1:18" ht="47.25" customHeight="1" x14ac:dyDescent="0.5">
      <c r="A16" s="30" t="s">
        <v>50</v>
      </c>
      <c r="B16" s="17" t="s">
        <v>30</v>
      </c>
      <c r="C16" s="17" t="s">
        <v>43</v>
      </c>
      <c r="D16" s="17" t="s">
        <v>44</v>
      </c>
      <c r="E16" s="19" t="s">
        <v>51</v>
      </c>
      <c r="F16" s="19" t="s">
        <v>34</v>
      </c>
      <c r="G16" s="17"/>
      <c r="H16" s="17"/>
      <c r="I16" s="21">
        <v>100000</v>
      </c>
      <c r="J16" s="21">
        <f t="shared" si="0"/>
        <v>26315.78947368421</v>
      </c>
      <c r="K16" s="31">
        <v>1</v>
      </c>
      <c r="L16" s="31">
        <v>0</v>
      </c>
      <c r="M16" s="17" t="s">
        <v>35</v>
      </c>
      <c r="N16" s="32">
        <v>43466</v>
      </c>
      <c r="O16" s="32">
        <v>43891</v>
      </c>
      <c r="P16" s="19"/>
      <c r="Q16" s="25"/>
      <c r="R16" s="17" t="s">
        <v>36</v>
      </c>
    </row>
    <row r="17" spans="1:18" ht="47.25" customHeight="1" x14ac:dyDescent="0.5">
      <c r="A17" s="30" t="s">
        <v>52</v>
      </c>
      <c r="B17" s="17" t="s">
        <v>30</v>
      </c>
      <c r="C17" s="17" t="s">
        <v>43</v>
      </c>
      <c r="D17" s="17" t="s">
        <v>53</v>
      </c>
      <c r="E17" s="19" t="s">
        <v>54</v>
      </c>
      <c r="F17" s="19" t="s">
        <v>34</v>
      </c>
      <c r="G17" s="17"/>
      <c r="H17" s="17"/>
      <c r="I17" s="21">
        <v>690000</v>
      </c>
      <c r="J17" s="21">
        <f t="shared" si="0"/>
        <v>181578.94736842107</v>
      </c>
      <c r="K17" s="31">
        <v>1</v>
      </c>
      <c r="L17" s="31">
        <v>0</v>
      </c>
      <c r="M17" s="17" t="s">
        <v>35</v>
      </c>
      <c r="N17" s="32">
        <v>44105</v>
      </c>
      <c r="O17" s="32">
        <v>44166</v>
      </c>
      <c r="P17" s="19"/>
      <c r="Q17" s="25"/>
      <c r="R17" s="17" t="s">
        <v>36</v>
      </c>
    </row>
    <row r="18" spans="1:18" ht="47.25" customHeight="1" x14ac:dyDescent="0.5">
      <c r="A18" s="30" t="s">
        <v>55</v>
      </c>
      <c r="B18" s="17" t="s">
        <v>30</v>
      </c>
      <c r="C18" s="17" t="s">
        <v>43</v>
      </c>
      <c r="D18" s="17" t="s">
        <v>53</v>
      </c>
      <c r="E18" s="19" t="s">
        <v>56</v>
      </c>
      <c r="F18" s="19" t="s">
        <v>34</v>
      </c>
      <c r="G18" s="17"/>
      <c r="H18" s="17"/>
      <c r="I18" s="21">
        <v>402000</v>
      </c>
      <c r="J18" s="21">
        <f t="shared" si="0"/>
        <v>105789.47368421053</v>
      </c>
      <c r="K18" s="31">
        <v>1</v>
      </c>
      <c r="L18" s="31">
        <v>0</v>
      </c>
      <c r="M18" s="17" t="s">
        <v>35</v>
      </c>
      <c r="N18" s="32">
        <v>44105</v>
      </c>
      <c r="O18" s="32">
        <v>44166</v>
      </c>
      <c r="P18" s="19"/>
      <c r="Q18" s="25"/>
      <c r="R18" s="17" t="s">
        <v>36</v>
      </c>
    </row>
    <row r="19" spans="1:18" ht="47.25" customHeight="1" x14ac:dyDescent="0.5">
      <c r="A19" s="30" t="s">
        <v>57</v>
      </c>
      <c r="B19" s="17" t="s">
        <v>30</v>
      </c>
      <c r="C19" s="17" t="s">
        <v>43</v>
      </c>
      <c r="D19" s="17" t="s">
        <v>53</v>
      </c>
      <c r="E19" s="19" t="s">
        <v>58</v>
      </c>
      <c r="F19" s="19" t="s">
        <v>34</v>
      </c>
      <c r="G19" s="17"/>
      <c r="H19" s="17"/>
      <c r="I19" s="21">
        <v>397000</v>
      </c>
      <c r="J19" s="21">
        <f t="shared" si="0"/>
        <v>104473.68421052632</v>
      </c>
      <c r="K19" s="31">
        <v>1</v>
      </c>
      <c r="L19" s="31">
        <v>0</v>
      </c>
      <c r="M19" s="17" t="s">
        <v>35</v>
      </c>
      <c r="N19" s="32">
        <v>44105</v>
      </c>
      <c r="O19" s="32">
        <v>44166</v>
      </c>
      <c r="P19" s="19"/>
      <c r="Q19" s="25"/>
      <c r="R19" s="17" t="s">
        <v>36</v>
      </c>
    </row>
    <row r="20" spans="1:18" ht="47.25" customHeight="1" x14ac:dyDescent="0.5">
      <c r="A20" s="30" t="s">
        <v>59</v>
      </c>
      <c r="B20" s="17" t="s">
        <v>30</v>
      </c>
      <c r="C20" s="17" t="s">
        <v>43</v>
      </c>
      <c r="D20" s="17" t="s">
        <v>53</v>
      </c>
      <c r="E20" s="19" t="s">
        <v>60</v>
      </c>
      <c r="F20" s="19" t="s">
        <v>34</v>
      </c>
      <c r="G20" s="17"/>
      <c r="H20" s="17"/>
      <c r="I20" s="21">
        <v>630000</v>
      </c>
      <c r="J20" s="21">
        <f t="shared" si="0"/>
        <v>165789.47368421053</v>
      </c>
      <c r="K20" s="31">
        <v>1</v>
      </c>
      <c r="L20" s="31">
        <v>0</v>
      </c>
      <c r="M20" s="17" t="s">
        <v>35</v>
      </c>
      <c r="N20" s="32">
        <v>44105</v>
      </c>
      <c r="O20" s="32">
        <v>44166</v>
      </c>
      <c r="P20" s="19"/>
      <c r="Q20" s="25"/>
      <c r="R20" s="17" t="s">
        <v>36</v>
      </c>
    </row>
    <row r="21" spans="1:18" ht="47.25" customHeight="1" x14ac:dyDescent="0.5">
      <c r="A21" s="30" t="s">
        <v>61</v>
      </c>
      <c r="B21" s="17" t="s">
        <v>30</v>
      </c>
      <c r="C21" s="17" t="s">
        <v>43</v>
      </c>
      <c r="D21" s="17" t="s">
        <v>62</v>
      </c>
      <c r="E21" s="19" t="s">
        <v>63</v>
      </c>
      <c r="F21" s="19" t="s">
        <v>34</v>
      </c>
      <c r="G21" s="17"/>
      <c r="H21" s="17"/>
      <c r="I21" s="21">
        <v>655040</v>
      </c>
      <c r="J21" s="21">
        <f t="shared" si="0"/>
        <v>172378.94736842107</v>
      </c>
      <c r="K21" s="31">
        <v>1</v>
      </c>
      <c r="L21" s="31">
        <v>0</v>
      </c>
      <c r="M21" s="17" t="s">
        <v>35</v>
      </c>
      <c r="N21" s="32">
        <v>43983</v>
      </c>
      <c r="O21" s="32">
        <v>44044</v>
      </c>
      <c r="P21" s="19"/>
      <c r="Q21" s="25"/>
      <c r="R21" s="17" t="s">
        <v>36</v>
      </c>
    </row>
    <row r="22" spans="1:18" ht="47.25" customHeight="1" x14ac:dyDescent="0.5">
      <c r="A22" s="30" t="s">
        <v>64</v>
      </c>
      <c r="B22" s="17" t="s">
        <v>30</v>
      </c>
      <c r="C22" s="17" t="s">
        <v>43</v>
      </c>
      <c r="D22" s="17" t="s">
        <v>62</v>
      </c>
      <c r="E22" s="19" t="s">
        <v>65</v>
      </c>
      <c r="F22" s="19" t="s">
        <v>34</v>
      </c>
      <c r="G22" s="17"/>
      <c r="H22" s="17"/>
      <c r="I22" s="21">
        <v>521040</v>
      </c>
      <c r="J22" s="21">
        <f t="shared" si="0"/>
        <v>137115.78947368421</v>
      </c>
      <c r="K22" s="31">
        <v>1</v>
      </c>
      <c r="L22" s="31">
        <v>0</v>
      </c>
      <c r="M22" s="17" t="s">
        <v>35</v>
      </c>
      <c r="N22" s="32">
        <v>43983</v>
      </c>
      <c r="O22" s="32">
        <v>44044</v>
      </c>
      <c r="P22" s="19"/>
      <c r="Q22" s="25"/>
      <c r="R22" s="17" t="s">
        <v>36</v>
      </c>
    </row>
    <row r="23" spans="1:18" ht="47.25" customHeight="1" x14ac:dyDescent="0.5">
      <c r="A23" s="30" t="s">
        <v>66</v>
      </c>
      <c r="B23" s="17" t="s">
        <v>30</v>
      </c>
      <c r="C23" s="17" t="s">
        <v>43</v>
      </c>
      <c r="D23" s="17" t="s">
        <v>62</v>
      </c>
      <c r="E23" s="19" t="s">
        <v>67</v>
      </c>
      <c r="F23" s="19" t="s">
        <v>34</v>
      </c>
      <c r="G23" s="17"/>
      <c r="H23" s="17"/>
      <c r="I23" s="21">
        <v>102960</v>
      </c>
      <c r="J23" s="21">
        <f t="shared" si="0"/>
        <v>27094.736842105263</v>
      </c>
      <c r="K23" s="31">
        <v>1</v>
      </c>
      <c r="L23" s="31">
        <v>0</v>
      </c>
      <c r="M23" s="17" t="s">
        <v>35</v>
      </c>
      <c r="N23" s="32">
        <v>43983</v>
      </c>
      <c r="O23" s="32">
        <v>44044</v>
      </c>
      <c r="P23" s="19"/>
      <c r="Q23" s="25"/>
      <c r="R23" s="17" t="s">
        <v>36</v>
      </c>
    </row>
    <row r="24" spans="1:18" ht="47.25" customHeight="1" x14ac:dyDescent="0.5">
      <c r="A24" s="30" t="s">
        <v>68</v>
      </c>
      <c r="B24" s="17" t="s">
        <v>30</v>
      </c>
      <c r="C24" s="17" t="s">
        <v>43</v>
      </c>
      <c r="D24" s="17" t="s">
        <v>62</v>
      </c>
      <c r="E24" s="19" t="s">
        <v>69</v>
      </c>
      <c r="F24" s="19" t="s">
        <v>34</v>
      </c>
      <c r="G24" s="17"/>
      <c r="H24" s="17"/>
      <c r="I24" s="21">
        <v>102960</v>
      </c>
      <c r="J24" s="21">
        <f t="shared" si="0"/>
        <v>27094.736842105263</v>
      </c>
      <c r="K24" s="31">
        <v>1</v>
      </c>
      <c r="L24" s="31">
        <v>0</v>
      </c>
      <c r="M24" s="17" t="s">
        <v>35</v>
      </c>
      <c r="N24" s="32">
        <v>43983</v>
      </c>
      <c r="O24" s="32">
        <v>44044</v>
      </c>
      <c r="P24" s="19"/>
      <c r="Q24" s="25"/>
      <c r="R24" s="17" t="s">
        <v>36</v>
      </c>
    </row>
    <row r="25" spans="1:18" ht="47.25" customHeight="1" x14ac:dyDescent="0.5">
      <c r="A25" s="30" t="s">
        <v>70</v>
      </c>
      <c r="B25" s="17" t="s">
        <v>30</v>
      </c>
      <c r="C25" s="17" t="s">
        <v>43</v>
      </c>
      <c r="D25" s="17" t="s">
        <v>71</v>
      </c>
      <c r="E25" s="19" t="s">
        <v>72</v>
      </c>
      <c r="F25" s="19" t="s">
        <v>73</v>
      </c>
      <c r="G25" s="17"/>
      <c r="H25" s="17"/>
      <c r="I25" s="21">
        <v>2500000</v>
      </c>
      <c r="J25" s="21">
        <f t="shared" si="0"/>
        <v>657894.73684210528</v>
      </c>
      <c r="K25" s="31">
        <v>1</v>
      </c>
      <c r="L25" s="31">
        <v>0</v>
      </c>
      <c r="M25" s="17" t="s">
        <v>35</v>
      </c>
      <c r="N25" s="32">
        <v>43831</v>
      </c>
      <c r="O25" s="32">
        <v>43922</v>
      </c>
      <c r="P25" s="19"/>
      <c r="Q25" s="25"/>
      <c r="R25" s="17" t="s">
        <v>36</v>
      </c>
    </row>
    <row r="26" spans="1:18" ht="63.5" customHeight="1" x14ac:dyDescent="0.5">
      <c r="A26" s="30" t="s">
        <v>74</v>
      </c>
      <c r="B26" s="17" t="s">
        <v>30</v>
      </c>
      <c r="C26" s="17" t="s">
        <v>31</v>
      </c>
      <c r="D26" s="17" t="s">
        <v>71</v>
      </c>
      <c r="E26" s="19" t="s">
        <v>75</v>
      </c>
      <c r="F26" s="19" t="s">
        <v>34</v>
      </c>
      <c r="G26" s="17"/>
      <c r="H26" s="17"/>
      <c r="I26" s="21">
        <v>2500000</v>
      </c>
      <c r="J26" s="21">
        <f t="shared" si="0"/>
        <v>657894.73684210528</v>
      </c>
      <c r="K26" s="31">
        <v>1</v>
      </c>
      <c r="L26" s="31">
        <v>0</v>
      </c>
      <c r="M26" s="17" t="s">
        <v>35</v>
      </c>
      <c r="N26" s="32">
        <v>43800</v>
      </c>
      <c r="O26" s="32">
        <v>43891</v>
      </c>
      <c r="P26" s="19"/>
      <c r="Q26" s="25"/>
      <c r="R26" s="17" t="s">
        <v>36</v>
      </c>
    </row>
    <row r="27" spans="1:18" ht="63.5" customHeight="1" x14ac:dyDescent="0.5">
      <c r="A27" s="30" t="s">
        <v>76</v>
      </c>
      <c r="B27" s="17" t="s">
        <v>30</v>
      </c>
      <c r="C27" s="17" t="s">
        <v>31</v>
      </c>
      <c r="D27" s="17" t="s">
        <v>71</v>
      </c>
      <c r="E27" s="19" t="s">
        <v>77</v>
      </c>
      <c r="F27" s="19" t="s">
        <v>78</v>
      </c>
      <c r="G27" s="24"/>
      <c r="H27" s="24"/>
      <c r="I27" s="21">
        <v>1002128</v>
      </c>
      <c r="J27" s="21">
        <f t="shared" si="0"/>
        <v>263717.89473684214</v>
      </c>
      <c r="K27" s="31">
        <v>1</v>
      </c>
      <c r="L27" s="31">
        <v>0</v>
      </c>
      <c r="M27" s="17" t="s">
        <v>35</v>
      </c>
      <c r="N27" s="32">
        <v>43739</v>
      </c>
      <c r="O27" s="32">
        <v>43800</v>
      </c>
      <c r="P27" s="19"/>
      <c r="Q27" s="25"/>
      <c r="R27" s="17" t="s">
        <v>79</v>
      </c>
    </row>
    <row r="28" spans="1:18" ht="63.5" customHeight="1" x14ac:dyDescent="0.5">
      <c r="A28" s="30" t="s">
        <v>80</v>
      </c>
      <c r="B28" s="17" t="s">
        <v>30</v>
      </c>
      <c r="C28" s="17" t="s">
        <v>31</v>
      </c>
      <c r="D28" s="17" t="s">
        <v>71</v>
      </c>
      <c r="E28" s="19" t="s">
        <v>81</v>
      </c>
      <c r="F28" s="19" t="s">
        <v>34</v>
      </c>
      <c r="G28" s="17"/>
      <c r="H28" s="17"/>
      <c r="I28" s="21">
        <v>418000</v>
      </c>
      <c r="J28" s="21">
        <f t="shared" si="0"/>
        <v>110000</v>
      </c>
      <c r="K28" s="31">
        <v>1</v>
      </c>
      <c r="L28" s="31">
        <v>0</v>
      </c>
      <c r="M28" s="17" t="s">
        <v>35</v>
      </c>
      <c r="N28" s="32">
        <v>43831</v>
      </c>
      <c r="O28" s="32">
        <v>43891</v>
      </c>
      <c r="P28" s="19"/>
      <c r="Q28" s="25"/>
      <c r="R28" s="17" t="s">
        <v>36</v>
      </c>
    </row>
    <row r="29" spans="1:18" ht="47.25" customHeight="1" x14ac:dyDescent="0.5">
      <c r="A29" s="30" t="s">
        <v>82</v>
      </c>
      <c r="B29" s="17" t="s">
        <v>30</v>
      </c>
      <c r="C29" s="17" t="s">
        <v>31</v>
      </c>
      <c r="D29" s="17" t="s">
        <v>71</v>
      </c>
      <c r="E29" s="19" t="s">
        <v>83</v>
      </c>
      <c r="F29" s="19" t="s">
        <v>84</v>
      </c>
      <c r="G29" s="17"/>
      <c r="H29" s="24"/>
      <c r="I29" s="21">
        <v>14769</v>
      </c>
      <c r="J29" s="21">
        <f t="shared" si="0"/>
        <v>3886.5789473684213</v>
      </c>
      <c r="K29" s="31">
        <v>1</v>
      </c>
      <c r="L29" s="31">
        <v>0</v>
      </c>
      <c r="M29" s="17" t="s">
        <v>35</v>
      </c>
      <c r="N29" s="32">
        <v>43770</v>
      </c>
      <c r="O29" s="32">
        <v>43800</v>
      </c>
      <c r="P29" s="19"/>
      <c r="Q29" s="25"/>
      <c r="R29" s="17" t="s">
        <v>79</v>
      </c>
    </row>
    <row r="30" spans="1:18" ht="47.25" customHeight="1" x14ac:dyDescent="0.5">
      <c r="A30" s="30" t="s">
        <v>85</v>
      </c>
      <c r="B30" s="17" t="s">
        <v>30</v>
      </c>
      <c r="C30" s="17" t="s">
        <v>31</v>
      </c>
      <c r="D30" s="17" t="s">
        <v>71</v>
      </c>
      <c r="E30" s="19" t="s">
        <v>86</v>
      </c>
      <c r="F30" s="19" t="s">
        <v>34</v>
      </c>
      <c r="G30" s="17"/>
      <c r="H30" s="24"/>
      <c r="I30" s="21">
        <v>53798</v>
      </c>
      <c r="J30" s="21">
        <f t="shared" si="0"/>
        <v>14157.368421052632</v>
      </c>
      <c r="K30" s="31">
        <v>1</v>
      </c>
      <c r="L30" s="31">
        <v>0</v>
      </c>
      <c r="M30" s="17" t="s">
        <v>35</v>
      </c>
      <c r="N30" s="32">
        <v>43739</v>
      </c>
      <c r="O30" s="32">
        <v>43800</v>
      </c>
      <c r="P30" s="19"/>
      <c r="Q30" s="25"/>
      <c r="R30" s="17" t="s">
        <v>79</v>
      </c>
    </row>
    <row r="31" spans="1:18" ht="47.25" customHeight="1" x14ac:dyDescent="0.5">
      <c r="A31" s="30" t="s">
        <v>87</v>
      </c>
      <c r="B31" s="17" t="s">
        <v>30</v>
      </c>
      <c r="C31" s="17" t="s">
        <v>31</v>
      </c>
      <c r="D31" s="17" t="s">
        <v>71</v>
      </c>
      <c r="E31" s="19" t="s">
        <v>88</v>
      </c>
      <c r="F31" s="19" t="s">
        <v>34</v>
      </c>
      <c r="G31" s="17"/>
      <c r="H31" s="24"/>
      <c r="I31" s="21">
        <v>17000</v>
      </c>
      <c r="J31" s="21">
        <f t="shared" si="0"/>
        <v>4473.6842105263158</v>
      </c>
      <c r="K31" s="31">
        <v>1</v>
      </c>
      <c r="L31" s="31">
        <v>0</v>
      </c>
      <c r="M31" s="17" t="s">
        <v>35</v>
      </c>
      <c r="N31" s="32">
        <v>43739</v>
      </c>
      <c r="O31" s="32">
        <v>43800</v>
      </c>
      <c r="P31" s="19"/>
      <c r="Q31" s="25"/>
      <c r="R31" s="17" t="s">
        <v>79</v>
      </c>
    </row>
    <row r="32" spans="1:18" ht="47.25" customHeight="1" x14ac:dyDescent="0.5">
      <c r="A32" s="30" t="s">
        <v>89</v>
      </c>
      <c r="B32" s="17" t="s">
        <v>30</v>
      </c>
      <c r="C32" s="17" t="s">
        <v>31</v>
      </c>
      <c r="D32" s="17" t="s">
        <v>71</v>
      </c>
      <c r="E32" s="19" t="s">
        <v>90</v>
      </c>
      <c r="F32" s="19" t="s">
        <v>34</v>
      </c>
      <c r="G32" s="17"/>
      <c r="H32" s="24"/>
      <c r="I32" s="21">
        <v>374096</v>
      </c>
      <c r="J32" s="21">
        <f t="shared" si="0"/>
        <v>98446.315789473694</v>
      </c>
      <c r="K32" s="31">
        <v>1</v>
      </c>
      <c r="L32" s="31">
        <v>0</v>
      </c>
      <c r="M32" s="17" t="s">
        <v>35</v>
      </c>
      <c r="N32" s="32">
        <v>43739</v>
      </c>
      <c r="O32" s="32">
        <v>43800</v>
      </c>
      <c r="P32" s="19"/>
      <c r="Q32" s="25"/>
      <c r="R32" s="17" t="s">
        <v>79</v>
      </c>
    </row>
    <row r="33" spans="1:18" ht="47.25" customHeight="1" x14ac:dyDescent="0.5">
      <c r="A33" s="30" t="s">
        <v>91</v>
      </c>
      <c r="B33" s="17" t="s">
        <v>30</v>
      </c>
      <c r="C33" s="17" t="s">
        <v>31</v>
      </c>
      <c r="D33" s="17" t="s">
        <v>71</v>
      </c>
      <c r="E33" s="19" t="s">
        <v>92</v>
      </c>
      <c r="F33" s="19" t="s">
        <v>34</v>
      </c>
      <c r="G33" s="17"/>
      <c r="H33" s="24"/>
      <c r="I33" s="21">
        <v>999123</v>
      </c>
      <c r="J33" s="21">
        <f t="shared" si="0"/>
        <v>262927.10526315792</v>
      </c>
      <c r="K33" s="31">
        <v>1</v>
      </c>
      <c r="L33" s="31">
        <v>0</v>
      </c>
      <c r="M33" s="17" t="s">
        <v>35</v>
      </c>
      <c r="N33" s="32">
        <v>43739</v>
      </c>
      <c r="O33" s="32">
        <v>43800</v>
      </c>
      <c r="P33" s="19"/>
      <c r="Q33" s="25"/>
      <c r="R33" s="17" t="s">
        <v>79</v>
      </c>
    </row>
    <row r="34" spans="1:18" ht="47.25" customHeight="1" x14ac:dyDescent="0.5">
      <c r="A34" s="30" t="s">
        <v>93</v>
      </c>
      <c r="B34" s="17" t="s">
        <v>30</v>
      </c>
      <c r="C34" s="17" t="s">
        <v>31</v>
      </c>
      <c r="D34" s="17" t="s">
        <v>71</v>
      </c>
      <c r="E34" s="19" t="s">
        <v>94</v>
      </c>
      <c r="F34" s="19" t="s">
        <v>34</v>
      </c>
      <c r="G34" s="17"/>
      <c r="H34" s="24"/>
      <c r="I34" s="21">
        <v>62500</v>
      </c>
      <c r="J34" s="21">
        <f t="shared" si="0"/>
        <v>16447.368421052633</v>
      </c>
      <c r="K34" s="31">
        <v>1</v>
      </c>
      <c r="L34" s="31">
        <v>0</v>
      </c>
      <c r="M34" s="17" t="s">
        <v>35</v>
      </c>
      <c r="N34" s="32">
        <v>43739</v>
      </c>
      <c r="O34" s="32">
        <v>43891</v>
      </c>
      <c r="P34" s="19"/>
      <c r="Q34" s="25"/>
      <c r="R34" s="17" t="s">
        <v>36</v>
      </c>
    </row>
    <row r="35" spans="1:18" ht="47.25" customHeight="1" x14ac:dyDescent="0.5">
      <c r="A35" s="30" t="s">
        <v>95</v>
      </c>
      <c r="B35" s="17" t="s">
        <v>30</v>
      </c>
      <c r="C35" s="17" t="s">
        <v>31</v>
      </c>
      <c r="D35" s="17" t="s">
        <v>71</v>
      </c>
      <c r="E35" s="19" t="s">
        <v>96</v>
      </c>
      <c r="F35" s="19" t="s">
        <v>34</v>
      </c>
      <c r="G35" s="17"/>
      <c r="H35" s="24"/>
      <c r="I35" s="21">
        <v>177160</v>
      </c>
      <c r="J35" s="21">
        <f t="shared" si="0"/>
        <v>46621.052631578947</v>
      </c>
      <c r="K35" s="31">
        <v>1</v>
      </c>
      <c r="L35" s="31">
        <v>0</v>
      </c>
      <c r="M35" s="17" t="s">
        <v>35</v>
      </c>
      <c r="N35" s="32">
        <v>43739</v>
      </c>
      <c r="O35" s="32">
        <v>43800</v>
      </c>
      <c r="P35" s="19"/>
      <c r="Q35" s="25"/>
      <c r="R35" s="17" t="s">
        <v>79</v>
      </c>
    </row>
    <row r="36" spans="1:18" ht="47.25" customHeight="1" x14ac:dyDescent="0.5">
      <c r="A36" s="30" t="s">
        <v>97</v>
      </c>
      <c r="B36" s="17" t="s">
        <v>30</v>
      </c>
      <c r="C36" s="17" t="s">
        <v>31</v>
      </c>
      <c r="D36" s="17" t="s">
        <v>71</v>
      </c>
      <c r="E36" s="19" t="s">
        <v>98</v>
      </c>
      <c r="F36" s="19" t="s">
        <v>34</v>
      </c>
      <c r="G36" s="17"/>
      <c r="H36" s="24"/>
      <c r="I36" s="21">
        <v>274610</v>
      </c>
      <c r="J36" s="21">
        <f t="shared" si="0"/>
        <v>72265.789473684214</v>
      </c>
      <c r="K36" s="31">
        <v>1</v>
      </c>
      <c r="L36" s="31">
        <v>0</v>
      </c>
      <c r="M36" s="17" t="s">
        <v>35</v>
      </c>
      <c r="N36" s="32">
        <v>43739</v>
      </c>
      <c r="O36" s="32">
        <v>43891</v>
      </c>
      <c r="P36" s="19"/>
      <c r="Q36" s="25"/>
      <c r="R36" s="17" t="s">
        <v>79</v>
      </c>
    </row>
    <row r="37" spans="1:18" ht="47.25" customHeight="1" x14ac:dyDescent="0.5">
      <c r="A37" s="30" t="s">
        <v>99</v>
      </c>
      <c r="B37" s="17" t="s">
        <v>30</v>
      </c>
      <c r="C37" s="17" t="s">
        <v>31</v>
      </c>
      <c r="D37" s="17" t="s">
        <v>71</v>
      </c>
      <c r="E37" s="19" t="s">
        <v>100</v>
      </c>
      <c r="F37" s="19" t="s">
        <v>34</v>
      </c>
      <c r="G37" s="17"/>
      <c r="H37" s="17"/>
      <c r="I37" s="21">
        <v>350000</v>
      </c>
      <c r="J37" s="21">
        <f t="shared" si="0"/>
        <v>92105.263157894748</v>
      </c>
      <c r="K37" s="31">
        <v>1</v>
      </c>
      <c r="L37" s="31">
        <v>0</v>
      </c>
      <c r="M37" s="17" t="s">
        <v>35</v>
      </c>
      <c r="N37" s="32">
        <v>43983</v>
      </c>
      <c r="O37" s="32">
        <v>44044</v>
      </c>
      <c r="P37" s="19"/>
      <c r="Q37" s="25"/>
      <c r="R37" s="17" t="s">
        <v>36</v>
      </c>
    </row>
    <row r="38" spans="1:18" ht="47.25" customHeight="1" x14ac:dyDescent="0.5">
      <c r="A38" s="30" t="s">
        <v>101</v>
      </c>
      <c r="B38" s="17" t="s">
        <v>30</v>
      </c>
      <c r="C38" s="17" t="s">
        <v>31</v>
      </c>
      <c r="D38" s="17" t="s">
        <v>71</v>
      </c>
      <c r="E38" s="19" t="s">
        <v>102</v>
      </c>
      <c r="F38" s="19" t="s">
        <v>103</v>
      </c>
      <c r="G38" s="17"/>
      <c r="H38" s="17"/>
      <c r="I38" s="21">
        <v>662360</v>
      </c>
      <c r="J38" s="21">
        <f t="shared" si="0"/>
        <v>174305.26315789475</v>
      </c>
      <c r="K38" s="31">
        <v>1</v>
      </c>
      <c r="L38" s="31">
        <v>0</v>
      </c>
      <c r="M38" s="17" t="s">
        <v>35</v>
      </c>
      <c r="N38" s="32">
        <v>43586</v>
      </c>
      <c r="O38" s="32">
        <v>43647</v>
      </c>
      <c r="P38" s="19"/>
      <c r="Q38" s="25"/>
      <c r="R38" s="17" t="s">
        <v>104</v>
      </c>
    </row>
    <row r="39" spans="1:18" ht="47.25" customHeight="1" x14ac:dyDescent="0.5">
      <c r="A39" s="30" t="s">
        <v>105</v>
      </c>
      <c r="B39" s="17" t="s">
        <v>30</v>
      </c>
      <c r="C39" s="17"/>
      <c r="D39" s="17" t="s">
        <v>71</v>
      </c>
      <c r="E39" s="19" t="s">
        <v>106</v>
      </c>
      <c r="F39" s="17" t="s">
        <v>34</v>
      </c>
      <c r="G39" s="17"/>
      <c r="H39" s="24"/>
      <c r="I39" s="21">
        <v>787282</v>
      </c>
      <c r="J39" s="21">
        <f t="shared" si="0"/>
        <v>207179.47368421053</v>
      </c>
      <c r="K39" s="31">
        <v>1</v>
      </c>
      <c r="L39" s="31">
        <v>0</v>
      </c>
      <c r="M39" s="17" t="s">
        <v>35</v>
      </c>
      <c r="N39" s="32">
        <v>43831</v>
      </c>
      <c r="O39" s="32">
        <v>43891</v>
      </c>
      <c r="P39" s="19"/>
      <c r="Q39" s="25"/>
      <c r="R39" s="17" t="s">
        <v>36</v>
      </c>
    </row>
    <row r="40" spans="1:18" ht="47.25" x14ac:dyDescent="0.5">
      <c r="A40" s="30" t="s">
        <v>107</v>
      </c>
      <c r="B40" s="17" t="s">
        <v>30</v>
      </c>
      <c r="C40" s="17"/>
      <c r="D40" s="17" t="s">
        <v>71</v>
      </c>
      <c r="E40" s="17" t="s">
        <v>108</v>
      </c>
      <c r="F40" s="17" t="s">
        <v>34</v>
      </c>
      <c r="G40" s="17"/>
      <c r="H40" s="17"/>
      <c r="I40" s="21">
        <f>1161229.16+22435.3+7320.54+21533</f>
        <v>1212518</v>
      </c>
      <c r="J40" s="21">
        <f t="shared" si="0"/>
        <v>319083.68421052635</v>
      </c>
      <c r="K40" s="31">
        <v>1</v>
      </c>
      <c r="L40" s="31">
        <v>0</v>
      </c>
      <c r="M40" s="17" t="s">
        <v>35</v>
      </c>
      <c r="N40" s="32">
        <v>43831</v>
      </c>
      <c r="O40" s="32">
        <v>43922</v>
      </c>
      <c r="P40" s="17"/>
      <c r="Q40" s="25"/>
      <c r="R40" s="17" t="s">
        <v>36</v>
      </c>
    </row>
    <row r="41" spans="1:18" ht="63.5" customHeight="1" x14ac:dyDescent="0.5">
      <c r="A41" s="33" t="s">
        <v>109</v>
      </c>
      <c r="B41" s="17" t="s">
        <v>30</v>
      </c>
      <c r="C41" s="17" t="s">
        <v>31</v>
      </c>
      <c r="D41" s="17" t="s">
        <v>110</v>
      </c>
      <c r="E41" s="19" t="s">
        <v>111</v>
      </c>
      <c r="F41" s="19" t="s">
        <v>34</v>
      </c>
      <c r="G41" s="17"/>
      <c r="H41" s="17"/>
      <c r="I41" s="34">
        <v>150000</v>
      </c>
      <c r="J41" s="21">
        <f t="shared" si="0"/>
        <v>39473.68421052632</v>
      </c>
      <c r="K41" s="31">
        <v>1</v>
      </c>
      <c r="L41" s="31">
        <v>0</v>
      </c>
      <c r="M41" s="17" t="s">
        <v>35</v>
      </c>
      <c r="N41" s="32">
        <v>44075</v>
      </c>
      <c r="O41" s="32">
        <v>44166</v>
      </c>
      <c r="P41" s="19"/>
      <c r="Q41" s="25"/>
      <c r="R41" s="17" t="s">
        <v>36</v>
      </c>
    </row>
    <row r="42" spans="1:18" ht="31.5" x14ac:dyDescent="0.5">
      <c r="A42" s="33" t="s">
        <v>112</v>
      </c>
      <c r="B42" s="17" t="s">
        <v>30</v>
      </c>
      <c r="C42" s="17" t="s">
        <v>31</v>
      </c>
      <c r="D42" s="17" t="s">
        <v>110</v>
      </c>
      <c r="E42" s="19" t="s">
        <v>113</v>
      </c>
      <c r="F42" s="19" t="s">
        <v>34</v>
      </c>
      <c r="G42" s="17"/>
      <c r="H42" s="17"/>
      <c r="I42" s="34">
        <v>100000</v>
      </c>
      <c r="J42" s="21">
        <f t="shared" si="0"/>
        <v>26315.78947368421</v>
      </c>
      <c r="K42" s="31">
        <v>1</v>
      </c>
      <c r="L42" s="31">
        <v>0</v>
      </c>
      <c r="M42" s="17" t="s">
        <v>35</v>
      </c>
      <c r="N42" s="32">
        <v>44075</v>
      </c>
      <c r="O42" s="32">
        <v>44166</v>
      </c>
      <c r="P42" s="19"/>
      <c r="Q42" s="25"/>
      <c r="R42" s="17" t="s">
        <v>36</v>
      </c>
    </row>
    <row r="43" spans="1:18" ht="31.5" x14ac:dyDescent="0.5">
      <c r="A43" s="33" t="s">
        <v>114</v>
      </c>
      <c r="B43" s="17" t="s">
        <v>30</v>
      </c>
      <c r="C43" s="17" t="s">
        <v>31</v>
      </c>
      <c r="D43" s="17" t="s">
        <v>110</v>
      </c>
      <c r="E43" s="19" t="s">
        <v>115</v>
      </c>
      <c r="F43" s="19" t="s">
        <v>34</v>
      </c>
      <c r="G43" s="17"/>
      <c r="H43" s="17"/>
      <c r="I43" s="34">
        <v>230000</v>
      </c>
      <c r="J43" s="21">
        <f t="shared" si="0"/>
        <v>60526.315789473687</v>
      </c>
      <c r="K43" s="31">
        <v>1</v>
      </c>
      <c r="L43" s="31">
        <v>0</v>
      </c>
      <c r="M43" s="17" t="s">
        <v>35</v>
      </c>
      <c r="N43" s="32">
        <v>44075</v>
      </c>
      <c r="O43" s="32">
        <v>44166</v>
      </c>
      <c r="P43" s="19"/>
      <c r="Q43" s="25"/>
      <c r="R43" s="17" t="s">
        <v>36</v>
      </c>
    </row>
    <row r="44" spans="1:18" x14ac:dyDescent="0.5">
      <c r="A44" s="33" t="s">
        <v>116</v>
      </c>
      <c r="B44" s="17" t="s">
        <v>30</v>
      </c>
      <c r="C44" s="17" t="s">
        <v>31</v>
      </c>
      <c r="D44" s="17" t="s">
        <v>110</v>
      </c>
      <c r="E44" s="19" t="s">
        <v>117</v>
      </c>
      <c r="F44" s="19" t="s">
        <v>34</v>
      </c>
      <c r="G44" s="17"/>
      <c r="H44" s="17"/>
      <c r="I44" s="34">
        <v>300000</v>
      </c>
      <c r="J44" s="21">
        <f t="shared" si="0"/>
        <v>78947.368421052641</v>
      </c>
      <c r="K44" s="31">
        <v>1</v>
      </c>
      <c r="L44" s="31">
        <v>0</v>
      </c>
      <c r="M44" s="17" t="s">
        <v>35</v>
      </c>
      <c r="N44" s="32">
        <v>44075</v>
      </c>
      <c r="O44" s="32">
        <v>44166</v>
      </c>
      <c r="P44" s="19"/>
      <c r="Q44" s="25"/>
      <c r="R44" s="17" t="s">
        <v>36</v>
      </c>
    </row>
    <row r="45" spans="1:18" ht="31.5" x14ac:dyDescent="0.5">
      <c r="A45" s="33" t="s">
        <v>118</v>
      </c>
      <c r="B45" s="17" t="s">
        <v>30</v>
      </c>
      <c r="C45" s="17" t="s">
        <v>31</v>
      </c>
      <c r="D45" s="17" t="s">
        <v>110</v>
      </c>
      <c r="E45" s="19" t="s">
        <v>119</v>
      </c>
      <c r="F45" s="19" t="s">
        <v>34</v>
      </c>
      <c r="G45" s="17"/>
      <c r="H45" s="17"/>
      <c r="I45" s="34">
        <v>100000</v>
      </c>
      <c r="J45" s="21">
        <f t="shared" si="0"/>
        <v>26315.78947368421</v>
      </c>
      <c r="K45" s="31">
        <v>1</v>
      </c>
      <c r="L45" s="31">
        <v>0</v>
      </c>
      <c r="M45" s="17" t="s">
        <v>35</v>
      </c>
      <c r="N45" s="32">
        <v>44075</v>
      </c>
      <c r="O45" s="32">
        <v>44166</v>
      </c>
      <c r="P45" s="19"/>
      <c r="Q45" s="25"/>
      <c r="R45" s="17" t="s">
        <v>36</v>
      </c>
    </row>
    <row r="46" spans="1:18" ht="31.5" x14ac:dyDescent="0.5">
      <c r="A46" s="33" t="s">
        <v>120</v>
      </c>
      <c r="B46" s="17" t="s">
        <v>30</v>
      </c>
      <c r="C46" s="17" t="s">
        <v>31</v>
      </c>
      <c r="D46" s="17" t="s">
        <v>110</v>
      </c>
      <c r="E46" s="19" t="s">
        <v>121</v>
      </c>
      <c r="F46" s="19" t="s">
        <v>34</v>
      </c>
      <c r="G46" s="17"/>
      <c r="H46" s="17"/>
      <c r="I46" s="34">
        <v>100000</v>
      </c>
      <c r="J46" s="21">
        <f t="shared" si="0"/>
        <v>26315.78947368421</v>
      </c>
      <c r="K46" s="31">
        <v>1</v>
      </c>
      <c r="L46" s="31">
        <v>0</v>
      </c>
      <c r="M46" s="17" t="s">
        <v>35</v>
      </c>
      <c r="N46" s="32">
        <v>44075</v>
      </c>
      <c r="O46" s="32">
        <v>44166</v>
      </c>
      <c r="P46" s="19"/>
      <c r="Q46" s="25"/>
      <c r="R46" s="17" t="s">
        <v>36</v>
      </c>
    </row>
    <row r="47" spans="1:18" ht="31.5" x14ac:dyDescent="0.5">
      <c r="A47" s="33" t="s">
        <v>122</v>
      </c>
      <c r="B47" s="17" t="s">
        <v>30</v>
      </c>
      <c r="C47" s="17" t="s">
        <v>31</v>
      </c>
      <c r="D47" s="17" t="s">
        <v>110</v>
      </c>
      <c r="E47" s="19" t="s">
        <v>123</v>
      </c>
      <c r="F47" s="19" t="s">
        <v>34</v>
      </c>
      <c r="G47" s="17"/>
      <c r="H47" s="17"/>
      <c r="I47" s="34">
        <v>100000</v>
      </c>
      <c r="J47" s="21">
        <f t="shared" si="0"/>
        <v>26315.78947368421</v>
      </c>
      <c r="K47" s="31">
        <v>1</v>
      </c>
      <c r="L47" s="31">
        <v>0</v>
      </c>
      <c r="M47" s="17" t="s">
        <v>35</v>
      </c>
      <c r="N47" s="32">
        <v>44075</v>
      </c>
      <c r="O47" s="32">
        <v>44166</v>
      </c>
      <c r="P47" s="19"/>
      <c r="Q47" s="25"/>
      <c r="R47" s="17" t="s">
        <v>36</v>
      </c>
    </row>
    <row r="48" spans="1:18" ht="31.5" x14ac:dyDescent="0.5">
      <c r="A48" s="33" t="s">
        <v>124</v>
      </c>
      <c r="B48" s="17" t="s">
        <v>30</v>
      </c>
      <c r="C48" s="17" t="s">
        <v>31</v>
      </c>
      <c r="D48" s="17" t="s">
        <v>110</v>
      </c>
      <c r="E48" s="19" t="s">
        <v>125</v>
      </c>
      <c r="F48" s="19" t="s">
        <v>34</v>
      </c>
      <c r="G48" s="17"/>
      <c r="H48" s="17"/>
      <c r="I48" s="34">
        <v>100000</v>
      </c>
      <c r="J48" s="21">
        <f t="shared" si="0"/>
        <v>26315.78947368421</v>
      </c>
      <c r="K48" s="31">
        <v>1</v>
      </c>
      <c r="L48" s="31">
        <v>0</v>
      </c>
      <c r="M48" s="17" t="s">
        <v>35</v>
      </c>
      <c r="N48" s="32">
        <v>44075</v>
      </c>
      <c r="O48" s="32">
        <v>44166</v>
      </c>
      <c r="P48" s="19"/>
      <c r="Q48" s="25"/>
      <c r="R48" s="17" t="s">
        <v>36</v>
      </c>
    </row>
    <row r="49" spans="1:18" ht="47.25" x14ac:dyDescent="0.5">
      <c r="A49" s="33" t="s">
        <v>126</v>
      </c>
      <c r="B49" s="17" t="s">
        <v>30</v>
      </c>
      <c r="C49" s="17" t="s">
        <v>31</v>
      </c>
      <c r="D49" s="17" t="s">
        <v>110</v>
      </c>
      <c r="E49" s="19" t="s">
        <v>127</v>
      </c>
      <c r="F49" s="19" t="s">
        <v>34</v>
      </c>
      <c r="G49" s="17"/>
      <c r="H49" s="17"/>
      <c r="I49" s="21">
        <v>700000</v>
      </c>
      <c r="J49" s="21">
        <f t="shared" si="0"/>
        <v>184210.5263157895</v>
      </c>
      <c r="K49" s="31">
        <v>0</v>
      </c>
      <c r="L49" s="31">
        <v>1</v>
      </c>
      <c r="M49" s="17" t="s">
        <v>35</v>
      </c>
      <c r="N49" s="32">
        <v>44075</v>
      </c>
      <c r="O49" s="32">
        <v>44166</v>
      </c>
      <c r="P49" s="19"/>
      <c r="Q49" s="25"/>
      <c r="R49" s="17" t="s">
        <v>36</v>
      </c>
    </row>
    <row r="50" spans="1:18" ht="31.5" x14ac:dyDescent="0.5">
      <c r="A50" s="33" t="s">
        <v>128</v>
      </c>
      <c r="B50" s="17" t="s">
        <v>30</v>
      </c>
      <c r="C50" s="17" t="s">
        <v>31</v>
      </c>
      <c r="D50" s="17" t="s">
        <v>110</v>
      </c>
      <c r="E50" s="19" t="s">
        <v>129</v>
      </c>
      <c r="F50" s="19" t="s">
        <v>34</v>
      </c>
      <c r="G50" s="17"/>
      <c r="H50" s="17"/>
      <c r="I50" s="21">
        <v>240000</v>
      </c>
      <c r="J50" s="21">
        <f t="shared" si="0"/>
        <v>63157.894736842107</v>
      </c>
      <c r="K50" s="31">
        <v>1</v>
      </c>
      <c r="L50" s="31">
        <v>0</v>
      </c>
      <c r="M50" s="17" t="s">
        <v>35</v>
      </c>
      <c r="N50" s="32">
        <v>44075</v>
      </c>
      <c r="O50" s="32">
        <v>44166</v>
      </c>
      <c r="P50" s="19"/>
      <c r="Q50" s="25"/>
      <c r="R50" s="17" t="s">
        <v>36</v>
      </c>
    </row>
    <row r="51" spans="1:18" ht="78.75" x14ac:dyDescent="0.5">
      <c r="A51" s="33" t="s">
        <v>130</v>
      </c>
      <c r="B51" s="17" t="s">
        <v>30</v>
      </c>
      <c r="C51" s="17" t="s">
        <v>31</v>
      </c>
      <c r="D51" s="17" t="s">
        <v>110</v>
      </c>
      <c r="E51" s="19" t="s">
        <v>131</v>
      </c>
      <c r="F51" s="19" t="s">
        <v>132</v>
      </c>
      <c r="G51" s="17"/>
      <c r="H51" s="17"/>
      <c r="I51" s="21">
        <v>828000</v>
      </c>
      <c r="J51" s="21">
        <f t="shared" si="0"/>
        <v>217894.73684210528</v>
      </c>
      <c r="K51" s="31">
        <v>0</v>
      </c>
      <c r="L51" s="31">
        <v>1</v>
      </c>
      <c r="M51" s="17" t="s">
        <v>35</v>
      </c>
      <c r="N51" s="32">
        <v>44075</v>
      </c>
      <c r="O51" s="32">
        <v>44166</v>
      </c>
      <c r="P51" s="19"/>
      <c r="Q51" s="25"/>
      <c r="R51" s="17" t="s">
        <v>36</v>
      </c>
    </row>
    <row r="52" spans="1:18" ht="31.5" x14ac:dyDescent="0.5">
      <c r="A52" s="33" t="s">
        <v>133</v>
      </c>
      <c r="B52" s="17" t="s">
        <v>30</v>
      </c>
      <c r="C52" s="17" t="s">
        <v>31</v>
      </c>
      <c r="D52" s="17" t="s">
        <v>134</v>
      </c>
      <c r="E52" s="19" t="s">
        <v>135</v>
      </c>
      <c r="F52" s="19" t="s">
        <v>34</v>
      </c>
      <c r="G52" s="17"/>
      <c r="H52" s="17"/>
      <c r="I52" s="34">
        <v>400000</v>
      </c>
      <c r="J52" s="21">
        <f t="shared" si="0"/>
        <v>105263.15789473684</v>
      </c>
      <c r="K52" s="31">
        <v>1</v>
      </c>
      <c r="L52" s="31">
        <v>0</v>
      </c>
      <c r="M52" s="17" t="s">
        <v>35</v>
      </c>
      <c r="N52" s="32">
        <v>44013</v>
      </c>
      <c r="O52" s="32">
        <v>44075</v>
      </c>
      <c r="P52" s="19"/>
      <c r="Q52" s="25"/>
      <c r="R52" s="17" t="s">
        <v>36</v>
      </c>
    </row>
    <row r="53" spans="1:18" ht="31.5" x14ac:dyDescent="0.5">
      <c r="A53" s="33" t="s">
        <v>136</v>
      </c>
      <c r="B53" s="17" t="s">
        <v>30</v>
      </c>
      <c r="C53" s="17" t="s">
        <v>31</v>
      </c>
      <c r="D53" s="17" t="s">
        <v>134</v>
      </c>
      <c r="E53" s="19" t="s">
        <v>137</v>
      </c>
      <c r="F53" s="19" t="s">
        <v>34</v>
      </c>
      <c r="G53" s="17"/>
      <c r="H53" s="17"/>
      <c r="I53" s="21">
        <v>610000</v>
      </c>
      <c r="J53" s="21">
        <f t="shared" si="0"/>
        <v>160526.31578947368</v>
      </c>
      <c r="K53" s="31">
        <v>1</v>
      </c>
      <c r="L53" s="31">
        <v>0</v>
      </c>
      <c r="M53" s="17" t="s">
        <v>35</v>
      </c>
      <c r="N53" s="32">
        <v>44013</v>
      </c>
      <c r="O53" s="32">
        <v>44075</v>
      </c>
      <c r="P53" s="19"/>
      <c r="Q53" s="25"/>
      <c r="R53" s="17" t="s">
        <v>36</v>
      </c>
    </row>
    <row r="54" spans="1:18" ht="63.5" customHeight="1" x14ac:dyDescent="0.5">
      <c r="A54" s="30" t="s">
        <v>138</v>
      </c>
      <c r="B54" s="17" t="s">
        <v>30</v>
      </c>
      <c r="C54" s="17" t="s">
        <v>43</v>
      </c>
      <c r="D54" s="17" t="s">
        <v>139</v>
      </c>
      <c r="E54" s="19" t="s">
        <v>140</v>
      </c>
      <c r="F54" s="19" t="s">
        <v>132</v>
      </c>
      <c r="G54" s="17"/>
      <c r="H54" s="17"/>
      <c r="I54" s="21">
        <v>8305000</v>
      </c>
      <c r="J54" s="21">
        <f t="shared" si="0"/>
        <v>2185526.3157894737</v>
      </c>
      <c r="K54" s="31">
        <v>1</v>
      </c>
      <c r="L54" s="31">
        <v>0</v>
      </c>
      <c r="M54" s="17" t="s">
        <v>35</v>
      </c>
      <c r="N54" s="32">
        <v>43269</v>
      </c>
      <c r="O54" s="32" t="s">
        <v>141</v>
      </c>
      <c r="P54" s="19"/>
      <c r="Q54" s="25"/>
      <c r="R54" s="17" t="s">
        <v>104</v>
      </c>
    </row>
    <row r="55" spans="1:18" ht="63.5" customHeight="1" x14ac:dyDescent="0.5">
      <c r="A55" s="30" t="s">
        <v>142</v>
      </c>
      <c r="B55" s="17" t="s">
        <v>30</v>
      </c>
      <c r="C55" s="17" t="s">
        <v>31</v>
      </c>
      <c r="D55" s="17" t="s">
        <v>143</v>
      </c>
      <c r="E55" s="19" t="s">
        <v>144</v>
      </c>
      <c r="F55" s="19" t="s">
        <v>34</v>
      </c>
      <c r="G55" s="17"/>
      <c r="H55" s="17"/>
      <c r="I55" s="35">
        <v>1140000</v>
      </c>
      <c r="J55" s="21">
        <f t="shared" si="0"/>
        <v>300000</v>
      </c>
      <c r="K55" s="31">
        <v>1</v>
      </c>
      <c r="L55" s="31">
        <v>0</v>
      </c>
      <c r="M55" s="17" t="s">
        <v>35</v>
      </c>
      <c r="N55" s="32">
        <v>44075</v>
      </c>
      <c r="O55" s="32">
        <v>44166</v>
      </c>
      <c r="P55" s="19"/>
      <c r="Q55" s="25"/>
      <c r="R55" s="17" t="s">
        <v>36</v>
      </c>
    </row>
    <row r="56" spans="1:18" ht="63.5" customHeight="1" x14ac:dyDescent="0.5">
      <c r="A56" s="30" t="s">
        <v>145</v>
      </c>
      <c r="B56" s="17" t="s">
        <v>30</v>
      </c>
      <c r="C56" s="17" t="s">
        <v>31</v>
      </c>
      <c r="D56" s="17" t="s">
        <v>143</v>
      </c>
      <c r="E56" s="19" t="s">
        <v>146</v>
      </c>
      <c r="F56" s="19" t="s">
        <v>34</v>
      </c>
      <c r="G56" s="17"/>
      <c r="H56" s="17"/>
      <c r="I56" s="35">
        <v>228000</v>
      </c>
      <c r="J56" s="21">
        <f t="shared" si="0"/>
        <v>60000</v>
      </c>
      <c r="K56" s="31">
        <v>1</v>
      </c>
      <c r="L56" s="31">
        <v>0</v>
      </c>
      <c r="M56" s="17" t="s">
        <v>35</v>
      </c>
      <c r="N56" s="32">
        <v>44075</v>
      </c>
      <c r="O56" s="32">
        <v>44166</v>
      </c>
      <c r="P56" s="19"/>
      <c r="Q56" s="25"/>
      <c r="R56" s="17" t="s">
        <v>36</v>
      </c>
    </row>
    <row r="57" spans="1:18" ht="63.5" customHeight="1" x14ac:dyDescent="0.5">
      <c r="A57" s="30" t="s">
        <v>147</v>
      </c>
      <c r="B57" s="17" t="s">
        <v>30</v>
      </c>
      <c r="C57" s="17" t="s">
        <v>31</v>
      </c>
      <c r="D57" s="17" t="s">
        <v>143</v>
      </c>
      <c r="E57" s="19" t="s">
        <v>148</v>
      </c>
      <c r="F57" s="19" t="s">
        <v>34</v>
      </c>
      <c r="G57" s="17"/>
      <c r="H57" s="17"/>
      <c r="I57" s="35">
        <v>304000</v>
      </c>
      <c r="J57" s="21">
        <f t="shared" si="0"/>
        <v>80000</v>
      </c>
      <c r="K57" s="31">
        <v>1</v>
      </c>
      <c r="L57" s="31">
        <v>0</v>
      </c>
      <c r="M57" s="17" t="s">
        <v>35</v>
      </c>
      <c r="N57" s="32">
        <v>44075</v>
      </c>
      <c r="O57" s="32">
        <v>44166</v>
      </c>
      <c r="P57" s="19"/>
      <c r="Q57" s="25"/>
      <c r="R57" s="17" t="s">
        <v>36</v>
      </c>
    </row>
    <row r="58" spans="1:18" ht="63.5" customHeight="1" x14ac:dyDescent="0.5">
      <c r="A58" s="30" t="s">
        <v>149</v>
      </c>
      <c r="B58" s="17" t="s">
        <v>30</v>
      </c>
      <c r="C58" s="17" t="s">
        <v>31</v>
      </c>
      <c r="D58" s="17" t="s">
        <v>143</v>
      </c>
      <c r="E58" s="19" t="s">
        <v>150</v>
      </c>
      <c r="F58" s="19" t="s">
        <v>34</v>
      </c>
      <c r="G58" s="17"/>
      <c r="H58" s="17"/>
      <c r="I58" s="35">
        <v>608000</v>
      </c>
      <c r="J58" s="21">
        <f t="shared" si="0"/>
        <v>160000</v>
      </c>
      <c r="K58" s="31">
        <v>1</v>
      </c>
      <c r="L58" s="31">
        <v>0</v>
      </c>
      <c r="M58" s="17" t="s">
        <v>35</v>
      </c>
      <c r="N58" s="32">
        <v>44075</v>
      </c>
      <c r="O58" s="32">
        <v>44166</v>
      </c>
      <c r="P58" s="19"/>
      <c r="Q58" s="25"/>
      <c r="R58" s="17" t="s">
        <v>36</v>
      </c>
    </row>
    <row r="59" spans="1:18" ht="63.5" customHeight="1" x14ac:dyDescent="0.5">
      <c r="A59" s="30" t="s">
        <v>151</v>
      </c>
      <c r="B59" s="17" t="s">
        <v>30</v>
      </c>
      <c r="C59" s="17" t="s">
        <v>31</v>
      </c>
      <c r="D59" s="17" t="s">
        <v>143</v>
      </c>
      <c r="E59" s="19" t="s">
        <v>152</v>
      </c>
      <c r="F59" s="19" t="s">
        <v>34</v>
      </c>
      <c r="G59" s="17"/>
      <c r="H59" s="17"/>
      <c r="I59" s="35">
        <v>152000</v>
      </c>
      <c r="J59" s="21">
        <f t="shared" si="0"/>
        <v>40000</v>
      </c>
      <c r="K59" s="31">
        <v>1</v>
      </c>
      <c r="L59" s="31">
        <v>0</v>
      </c>
      <c r="M59" s="17" t="s">
        <v>35</v>
      </c>
      <c r="N59" s="32">
        <v>44075</v>
      </c>
      <c r="O59" s="32">
        <v>44166</v>
      </c>
      <c r="P59" s="19"/>
      <c r="Q59" s="25"/>
      <c r="R59" s="17" t="s">
        <v>36</v>
      </c>
    </row>
    <row r="60" spans="1:18" ht="63.5" customHeight="1" x14ac:dyDescent="0.5">
      <c r="A60" s="30" t="s">
        <v>153</v>
      </c>
      <c r="B60" s="17" t="s">
        <v>30</v>
      </c>
      <c r="C60" s="17"/>
      <c r="D60" s="17" t="s">
        <v>154</v>
      </c>
      <c r="E60" s="19" t="s">
        <v>155</v>
      </c>
      <c r="F60" s="19" t="s">
        <v>34</v>
      </c>
      <c r="G60" s="17"/>
      <c r="H60" s="17"/>
      <c r="I60" s="35">
        <v>95000</v>
      </c>
      <c r="J60" s="21">
        <f t="shared" si="0"/>
        <v>25000</v>
      </c>
      <c r="K60" s="31">
        <v>1</v>
      </c>
      <c r="L60" s="31">
        <v>0</v>
      </c>
      <c r="M60" s="17" t="s">
        <v>35</v>
      </c>
      <c r="N60" s="32">
        <v>44075</v>
      </c>
      <c r="O60" s="32">
        <v>44166</v>
      </c>
      <c r="P60" s="19"/>
      <c r="Q60" s="25"/>
      <c r="R60" s="17" t="s">
        <v>36</v>
      </c>
    </row>
    <row r="61" spans="1:18" ht="63.5" customHeight="1" x14ac:dyDescent="0.5">
      <c r="A61" s="30" t="s">
        <v>156</v>
      </c>
      <c r="B61" s="17" t="s">
        <v>30</v>
      </c>
      <c r="C61" s="17" t="s">
        <v>31</v>
      </c>
      <c r="D61" s="17" t="s">
        <v>157</v>
      </c>
      <c r="E61" s="17" t="s">
        <v>158</v>
      </c>
      <c r="F61" s="17" t="s">
        <v>34</v>
      </c>
      <c r="G61" s="17"/>
      <c r="H61" s="17"/>
      <c r="I61" s="36">
        <v>67920</v>
      </c>
      <c r="J61" s="21">
        <f t="shared" si="0"/>
        <v>17873.684210526317</v>
      </c>
      <c r="K61" s="31">
        <v>1</v>
      </c>
      <c r="L61" s="31">
        <v>0</v>
      </c>
      <c r="M61" s="17" t="s">
        <v>35</v>
      </c>
      <c r="N61" s="32">
        <v>43831</v>
      </c>
      <c r="O61" s="32">
        <v>43891</v>
      </c>
      <c r="P61" s="17"/>
      <c r="Q61" s="25"/>
      <c r="R61" s="17" t="s">
        <v>36</v>
      </c>
    </row>
    <row r="62" spans="1:18" ht="63" x14ac:dyDescent="0.5">
      <c r="A62" s="30" t="s">
        <v>159</v>
      </c>
      <c r="B62" s="17" t="s">
        <v>30</v>
      </c>
      <c r="C62" s="17" t="s">
        <v>31</v>
      </c>
      <c r="D62" s="37" t="s">
        <v>157</v>
      </c>
      <c r="E62" s="17" t="s">
        <v>160</v>
      </c>
      <c r="F62" s="19" t="s">
        <v>161</v>
      </c>
      <c r="G62" s="17">
        <v>4</v>
      </c>
      <c r="H62" s="17" t="s">
        <v>162</v>
      </c>
      <c r="I62" s="21">
        <v>2180000</v>
      </c>
      <c r="J62" s="21">
        <f t="shared" si="0"/>
        <v>573684.21052631584</v>
      </c>
      <c r="K62" s="31">
        <v>1</v>
      </c>
      <c r="L62" s="31">
        <v>0</v>
      </c>
      <c r="M62" s="17" t="s">
        <v>35</v>
      </c>
      <c r="N62" s="32">
        <v>43770</v>
      </c>
      <c r="O62" s="32">
        <v>43800</v>
      </c>
      <c r="P62" s="17"/>
      <c r="Q62" s="25"/>
      <c r="R62" s="17" t="s">
        <v>79</v>
      </c>
    </row>
    <row r="63" spans="1:18" ht="47.25" x14ac:dyDescent="0.5">
      <c r="A63" s="30" t="s">
        <v>163</v>
      </c>
      <c r="B63" s="17" t="s">
        <v>30</v>
      </c>
      <c r="C63" s="17" t="s">
        <v>43</v>
      </c>
      <c r="D63" s="37" t="s">
        <v>164</v>
      </c>
      <c r="E63" s="19" t="s">
        <v>165</v>
      </c>
      <c r="F63" s="38" t="s">
        <v>166</v>
      </c>
      <c r="G63" s="17"/>
      <c r="H63" s="17"/>
      <c r="I63" s="21">
        <v>41800000</v>
      </c>
      <c r="J63" s="21">
        <f t="shared" si="0"/>
        <v>11000000</v>
      </c>
      <c r="K63" s="31">
        <v>1</v>
      </c>
      <c r="L63" s="31">
        <v>0</v>
      </c>
      <c r="M63" s="17" t="s">
        <v>167</v>
      </c>
      <c r="N63" s="32">
        <v>43831</v>
      </c>
      <c r="O63" s="32">
        <v>43983</v>
      </c>
      <c r="P63" s="19"/>
      <c r="Q63" s="25"/>
      <c r="R63" s="17" t="s">
        <v>79</v>
      </c>
    </row>
    <row r="64" spans="1:18" ht="31.5" x14ac:dyDescent="0.5">
      <c r="A64" s="30" t="s">
        <v>168</v>
      </c>
      <c r="B64" s="17" t="s">
        <v>30</v>
      </c>
      <c r="C64" s="17" t="s">
        <v>43</v>
      </c>
      <c r="D64" s="17" t="s">
        <v>164</v>
      </c>
      <c r="E64" s="19" t="s">
        <v>169</v>
      </c>
      <c r="F64" s="19" t="s">
        <v>34</v>
      </c>
      <c r="G64" s="17"/>
      <c r="H64" s="17"/>
      <c r="I64" s="21">
        <v>1635000</v>
      </c>
      <c r="J64" s="21">
        <f t="shared" si="0"/>
        <v>430263.15789473685</v>
      </c>
      <c r="K64" s="31">
        <v>1</v>
      </c>
      <c r="L64" s="31">
        <v>0</v>
      </c>
      <c r="M64" s="17" t="s">
        <v>35</v>
      </c>
      <c r="N64" s="32">
        <v>43800</v>
      </c>
      <c r="O64" s="32">
        <v>43862</v>
      </c>
      <c r="P64" s="19"/>
      <c r="Q64" s="25"/>
      <c r="R64" s="17" t="s">
        <v>79</v>
      </c>
    </row>
    <row r="65" spans="1:18" ht="63" x14ac:dyDescent="0.5">
      <c r="A65" s="30" t="s">
        <v>170</v>
      </c>
      <c r="B65" s="17" t="s">
        <v>30</v>
      </c>
      <c r="C65" s="17" t="s">
        <v>31</v>
      </c>
      <c r="D65" s="37" t="s">
        <v>171</v>
      </c>
      <c r="E65" s="19" t="s">
        <v>172</v>
      </c>
      <c r="F65" s="19" t="s">
        <v>161</v>
      </c>
      <c r="G65" s="17">
        <v>2</v>
      </c>
      <c r="H65" s="17" t="s">
        <v>162</v>
      </c>
      <c r="I65" s="21">
        <v>1090000</v>
      </c>
      <c r="J65" s="21">
        <f t="shared" si="0"/>
        <v>286842.10526315792</v>
      </c>
      <c r="K65" s="31">
        <v>1</v>
      </c>
      <c r="L65" s="31">
        <v>0</v>
      </c>
      <c r="M65" s="17" t="s">
        <v>35</v>
      </c>
      <c r="N65" s="32">
        <v>43770</v>
      </c>
      <c r="O65" s="32">
        <v>43800</v>
      </c>
      <c r="P65" s="19"/>
      <c r="Q65" s="25"/>
      <c r="R65" s="17" t="s">
        <v>79</v>
      </c>
    </row>
    <row r="66" spans="1:18" ht="31.5" x14ac:dyDescent="0.5">
      <c r="A66" s="30" t="s">
        <v>173</v>
      </c>
      <c r="B66" s="17" t="s">
        <v>30</v>
      </c>
      <c r="C66" s="17"/>
      <c r="D66" s="37" t="s">
        <v>32</v>
      </c>
      <c r="E66" s="19" t="s">
        <v>174</v>
      </c>
      <c r="F66" s="19" t="s">
        <v>34</v>
      </c>
      <c r="G66" s="17"/>
      <c r="H66" s="17"/>
      <c r="I66" s="21">
        <v>350000</v>
      </c>
      <c r="J66" s="21">
        <f t="shared" si="0"/>
        <v>92105.263157894748</v>
      </c>
      <c r="K66" s="31">
        <v>1</v>
      </c>
      <c r="L66" s="31">
        <v>0</v>
      </c>
      <c r="M66" s="17" t="s">
        <v>35</v>
      </c>
      <c r="N66" s="32">
        <v>43983</v>
      </c>
      <c r="O66" s="32">
        <v>44044</v>
      </c>
      <c r="P66" s="19"/>
      <c r="Q66" s="25"/>
      <c r="R66" s="17" t="s">
        <v>36</v>
      </c>
    </row>
    <row r="67" spans="1:18" ht="15.5" customHeight="1" x14ac:dyDescent="0.5">
      <c r="A67" s="119" t="s">
        <v>20</v>
      </c>
      <c r="B67" s="120"/>
      <c r="C67" s="120"/>
      <c r="D67" s="120"/>
      <c r="E67" s="120"/>
      <c r="F67" s="120"/>
      <c r="G67" s="120"/>
      <c r="H67" s="121"/>
      <c r="I67" s="39">
        <f>SUM(I11:I66)</f>
        <v>79476764</v>
      </c>
      <c r="J67" s="39">
        <f>SUM(J11:J66)</f>
        <v>20914937.894736845</v>
      </c>
      <c r="K67" s="40"/>
      <c r="L67" s="40"/>
      <c r="M67" s="41"/>
      <c r="N67" s="41"/>
      <c r="O67" s="41"/>
      <c r="P67" s="41"/>
      <c r="Q67" s="42"/>
      <c r="R67" s="42"/>
    </row>
    <row r="68" spans="1:18" ht="15.75" customHeight="1" x14ac:dyDescent="0.5">
      <c r="A68" s="122">
        <v>3</v>
      </c>
      <c r="B68" s="123" t="s">
        <v>175</v>
      </c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5"/>
    </row>
    <row r="69" spans="1:18" ht="15.75" customHeight="1" x14ac:dyDescent="0.5">
      <c r="A69" s="122"/>
      <c r="B69" s="117" t="s">
        <v>22</v>
      </c>
      <c r="C69" s="12"/>
      <c r="D69" s="111" t="s">
        <v>3</v>
      </c>
      <c r="E69" s="117" t="s">
        <v>23</v>
      </c>
      <c r="F69" s="117" t="s">
        <v>5</v>
      </c>
      <c r="G69" s="117" t="s">
        <v>6</v>
      </c>
      <c r="H69" s="117" t="s">
        <v>7</v>
      </c>
      <c r="I69" s="129" t="s">
        <v>24</v>
      </c>
      <c r="J69" s="130"/>
      <c r="K69" s="130"/>
      <c r="L69" s="131"/>
      <c r="M69" s="117" t="s">
        <v>25</v>
      </c>
      <c r="N69" s="129" t="s">
        <v>26</v>
      </c>
      <c r="O69" s="131"/>
      <c r="P69" s="117" t="s">
        <v>27</v>
      </c>
      <c r="Q69" s="117" t="s">
        <v>12</v>
      </c>
      <c r="R69" s="117" t="s">
        <v>13</v>
      </c>
    </row>
    <row r="70" spans="1:18" ht="51" customHeight="1" x14ac:dyDescent="0.5">
      <c r="A70" s="122"/>
      <c r="B70" s="118"/>
      <c r="C70" s="13"/>
      <c r="D70" s="111"/>
      <c r="E70" s="118"/>
      <c r="F70" s="118"/>
      <c r="G70" s="118"/>
      <c r="H70" s="118"/>
      <c r="I70" s="14" t="s">
        <v>14</v>
      </c>
      <c r="J70" s="14" t="s">
        <v>28</v>
      </c>
      <c r="K70" s="15" t="s">
        <v>16</v>
      </c>
      <c r="L70" s="15" t="s">
        <v>17</v>
      </c>
      <c r="M70" s="118"/>
      <c r="N70" s="16" t="s">
        <v>18</v>
      </c>
      <c r="O70" s="16" t="s">
        <v>19</v>
      </c>
      <c r="P70" s="118"/>
      <c r="Q70" s="118"/>
      <c r="R70" s="118"/>
    </row>
    <row r="71" spans="1:18" ht="72.75" customHeight="1" x14ac:dyDescent="0.5">
      <c r="A71" s="17" t="s">
        <v>176</v>
      </c>
      <c r="B71" s="17" t="s">
        <v>30</v>
      </c>
      <c r="C71" s="17" t="s">
        <v>31</v>
      </c>
      <c r="D71" s="17" t="s">
        <v>177</v>
      </c>
      <c r="E71" s="19" t="s">
        <v>178</v>
      </c>
      <c r="F71" s="19" t="s">
        <v>179</v>
      </c>
      <c r="G71" s="17"/>
      <c r="H71" s="17"/>
      <c r="I71" s="21">
        <v>200000</v>
      </c>
      <c r="J71" s="21">
        <f t="shared" ref="J71:J78" si="1">I71/3.8</f>
        <v>52631.57894736842</v>
      </c>
      <c r="K71" s="31">
        <v>1</v>
      </c>
      <c r="L71" s="31">
        <v>0</v>
      </c>
      <c r="M71" s="17" t="s">
        <v>167</v>
      </c>
      <c r="N71" s="32">
        <v>43770</v>
      </c>
      <c r="O71" s="32">
        <v>43800</v>
      </c>
      <c r="P71" s="19"/>
      <c r="Q71" s="25"/>
      <c r="R71" s="17" t="s">
        <v>79</v>
      </c>
    </row>
    <row r="72" spans="1:18" ht="72.75" customHeight="1" x14ac:dyDescent="0.5">
      <c r="A72" s="17" t="s">
        <v>180</v>
      </c>
      <c r="B72" s="17" t="s">
        <v>30</v>
      </c>
      <c r="C72" s="17" t="s">
        <v>43</v>
      </c>
      <c r="D72" s="17" t="s">
        <v>44</v>
      </c>
      <c r="E72" s="19" t="s">
        <v>181</v>
      </c>
      <c r="F72" s="19" t="s">
        <v>182</v>
      </c>
      <c r="G72" s="17"/>
      <c r="H72" s="17"/>
      <c r="I72" s="21">
        <v>6895000</v>
      </c>
      <c r="J72" s="21">
        <f t="shared" si="1"/>
        <v>1814473.6842105263</v>
      </c>
      <c r="K72" s="31">
        <v>1</v>
      </c>
      <c r="L72" s="31">
        <v>0</v>
      </c>
      <c r="M72" s="17" t="s">
        <v>183</v>
      </c>
      <c r="N72" s="32" t="s">
        <v>49</v>
      </c>
      <c r="O72" s="32" t="s">
        <v>49</v>
      </c>
      <c r="P72" s="19"/>
      <c r="Q72" s="25"/>
      <c r="R72" s="17" t="s">
        <v>79</v>
      </c>
    </row>
    <row r="73" spans="1:18" ht="31.5" x14ac:dyDescent="0.5">
      <c r="A73" s="17" t="s">
        <v>184</v>
      </c>
      <c r="B73" s="17" t="s">
        <v>30</v>
      </c>
      <c r="C73" s="17"/>
      <c r="D73" s="17" t="s">
        <v>44</v>
      </c>
      <c r="E73" s="19" t="s">
        <v>185</v>
      </c>
      <c r="F73" s="17" t="s">
        <v>103</v>
      </c>
      <c r="G73" s="24"/>
      <c r="H73" s="17" t="s">
        <v>186</v>
      </c>
      <c r="I73" s="21">
        <v>125000</v>
      </c>
      <c r="J73" s="21">
        <f t="shared" si="1"/>
        <v>32894.736842105267</v>
      </c>
      <c r="K73" s="31">
        <v>1</v>
      </c>
      <c r="L73" s="31">
        <v>0</v>
      </c>
      <c r="M73" s="17" t="s">
        <v>183</v>
      </c>
      <c r="N73" s="32">
        <v>43770</v>
      </c>
      <c r="O73" s="32">
        <v>43831</v>
      </c>
      <c r="P73" s="19"/>
      <c r="Q73" s="25"/>
      <c r="R73" s="17" t="s">
        <v>79</v>
      </c>
    </row>
    <row r="74" spans="1:18" x14ac:dyDescent="0.5">
      <c r="A74" s="17" t="s">
        <v>187</v>
      </c>
      <c r="B74" s="17" t="s">
        <v>30</v>
      </c>
      <c r="C74" s="17" t="s">
        <v>31</v>
      </c>
      <c r="D74" s="17" t="s">
        <v>188</v>
      </c>
      <c r="E74" s="19" t="s">
        <v>189</v>
      </c>
      <c r="F74" s="17" t="s">
        <v>78</v>
      </c>
      <c r="G74" s="24"/>
      <c r="H74" s="17"/>
      <c r="I74" s="21">
        <v>18000000</v>
      </c>
      <c r="J74" s="21">
        <f t="shared" si="1"/>
        <v>4736842.1052631577</v>
      </c>
      <c r="K74" s="31">
        <v>0.5</v>
      </c>
      <c r="L74" s="31">
        <v>0.5</v>
      </c>
      <c r="M74" s="17" t="s">
        <v>35</v>
      </c>
      <c r="N74" s="32">
        <v>43891</v>
      </c>
      <c r="O74" s="32">
        <v>43983</v>
      </c>
      <c r="P74" s="19"/>
      <c r="Q74" s="25"/>
      <c r="R74" s="17" t="s">
        <v>36</v>
      </c>
    </row>
    <row r="75" spans="1:18" x14ac:dyDescent="0.5">
      <c r="A75" s="17" t="s">
        <v>190</v>
      </c>
      <c r="B75" s="17" t="s">
        <v>30</v>
      </c>
      <c r="C75" s="17" t="s">
        <v>31</v>
      </c>
      <c r="D75" s="37" t="s">
        <v>171</v>
      </c>
      <c r="E75" s="19" t="s">
        <v>191</v>
      </c>
      <c r="F75" s="17" t="s">
        <v>34</v>
      </c>
      <c r="G75" s="17"/>
      <c r="H75" s="17"/>
      <c r="I75" s="21">
        <v>292000</v>
      </c>
      <c r="J75" s="21">
        <f t="shared" si="1"/>
        <v>76842.105263157893</v>
      </c>
      <c r="K75" s="31">
        <v>1</v>
      </c>
      <c r="L75" s="31">
        <v>0</v>
      </c>
      <c r="M75" s="17" t="s">
        <v>35</v>
      </c>
      <c r="N75" s="32">
        <v>43831</v>
      </c>
      <c r="O75" s="32">
        <v>43891</v>
      </c>
      <c r="P75" s="19"/>
      <c r="Q75" s="25"/>
      <c r="R75" s="17" t="s">
        <v>36</v>
      </c>
    </row>
    <row r="76" spans="1:18" x14ac:dyDescent="0.5">
      <c r="A76" s="17" t="s">
        <v>192</v>
      </c>
      <c r="B76" s="17" t="s">
        <v>30</v>
      </c>
      <c r="C76" s="17" t="s">
        <v>31</v>
      </c>
      <c r="D76" s="37" t="s">
        <v>171</v>
      </c>
      <c r="E76" s="19" t="s">
        <v>193</v>
      </c>
      <c r="F76" s="17" t="s">
        <v>34</v>
      </c>
      <c r="G76" s="17"/>
      <c r="H76" s="17"/>
      <c r="I76" s="21">
        <v>379000</v>
      </c>
      <c r="J76" s="21">
        <f t="shared" si="1"/>
        <v>99736.84210526316</v>
      </c>
      <c r="K76" s="31">
        <v>1</v>
      </c>
      <c r="L76" s="31">
        <v>0</v>
      </c>
      <c r="M76" s="17" t="s">
        <v>35</v>
      </c>
      <c r="N76" s="32">
        <v>43831</v>
      </c>
      <c r="O76" s="32">
        <v>43891</v>
      </c>
      <c r="P76" s="19"/>
      <c r="Q76" s="25"/>
      <c r="R76" s="17" t="s">
        <v>36</v>
      </c>
    </row>
    <row r="77" spans="1:18" ht="78.75" x14ac:dyDescent="0.5">
      <c r="A77" s="17" t="s">
        <v>194</v>
      </c>
      <c r="B77" s="17" t="s">
        <v>30</v>
      </c>
      <c r="C77" s="17" t="s">
        <v>31</v>
      </c>
      <c r="D77" s="37" t="s">
        <v>32</v>
      </c>
      <c r="E77" s="19" t="s">
        <v>195</v>
      </c>
      <c r="F77" s="17" t="s">
        <v>103</v>
      </c>
      <c r="G77" s="17" t="s">
        <v>196</v>
      </c>
      <c r="H77" s="17"/>
      <c r="I77" s="21">
        <v>650000</v>
      </c>
      <c r="J77" s="21">
        <f t="shared" si="1"/>
        <v>171052.63157894739</v>
      </c>
      <c r="K77" s="31">
        <v>1</v>
      </c>
      <c r="L77" s="31">
        <v>0</v>
      </c>
      <c r="M77" s="17" t="s">
        <v>35</v>
      </c>
      <c r="N77" s="32">
        <v>43770</v>
      </c>
      <c r="O77" s="32">
        <v>43831</v>
      </c>
      <c r="P77" s="19"/>
      <c r="Q77" s="25"/>
      <c r="R77" s="17" t="s">
        <v>79</v>
      </c>
    </row>
    <row r="78" spans="1:18" ht="47.25" x14ac:dyDescent="0.5">
      <c r="A78" s="17" t="s">
        <v>197</v>
      </c>
      <c r="B78" s="17" t="s">
        <v>30</v>
      </c>
      <c r="C78" s="17" t="s">
        <v>31</v>
      </c>
      <c r="D78" s="17" t="s">
        <v>198</v>
      </c>
      <c r="E78" s="19" t="s">
        <v>199</v>
      </c>
      <c r="F78" s="17" t="s">
        <v>200</v>
      </c>
      <c r="G78" s="24"/>
      <c r="H78" s="17"/>
      <c r="I78" s="43">
        <v>35000</v>
      </c>
      <c r="J78" s="21">
        <f t="shared" si="1"/>
        <v>9210.5263157894733</v>
      </c>
      <c r="K78" s="31">
        <v>1</v>
      </c>
      <c r="L78" s="31">
        <v>0</v>
      </c>
      <c r="M78" s="17" t="s">
        <v>35</v>
      </c>
      <c r="N78" s="32">
        <v>43922</v>
      </c>
      <c r="O78" s="32">
        <v>43983</v>
      </c>
      <c r="P78" s="19"/>
      <c r="Q78" s="25"/>
      <c r="R78" s="17" t="s">
        <v>36</v>
      </c>
    </row>
    <row r="79" spans="1:18" ht="47.25" x14ac:dyDescent="0.5">
      <c r="A79" s="17" t="s">
        <v>201</v>
      </c>
      <c r="B79" s="17" t="s">
        <v>30</v>
      </c>
      <c r="C79" s="17" t="s">
        <v>43</v>
      </c>
      <c r="D79" s="17" t="s">
        <v>202</v>
      </c>
      <c r="E79" s="19" t="s">
        <v>203</v>
      </c>
      <c r="F79" s="17" t="s">
        <v>34</v>
      </c>
      <c r="G79" s="24"/>
      <c r="H79" s="17"/>
      <c r="I79" s="21">
        <v>468000</v>
      </c>
      <c r="J79" s="21">
        <f>I79/3.8</f>
        <v>123157.89473684211</v>
      </c>
      <c r="K79" s="31">
        <v>1</v>
      </c>
      <c r="L79" s="31">
        <v>0</v>
      </c>
      <c r="M79" s="17" t="s">
        <v>35</v>
      </c>
      <c r="N79" s="32">
        <v>43983</v>
      </c>
      <c r="O79" s="32">
        <v>44044</v>
      </c>
      <c r="P79" s="19"/>
      <c r="Q79" s="25"/>
      <c r="R79" s="17" t="s">
        <v>36</v>
      </c>
    </row>
    <row r="80" spans="1:18" ht="47.25" x14ac:dyDescent="0.5">
      <c r="A80" s="17" t="s">
        <v>204</v>
      </c>
      <c r="B80" s="17" t="s">
        <v>30</v>
      </c>
      <c r="C80" s="17" t="s">
        <v>43</v>
      </c>
      <c r="D80" s="17" t="s">
        <v>53</v>
      </c>
      <c r="E80" s="19" t="s">
        <v>205</v>
      </c>
      <c r="F80" s="17" t="s">
        <v>34</v>
      </c>
      <c r="G80" s="24"/>
      <c r="H80" s="17"/>
      <c r="I80" s="21">
        <v>81000</v>
      </c>
      <c r="J80" s="21">
        <f>I80/3.8</f>
        <v>21315.78947368421</v>
      </c>
      <c r="K80" s="31">
        <v>1</v>
      </c>
      <c r="L80" s="31">
        <v>0</v>
      </c>
      <c r="M80" s="17" t="s">
        <v>35</v>
      </c>
      <c r="N80" s="32">
        <v>44105</v>
      </c>
      <c r="O80" s="32">
        <v>44166</v>
      </c>
      <c r="P80" s="19"/>
      <c r="Q80" s="25"/>
      <c r="R80" s="17" t="s">
        <v>36</v>
      </c>
    </row>
    <row r="81" spans="1:18" x14ac:dyDescent="0.5">
      <c r="A81" s="17" t="s">
        <v>206</v>
      </c>
      <c r="B81" s="17" t="s">
        <v>30</v>
      </c>
      <c r="C81" s="17" t="s">
        <v>43</v>
      </c>
      <c r="D81" s="17" t="s">
        <v>198</v>
      </c>
      <c r="E81" s="19" t="s">
        <v>207</v>
      </c>
      <c r="F81" s="17" t="s">
        <v>208</v>
      </c>
      <c r="G81" s="24"/>
      <c r="H81" s="17"/>
      <c r="I81" s="21">
        <v>125000</v>
      </c>
      <c r="J81" s="21">
        <f>I81/3.8</f>
        <v>32894.736842105267</v>
      </c>
      <c r="K81" s="31">
        <v>1</v>
      </c>
      <c r="L81" s="31">
        <v>0</v>
      </c>
      <c r="M81" s="17" t="s">
        <v>35</v>
      </c>
      <c r="N81" s="32">
        <v>43862</v>
      </c>
      <c r="O81" s="32" t="s">
        <v>49</v>
      </c>
      <c r="P81" s="19"/>
      <c r="Q81" s="25"/>
      <c r="R81" s="17" t="s">
        <v>36</v>
      </c>
    </row>
    <row r="82" spans="1:18" ht="31.5" x14ac:dyDescent="0.5">
      <c r="A82" s="17" t="s">
        <v>209</v>
      </c>
      <c r="B82" s="17" t="s">
        <v>30</v>
      </c>
      <c r="C82" s="17" t="s">
        <v>43</v>
      </c>
      <c r="D82" s="17" t="s">
        <v>198</v>
      </c>
      <c r="E82" s="19" t="s">
        <v>210</v>
      </c>
      <c r="F82" s="17" t="s">
        <v>179</v>
      </c>
      <c r="G82" s="24"/>
      <c r="H82" s="17"/>
      <c r="I82" s="21">
        <v>60000</v>
      </c>
      <c r="J82" s="21">
        <f>I82/3.8</f>
        <v>15789.473684210527</v>
      </c>
      <c r="K82" s="31">
        <v>1</v>
      </c>
      <c r="L82" s="31">
        <v>0</v>
      </c>
      <c r="M82" s="17" t="s">
        <v>35</v>
      </c>
      <c r="N82" s="32">
        <v>43862</v>
      </c>
      <c r="O82" s="32" t="s">
        <v>49</v>
      </c>
      <c r="P82" s="19"/>
      <c r="Q82" s="25"/>
      <c r="R82" s="17"/>
    </row>
    <row r="83" spans="1:18" x14ac:dyDescent="0.5">
      <c r="A83" s="17" t="s">
        <v>211</v>
      </c>
      <c r="B83" s="17" t="s">
        <v>30</v>
      </c>
      <c r="C83" s="17" t="s">
        <v>43</v>
      </c>
      <c r="D83" s="17" t="s">
        <v>198</v>
      </c>
      <c r="E83" s="19" t="s">
        <v>212</v>
      </c>
      <c r="F83" s="17" t="s">
        <v>179</v>
      </c>
      <c r="G83" s="24"/>
      <c r="H83" s="17"/>
      <c r="I83" s="21">
        <v>70000</v>
      </c>
      <c r="J83" s="21">
        <f>I83/3.8</f>
        <v>18421.052631578947</v>
      </c>
      <c r="K83" s="31">
        <v>1</v>
      </c>
      <c r="L83" s="31">
        <v>0</v>
      </c>
      <c r="M83" s="17" t="s">
        <v>35</v>
      </c>
      <c r="N83" s="32">
        <v>43862</v>
      </c>
      <c r="O83" s="32"/>
      <c r="P83" s="19"/>
      <c r="Q83" s="25"/>
      <c r="R83" s="17"/>
    </row>
    <row r="84" spans="1:18" s="50" customFormat="1" x14ac:dyDescent="0.5">
      <c r="A84" s="126" t="s">
        <v>20</v>
      </c>
      <c r="B84" s="127"/>
      <c r="C84" s="127"/>
      <c r="D84" s="127"/>
      <c r="E84" s="127"/>
      <c r="F84" s="127"/>
      <c r="G84" s="127"/>
      <c r="H84" s="128"/>
      <c r="I84" s="44">
        <f>SUM(I71:I76)</f>
        <v>25891000</v>
      </c>
      <c r="J84" s="44">
        <f>SUM(J71:J76)</f>
        <v>6813421.0526315784</v>
      </c>
      <c r="K84" s="45"/>
      <c r="L84" s="45"/>
      <c r="M84" s="46"/>
      <c r="N84" s="46"/>
      <c r="O84" s="47"/>
      <c r="P84" s="48"/>
      <c r="Q84" s="48"/>
      <c r="R84" s="49"/>
    </row>
    <row r="85" spans="1:18" x14ac:dyDescent="0.5">
      <c r="A85" s="122">
        <v>4</v>
      </c>
      <c r="B85" s="116" t="s">
        <v>213</v>
      </c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</row>
    <row r="86" spans="1:18" ht="15.5" customHeight="1" x14ac:dyDescent="0.5">
      <c r="A86" s="122"/>
      <c r="B86" s="117" t="s">
        <v>22</v>
      </c>
      <c r="C86" s="12"/>
      <c r="D86" s="111" t="s">
        <v>3</v>
      </c>
      <c r="E86" s="111" t="s">
        <v>23</v>
      </c>
      <c r="F86" s="111" t="s">
        <v>5</v>
      </c>
      <c r="G86" s="116"/>
      <c r="H86" s="116"/>
      <c r="I86" s="111" t="s">
        <v>24</v>
      </c>
      <c r="J86" s="111"/>
      <c r="K86" s="111"/>
      <c r="L86" s="111"/>
      <c r="M86" s="111" t="s">
        <v>25</v>
      </c>
      <c r="N86" s="111" t="s">
        <v>26</v>
      </c>
      <c r="O86" s="111"/>
      <c r="P86" s="111" t="s">
        <v>27</v>
      </c>
      <c r="Q86" s="111" t="s">
        <v>12</v>
      </c>
      <c r="R86" s="111" t="s">
        <v>13</v>
      </c>
    </row>
    <row r="87" spans="1:18" ht="47.25" x14ac:dyDescent="0.5">
      <c r="A87" s="122"/>
      <c r="B87" s="118"/>
      <c r="C87" s="13"/>
      <c r="D87" s="111"/>
      <c r="E87" s="111"/>
      <c r="F87" s="111"/>
      <c r="G87" s="111" t="s">
        <v>7</v>
      </c>
      <c r="H87" s="111"/>
      <c r="I87" s="14" t="s">
        <v>14</v>
      </c>
      <c r="J87" s="14" t="s">
        <v>28</v>
      </c>
      <c r="K87" s="51" t="s">
        <v>16</v>
      </c>
      <c r="L87" s="15" t="s">
        <v>17</v>
      </c>
      <c r="M87" s="111"/>
      <c r="N87" s="16" t="s">
        <v>214</v>
      </c>
      <c r="O87" s="16" t="s">
        <v>19</v>
      </c>
      <c r="P87" s="111"/>
      <c r="Q87" s="111"/>
      <c r="R87" s="111"/>
    </row>
    <row r="88" spans="1:18" ht="78.75" x14ac:dyDescent="0.5">
      <c r="A88" s="33" t="s">
        <v>215</v>
      </c>
      <c r="B88" s="17" t="s">
        <v>30</v>
      </c>
      <c r="C88" s="17" t="s">
        <v>31</v>
      </c>
      <c r="D88" s="17" t="s">
        <v>32</v>
      </c>
      <c r="E88" s="19" t="s">
        <v>216</v>
      </c>
      <c r="F88" s="19" t="s">
        <v>217</v>
      </c>
      <c r="G88" s="132"/>
      <c r="H88" s="133"/>
      <c r="I88" s="21">
        <v>406500</v>
      </c>
      <c r="J88" s="21">
        <f>I88/3.8</f>
        <v>106973.68421052632</v>
      </c>
      <c r="K88" s="31">
        <v>1</v>
      </c>
      <c r="L88" s="31">
        <v>0</v>
      </c>
      <c r="M88" s="17" t="s">
        <v>183</v>
      </c>
      <c r="N88" s="32">
        <v>43862</v>
      </c>
      <c r="O88" s="32">
        <v>43952</v>
      </c>
      <c r="P88" s="19"/>
      <c r="Q88" s="25"/>
      <c r="R88" s="17" t="s">
        <v>36</v>
      </c>
    </row>
    <row r="89" spans="1:18" s="54" customFormat="1" ht="69" customHeight="1" x14ac:dyDescent="0.5">
      <c r="A89" s="52" t="s">
        <v>218</v>
      </c>
      <c r="B89" s="17" t="s">
        <v>30</v>
      </c>
      <c r="C89" s="17" t="s">
        <v>31</v>
      </c>
      <c r="D89" s="17" t="s">
        <v>32</v>
      </c>
      <c r="E89" s="19" t="s">
        <v>219</v>
      </c>
      <c r="F89" s="19" t="s">
        <v>217</v>
      </c>
      <c r="G89" s="134"/>
      <c r="H89" s="135"/>
      <c r="I89" s="21">
        <v>800000</v>
      </c>
      <c r="J89" s="21">
        <f>I89/4</f>
        <v>200000</v>
      </c>
      <c r="K89" s="53">
        <v>1</v>
      </c>
      <c r="L89" s="53">
        <v>0</v>
      </c>
      <c r="M89" s="53" t="s">
        <v>183</v>
      </c>
      <c r="N89" s="32">
        <v>43770</v>
      </c>
      <c r="O89" s="32">
        <v>43831</v>
      </c>
      <c r="P89" s="25"/>
      <c r="Q89" s="25"/>
      <c r="R89" s="17" t="s">
        <v>79</v>
      </c>
    </row>
    <row r="90" spans="1:18" s="54" customFormat="1" ht="69" customHeight="1" x14ac:dyDescent="0.5">
      <c r="A90" s="52" t="s">
        <v>220</v>
      </c>
      <c r="B90" s="17" t="s">
        <v>30</v>
      </c>
      <c r="C90" s="17" t="s">
        <v>31</v>
      </c>
      <c r="D90" s="17" t="s">
        <v>40</v>
      </c>
      <c r="E90" s="19" t="s">
        <v>221</v>
      </c>
      <c r="F90" s="17" t="s">
        <v>222</v>
      </c>
      <c r="G90" s="134"/>
      <c r="H90" s="135"/>
      <c r="I90" s="21">
        <v>1276000</v>
      </c>
      <c r="J90" s="21">
        <f t="shared" ref="J90:J97" si="2">I90/3.8</f>
        <v>335789.47368421056</v>
      </c>
      <c r="K90" s="53">
        <v>1</v>
      </c>
      <c r="L90" s="53">
        <v>0</v>
      </c>
      <c r="M90" s="53" t="s">
        <v>183</v>
      </c>
      <c r="N90" s="32">
        <v>43922</v>
      </c>
      <c r="O90" s="32">
        <v>44013</v>
      </c>
      <c r="P90" s="25"/>
      <c r="Q90" s="25"/>
      <c r="R90" s="17" t="s">
        <v>36</v>
      </c>
    </row>
    <row r="91" spans="1:18" s="54" customFormat="1" ht="69" customHeight="1" x14ac:dyDescent="0.5">
      <c r="A91" s="52" t="s">
        <v>223</v>
      </c>
      <c r="B91" s="17" t="s">
        <v>30</v>
      </c>
      <c r="C91" s="17" t="s">
        <v>43</v>
      </c>
      <c r="D91" s="17" t="s">
        <v>177</v>
      </c>
      <c r="E91" s="19" t="s">
        <v>224</v>
      </c>
      <c r="F91" s="19" t="s">
        <v>222</v>
      </c>
      <c r="G91" s="136"/>
      <c r="H91" s="137"/>
      <c r="I91" s="21">
        <v>800000</v>
      </c>
      <c r="J91" s="21">
        <f t="shared" si="2"/>
        <v>210526.31578947368</v>
      </c>
      <c r="K91" s="53">
        <v>1</v>
      </c>
      <c r="L91" s="53">
        <v>0</v>
      </c>
      <c r="M91" s="53" t="s">
        <v>183</v>
      </c>
      <c r="N91" s="32">
        <v>44075</v>
      </c>
      <c r="O91" s="32">
        <v>44166</v>
      </c>
      <c r="P91" s="25"/>
      <c r="Q91" s="25"/>
      <c r="R91" s="17" t="s">
        <v>36</v>
      </c>
    </row>
    <row r="92" spans="1:18" s="54" customFormat="1" ht="69" customHeight="1" x14ac:dyDescent="0.5">
      <c r="A92" s="52" t="s">
        <v>225</v>
      </c>
      <c r="B92" s="17" t="s">
        <v>30</v>
      </c>
      <c r="C92" s="17" t="s">
        <v>43</v>
      </c>
      <c r="D92" s="17" t="s">
        <v>44</v>
      </c>
      <c r="E92" s="19" t="s">
        <v>226</v>
      </c>
      <c r="F92" s="19" t="s">
        <v>222</v>
      </c>
      <c r="G92" s="138"/>
      <c r="H92" s="138"/>
      <c r="I92" s="21">
        <v>1200000</v>
      </c>
      <c r="J92" s="21">
        <f t="shared" si="2"/>
        <v>315789.47368421056</v>
      </c>
      <c r="K92" s="53">
        <v>1</v>
      </c>
      <c r="L92" s="53">
        <v>0</v>
      </c>
      <c r="M92" s="53" t="s">
        <v>183</v>
      </c>
      <c r="N92" s="32">
        <v>43983</v>
      </c>
      <c r="O92" s="32">
        <v>44075</v>
      </c>
      <c r="P92" s="25"/>
      <c r="Q92" s="25"/>
      <c r="R92" s="17" t="s">
        <v>36</v>
      </c>
    </row>
    <row r="93" spans="1:18" s="54" customFormat="1" ht="69" customHeight="1" x14ac:dyDescent="0.5">
      <c r="A93" s="52" t="s">
        <v>228</v>
      </c>
      <c r="B93" s="17" t="s">
        <v>30</v>
      </c>
      <c r="C93" s="17" t="s">
        <v>43</v>
      </c>
      <c r="D93" s="17" t="s">
        <v>229</v>
      </c>
      <c r="E93" s="19" t="s">
        <v>230</v>
      </c>
      <c r="F93" s="19" t="s">
        <v>179</v>
      </c>
      <c r="G93" s="138"/>
      <c r="H93" s="138"/>
      <c r="I93" s="21">
        <v>684000</v>
      </c>
      <c r="J93" s="21">
        <f t="shared" si="2"/>
        <v>180000</v>
      </c>
      <c r="K93" s="53">
        <v>0</v>
      </c>
      <c r="L93" s="53">
        <v>1</v>
      </c>
      <c r="M93" s="17" t="s">
        <v>167</v>
      </c>
      <c r="N93" s="32">
        <v>43922</v>
      </c>
      <c r="O93" s="32">
        <v>43983</v>
      </c>
      <c r="P93" s="25"/>
      <c r="Q93" s="25"/>
      <c r="R93" s="17" t="s">
        <v>36</v>
      </c>
    </row>
    <row r="94" spans="1:18" s="54" customFormat="1" ht="69" customHeight="1" x14ac:dyDescent="0.5">
      <c r="A94" s="52" t="s">
        <v>231</v>
      </c>
      <c r="B94" s="17" t="s">
        <v>30</v>
      </c>
      <c r="C94" s="17" t="s">
        <v>31</v>
      </c>
      <c r="D94" s="17" t="s">
        <v>134</v>
      </c>
      <c r="E94" s="19" t="s">
        <v>232</v>
      </c>
      <c r="F94" s="19" t="s">
        <v>217</v>
      </c>
      <c r="G94" s="134"/>
      <c r="H94" s="135"/>
      <c r="I94" s="21">
        <v>570000</v>
      </c>
      <c r="J94" s="21">
        <f t="shared" si="2"/>
        <v>150000</v>
      </c>
      <c r="K94" s="53">
        <v>1</v>
      </c>
      <c r="L94" s="53">
        <v>0</v>
      </c>
      <c r="M94" s="53" t="s">
        <v>183</v>
      </c>
      <c r="N94" s="32">
        <v>43862</v>
      </c>
      <c r="O94" s="32">
        <v>43952</v>
      </c>
      <c r="P94" s="25"/>
      <c r="Q94" s="25"/>
      <c r="R94" s="17" t="s">
        <v>36</v>
      </c>
    </row>
    <row r="95" spans="1:18" s="54" customFormat="1" ht="69" customHeight="1" x14ac:dyDescent="0.5">
      <c r="A95" s="52" t="s">
        <v>233</v>
      </c>
      <c r="B95" s="17" t="s">
        <v>30</v>
      </c>
      <c r="C95" s="17" t="s">
        <v>43</v>
      </c>
      <c r="D95" s="17" t="s">
        <v>234</v>
      </c>
      <c r="E95" s="19" t="s">
        <v>235</v>
      </c>
      <c r="F95" s="19" t="s">
        <v>179</v>
      </c>
      <c r="G95" s="138"/>
      <c r="H95" s="138"/>
      <c r="I95" s="21">
        <v>570000</v>
      </c>
      <c r="J95" s="21">
        <f t="shared" si="2"/>
        <v>150000</v>
      </c>
      <c r="K95" s="53">
        <v>1</v>
      </c>
      <c r="L95" s="53">
        <v>0</v>
      </c>
      <c r="M95" s="53" t="s">
        <v>167</v>
      </c>
      <c r="N95" s="32">
        <v>43466</v>
      </c>
      <c r="O95" s="32">
        <v>43891</v>
      </c>
      <c r="P95" s="25"/>
      <c r="Q95" s="25"/>
      <c r="R95" s="17" t="s">
        <v>36</v>
      </c>
    </row>
    <row r="96" spans="1:18" s="54" customFormat="1" ht="69" customHeight="1" x14ac:dyDescent="0.5">
      <c r="A96" s="52" t="s">
        <v>236</v>
      </c>
      <c r="B96" s="17" t="s">
        <v>30</v>
      </c>
      <c r="C96" s="17" t="s">
        <v>43</v>
      </c>
      <c r="D96" s="17" t="s">
        <v>134</v>
      </c>
      <c r="E96" s="19" t="s">
        <v>237</v>
      </c>
      <c r="F96" s="19" t="s">
        <v>222</v>
      </c>
      <c r="G96" s="138"/>
      <c r="H96" s="138"/>
      <c r="I96" s="21">
        <v>1140000</v>
      </c>
      <c r="J96" s="21">
        <f t="shared" si="2"/>
        <v>300000</v>
      </c>
      <c r="K96" s="53">
        <v>0.5</v>
      </c>
      <c r="L96" s="53">
        <v>0.5</v>
      </c>
      <c r="M96" s="53" t="s">
        <v>183</v>
      </c>
      <c r="N96" s="32">
        <v>43922</v>
      </c>
      <c r="O96" s="32">
        <v>43983</v>
      </c>
      <c r="P96" s="25"/>
      <c r="Q96" s="25"/>
      <c r="R96" s="17" t="s">
        <v>36</v>
      </c>
    </row>
    <row r="97" spans="1:19" ht="47.25" x14ac:dyDescent="0.5">
      <c r="A97" s="52" t="s">
        <v>238</v>
      </c>
      <c r="B97" s="17" t="s">
        <v>30</v>
      </c>
      <c r="C97" s="17" t="s">
        <v>31</v>
      </c>
      <c r="D97" s="37" t="s">
        <v>157</v>
      </c>
      <c r="E97" s="17" t="s">
        <v>239</v>
      </c>
      <c r="F97" s="17" t="s">
        <v>222</v>
      </c>
      <c r="G97" s="138"/>
      <c r="H97" s="138"/>
      <c r="I97" s="21">
        <v>1698358</v>
      </c>
      <c r="J97" s="21">
        <f t="shared" si="2"/>
        <v>446936.31578947371</v>
      </c>
      <c r="K97" s="31">
        <v>1</v>
      </c>
      <c r="L97" s="31">
        <v>0</v>
      </c>
      <c r="M97" s="17" t="s">
        <v>183</v>
      </c>
      <c r="N97" s="32">
        <v>43891</v>
      </c>
      <c r="O97" s="32">
        <v>43952</v>
      </c>
      <c r="P97" s="17"/>
      <c r="Q97" s="25"/>
      <c r="R97" s="17" t="s">
        <v>36</v>
      </c>
    </row>
    <row r="98" spans="1:19" hidden="1" x14ac:dyDescent="0.5">
      <c r="A98" s="52"/>
      <c r="B98" s="17"/>
      <c r="C98" s="17"/>
      <c r="D98" s="37"/>
      <c r="E98" s="17"/>
      <c r="F98" s="17"/>
      <c r="G98" s="53"/>
      <c r="H98" s="53"/>
      <c r="I98" s="21"/>
      <c r="J98" s="21"/>
      <c r="K98" s="31"/>
      <c r="L98" s="31"/>
      <c r="M98" s="17"/>
      <c r="N98" s="32"/>
      <c r="O98" s="32"/>
      <c r="P98" s="17"/>
      <c r="Q98" s="25"/>
      <c r="R98" s="17"/>
    </row>
    <row r="99" spans="1:19" ht="77.25" customHeight="1" x14ac:dyDescent="0.5">
      <c r="A99" s="52" t="s">
        <v>240</v>
      </c>
      <c r="B99" s="17" t="s">
        <v>30</v>
      </c>
      <c r="C99" s="17" t="s">
        <v>43</v>
      </c>
      <c r="D99" s="55" t="s">
        <v>241</v>
      </c>
      <c r="E99" s="19" t="s">
        <v>242</v>
      </c>
      <c r="F99" s="19" t="s">
        <v>179</v>
      </c>
      <c r="G99" s="138"/>
      <c r="H99" s="138"/>
      <c r="I99" s="56">
        <f>1805600.52+1022393.42</f>
        <v>2827993.94</v>
      </c>
      <c r="J99" s="21">
        <f>I99/3.8</f>
        <v>744208.93157894735</v>
      </c>
      <c r="K99" s="31">
        <v>1</v>
      </c>
      <c r="L99" s="31">
        <v>0</v>
      </c>
      <c r="M99" s="17" t="s">
        <v>167</v>
      </c>
      <c r="N99" s="25">
        <v>43252</v>
      </c>
      <c r="O99" s="25">
        <v>43739</v>
      </c>
      <c r="P99" s="19"/>
      <c r="Q99" s="25"/>
      <c r="R99" s="17" t="s">
        <v>104</v>
      </c>
    </row>
    <row r="100" spans="1:19" ht="160.5" customHeight="1" x14ac:dyDescent="0.5">
      <c r="A100" s="52" t="s">
        <v>243</v>
      </c>
      <c r="B100" s="17" t="s">
        <v>30</v>
      </c>
      <c r="C100" s="17" t="s">
        <v>43</v>
      </c>
      <c r="D100" s="17" t="s">
        <v>244</v>
      </c>
      <c r="E100" s="19" t="s">
        <v>245</v>
      </c>
      <c r="F100" s="19" t="s">
        <v>222</v>
      </c>
      <c r="G100" s="138"/>
      <c r="H100" s="138"/>
      <c r="I100" s="21">
        <v>19109013</v>
      </c>
      <c r="J100" s="21">
        <f>I100/3.85</f>
        <v>4963380</v>
      </c>
      <c r="K100" s="31">
        <v>0.35</v>
      </c>
      <c r="L100" s="31">
        <v>0.65</v>
      </c>
      <c r="M100" s="17" t="s">
        <v>167</v>
      </c>
      <c r="N100" s="32">
        <v>43922</v>
      </c>
      <c r="O100" s="32">
        <v>44075</v>
      </c>
      <c r="P100" s="19"/>
      <c r="Q100" s="25"/>
      <c r="R100" s="17" t="s">
        <v>36</v>
      </c>
    </row>
    <row r="101" spans="1:19" ht="78.75" x14ac:dyDescent="0.5">
      <c r="A101" s="52" t="s">
        <v>246</v>
      </c>
      <c r="B101" s="17" t="s">
        <v>30</v>
      </c>
      <c r="C101" s="17"/>
      <c r="D101" s="57" t="s">
        <v>154</v>
      </c>
      <c r="E101" s="58" t="s">
        <v>247</v>
      </c>
      <c r="F101" s="19" t="s">
        <v>217</v>
      </c>
      <c r="G101" s="134"/>
      <c r="H101" s="135"/>
      <c r="I101" s="21">
        <v>456000</v>
      </c>
      <c r="J101" s="21">
        <f>I101/3.8</f>
        <v>120000</v>
      </c>
      <c r="K101" s="31">
        <v>1</v>
      </c>
      <c r="L101" s="31">
        <v>0</v>
      </c>
      <c r="M101" s="17" t="s">
        <v>183</v>
      </c>
      <c r="N101" s="32">
        <v>44105</v>
      </c>
      <c r="O101" s="32">
        <v>44166</v>
      </c>
      <c r="P101" s="19"/>
      <c r="Q101" s="25"/>
      <c r="R101" s="17" t="s">
        <v>36</v>
      </c>
    </row>
    <row r="102" spans="1:19" ht="31.5" x14ac:dyDescent="0.5">
      <c r="A102" s="52" t="s">
        <v>248</v>
      </c>
      <c r="B102" s="17" t="s">
        <v>30</v>
      </c>
      <c r="C102" s="17"/>
      <c r="D102" s="57" t="s">
        <v>71</v>
      </c>
      <c r="E102" s="58" t="s">
        <v>249</v>
      </c>
      <c r="F102" s="19" t="s">
        <v>217</v>
      </c>
      <c r="G102" s="134"/>
      <c r="H102" s="135"/>
      <c r="I102" s="21">
        <v>760000</v>
      </c>
      <c r="J102" s="21">
        <f>I102/3.8</f>
        <v>200000</v>
      </c>
      <c r="K102" s="31">
        <v>1</v>
      </c>
      <c r="L102" s="31"/>
      <c r="M102" s="17" t="s">
        <v>250</v>
      </c>
      <c r="N102" s="32">
        <v>43922</v>
      </c>
      <c r="O102" s="32">
        <v>43983</v>
      </c>
      <c r="P102" s="19"/>
      <c r="Q102" s="25"/>
      <c r="R102" s="17" t="s">
        <v>36</v>
      </c>
    </row>
    <row r="103" spans="1:19" ht="31.5" x14ac:dyDescent="0.5">
      <c r="A103" s="52" t="s">
        <v>251</v>
      </c>
      <c r="B103" s="17" t="s">
        <v>30</v>
      </c>
      <c r="C103" s="17"/>
      <c r="D103" s="57" t="s">
        <v>143</v>
      </c>
      <c r="E103" s="58" t="s">
        <v>252</v>
      </c>
      <c r="F103" s="19" t="s">
        <v>217</v>
      </c>
      <c r="G103" s="134"/>
      <c r="H103" s="135"/>
      <c r="I103" s="21">
        <v>760000</v>
      </c>
      <c r="J103" s="21">
        <f>I103/3.8</f>
        <v>200000</v>
      </c>
      <c r="K103" s="31">
        <v>1</v>
      </c>
      <c r="L103" s="31"/>
      <c r="M103" s="17" t="s">
        <v>250</v>
      </c>
      <c r="N103" s="32">
        <v>44075</v>
      </c>
      <c r="O103" s="32">
        <v>44166</v>
      </c>
      <c r="P103" s="19"/>
      <c r="Q103" s="25"/>
      <c r="R103" s="17" t="s">
        <v>36</v>
      </c>
    </row>
    <row r="104" spans="1:19" ht="47.25" x14ac:dyDescent="0.5">
      <c r="A104" s="52" t="s">
        <v>253</v>
      </c>
      <c r="B104" s="17" t="s">
        <v>30</v>
      </c>
      <c r="C104" s="17"/>
      <c r="D104" s="57" t="s">
        <v>254</v>
      </c>
      <c r="E104" s="58" t="s">
        <v>255</v>
      </c>
      <c r="F104" s="19" t="s">
        <v>222</v>
      </c>
      <c r="G104" s="134"/>
      <c r="H104" s="135"/>
      <c r="I104" s="21">
        <v>1140000</v>
      </c>
      <c r="J104" s="21">
        <f>I104/3.8</f>
        <v>300000</v>
      </c>
      <c r="K104" s="31">
        <v>1</v>
      </c>
      <c r="L104" s="31"/>
      <c r="M104" s="17" t="s">
        <v>250</v>
      </c>
      <c r="N104" s="32">
        <v>44075</v>
      </c>
      <c r="O104" s="32">
        <v>44166</v>
      </c>
      <c r="P104" s="19"/>
      <c r="Q104" s="25"/>
      <c r="R104" s="17" t="s">
        <v>36</v>
      </c>
    </row>
    <row r="105" spans="1:19" ht="47.25" x14ac:dyDescent="0.5">
      <c r="A105" s="52" t="s">
        <v>256</v>
      </c>
      <c r="B105" s="17" t="s">
        <v>30</v>
      </c>
      <c r="C105" s="17"/>
      <c r="D105" s="57" t="s">
        <v>157</v>
      </c>
      <c r="E105" s="58" t="s">
        <v>257</v>
      </c>
      <c r="F105" s="19" t="s">
        <v>217</v>
      </c>
      <c r="G105" s="134"/>
      <c r="H105" s="135"/>
      <c r="I105" s="21">
        <v>760000</v>
      </c>
      <c r="J105" s="21">
        <f>I105/3.8</f>
        <v>200000</v>
      </c>
      <c r="K105" s="31">
        <v>1</v>
      </c>
      <c r="L105" s="31"/>
      <c r="M105" s="17" t="s">
        <v>250</v>
      </c>
      <c r="N105" s="32">
        <v>44075</v>
      </c>
      <c r="O105" s="32">
        <v>44136</v>
      </c>
      <c r="P105" s="19"/>
      <c r="Q105" s="25"/>
      <c r="R105" s="17" t="s">
        <v>36</v>
      </c>
    </row>
    <row r="106" spans="1:19" x14ac:dyDescent="0.5">
      <c r="A106" s="141" t="s">
        <v>20</v>
      </c>
      <c r="B106" s="141"/>
      <c r="C106" s="141"/>
      <c r="D106" s="141"/>
      <c r="E106" s="141"/>
      <c r="F106" s="141"/>
      <c r="G106" s="141"/>
      <c r="H106" s="141"/>
      <c r="I106" s="59">
        <f>SUM(I89:I101)</f>
        <v>31131364.939999998</v>
      </c>
      <c r="J106" s="59">
        <f>SUM(J89:J101)</f>
        <v>8116630.5105263162</v>
      </c>
      <c r="K106" s="40"/>
      <c r="L106" s="40"/>
      <c r="M106" s="41"/>
      <c r="N106" s="41"/>
      <c r="O106" s="41"/>
      <c r="P106" s="41"/>
      <c r="Q106" s="42"/>
      <c r="R106" s="42"/>
    </row>
    <row r="107" spans="1:19" s="6" customFormat="1" ht="15.75" customHeight="1" x14ac:dyDescent="0.5">
      <c r="A107" s="142">
        <v>5</v>
      </c>
      <c r="B107" s="143" t="s">
        <v>258</v>
      </c>
      <c r="C107" s="144"/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  <c r="N107" s="144"/>
      <c r="O107" s="144"/>
      <c r="P107" s="144"/>
      <c r="Q107" s="144"/>
      <c r="R107" s="145"/>
    </row>
    <row r="108" spans="1:19" s="6" customFormat="1" ht="15.75" customHeight="1" x14ac:dyDescent="0.5">
      <c r="A108" s="142"/>
      <c r="B108" s="146" t="s">
        <v>22</v>
      </c>
      <c r="C108" s="60"/>
      <c r="D108" s="111" t="s">
        <v>3</v>
      </c>
      <c r="E108" s="140" t="s">
        <v>23</v>
      </c>
      <c r="F108" s="140" t="s">
        <v>5</v>
      </c>
      <c r="G108" s="148"/>
      <c r="H108" s="148"/>
      <c r="I108" s="139" t="s">
        <v>24</v>
      </c>
      <c r="J108" s="139"/>
      <c r="K108" s="139"/>
      <c r="L108" s="139"/>
      <c r="M108" s="140" t="s">
        <v>25</v>
      </c>
      <c r="N108" s="140" t="s">
        <v>26</v>
      </c>
      <c r="O108" s="140"/>
      <c r="P108" s="140" t="s">
        <v>27</v>
      </c>
      <c r="Q108" s="140" t="s">
        <v>12</v>
      </c>
      <c r="R108" s="140" t="s">
        <v>13</v>
      </c>
    </row>
    <row r="109" spans="1:19" s="6" customFormat="1" ht="31.5" x14ac:dyDescent="0.5">
      <c r="A109" s="142"/>
      <c r="B109" s="147"/>
      <c r="C109" s="61"/>
      <c r="D109" s="111"/>
      <c r="E109" s="140"/>
      <c r="F109" s="140"/>
      <c r="G109" s="140" t="s">
        <v>7</v>
      </c>
      <c r="H109" s="140"/>
      <c r="I109" s="14" t="s">
        <v>14</v>
      </c>
      <c r="J109" s="14" t="s">
        <v>28</v>
      </c>
      <c r="K109" s="62" t="s">
        <v>16</v>
      </c>
      <c r="L109" s="63" t="s">
        <v>17</v>
      </c>
      <c r="M109" s="140"/>
      <c r="N109" s="64" t="s">
        <v>259</v>
      </c>
      <c r="O109" s="64" t="s">
        <v>260</v>
      </c>
      <c r="P109" s="140"/>
      <c r="Q109" s="140"/>
      <c r="R109" s="140"/>
    </row>
    <row r="110" spans="1:19" s="54" customFormat="1" ht="47.25" x14ac:dyDescent="0.5">
      <c r="A110" s="17" t="s">
        <v>261</v>
      </c>
      <c r="B110" s="17" t="s">
        <v>30</v>
      </c>
      <c r="C110" s="17" t="s">
        <v>43</v>
      </c>
      <c r="D110" s="17" t="s">
        <v>262</v>
      </c>
      <c r="E110" s="17" t="s">
        <v>263</v>
      </c>
      <c r="F110" s="19" t="s">
        <v>227</v>
      </c>
      <c r="G110" s="134"/>
      <c r="H110" s="135"/>
      <c r="I110" s="65">
        <f>J110*3.2</f>
        <v>320000</v>
      </c>
      <c r="J110" s="65">
        <v>100000</v>
      </c>
      <c r="K110" s="53">
        <v>1</v>
      </c>
      <c r="L110" s="53">
        <v>0</v>
      </c>
      <c r="M110" s="53" t="s">
        <v>250</v>
      </c>
      <c r="N110" s="32">
        <v>43800</v>
      </c>
      <c r="O110" s="66">
        <v>43862</v>
      </c>
      <c r="P110" s="53"/>
      <c r="Q110" s="67"/>
      <c r="R110" s="17" t="s">
        <v>36</v>
      </c>
      <c r="S110" s="11"/>
    </row>
    <row r="111" spans="1:19" s="54" customFormat="1" x14ac:dyDescent="0.5">
      <c r="A111" s="17" t="s">
        <v>264</v>
      </c>
      <c r="B111" s="17" t="s">
        <v>30</v>
      </c>
      <c r="C111" s="17" t="s">
        <v>43</v>
      </c>
      <c r="D111" s="17" t="s">
        <v>265</v>
      </c>
      <c r="E111" s="17" t="s">
        <v>266</v>
      </c>
      <c r="F111" s="19" t="s">
        <v>227</v>
      </c>
      <c r="G111" s="134"/>
      <c r="H111" s="135"/>
      <c r="I111" s="65">
        <v>228000</v>
      </c>
      <c r="J111" s="65">
        <v>100000</v>
      </c>
      <c r="K111" s="53">
        <v>1</v>
      </c>
      <c r="L111" s="53">
        <v>0</v>
      </c>
      <c r="M111" s="53" t="s">
        <v>250</v>
      </c>
      <c r="N111" s="32">
        <v>44105</v>
      </c>
      <c r="O111" s="66">
        <v>44136</v>
      </c>
      <c r="P111" s="53"/>
      <c r="Q111" s="67"/>
      <c r="R111" s="17" t="s">
        <v>36</v>
      </c>
      <c r="S111" s="11"/>
    </row>
    <row r="112" spans="1:19" ht="31.5" x14ac:dyDescent="0.5">
      <c r="A112" s="17" t="s">
        <v>267</v>
      </c>
      <c r="B112" s="17" t="s">
        <v>30</v>
      </c>
      <c r="C112" s="17" t="s">
        <v>43</v>
      </c>
      <c r="D112" s="17" t="s">
        <v>44</v>
      </c>
      <c r="E112" s="19" t="s">
        <v>268</v>
      </c>
      <c r="F112" s="17" t="s">
        <v>227</v>
      </c>
      <c r="G112" s="24"/>
      <c r="H112" s="17"/>
      <c r="I112" s="21">
        <v>1395000</v>
      </c>
      <c r="J112" s="21">
        <f t="shared" ref="J112" si="3">I112/3.8</f>
        <v>367105.26315789478</v>
      </c>
      <c r="K112" s="31">
        <v>1</v>
      </c>
      <c r="L112" s="31">
        <v>0</v>
      </c>
      <c r="M112" s="17" t="s">
        <v>183</v>
      </c>
      <c r="N112" s="32">
        <v>43983</v>
      </c>
      <c r="O112" s="32">
        <v>44075</v>
      </c>
      <c r="P112" s="19"/>
      <c r="Q112" s="25"/>
      <c r="R112" s="17" t="s">
        <v>36</v>
      </c>
    </row>
    <row r="113" spans="1:20" ht="47.25" x14ac:dyDescent="0.5">
      <c r="A113" s="17" t="s">
        <v>269</v>
      </c>
      <c r="B113" s="17" t="s">
        <v>30</v>
      </c>
      <c r="C113" s="17"/>
      <c r="D113" s="17" t="s">
        <v>154</v>
      </c>
      <c r="E113" s="19" t="s">
        <v>270</v>
      </c>
      <c r="F113" s="17" t="s">
        <v>227</v>
      </c>
      <c r="G113" s="24"/>
      <c r="H113" s="17"/>
      <c r="I113" s="21">
        <v>152000</v>
      </c>
      <c r="J113" s="21">
        <f>I113/3.8</f>
        <v>40000</v>
      </c>
      <c r="K113" s="31">
        <v>1</v>
      </c>
      <c r="L113" s="31"/>
      <c r="M113" s="17" t="s">
        <v>250</v>
      </c>
      <c r="N113" s="32">
        <v>43922</v>
      </c>
      <c r="O113" s="32">
        <v>43952</v>
      </c>
      <c r="P113" s="19"/>
      <c r="Q113" s="25"/>
      <c r="R113" s="17" t="s">
        <v>36</v>
      </c>
    </row>
    <row r="114" spans="1:20" x14ac:dyDescent="0.5">
      <c r="A114" s="126" t="s">
        <v>20</v>
      </c>
      <c r="B114" s="127"/>
      <c r="C114" s="127"/>
      <c r="D114" s="127"/>
      <c r="E114" s="127"/>
      <c r="F114" s="127"/>
      <c r="G114" s="127"/>
      <c r="H114" s="128"/>
      <c r="I114" s="68">
        <f>SUM(I110:I111)</f>
        <v>548000</v>
      </c>
      <c r="J114" s="68">
        <f>SUM(J110:J111)</f>
        <v>200000</v>
      </c>
      <c r="T114" s="54"/>
    </row>
    <row r="115" spans="1:20" x14ac:dyDescent="0.5">
      <c r="A115" s="160" t="s">
        <v>271</v>
      </c>
      <c r="B115" s="161"/>
      <c r="C115" s="161"/>
      <c r="D115" s="161"/>
      <c r="E115" s="161"/>
      <c r="F115" s="161"/>
      <c r="G115" s="161"/>
      <c r="H115" s="162"/>
      <c r="I115" s="69">
        <f>I106+I84+I67+I7+I114</f>
        <v>137047128.94</v>
      </c>
      <c r="J115" s="69">
        <f>J106+J84+J67+J7+J114</f>
        <v>36044989.457894742</v>
      </c>
      <c r="T115" s="54"/>
    </row>
    <row r="116" spans="1:20" x14ac:dyDescent="0.5">
      <c r="H116" s="70"/>
      <c r="T116" s="54"/>
    </row>
    <row r="117" spans="1:20" s="54" customFormat="1" x14ac:dyDescent="0.5">
      <c r="A117" s="73"/>
      <c r="B117" s="73"/>
      <c r="C117" s="73"/>
      <c r="D117" s="73"/>
      <c r="E117" s="73"/>
      <c r="F117" s="74"/>
      <c r="G117" s="75"/>
      <c r="H117" s="76"/>
      <c r="I117" s="77"/>
      <c r="J117" s="77"/>
      <c r="K117" s="78"/>
      <c r="L117" s="78"/>
      <c r="M117" s="74"/>
      <c r="N117" s="79"/>
      <c r="O117" s="79"/>
      <c r="P117" s="79"/>
      <c r="Q117" s="79"/>
      <c r="R117" s="74"/>
      <c r="T117" s="11"/>
    </row>
    <row r="118" spans="1:20" s="54" customFormat="1" hidden="1" x14ac:dyDescent="0.5">
      <c r="A118" s="73"/>
      <c r="B118" s="73"/>
      <c r="C118" s="73"/>
      <c r="D118" s="73"/>
      <c r="E118" s="73"/>
      <c r="F118" s="74"/>
      <c r="G118" s="75"/>
      <c r="H118" s="75"/>
      <c r="I118" s="80"/>
      <c r="K118" s="78"/>
      <c r="L118" s="78"/>
      <c r="M118" s="74"/>
      <c r="N118" s="79"/>
      <c r="O118" s="79"/>
      <c r="P118" s="79"/>
      <c r="Q118" s="79"/>
      <c r="R118" s="74"/>
      <c r="T118" s="11"/>
    </row>
    <row r="119" spans="1:20" ht="15.5" hidden="1" customHeight="1" x14ac:dyDescent="0.5">
      <c r="A119" s="11"/>
      <c r="B119" s="149" t="s">
        <v>272</v>
      </c>
      <c r="C119" s="81"/>
      <c r="D119" s="81"/>
      <c r="E119" s="82" t="s">
        <v>35</v>
      </c>
      <c r="I119" s="19"/>
      <c r="Q119" s="11"/>
      <c r="R119" s="11"/>
    </row>
    <row r="120" spans="1:20" hidden="1" x14ac:dyDescent="0.5">
      <c r="A120" s="11"/>
      <c r="B120" s="150"/>
      <c r="C120" s="83"/>
      <c r="D120" s="83"/>
      <c r="E120" s="82" t="s">
        <v>183</v>
      </c>
      <c r="Q120" s="11"/>
      <c r="R120" s="11"/>
    </row>
    <row r="121" spans="1:20" hidden="1" x14ac:dyDescent="0.5">
      <c r="A121" s="11"/>
      <c r="B121" s="151"/>
      <c r="C121" s="84"/>
      <c r="D121" s="84"/>
      <c r="E121" s="85" t="s">
        <v>167</v>
      </c>
      <c r="Q121" s="11"/>
      <c r="R121" s="11"/>
    </row>
    <row r="122" spans="1:20" hidden="1" x14ac:dyDescent="0.5"/>
    <row r="123" spans="1:20" hidden="1" x14ac:dyDescent="0.5">
      <c r="A123" s="11"/>
      <c r="B123" s="149" t="s">
        <v>13</v>
      </c>
      <c r="C123" s="81"/>
      <c r="D123" s="81"/>
      <c r="E123" s="82" t="s">
        <v>36</v>
      </c>
      <c r="Q123" s="11"/>
      <c r="R123" s="11"/>
    </row>
    <row r="124" spans="1:20" hidden="1" x14ac:dyDescent="0.5">
      <c r="A124" s="11"/>
      <c r="B124" s="150"/>
      <c r="C124" s="83"/>
      <c r="D124" s="83"/>
      <c r="E124" s="82" t="s">
        <v>79</v>
      </c>
      <c r="Q124" s="11"/>
      <c r="R124" s="11"/>
    </row>
    <row r="125" spans="1:20" hidden="1" x14ac:dyDescent="0.5">
      <c r="A125" s="11"/>
      <c r="B125" s="150"/>
      <c r="C125" s="83"/>
      <c r="D125" s="83"/>
      <c r="E125" s="82" t="s">
        <v>273</v>
      </c>
      <c r="Q125" s="11"/>
      <c r="R125" s="11"/>
    </row>
    <row r="126" spans="1:20" hidden="1" x14ac:dyDescent="0.5">
      <c r="A126" s="11"/>
      <c r="B126" s="150"/>
      <c r="C126" s="83"/>
      <c r="D126" s="83"/>
      <c r="E126" s="82" t="s">
        <v>274</v>
      </c>
      <c r="Q126" s="11"/>
      <c r="R126" s="11"/>
    </row>
    <row r="127" spans="1:20" hidden="1" x14ac:dyDescent="0.5">
      <c r="A127" s="11"/>
      <c r="B127" s="150"/>
      <c r="C127" s="83"/>
      <c r="D127" s="83"/>
      <c r="E127" s="82" t="s">
        <v>275</v>
      </c>
      <c r="Q127" s="11"/>
      <c r="R127" s="11"/>
    </row>
    <row r="128" spans="1:20" hidden="1" x14ac:dyDescent="0.5">
      <c r="A128" s="11"/>
      <c r="B128" s="150"/>
      <c r="C128" s="83"/>
      <c r="D128" s="83"/>
      <c r="E128" s="82" t="s">
        <v>276</v>
      </c>
      <c r="Q128" s="11"/>
      <c r="R128" s="11"/>
    </row>
    <row r="129" spans="1:18" hidden="1" x14ac:dyDescent="0.5">
      <c r="A129" s="11"/>
      <c r="B129" s="150"/>
      <c r="C129" s="83"/>
      <c r="D129" s="83"/>
      <c r="E129" s="82" t="s">
        <v>277</v>
      </c>
      <c r="Q129" s="11"/>
      <c r="R129" s="11"/>
    </row>
    <row r="130" spans="1:18" hidden="1" x14ac:dyDescent="0.5">
      <c r="A130" s="11"/>
      <c r="B130" s="151"/>
      <c r="C130" s="84"/>
      <c r="D130" s="84"/>
      <c r="E130" s="82" t="s">
        <v>104</v>
      </c>
      <c r="Q130" s="11"/>
      <c r="R130" s="11"/>
    </row>
    <row r="131" spans="1:18" hidden="1" x14ac:dyDescent="0.5"/>
    <row r="132" spans="1:18" ht="42.5" hidden="1" customHeight="1" x14ac:dyDescent="0.5">
      <c r="A132" s="11"/>
      <c r="B132" s="149" t="s">
        <v>278</v>
      </c>
      <c r="C132" s="81"/>
      <c r="D132" s="86"/>
      <c r="E132" s="152" t="s">
        <v>279</v>
      </c>
      <c r="F132" s="87"/>
      <c r="G132" s="88"/>
      <c r="H132" s="72"/>
      <c r="I132" s="72"/>
      <c r="J132" s="28"/>
      <c r="K132" s="11"/>
      <c r="L132" s="11"/>
      <c r="Q132" s="11"/>
      <c r="R132" s="11"/>
    </row>
    <row r="133" spans="1:18" ht="15.5" hidden="1" customHeight="1" x14ac:dyDescent="0.5">
      <c r="A133" s="11"/>
      <c r="B133" s="150"/>
      <c r="C133" s="83"/>
      <c r="D133" s="86"/>
      <c r="E133" s="152"/>
      <c r="F133" s="87"/>
      <c r="G133" s="88"/>
      <c r="H133" s="72"/>
      <c r="I133" s="72"/>
      <c r="J133" s="28"/>
      <c r="K133" s="11"/>
      <c r="L133" s="11"/>
      <c r="Q133" s="11"/>
      <c r="R133" s="11"/>
    </row>
    <row r="134" spans="1:18" ht="15.5" hidden="1" customHeight="1" x14ac:dyDescent="0.5">
      <c r="A134" s="11"/>
      <c r="B134" s="150"/>
      <c r="C134" s="83"/>
      <c r="D134" s="86"/>
      <c r="E134" s="152"/>
      <c r="F134" s="87"/>
      <c r="G134" s="88"/>
      <c r="H134" s="72"/>
      <c r="I134" s="72"/>
      <c r="J134" s="28"/>
      <c r="K134" s="11"/>
      <c r="L134" s="11"/>
      <c r="Q134" s="11"/>
      <c r="R134" s="11"/>
    </row>
    <row r="135" spans="1:18" ht="15.5" hidden="1" customHeight="1" x14ac:dyDescent="0.5">
      <c r="A135" s="11"/>
      <c r="B135" s="150"/>
      <c r="C135" s="83"/>
      <c r="D135" s="86"/>
      <c r="E135" s="152"/>
      <c r="F135" s="87"/>
      <c r="G135" s="88"/>
      <c r="H135" s="72"/>
      <c r="I135" s="72"/>
      <c r="J135" s="28"/>
      <c r="K135" s="11"/>
      <c r="L135" s="11"/>
      <c r="Q135" s="11"/>
      <c r="R135" s="11"/>
    </row>
    <row r="136" spans="1:18" ht="15.5" hidden="1" customHeight="1" x14ac:dyDescent="0.5">
      <c r="A136" s="11"/>
      <c r="B136" s="150"/>
      <c r="C136" s="83"/>
      <c r="D136" s="86"/>
      <c r="E136" s="152"/>
      <c r="F136" s="87"/>
      <c r="G136" s="88"/>
      <c r="H136" s="72"/>
      <c r="I136" s="72"/>
      <c r="J136" s="28"/>
      <c r="K136" s="11"/>
      <c r="L136" s="11"/>
      <c r="Q136" s="11"/>
      <c r="R136" s="11"/>
    </row>
    <row r="137" spans="1:18" ht="15.5" hidden="1" customHeight="1" x14ac:dyDescent="0.5">
      <c r="A137" s="11"/>
      <c r="B137" s="150"/>
      <c r="C137" s="83"/>
      <c r="D137" s="86"/>
      <c r="E137" s="152"/>
      <c r="F137" s="87"/>
      <c r="G137" s="88"/>
      <c r="H137" s="72"/>
      <c r="I137" s="72"/>
      <c r="J137" s="28"/>
      <c r="K137" s="11"/>
      <c r="L137" s="11"/>
      <c r="Q137" s="11"/>
      <c r="R137" s="11"/>
    </row>
    <row r="138" spans="1:18" ht="15.5" hidden="1" customHeight="1" x14ac:dyDescent="0.5">
      <c r="A138" s="11"/>
      <c r="B138" s="150"/>
      <c r="C138" s="83"/>
      <c r="D138" s="86"/>
      <c r="E138" s="152"/>
      <c r="F138" s="87"/>
      <c r="G138" s="88"/>
      <c r="H138" s="72"/>
      <c r="I138" s="72"/>
      <c r="J138" s="28"/>
      <c r="K138" s="11"/>
      <c r="L138" s="11"/>
      <c r="Q138" s="11"/>
      <c r="R138" s="11"/>
    </row>
    <row r="139" spans="1:18" ht="15.5" hidden="1" customHeight="1" x14ac:dyDescent="0.5">
      <c r="A139" s="11"/>
      <c r="B139" s="150"/>
      <c r="C139" s="83"/>
      <c r="D139" s="86"/>
      <c r="E139" s="153" t="s">
        <v>280</v>
      </c>
      <c r="F139" s="87"/>
      <c r="G139" s="88"/>
      <c r="H139" s="72"/>
      <c r="I139" s="72"/>
      <c r="J139" s="28"/>
      <c r="K139" s="11"/>
      <c r="L139" s="11"/>
      <c r="Q139" s="11"/>
      <c r="R139" s="11"/>
    </row>
    <row r="140" spans="1:18" ht="15.5" hidden="1" customHeight="1" x14ac:dyDescent="0.5">
      <c r="A140" s="11"/>
      <c r="B140" s="150"/>
      <c r="C140" s="83"/>
      <c r="D140" s="86"/>
      <c r="E140" s="153"/>
      <c r="F140" s="87"/>
      <c r="G140" s="88"/>
      <c r="H140" s="72"/>
      <c r="I140" s="72"/>
      <c r="J140" s="28"/>
      <c r="K140" s="11"/>
      <c r="L140" s="11"/>
      <c r="Q140" s="11"/>
      <c r="R140" s="11"/>
    </row>
    <row r="141" spans="1:18" ht="15.5" hidden="1" customHeight="1" x14ac:dyDescent="0.5">
      <c r="A141" s="11"/>
      <c r="B141" s="150"/>
      <c r="C141" s="83"/>
      <c r="D141" s="86"/>
      <c r="E141" s="153"/>
      <c r="F141" s="87"/>
      <c r="Q141" s="11"/>
      <c r="R141" s="11"/>
    </row>
    <row r="142" spans="1:18" ht="15.5" hidden="1" customHeight="1" x14ac:dyDescent="0.5">
      <c r="A142" s="11"/>
      <c r="B142" s="150"/>
      <c r="C142" s="83"/>
      <c r="D142" s="86"/>
      <c r="E142" s="153"/>
      <c r="F142" s="87"/>
      <c r="Q142" s="11"/>
      <c r="R142" s="11"/>
    </row>
    <row r="143" spans="1:18" ht="15.5" hidden="1" customHeight="1" x14ac:dyDescent="0.5">
      <c r="A143" s="11"/>
      <c r="B143" s="150"/>
      <c r="C143" s="83"/>
      <c r="D143" s="86"/>
      <c r="E143" s="153"/>
      <c r="F143" s="87"/>
      <c r="Q143" s="11"/>
      <c r="R143" s="11"/>
    </row>
    <row r="144" spans="1:18" ht="15.5" hidden="1" customHeight="1" x14ac:dyDescent="0.5">
      <c r="A144" s="11"/>
      <c r="B144" s="150"/>
      <c r="C144" s="83"/>
      <c r="D144" s="86"/>
      <c r="E144" s="153"/>
      <c r="F144" s="87"/>
      <c r="Q144" s="11"/>
      <c r="R144" s="11"/>
    </row>
    <row r="145" spans="1:20" ht="15.5" hidden="1" customHeight="1" x14ac:dyDescent="0.5">
      <c r="A145" s="11"/>
      <c r="B145" s="150"/>
      <c r="C145" s="83"/>
      <c r="D145" s="86"/>
      <c r="E145" s="153"/>
      <c r="F145" s="87"/>
      <c r="Q145" s="11"/>
      <c r="R145" s="11"/>
    </row>
    <row r="146" spans="1:20" ht="15.5" hidden="1" customHeight="1" x14ac:dyDescent="0.5">
      <c r="A146" s="11"/>
      <c r="B146" s="150"/>
      <c r="C146" s="83"/>
      <c r="D146" s="86"/>
      <c r="E146" s="153"/>
      <c r="F146" s="87"/>
      <c r="Q146" s="11"/>
      <c r="R146" s="11"/>
      <c r="T146" s="89"/>
    </row>
    <row r="147" spans="1:20" ht="15.5" hidden="1" customHeight="1" x14ac:dyDescent="0.5">
      <c r="A147" s="11"/>
      <c r="B147" s="150"/>
      <c r="C147" s="83"/>
      <c r="D147" s="86"/>
      <c r="E147" s="153"/>
      <c r="F147" s="87"/>
      <c r="Q147" s="11"/>
      <c r="R147" s="11"/>
      <c r="T147" s="89"/>
    </row>
    <row r="148" spans="1:20" ht="15.5" hidden="1" customHeight="1" x14ac:dyDescent="0.5">
      <c r="A148" s="11"/>
      <c r="B148" s="150"/>
      <c r="C148" s="83"/>
      <c r="D148" s="86"/>
      <c r="E148" s="153"/>
      <c r="F148" s="87"/>
      <c r="Q148" s="11"/>
      <c r="R148" s="11"/>
      <c r="T148" s="89"/>
    </row>
    <row r="149" spans="1:20" ht="15.5" hidden="1" customHeight="1" x14ac:dyDescent="0.5">
      <c r="A149" s="11"/>
      <c r="B149" s="150"/>
      <c r="C149" s="83"/>
      <c r="D149" s="81"/>
      <c r="E149" s="154" t="s">
        <v>281</v>
      </c>
      <c r="F149" s="87"/>
      <c r="Q149" s="11"/>
      <c r="R149" s="11"/>
      <c r="T149" s="89"/>
    </row>
    <row r="150" spans="1:20" ht="15.5" hidden="1" customHeight="1" x14ac:dyDescent="0.5">
      <c r="A150" s="11"/>
      <c r="B150" s="150"/>
      <c r="C150" s="83"/>
      <c r="D150" s="83"/>
      <c r="E150" s="155"/>
      <c r="F150" s="87"/>
      <c r="Q150" s="11"/>
      <c r="R150" s="11"/>
      <c r="T150" s="89"/>
    </row>
    <row r="151" spans="1:20" ht="15.5" hidden="1" customHeight="1" x14ac:dyDescent="0.5">
      <c r="B151" s="151"/>
      <c r="C151" s="84"/>
      <c r="D151" s="84"/>
      <c r="E151" s="156"/>
      <c r="F151" s="87"/>
      <c r="T151" s="90"/>
    </row>
    <row r="152" spans="1:20" hidden="1" x14ac:dyDescent="0.5">
      <c r="T152" s="90"/>
    </row>
    <row r="153" spans="1:20" s="89" customFormat="1" hidden="1" x14ac:dyDescent="0.5">
      <c r="A153" s="29"/>
      <c r="B153" s="157" t="s">
        <v>282</v>
      </c>
      <c r="C153" s="158"/>
      <c r="D153" s="158"/>
      <c r="E153" s="158"/>
      <c r="F153" s="159"/>
      <c r="G153" s="91"/>
      <c r="H153" s="91"/>
      <c r="I153" s="92"/>
      <c r="J153" s="93"/>
      <c r="K153" s="91"/>
      <c r="L153" s="91"/>
      <c r="M153" s="94"/>
      <c r="N153" s="95"/>
      <c r="Q153" s="29"/>
      <c r="R153" s="29"/>
      <c r="T153" s="90"/>
    </row>
    <row r="154" spans="1:20" s="89" customFormat="1" ht="33.75" hidden="1" customHeight="1" x14ac:dyDescent="0.5">
      <c r="A154" s="29"/>
      <c r="B154" s="96" t="s">
        <v>283</v>
      </c>
      <c r="C154" s="96"/>
      <c r="D154" s="96"/>
      <c r="E154" s="163" t="s">
        <v>284</v>
      </c>
      <c r="F154" s="163"/>
      <c r="G154" s="97"/>
      <c r="H154" s="97"/>
      <c r="I154" s="92"/>
      <c r="J154" s="97"/>
      <c r="K154" s="97"/>
      <c r="L154" s="97"/>
      <c r="M154" s="97"/>
      <c r="N154" s="97"/>
      <c r="Q154" s="29"/>
      <c r="R154" s="29"/>
      <c r="T154" s="90"/>
    </row>
    <row r="155" spans="1:20" s="89" customFormat="1" hidden="1" x14ac:dyDescent="0.5">
      <c r="A155" s="29"/>
      <c r="B155" s="96" t="s">
        <v>285</v>
      </c>
      <c r="C155" s="96"/>
      <c r="D155" s="96"/>
      <c r="E155" s="163" t="s">
        <v>286</v>
      </c>
      <c r="F155" s="163"/>
      <c r="G155" s="97"/>
      <c r="H155" s="97"/>
      <c r="I155" s="92"/>
      <c r="J155" s="97"/>
      <c r="K155" s="97"/>
      <c r="L155" s="97"/>
      <c r="M155" s="97"/>
      <c r="N155" s="97"/>
      <c r="Q155" s="29"/>
      <c r="R155" s="29"/>
      <c r="T155" s="11"/>
    </row>
    <row r="156" spans="1:20" s="89" customFormat="1" ht="37.5" hidden="1" customHeight="1" x14ac:dyDescent="0.5">
      <c r="A156" s="29"/>
      <c r="B156" s="96" t="s">
        <v>287</v>
      </c>
      <c r="C156" s="96"/>
      <c r="D156" s="96"/>
      <c r="E156" s="163" t="s">
        <v>288</v>
      </c>
      <c r="F156" s="163"/>
      <c r="G156" s="97"/>
      <c r="H156" s="97"/>
      <c r="I156" s="92"/>
      <c r="J156" s="97"/>
      <c r="K156" s="97"/>
      <c r="L156" s="97"/>
      <c r="M156" s="97"/>
      <c r="N156" s="97"/>
      <c r="Q156" s="29"/>
      <c r="R156" s="29"/>
      <c r="T156" s="11"/>
    </row>
    <row r="157" spans="1:20" s="89" customFormat="1" hidden="1" x14ac:dyDescent="0.5">
      <c r="A157" s="29"/>
      <c r="B157" s="96" t="s">
        <v>289</v>
      </c>
      <c r="C157" s="96"/>
      <c r="D157" s="96"/>
      <c r="E157" s="163" t="s">
        <v>290</v>
      </c>
      <c r="F157" s="163"/>
      <c r="G157" s="97"/>
      <c r="H157" s="97"/>
      <c r="I157" s="92"/>
      <c r="J157" s="97"/>
      <c r="K157" s="97"/>
      <c r="L157" s="97"/>
      <c r="M157" s="97"/>
      <c r="N157" s="97"/>
      <c r="Q157" s="29"/>
      <c r="R157" s="29"/>
      <c r="T157" s="11"/>
    </row>
    <row r="158" spans="1:20" s="90" customFormat="1" hidden="1" x14ac:dyDescent="0.5">
      <c r="A158" s="98"/>
      <c r="H158" s="98"/>
      <c r="I158" s="99"/>
      <c r="J158" s="100"/>
      <c r="K158" s="101"/>
      <c r="L158" s="101"/>
      <c r="Q158" s="98"/>
      <c r="R158" s="98"/>
      <c r="T158" s="11"/>
    </row>
    <row r="159" spans="1:20" s="90" customFormat="1" x14ac:dyDescent="0.5">
      <c r="A159" s="98"/>
      <c r="H159" s="98"/>
      <c r="I159" s="99"/>
      <c r="J159" s="100"/>
      <c r="K159" s="101"/>
      <c r="L159" s="101"/>
      <c r="Q159" s="98"/>
      <c r="R159" s="98"/>
      <c r="T159" s="11"/>
    </row>
    <row r="160" spans="1:20" s="90" customFormat="1" x14ac:dyDescent="0.5">
      <c r="A160" s="98"/>
      <c r="H160" s="98"/>
      <c r="I160" s="99"/>
      <c r="J160" s="100"/>
      <c r="K160" s="101"/>
      <c r="L160" s="101"/>
      <c r="Q160" s="98"/>
      <c r="R160" s="98"/>
      <c r="T160" s="11"/>
    </row>
    <row r="161" spans="1:20" s="90" customFormat="1" x14ac:dyDescent="0.5">
      <c r="A161" s="98"/>
      <c r="H161" s="98"/>
      <c r="I161" s="99"/>
      <c r="J161" s="100"/>
      <c r="K161" s="101"/>
      <c r="L161" s="101"/>
      <c r="Q161" s="98"/>
      <c r="R161" s="98"/>
      <c r="T161" s="11"/>
    </row>
    <row r="162" spans="1:20" ht="15.75" customHeight="1" x14ac:dyDescent="0.5">
      <c r="A162" s="164"/>
      <c r="B162" s="167" t="s">
        <v>291</v>
      </c>
      <c r="C162" s="168"/>
      <c r="D162" s="168"/>
      <c r="E162" s="168"/>
      <c r="F162" s="168"/>
      <c r="G162" s="168"/>
      <c r="H162" s="168"/>
      <c r="I162" s="169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</row>
    <row r="163" spans="1:20" x14ac:dyDescent="0.5">
      <c r="A163" s="165"/>
      <c r="B163" s="170" t="s">
        <v>292</v>
      </c>
      <c r="C163" s="171"/>
      <c r="D163" s="171"/>
      <c r="E163" s="172"/>
      <c r="F163" s="102" t="s">
        <v>293</v>
      </c>
      <c r="G163" s="102" t="s">
        <v>294</v>
      </c>
      <c r="H163" s="102" t="s">
        <v>295</v>
      </c>
      <c r="I163" s="102" t="s">
        <v>296</v>
      </c>
    </row>
    <row r="164" spans="1:20" ht="15.75" customHeight="1" x14ac:dyDescent="0.5">
      <c r="A164" s="165"/>
      <c r="B164" s="173" t="s">
        <v>297</v>
      </c>
      <c r="C164" s="174"/>
      <c r="D164" s="174"/>
      <c r="E164" s="175"/>
      <c r="F164" s="103">
        <v>4000</v>
      </c>
      <c r="G164" s="103">
        <v>8000</v>
      </c>
      <c r="H164" s="104" t="s">
        <v>298</v>
      </c>
      <c r="I164" s="105" t="s">
        <v>299</v>
      </c>
    </row>
    <row r="165" spans="1:20" ht="15.75" customHeight="1" x14ac:dyDescent="0.5">
      <c r="A165" s="165"/>
      <c r="B165" s="173" t="s">
        <v>300</v>
      </c>
      <c r="C165" s="174"/>
      <c r="D165" s="174"/>
      <c r="E165" s="175"/>
      <c r="F165" s="103">
        <v>5000</v>
      </c>
      <c r="G165" s="103">
        <v>10000</v>
      </c>
      <c r="H165" s="104" t="s">
        <v>301</v>
      </c>
      <c r="I165" s="105" t="s">
        <v>302</v>
      </c>
    </row>
    <row r="166" spans="1:20" x14ac:dyDescent="0.5">
      <c r="A166" s="165"/>
      <c r="B166" s="176" t="s">
        <v>303</v>
      </c>
      <c r="C166" s="177"/>
      <c r="D166" s="177"/>
      <c r="E166" s="178"/>
      <c r="F166" s="103">
        <v>5000</v>
      </c>
      <c r="G166" s="103">
        <v>15000</v>
      </c>
      <c r="H166" s="104" t="s">
        <v>304</v>
      </c>
      <c r="I166" s="105" t="s">
        <v>302</v>
      </c>
    </row>
    <row r="167" spans="1:20" ht="15.75" customHeight="1" x14ac:dyDescent="0.5">
      <c r="A167" s="165"/>
      <c r="B167" s="179" t="s">
        <v>305</v>
      </c>
      <c r="C167" s="180"/>
      <c r="D167" s="180"/>
      <c r="E167" s="181"/>
      <c r="F167" s="106">
        <v>400</v>
      </c>
      <c r="G167" s="106">
        <v>2400</v>
      </c>
      <c r="H167" s="105" t="s">
        <v>304</v>
      </c>
      <c r="I167" s="107" t="s">
        <v>306</v>
      </c>
    </row>
    <row r="168" spans="1:20" ht="15.75" customHeight="1" x14ac:dyDescent="0.5">
      <c r="A168" s="165"/>
      <c r="B168" s="179" t="s">
        <v>307</v>
      </c>
      <c r="C168" s="180"/>
      <c r="D168" s="180"/>
      <c r="E168" s="181"/>
      <c r="F168" s="108">
        <v>500</v>
      </c>
      <c r="G168" s="103">
        <v>7500</v>
      </c>
      <c r="H168" s="105" t="s">
        <v>304</v>
      </c>
      <c r="I168" s="105" t="s">
        <v>306</v>
      </c>
    </row>
    <row r="169" spans="1:20" ht="15.75" customHeight="1" x14ac:dyDescent="0.5">
      <c r="A169" s="165"/>
      <c r="B169" s="179" t="s">
        <v>308</v>
      </c>
      <c r="C169" s="180"/>
      <c r="D169" s="180"/>
      <c r="E169" s="181"/>
      <c r="F169" s="103">
        <v>2000</v>
      </c>
      <c r="G169" s="103">
        <v>8000</v>
      </c>
      <c r="H169" s="105" t="s">
        <v>304</v>
      </c>
      <c r="I169" s="107" t="s">
        <v>309</v>
      </c>
    </row>
    <row r="170" spans="1:20" ht="15.75" customHeight="1" x14ac:dyDescent="0.5">
      <c r="A170" s="165"/>
      <c r="B170" s="179" t="s">
        <v>310</v>
      </c>
      <c r="C170" s="180"/>
      <c r="D170" s="180"/>
      <c r="E170" s="181"/>
      <c r="F170" s="103">
        <v>1500</v>
      </c>
      <c r="G170" s="103">
        <v>22500</v>
      </c>
      <c r="H170" s="105" t="s">
        <v>304</v>
      </c>
      <c r="I170" s="107" t="s">
        <v>306</v>
      </c>
    </row>
    <row r="171" spans="1:20" ht="15.75" customHeight="1" x14ac:dyDescent="0.5">
      <c r="A171" s="165"/>
      <c r="B171" s="179" t="s">
        <v>311</v>
      </c>
      <c r="C171" s="180"/>
      <c r="D171" s="180"/>
      <c r="E171" s="181"/>
      <c r="F171" s="103">
        <v>1500</v>
      </c>
      <c r="G171" s="103">
        <v>7500</v>
      </c>
      <c r="H171" s="105" t="s">
        <v>304</v>
      </c>
      <c r="I171" s="107" t="s">
        <v>302</v>
      </c>
    </row>
    <row r="172" spans="1:20" ht="15.75" customHeight="1" x14ac:dyDescent="0.5">
      <c r="A172" s="165"/>
      <c r="B172" s="179" t="s">
        <v>312</v>
      </c>
      <c r="C172" s="180"/>
      <c r="D172" s="180"/>
      <c r="E172" s="181"/>
      <c r="F172" s="103">
        <v>4000</v>
      </c>
      <c r="G172" s="103">
        <v>12000</v>
      </c>
      <c r="H172" s="104" t="s">
        <v>313</v>
      </c>
      <c r="I172" s="105" t="s">
        <v>302</v>
      </c>
    </row>
    <row r="173" spans="1:20" ht="15.75" customHeight="1" x14ac:dyDescent="0.5">
      <c r="A173" s="165"/>
      <c r="B173" s="179" t="s">
        <v>314</v>
      </c>
      <c r="C173" s="180"/>
      <c r="D173" s="180"/>
      <c r="E173" s="181"/>
      <c r="F173" s="103">
        <v>1500</v>
      </c>
      <c r="G173" s="109">
        <f>F173*15</f>
        <v>22500</v>
      </c>
      <c r="H173" s="104" t="s">
        <v>315</v>
      </c>
      <c r="I173" s="107" t="s">
        <v>306</v>
      </c>
    </row>
    <row r="174" spans="1:20" ht="15.75" customHeight="1" x14ac:dyDescent="0.5">
      <c r="A174" s="165"/>
      <c r="B174" s="179" t="s">
        <v>316</v>
      </c>
      <c r="C174" s="180"/>
      <c r="D174" s="180"/>
      <c r="E174" s="181"/>
      <c r="F174" s="103">
        <v>1300</v>
      </c>
      <c r="G174" s="109">
        <f>F174*15</f>
        <v>19500</v>
      </c>
      <c r="H174" s="104" t="s">
        <v>317</v>
      </c>
      <c r="I174" s="107" t="s">
        <v>306</v>
      </c>
    </row>
    <row r="175" spans="1:20" ht="15.75" customHeight="1" x14ac:dyDescent="0.5">
      <c r="A175" s="165"/>
      <c r="B175" s="179" t="s">
        <v>318</v>
      </c>
      <c r="C175" s="180"/>
      <c r="D175" s="180"/>
      <c r="E175" s="181"/>
      <c r="F175" s="106">
        <f>G175/35</f>
        <v>9611.4285714285706</v>
      </c>
      <c r="G175" s="109">
        <v>336400</v>
      </c>
      <c r="H175" s="104" t="s">
        <v>301</v>
      </c>
      <c r="I175" s="107" t="s">
        <v>306</v>
      </c>
    </row>
    <row r="176" spans="1:20" x14ac:dyDescent="0.5">
      <c r="A176" s="166"/>
      <c r="G176" s="110">
        <f>SUM(G164:G175)</f>
        <v>471300</v>
      </c>
    </row>
  </sheetData>
  <mergeCells count="121">
    <mergeCell ref="E154:F154"/>
    <mergeCell ref="E155:F155"/>
    <mergeCell ref="E156:F156"/>
    <mergeCell ref="E157:F157"/>
    <mergeCell ref="A162:A176"/>
    <mergeCell ref="B162:I162"/>
    <mergeCell ref="B163:E163"/>
    <mergeCell ref="B164:E164"/>
    <mergeCell ref="B165:E165"/>
    <mergeCell ref="B166:E166"/>
    <mergeCell ref="B173:E173"/>
    <mergeCell ref="B174:E174"/>
    <mergeCell ref="B175:E175"/>
    <mergeCell ref="B167:E167"/>
    <mergeCell ref="B168:E168"/>
    <mergeCell ref="B169:E169"/>
    <mergeCell ref="B170:E170"/>
    <mergeCell ref="B171:E171"/>
    <mergeCell ref="B172:E172"/>
    <mergeCell ref="B123:B130"/>
    <mergeCell ref="B132:B151"/>
    <mergeCell ref="E132:E138"/>
    <mergeCell ref="E139:E148"/>
    <mergeCell ref="E149:E151"/>
    <mergeCell ref="B153:F153"/>
    <mergeCell ref="G109:H109"/>
    <mergeCell ref="G110:H110"/>
    <mergeCell ref="G111:H111"/>
    <mergeCell ref="A114:H114"/>
    <mergeCell ref="A115:H115"/>
    <mergeCell ref="B119:B121"/>
    <mergeCell ref="I108:L108"/>
    <mergeCell ref="M108:M109"/>
    <mergeCell ref="N108:O108"/>
    <mergeCell ref="P108:P109"/>
    <mergeCell ref="Q108:Q109"/>
    <mergeCell ref="R108:R109"/>
    <mergeCell ref="G104:H104"/>
    <mergeCell ref="G105:H105"/>
    <mergeCell ref="A106:H106"/>
    <mergeCell ref="A107:A109"/>
    <mergeCell ref="B107:R107"/>
    <mergeCell ref="B108:B109"/>
    <mergeCell ref="D108:D109"/>
    <mergeCell ref="E108:E109"/>
    <mergeCell ref="F108:F109"/>
    <mergeCell ref="G108:H108"/>
    <mergeCell ref="G100:H100"/>
    <mergeCell ref="G101:H101"/>
    <mergeCell ref="G102:H102"/>
    <mergeCell ref="G103:H103"/>
    <mergeCell ref="G92:H92"/>
    <mergeCell ref="G93:H93"/>
    <mergeCell ref="G94:H94"/>
    <mergeCell ref="G95:H95"/>
    <mergeCell ref="G96:H96"/>
    <mergeCell ref="G88:H88"/>
    <mergeCell ref="G89:H89"/>
    <mergeCell ref="G90:H90"/>
    <mergeCell ref="G91:H91"/>
    <mergeCell ref="I86:L86"/>
    <mergeCell ref="M86:M87"/>
    <mergeCell ref="N86:O86"/>
    <mergeCell ref="G97:H97"/>
    <mergeCell ref="G99:H99"/>
    <mergeCell ref="P86:P87"/>
    <mergeCell ref="Q86:Q87"/>
    <mergeCell ref="R86:R87"/>
    <mergeCell ref="Q69:Q70"/>
    <mergeCell ref="R69:R70"/>
    <mergeCell ref="A84:H84"/>
    <mergeCell ref="A85:A87"/>
    <mergeCell ref="B85:R85"/>
    <mergeCell ref="B86:B87"/>
    <mergeCell ref="D86:D87"/>
    <mergeCell ref="E86:E87"/>
    <mergeCell ref="F86:F87"/>
    <mergeCell ref="G86:H86"/>
    <mergeCell ref="G69:G70"/>
    <mergeCell ref="H69:H70"/>
    <mergeCell ref="I69:L69"/>
    <mergeCell ref="M69:M70"/>
    <mergeCell ref="N69:O69"/>
    <mergeCell ref="P69:P70"/>
    <mergeCell ref="G87:H87"/>
    <mergeCell ref="A67:H67"/>
    <mergeCell ref="A68:A70"/>
    <mergeCell ref="B68:R68"/>
    <mergeCell ref="B69:B70"/>
    <mergeCell ref="D69:D70"/>
    <mergeCell ref="E69:E70"/>
    <mergeCell ref="F69:F70"/>
    <mergeCell ref="F9:F10"/>
    <mergeCell ref="G9:G10"/>
    <mergeCell ref="H9:H10"/>
    <mergeCell ref="I9:L9"/>
    <mergeCell ref="M9:M10"/>
    <mergeCell ref="N9:O9"/>
    <mergeCell ref="N4:O4"/>
    <mergeCell ref="P4:P5"/>
    <mergeCell ref="Q4:Q5"/>
    <mergeCell ref="R4:R5"/>
    <mergeCell ref="A7:H7"/>
    <mergeCell ref="A8:A10"/>
    <mergeCell ref="B8:R8"/>
    <mergeCell ref="B9:B10"/>
    <mergeCell ref="D9:D10"/>
    <mergeCell ref="E9:E10"/>
    <mergeCell ref="A3:A5"/>
    <mergeCell ref="B3:R3"/>
    <mergeCell ref="B4:B5"/>
    <mergeCell ref="D4:D5"/>
    <mergeCell ref="E4:E5"/>
    <mergeCell ref="F4:F5"/>
    <mergeCell ref="G4:G5"/>
    <mergeCell ref="H4:H5"/>
    <mergeCell ref="I4:L4"/>
    <mergeCell ref="M4:M5"/>
    <mergeCell ref="P9:P10"/>
    <mergeCell ref="Q9:Q10"/>
    <mergeCell ref="R9:R10"/>
  </mergeCells>
  <dataValidations count="7">
    <dataValidation type="list" allowBlank="1" showInputMessage="1" showErrorMessage="1" sqref="M80:M83" xr:uid="{E030D9B1-24DD-104F-979B-5066DE62157B}">
      <formula1>$E$109:$E$111</formula1>
    </dataValidation>
    <dataValidation type="list" allowBlank="1" showInputMessage="1" showErrorMessage="1" sqref="R80:R83" xr:uid="{1FC2994F-2F02-1048-8454-8BCB39047DF9}">
      <formula1>$E$113:$E$120</formula1>
    </dataValidation>
    <dataValidation type="list" allowBlank="1" showInputMessage="1" showErrorMessage="1" sqref="M17:M20" xr:uid="{1EC23655-8495-CF42-ACFE-FF34F632F2D8}">
      <formula1>$E$118:$E$120</formula1>
    </dataValidation>
    <dataValidation type="list" allowBlank="1" showInputMessage="1" showErrorMessage="1" sqref="R17:R20" xr:uid="{24852DB9-3751-1D43-8F6D-869700B1698C}">
      <formula1>$E$122:$E$129</formula1>
    </dataValidation>
    <dataValidation type="list" allowBlank="1" showInputMessage="1" showErrorMessage="1" sqref="M91" xr:uid="{876301F6-1F22-4144-9AC3-FE9597E55912}">
      <formula1>$E$125:$E$127</formula1>
    </dataValidation>
    <dataValidation type="list" allowBlank="1" showInputMessage="1" showErrorMessage="1" sqref="M6 M92:M106 M84 M88:M90 M110:M113 M11:M16 M21:M67 M71:M79" xr:uid="{261CB8BB-B493-5E45-A349-05BA0C6B5DD0}">
      <formula1>$E$119:$E$121</formula1>
    </dataValidation>
    <dataValidation type="list" allowBlank="1" showInputMessage="1" showErrorMessage="1" sqref="R110:R113 R88:R106 R84 R11:R16 R21:R67 R71:R79" xr:uid="{7BDE5956-DD73-114F-B974-FA28DD4AAB85}">
      <formula1>$E$123:$E$130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9E1105CD9AD3549B1C13E03C468490E" ma:contentTypeVersion="5681" ma:contentTypeDescription="A content type to manage public (operations) IDB documents" ma:contentTypeScope="" ma:versionID="dd8d538adc53f0e6d1b61f43c0779d3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f1343133a01182c6335267919310ab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0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4554/OC-BR;</Approval_x0020_Number>
    <Phase xmlns="cdc7663a-08f0-4737-9e8c-148ce897a09c">ACTIVE</Phase>
    <Document_x0020_Author xmlns="cdc7663a-08f0-4737-9e8c-148ce897a09c">Da CruzAdriana Almeida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BR-L1501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EZSHARE-41365039-26</_dlc_DocId>
    <_dlc_DocIdUrl xmlns="cdc7663a-08f0-4737-9e8c-148ce897a09c">
      <Url>https://idbg.sharepoint.com/teams/EZ-BR-LON/BR-L1501/_layouts/15/DocIdRedir.aspx?ID=EZSHARE-41365039-26</Url>
      <Description>EZSHARE-41365039-26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BEE8CD1C-A457-43AF-9533-08080C74DAAF}"/>
</file>

<file path=customXml/itemProps2.xml><?xml version="1.0" encoding="utf-8"?>
<ds:datastoreItem xmlns:ds="http://schemas.openxmlformats.org/officeDocument/2006/customXml" ds:itemID="{049F1AD7-0128-4401-B551-C0C9143F2B52}"/>
</file>

<file path=customXml/itemProps3.xml><?xml version="1.0" encoding="utf-8"?>
<ds:datastoreItem xmlns:ds="http://schemas.openxmlformats.org/officeDocument/2006/customXml" ds:itemID="{88BA2C33-FB9E-495D-8B6D-5C8CF5771DB1}"/>
</file>

<file path=customXml/itemProps4.xml><?xml version="1.0" encoding="utf-8"?>
<ds:datastoreItem xmlns:ds="http://schemas.openxmlformats.org/officeDocument/2006/customXml" ds:itemID="{3128A15C-9952-4BC8-9334-870303D842ED}"/>
</file>

<file path=customXml/itemProps5.xml><?xml version="1.0" encoding="utf-8"?>
<ds:datastoreItem xmlns:ds="http://schemas.openxmlformats.org/officeDocument/2006/customXml" ds:itemID="{574FBC78-81B4-48B4-9CD9-2F598FB95811}"/>
</file>

<file path=customXml/itemProps6.xml><?xml version="1.0" encoding="utf-8"?>
<ds:datastoreItem xmlns:ds="http://schemas.openxmlformats.org/officeDocument/2006/customXml" ds:itemID="{5AE5436E-D889-4E92-8EE3-9EB89ABC6C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Usuário do Microsoft Office</dc:creator>
  <cp:keywords/>
  <cp:lastModifiedBy>Da Cruz, Adriana Almeida</cp:lastModifiedBy>
  <dcterms:created xsi:type="dcterms:W3CDTF">2020-03-05T19:14:33Z</dcterms:created>
  <dcterms:modified xsi:type="dcterms:W3CDTF">2020-03-25T20:20:44Z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32;#FISCAL POLICY FOR SUSTAINABILITY AND GROWTH|6e15b5e0-ae82-4b06-920a-eef6dd27cc8b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31;#REFORM / MODERNIZATION OF THE STATE|c8fda4a7-691a-4c65-b227-9825197b5cd2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6efef166-97bb-4c28-9afe-dad3f83cb8f2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0x0101001A458A224826124E8B45B1D613300CFC0089E1105CD9AD3549B1C13E03C468490E</vt:lpwstr>
  </property>
</Properties>
</file>