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VN/Desktop/"/>
    </mc:Choice>
  </mc:AlternateContent>
  <xr:revisionPtr revIDLastSave="0" documentId="13_ncr:1_{89E2A2D5-187A-494F-82D3-4125BC301205}" xr6:coauthVersionLast="36" xr6:coauthVersionMax="36" xr10:uidLastSave="{00000000-0000-0000-0000-000000000000}"/>
  <bookViews>
    <workbookView xWindow="0" yWindow="0" windowWidth="38400" windowHeight="21600" xr2:uid="{2A71646E-B709-5140-ABB7-BB95DBED5E0D}"/>
  </bookViews>
  <sheets>
    <sheet name="PA" sheetId="1" r:id="rId1"/>
  </sheets>
  <definedNames>
    <definedName name="_xlnm._FilterDatabase" localSheetId="0" hidden="1">PA!$A$11:$T$128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7" i="1" l="1"/>
  <c r="K99" i="1"/>
  <c r="L98" i="1"/>
  <c r="L74" i="1" l="1"/>
  <c r="L76" i="1"/>
  <c r="L77" i="1"/>
  <c r="L75" i="1"/>
  <c r="L73" i="1" l="1"/>
  <c r="L72" i="1"/>
  <c r="L71" i="1"/>
  <c r="L70" i="1"/>
  <c r="L69" i="1"/>
  <c r="L68" i="1"/>
  <c r="L67" i="1"/>
  <c r="L66" i="1"/>
  <c r="L60" i="1" l="1"/>
  <c r="L61" i="1"/>
  <c r="L62" i="1"/>
  <c r="L63" i="1"/>
  <c r="L64" i="1"/>
  <c r="L65" i="1"/>
  <c r="L29" i="1"/>
  <c r="K26" i="1" l="1"/>
  <c r="L25" i="1"/>
  <c r="L59" i="1" l="1"/>
  <c r="L58" i="1" l="1"/>
  <c r="L126" i="1" l="1"/>
  <c r="L125" i="1"/>
  <c r="L124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3" i="1"/>
  <c r="L104" i="1"/>
  <c r="L57" i="1" l="1"/>
  <c r="L56" i="1"/>
  <c r="L55" i="1"/>
  <c r="L54" i="1"/>
  <c r="L53" i="1"/>
  <c r="L52" i="1"/>
  <c r="L51" i="1"/>
  <c r="L50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3" i="1"/>
  <c r="L32" i="1"/>
  <c r="L31" i="1"/>
  <c r="L30" i="1"/>
  <c r="L28" i="1"/>
  <c r="L27" i="1"/>
  <c r="L26" i="1"/>
  <c r="L24" i="1"/>
  <c r="L23" i="1"/>
  <c r="L22" i="1"/>
  <c r="L21" i="1"/>
  <c r="L20" i="1"/>
  <c r="L19" i="1"/>
  <c r="L18" i="1"/>
  <c r="L17" i="1"/>
  <c r="L16" i="1"/>
  <c r="L96" i="1" l="1"/>
  <c r="L97" i="1"/>
  <c r="L95" i="1"/>
  <c r="K49" i="1" l="1"/>
  <c r="L49" i="1" s="1"/>
  <c r="K15" i="1" l="1"/>
  <c r="K78" i="1" s="1"/>
  <c r="L15" i="1" l="1"/>
  <c r="L94" i="1" l="1"/>
  <c r="F175" i="1" l="1"/>
  <c r="G174" i="1"/>
  <c r="G173" i="1"/>
  <c r="L92" i="1"/>
  <c r="L91" i="1"/>
  <c r="L90" i="1"/>
  <c r="L89" i="1"/>
  <c r="L88" i="1"/>
  <c r="L87" i="1"/>
  <c r="L86" i="1"/>
  <c r="L85" i="1"/>
  <c r="L84" i="1"/>
  <c r="L83" i="1"/>
  <c r="L82" i="1"/>
  <c r="L11" i="1"/>
  <c r="K11" i="1"/>
  <c r="L99" i="1" l="1"/>
  <c r="L119" i="1"/>
  <c r="K119" i="1"/>
  <c r="L34" i="1"/>
  <c r="L78" i="1" s="1"/>
  <c r="G176" i="1"/>
  <c r="K128" i="1" l="1"/>
  <c r="L123" i="1"/>
  <c r="L127" i="1" s="1"/>
  <c r="L128" i="1" l="1"/>
</calcChain>
</file>

<file path=xl/sharedStrings.xml><?xml version="1.0" encoding="utf-8"?>
<sst xmlns="http://schemas.openxmlformats.org/spreadsheetml/2006/main" count="1021" uniqueCount="373">
  <si>
    <t>PLANO DE AQUISIÇÕES (PA) 2019 a DEZ-2020</t>
  </si>
  <si>
    <t>OBRAS</t>
  </si>
  <si>
    <t>Unidade Executora*</t>
  </si>
  <si>
    <t>Categoria de Investimento</t>
  </si>
  <si>
    <t>Objeto*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</si>
  <si>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</si>
  <si>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Quantidade de Lotes</t>
  </si>
  <si>
    <t>Número do Processo</t>
  </si>
  <si>
    <t>Montante Estimado *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</si>
  <si>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</si>
  <si>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</si>
  <si>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</si>
  <si>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</si>
  <si>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</si>
  <si>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</si>
  <si>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 
(tx. 3.2)</t>
  </si>
  <si>
    <t>Montante Estimado % BID</t>
  </si>
  <si>
    <t>Montante Estimado % Contrapartida</t>
  </si>
  <si>
    <t>Publicação do Anúncio/Convite</t>
  </si>
  <si>
    <t>Assinatura do Contrato</t>
  </si>
  <si>
    <t>TOTAL</t>
  </si>
  <si>
    <t>BENS</t>
  </si>
  <si>
    <t>Unidade Executora</t>
  </si>
  <si>
    <t>Objeto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</si>
  <si>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</si>
  <si>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</si>
  <si>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</si>
  <si>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</si>
  <si>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</si>
  <si>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2.0</t>
  </si>
  <si>
    <t>UCP/SEFAZ</t>
  </si>
  <si>
    <t>Novo</t>
  </si>
  <si>
    <t>1.1.1</t>
  </si>
  <si>
    <t>Pregão / Ata
CP</t>
  </si>
  <si>
    <t>0030409428.000343/2019-11
1500000209.000010/2020-65
1500000201.000023/2020-12</t>
  </si>
  <si>
    <t>Sistema Nacional</t>
  </si>
  <si>
    <t>Processo em Curso</t>
  </si>
  <si>
    <t>2.1</t>
  </si>
  <si>
    <t>Aquisição de equipamentos para modernização das salas de monitoramento do planejamento estratégico da SEFAZ</t>
  </si>
  <si>
    <t>Pregão / Ata</t>
  </si>
  <si>
    <t xml:space="preserve">1500000024.002034/2019-83  
1500000024.000973/2020-27	
1500000165.000314/2020-86	</t>
  </si>
  <si>
    <t>2.2</t>
  </si>
  <si>
    <t>1.1.2</t>
  </si>
  <si>
    <t xml:space="preserve">Licença de Software para BPMs e ECM </t>
  </si>
  <si>
    <t>Previsto</t>
  </si>
  <si>
    <t>2.3</t>
  </si>
  <si>
    <t>Revisado</t>
  </si>
  <si>
    <t xml:space="preserve">1.2.2 </t>
  </si>
  <si>
    <t>Aquisições de Equipamentos para Studio EAD Esafaz</t>
  </si>
  <si>
    <t> 1500000233.000041/2020-19 e 1500000233.000039/2020-40</t>
  </si>
  <si>
    <t>2.4</t>
  </si>
  <si>
    <t>Aquisições de Cursos Prontos para o portal Esafaz</t>
  </si>
  <si>
    <t>CP / ICM</t>
  </si>
  <si>
    <t>500000233.000037/2020-51</t>
  </si>
  <si>
    <t>diversos</t>
  </si>
  <si>
    <t>2.5</t>
  </si>
  <si>
    <t>Aquisições de Softwares para Desenvolvimento de aulas</t>
  </si>
  <si>
    <t>2.6</t>
  </si>
  <si>
    <t>1.3.1</t>
  </si>
  <si>
    <t>Aquisição de solução para proteção e recuperação de dados fazendários</t>
  </si>
  <si>
    <t>Processo Cancelado</t>
  </si>
  <si>
    <t>2.10</t>
  </si>
  <si>
    <t xml:space="preserve">1.3.2 </t>
  </si>
  <si>
    <t>Ferramentas e Serviços de Implementação e Capacitação para Monitoramento de Desempenho das Aplicações</t>
  </si>
  <si>
    <t>1500000195.000025/2019-96</t>
  </si>
  <si>
    <t>2.11</t>
  </si>
  <si>
    <t>Ferramenta para monitoramento e controle de acessos indevidos</t>
  </si>
  <si>
    <t>2.14</t>
  </si>
  <si>
    <t>1.3.3</t>
  </si>
  <si>
    <t>Migração do uso das ferramentas de escritório para nuvem (custo de 05 anos)</t>
  </si>
  <si>
    <t>Pregão /ata</t>
  </si>
  <si>
    <t>2.15</t>
  </si>
  <si>
    <t>Aquisição de Switches (core e borda) , pontos wi-fi  com consultoria/treinamento de uso (para 4 anos)</t>
  </si>
  <si>
    <t>2.16</t>
  </si>
  <si>
    <t>Reintegração de licenças de uso de softwares IBM</t>
  </si>
  <si>
    <t xml:space="preserve">Pregão </t>
  </si>
  <si>
    <t>1500000200.001793/2019-41
1500000195.000043/2019-78</t>
  </si>
  <si>
    <t>2.17</t>
  </si>
  <si>
    <t>Aquisição de Nobreaks e Baterias para as unidades de atendimento presencial</t>
  </si>
  <si>
    <t>1500000209.000043/2019-71</t>
  </si>
  <si>
    <t>CP</t>
  </si>
  <si>
    <t>Contrato Concluído</t>
  </si>
  <si>
    <t>2.22</t>
  </si>
  <si>
    <t xml:space="preserve">Renovação de software assurance de licença de uso de softwares microsoft </t>
  </si>
  <si>
    <t>1500000195.000042/2019-23</t>
  </si>
  <si>
    <t>2.23</t>
  </si>
  <si>
    <t>Aquisição software ouvidoria</t>
  </si>
  <si>
    <t>1500000193.000004/2019-91 </t>
  </si>
  <si>
    <t>2.24</t>
  </si>
  <si>
    <t>Software auditoria IDEA</t>
  </si>
  <si>
    <t>2.25</t>
  </si>
  <si>
    <t xml:space="preserve">Laboratório de tecnologia contra a lavagem de dinheiro                    </t>
  </si>
  <si>
    <t>3900001146.000037/2019-54</t>
  </si>
  <si>
    <t>2.26</t>
  </si>
  <si>
    <t>Climatizadoras da sala cofre</t>
  </si>
  <si>
    <t>Ata</t>
  </si>
  <si>
    <t>2.28</t>
  </si>
  <si>
    <t>Aquisição de desktops, notebooks e Tablet (LOTE 2)</t>
  </si>
  <si>
    <t>1500000209.000010/2020-65
1500000209.000006/2020-05</t>
  </si>
  <si>
    <t>2.29</t>
  </si>
  <si>
    <t>Servidor com tecnologia de processamento 64 bits, software, garantias do fabricante e serviço de implementação</t>
  </si>
  <si>
    <t>2.31</t>
  </si>
  <si>
    <t>2.3.4</t>
  </si>
  <si>
    <t>Aquisição de Equipamentos de Informática  específicos com capacidade de processamento de evidência digitais e analise de vínculos</t>
  </si>
  <si>
    <t>Nova Licitação</t>
  </si>
  <si>
    <t>2.32</t>
  </si>
  <si>
    <t>Aquisição de Servidor de Banco de Dados para Suporte a Rede interna DIF</t>
  </si>
  <si>
    <t>2.33</t>
  </si>
  <si>
    <t>Aquisição de viaturas para operações externas do LAUD/COE e da DIF</t>
  </si>
  <si>
    <t>2.34</t>
  </si>
  <si>
    <t>Customização mecânica e eletrônica de viaturas</t>
  </si>
  <si>
    <t>2.35</t>
  </si>
  <si>
    <t xml:space="preserve">Aquisição de sistemas e equipamentos de filmagens </t>
  </si>
  <si>
    <t>2.36</t>
  </si>
  <si>
    <t>Aquisição de Equipamentos de Comunicação Móvel</t>
  </si>
  <si>
    <t>2.38</t>
  </si>
  <si>
    <t>Aquisição de Licença de Software Forense para aparelhos de telefonia móvel por 4 anos</t>
  </si>
  <si>
    <t>2.39</t>
  </si>
  <si>
    <t>Aquisição de Equipamentos (Duplicadores de Mídia, Servidor, Estações de alto desempenho, notebooks, e outros equipamentos...)</t>
  </si>
  <si>
    <t>2.40</t>
  </si>
  <si>
    <t>Hardware e Licenças de Software para análise forense em dispositivos computacionais e móveis e treinamento</t>
  </si>
  <si>
    <t>2.42</t>
  </si>
  <si>
    <t>2.4.1</t>
  </si>
  <si>
    <t>Aquisição de equipamentos para implantação da Régua na PGE</t>
  </si>
  <si>
    <t>3700000962.000076/2020-74</t>
  </si>
  <si>
    <t>2.47</t>
  </si>
  <si>
    <t>3.1.3</t>
  </si>
  <si>
    <t>Aquisição de Equipamento para o DataCenter do Nucleo de Ciencia de Dados da SEPLAG (Servidores, Switches, Storage, serviço de Implantação e configuração, Licença Windows, Windows Server, No break, solução de backup e cameras)</t>
  </si>
  <si>
    <t>3000008462.000112/2020-11
3000008462.000111/2020-77</t>
  </si>
  <si>
    <t>2.48</t>
  </si>
  <si>
    <t>Aquisição de Microcomputadores e Notebooks Avançados para as Equipes Executivas do Nucleo de Ciencia de Dados da SEPLAG</t>
  </si>
  <si>
    <t>1500000209.000010/2020-65
3000008462.000106/2020-64</t>
  </si>
  <si>
    <t>2.49</t>
  </si>
  <si>
    <t xml:space="preserve"> Licenças de software de BI para EGP SEFAZ</t>
  </si>
  <si>
    <t>2.50</t>
  </si>
  <si>
    <t>Aquisição de Microcomputadores e Notebooks Básicos para as Equipes Executivas do Nucleo de Ciencia de Dados da SEPLAG</t>
  </si>
  <si>
    <t>2.51</t>
  </si>
  <si>
    <t>Licenças BI e Home and Business para equipes executivas do Núcleo de Ciência de Dados da SEPLAG</t>
  </si>
  <si>
    <t>2.52</t>
  </si>
  <si>
    <t>3.1.5</t>
  </si>
  <si>
    <t>Aquisição de Servidor para suporte à Sistema de Gestão de Riscos (AGATHA) desenvolvido pelo Ministério da Transparência e Controladoria-Geral da União</t>
  </si>
  <si>
    <t>2.53</t>
  </si>
  <si>
    <t>3.2.4</t>
  </si>
  <si>
    <t>Aquisição de Licenças de Software de Business Inteligence para atender ao Sistema Integrado de Gestão e Prestação de Contas das OSS</t>
  </si>
  <si>
    <t xml:space="preserve"> Ata</t>
  </si>
  <si>
    <t>0001200193.000143/2020-88</t>
  </si>
  <si>
    <t>2.55</t>
  </si>
  <si>
    <t>3.3.1</t>
  </si>
  <si>
    <t>Solução tecnológica integrada, para suportar os processos de gestão financeira e contábil de RH no âmbito estadual</t>
  </si>
  <si>
    <t>LPI</t>
  </si>
  <si>
    <t>Ex-Ante</t>
  </si>
  <si>
    <t>2.56</t>
  </si>
  <si>
    <t>Equipamentos para suportar Solução da Folha (DataCenter ATI)</t>
  </si>
  <si>
    <t>2.57</t>
  </si>
  <si>
    <t>3.3.2</t>
  </si>
  <si>
    <t>Aquisição de equipamentos para o data center do PE Integrado</t>
  </si>
  <si>
    <t>2.58</t>
  </si>
  <si>
    <t>Aquisição de elevador privativo de acesso ao gabinete do secretário da Fazenda</t>
  </si>
  <si>
    <t>2.59</t>
  </si>
  <si>
    <t>1.3.2</t>
  </si>
  <si>
    <t>Solução de videomonitoramento para o data center da SEFAZ</t>
  </si>
  <si>
    <t>Pregão/Ata</t>
  </si>
  <si>
    <t>1500000208.000017/2019-53</t>
  </si>
  <si>
    <t>2.60</t>
  </si>
  <si>
    <t>Aquisição de licenças de software SQL Server para servidores do PE Integrado</t>
  </si>
  <si>
    <t/>
  </si>
  <si>
    <t>2.61</t>
  </si>
  <si>
    <t>Aquisição de licença de uso do software TOPDESK</t>
  </si>
  <si>
    <t>CD</t>
  </si>
  <si>
    <t>1500000205.000028/2019-63</t>
  </si>
  <si>
    <t>2.62</t>
  </si>
  <si>
    <t>Aquisição de Sistema de Automatização e Gerenciamento para a régua de Cobrança a ser integrado ao e-Fisco</t>
  </si>
  <si>
    <t>2.63</t>
  </si>
  <si>
    <t xml:space="preserve">Ampliação da capacidade de processamento (Blades) </t>
  </si>
  <si>
    <t>2.64</t>
  </si>
  <si>
    <t xml:space="preserve">Aquisição de Servidores X86 para grandes prédios e Postos Fiscais </t>
  </si>
  <si>
    <t>2.65</t>
  </si>
  <si>
    <t>Ampliação da capacidade de armazenamento</t>
  </si>
  <si>
    <t>2.66</t>
  </si>
  <si>
    <t>Solução de infraestrutura para monitoramento do Data Center – CCO</t>
  </si>
  <si>
    <t>Pregão/ATA</t>
  </si>
  <si>
    <t>2.67</t>
  </si>
  <si>
    <t>Aquisição de desktops, notebooks e Tablet (LOTE 3)</t>
  </si>
  <si>
    <t>2.68</t>
  </si>
  <si>
    <t>Aquisição de desktops, notebooks e Tablet (LOTES 4 e 5)</t>
  </si>
  <si>
    <t>2.69</t>
  </si>
  <si>
    <t>Aquisição de equipamentos de sanitização digital de mídias (wipe)</t>
  </si>
  <si>
    <t>1500000300.000102/2020-05</t>
  </si>
  <si>
    <t>2.70</t>
  </si>
  <si>
    <t>Aquisição de 02 veículos passeio tipo furgão motor 1.8 ou superior</t>
  </si>
  <si>
    <t>2.71</t>
  </si>
  <si>
    <t>Aquisição de 01 veículo utilitário tipo furgão motor 2.2 ou superior</t>
  </si>
  <si>
    <t>2.72</t>
  </si>
  <si>
    <t>Aquisição de 02 mini aeronaves tipo drone</t>
  </si>
  <si>
    <t>2.73</t>
  </si>
  <si>
    <t>Aquisição de 02 tablets</t>
  </si>
  <si>
    <t>2.74</t>
  </si>
  <si>
    <t>Aquisição de 05 câmeras digitais de 16 megapixels com lente zoom ótico de 60x</t>
  </si>
  <si>
    <t>2.75</t>
  </si>
  <si>
    <t>Aquisição de 03 câmeras digitais de 16 megapixels com lente zoom ótico de 125x</t>
  </si>
  <si>
    <t>2.76</t>
  </si>
  <si>
    <t>Aquisição de 02 filmadoras digitais com zoom ótico de 30x</t>
  </si>
  <si>
    <t>2.77</t>
  </si>
  <si>
    <t>software de governança e gestão de riscos Módulo Risk Manager</t>
  </si>
  <si>
    <t>1500000204.000090/2019-65</t>
  </si>
  <si>
    <t>2.78</t>
  </si>
  <si>
    <t>Aquisição de uma viatura para o Laboratório de Auditoria Digital</t>
  </si>
  <si>
    <t>2.79</t>
  </si>
  <si>
    <t xml:space="preserve">Aquisição de 02 licença de software para análise de vínculos </t>
  </si>
  <si>
    <t>2.80</t>
  </si>
  <si>
    <t>Aquisição de 02 motocicletas a gasolina com injeção eletrônica</t>
  </si>
  <si>
    <t>SERVIÇOS QUE NÃO SÃO DE CONSULTORIA &amp; CAPACITAÇÃO</t>
  </si>
  <si>
    <t>3.1</t>
  </si>
  <si>
    <t>1.2.1</t>
  </si>
  <si>
    <t>Contratação de empresa para efetuar digitalização de processos funcionais (CEPE - Companhia Editora de Pernambuco)</t>
  </si>
  <si>
    <t>1500000188.000186/2020-11</t>
  </si>
  <si>
    <t>3.2</t>
  </si>
  <si>
    <t>Programa de formação continuada implantado - Cursos Diversos + Congressos, diarias + Contratação instrutores</t>
  </si>
  <si>
    <t>Inscrição/ CP / CI / pregao</t>
  </si>
  <si>
    <t>Ex-Post</t>
  </si>
  <si>
    <t>3.3</t>
  </si>
  <si>
    <t>Contratação de Empresa para fornecimento de Passagens aereas (1 ano)</t>
  </si>
  <si>
    <t>ARP nº 003.2019 (PE-Integrado)</t>
  </si>
  <si>
    <t>3.4</t>
  </si>
  <si>
    <t>2.3.1</t>
  </si>
  <si>
    <t>Contratação de serviço de registro de passagem de veículos de carga em rodovias no território do Estado de Pernambuco</t>
  </si>
  <si>
    <t>1500000066.001129/2019-93</t>
  </si>
  <si>
    <t>3.5</t>
  </si>
  <si>
    <t>Serviço de elaboração de memoriais descritivos</t>
  </si>
  <si>
    <t>3.6</t>
  </si>
  <si>
    <t>Serviço de avaliação de imóveis</t>
  </si>
  <si>
    <t>3.7</t>
  </si>
  <si>
    <t>Contratação de Empresa para desenvolvimento de Ferramenta para acompanhamento em tempo real do planejamento estratégico e execução fisica e financeira dos projetos da Sefaz</t>
  </si>
  <si>
    <t>1500000191.000142/2019-90</t>
  </si>
  <si>
    <t>Contrato em Execução</t>
  </si>
  <si>
    <t>3.8</t>
  </si>
  <si>
    <t>1.2.2</t>
  </si>
  <si>
    <t>Contratação de Empresa para fornecimento de coffee break em eventos de capacitação promovidos pela ESAFAZ.</t>
  </si>
  <si>
    <t>1500000189.000025/2020-17</t>
  </si>
  <si>
    <t>3.11</t>
  </si>
  <si>
    <t>Diárias para servidores em eventos de capacitação</t>
  </si>
  <si>
    <t>N/A</t>
  </si>
  <si>
    <t>3.12</t>
  </si>
  <si>
    <t>Compras de Vagas e inscrições em Seminários, Congressos e fóruns.</t>
  </si>
  <si>
    <t>3.13</t>
  </si>
  <si>
    <t>Cursos externos de curta duração.</t>
  </si>
  <si>
    <t>3.14</t>
  </si>
  <si>
    <t>Contratação de pessoa jurídica para elaborar o projeto executivo customizado as necessidades da Escola Fazendária</t>
  </si>
  <si>
    <t>1500000233.000007/2020-44</t>
  </si>
  <si>
    <t>3.15</t>
  </si>
  <si>
    <t>Pesquisa salarial de mercado para instruir o processo de contratação de Fabrica de Software - NOVA</t>
  </si>
  <si>
    <t>0030409418.000020/2019-39</t>
  </si>
  <si>
    <t>3.16</t>
  </si>
  <si>
    <t>Programa de Negociação de Harvard (Empresa fornecedora - CMI Interser)</t>
  </si>
  <si>
    <t>3.17</t>
  </si>
  <si>
    <t>A1</t>
  </si>
  <si>
    <t>Eventos apoio à gestão do Projeto Profisco (reuniões, missões com o BID e Cogef)</t>
  </si>
  <si>
    <t>3.18</t>
  </si>
  <si>
    <t>Impressão de matarial gráfico para eventos de apoio à gestão do Projeto Profisco</t>
  </si>
  <si>
    <t>3.19</t>
  </si>
  <si>
    <t>2.6.2</t>
  </si>
  <si>
    <t>Serviços de avaliação de imóveis para ICD</t>
  </si>
  <si>
    <t>CONSULTORIAS FIRMAS</t>
  </si>
  <si>
    <t>Publicação  Manifestação de Interesse</t>
  </si>
  <si>
    <t>4.0</t>
  </si>
  <si>
    <t>Contratação de empresa para desenvolvimento de ambiente de armazenamento de dados corporativos (data lake) e módulos de BI selecionados, em plataforma escalável e de código aberto (Estação Digital)</t>
  </si>
  <si>
    <t>SQC</t>
  </si>
  <si>
    <t>4.2</t>
  </si>
  <si>
    <t>Contratação de Consultoria para Revisão do Planejamento Estratégico e apoio à execução de Produtos do Profisco</t>
  </si>
  <si>
    <t>1500000191.000139/2019-76</t>
  </si>
  <si>
    <t>4.3</t>
  </si>
  <si>
    <t>Contratação de Consultoria para mapeamento, modelagem e automação de processos</t>
  </si>
  <si>
    <t>SBQC</t>
  </si>
  <si>
    <t>4.4</t>
  </si>
  <si>
    <t>Contratação de Consultoria para definição da  Metodologia de avaliação e dimensionamento da força de trabalho fazendária</t>
  </si>
  <si>
    <t>1500000188.000116/2020-54</t>
  </si>
  <si>
    <t>4.5</t>
  </si>
  <si>
    <t>Contratação de Consultoria para Modelagem do Programa de gestão do conhecimento e Inovação</t>
  </si>
  <si>
    <t>4.9</t>
  </si>
  <si>
    <t xml:space="preserve">2.2.1 </t>
  </si>
  <si>
    <t>Integração de Prefeituras ao REDESIM - PROSOLUTION Consultoria e Sistemas Informáticos</t>
  </si>
  <si>
    <t>4.11</t>
  </si>
  <si>
    <t>Consultoria para modelagem da régua de cobrança</t>
  </si>
  <si>
    <t>1500000049.000861/2020-98</t>
  </si>
  <si>
    <t>4.12</t>
  </si>
  <si>
    <t>2.4.2</t>
  </si>
  <si>
    <t>Serviço de integração do sistema SAJ com o processo administrativo tributário eletrônico (ePAT). - Softplan Planejamento e Sistemas Ltda (PGE)</t>
  </si>
  <si>
    <t>4.14</t>
  </si>
  <si>
    <t>Contratação de Fábrica de Software para desenvolvimento do Sistema Integrado de Gestão e Prestação de Contas das OSS</t>
  </si>
  <si>
    <t>4.16</t>
  </si>
  <si>
    <t>Contratação de Fabrica de Software - NOVA</t>
  </si>
  <si>
    <t>4.17</t>
  </si>
  <si>
    <t>Contratação de Empresa especializada para customização e desenvolvimento do ÁGATHA, Sistema de Gestão de Riscos desenvolvido pelo Ministério da Transparência e Controladoria-Geral da União</t>
  </si>
  <si>
    <t>4.18</t>
  </si>
  <si>
    <t>Contratação de empresa especializada para construção Novo Modelo de Gestão de TI da Sefaz</t>
  </si>
  <si>
    <t>1500000193.000229/2020-81</t>
  </si>
  <si>
    <t>Ex-post</t>
  </si>
  <si>
    <t>4.19</t>
  </si>
  <si>
    <t>Contratação de Consultoria para Modelagem e Redesenho dos Processos do Tesouro Estadual</t>
  </si>
  <si>
    <t>1500000156.000182/2020-00</t>
  </si>
  <si>
    <t>4.20</t>
  </si>
  <si>
    <t>2.6.1</t>
  </si>
  <si>
    <t>Contratação de empresa de consultoria para desenvolvimento da nova plataforma mobile de atendimento ao contribuinte</t>
  </si>
  <si>
    <t>4.21</t>
  </si>
  <si>
    <t>Contratação de empresa de consultoria para avaliação e revisão de processos críticos da Secretaria Estadual de Saúde</t>
  </si>
  <si>
    <t>4.22</t>
  </si>
  <si>
    <t>2.3.2</t>
  </si>
  <si>
    <t>Consultoria para implantação do Novo Modelo de Fiscalização e Monitoramento dos Contribuintes</t>
  </si>
  <si>
    <t>CONSULTORIAS INDIVIDUAIS</t>
  </si>
  <si>
    <t>Não Objeção aos  TDR da Atividade</t>
  </si>
  <si>
    <t>Assinatura Contrato</t>
  </si>
  <si>
    <t>5.1</t>
  </si>
  <si>
    <t>Consultoria para apoio e elaboração e revisão de editais e termos de referência para as contratações e aquisições</t>
  </si>
  <si>
    <t>CI</t>
  </si>
  <si>
    <t>1500000191.000002/2020-55</t>
  </si>
  <si>
    <t>5.2</t>
  </si>
  <si>
    <t>A2</t>
  </si>
  <si>
    <t>Consultoria para auditoria do Projeto</t>
  </si>
  <si>
    <t>5.3</t>
  </si>
  <si>
    <t>Contratação de Instrutores e técnicos de capacitação (CI) (previsão de 15 contratos)</t>
  </si>
  <si>
    <t>5.4</t>
  </si>
  <si>
    <t>Consultoria individual para apoio na redefinição das entregas do subproduto Sistemática e Sistema de Gestão dos Tetos de Gastos</t>
  </si>
  <si>
    <t>TOTAL GERAL</t>
  </si>
  <si>
    <t>Método  de Revisão</t>
  </si>
  <si>
    <t>Declaração de Aquisição Deserta</t>
  </si>
  <si>
    <t>Recusa de Propostas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</si>
  <si>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</si>
  <si>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</si>
  <si>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</si>
  <si>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</si>
  <si>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</si>
  <si>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</si>
  <si>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</si>
  <si>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</si>
  <si>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</si>
  <si>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</si>
  <si>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</si>
  <si>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</si>
  <si>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indexed="8"/>
        <rFont val="Calibri"/>
        <family val="2"/>
      </rPr>
      <t>Adjudicações:</t>
    </r>
    <r>
      <rPr>
        <sz val="12"/>
        <color indexed="8"/>
        <rFont val="Calibri"/>
        <family val="2"/>
      </rPr>
      <t xml:space="preserve"> Indicar em cinza as adjudicações realizadas.</t>
    </r>
  </si>
  <si>
    <t>Câmbio</t>
  </si>
  <si>
    <t>Detalhamento de Capacitações para este PA (2020)</t>
  </si>
  <si>
    <t>Evento</t>
  </si>
  <si>
    <t>Inscrição Individual</t>
  </si>
  <si>
    <t>Custo Total</t>
  </si>
  <si>
    <t>Período</t>
  </si>
  <si>
    <t>Local</t>
  </si>
  <si>
    <t>Congresso Brasileiro de Pregoeiro</t>
  </si>
  <si>
    <t>Mar</t>
  </si>
  <si>
    <t>Foz do Iguaçu</t>
  </si>
  <si>
    <t>Congresso Nacional sobre Gestão de Pessoas</t>
  </si>
  <si>
    <t>Ago</t>
  </si>
  <si>
    <t>São Paulo</t>
  </si>
  <si>
    <t>Gartner Symposium ITxpo</t>
  </si>
  <si>
    <t>Out</t>
  </si>
  <si>
    <t xml:space="preserve">Convenção dos Contabilistas de Pernambuco </t>
  </si>
  <si>
    <t>Recife</t>
  </si>
  <si>
    <t>Congresso Pernambucano de  Direito Tributário</t>
  </si>
  <si>
    <t>Congresso Brasileiro de Licit.,Contratos e Compras Gov.</t>
  </si>
  <si>
    <t>Salvador</t>
  </si>
  <si>
    <t>Congresso Internac. de Direito Tributário de PE</t>
  </si>
  <si>
    <t>Congresso Nacional de Estudos Tributários</t>
  </si>
  <si>
    <t>Congresso Brasileiro de Treinamento e Desenvolvimento</t>
  </si>
  <si>
    <t>Nov</t>
  </si>
  <si>
    <t>Curso de Design Thinking</t>
  </si>
  <si>
    <t>Mai</t>
  </si>
  <si>
    <t>Curso de Power BI</t>
  </si>
  <si>
    <t>Set</t>
  </si>
  <si>
    <t>Pós Graduação em Ciência de Dados</t>
  </si>
  <si>
    <t>ex-post</t>
  </si>
  <si>
    <r>
      <t xml:space="preserve">Aquisição de Equipamentos e </t>
    </r>
    <r>
      <rPr>
        <b/>
        <sz val="12"/>
        <rFont val="Calibri"/>
        <family val="2"/>
      </rPr>
      <t>softwares</t>
    </r>
    <r>
      <rPr>
        <sz val="12"/>
        <rFont val="Calibri"/>
        <family val="2"/>
      </rPr>
      <t xml:space="preserve"> para desenvolvimento de aplicativos na estação digital</t>
    </r>
  </si>
  <si>
    <t>Contrato (Empréstimo): 4554/OC-BR (BR-L1501)</t>
  </si>
  <si>
    <t>Projeto de Modernização da Gestão Fiscal do Estado do Estado de Pernambuco</t>
  </si>
  <si>
    <t>2.1.1/2.2.1/2.2.2/2.2.3/2.2.4/2.2.5/2.3.1/2.3.2/2.3.3/2.3.4/2.4.2/2.4.3/2.4.4/2.6.1/2.6.2/3.1.1/3.1.2/3.1.5/3.2.1/3.2.2/3.2.3/3.3.1/3.4.1/3.5.1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</si>
</sst>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_-;\-* #,##0_-;_-* &quot;-&quot;??_-;_-@_-"/>
    <numFmt numFmtId="167" formatCode="_-&quot;R$&quot;\ * #,##0_-;\-&quot;R$&quot;\ * #,##0_-;_-&quot;R$&quot;\ * &quot;-&quot;??_-;_-@_-"/>
  </numFmts>
  <fonts count="39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6"/>
      <color rgb="FF0070C0"/>
      <name val="Calibri"/>
      <family val="2"/>
    </font>
    <font>
      <b/>
      <sz val="12"/>
      <color rgb="FF000000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b/>
      <sz val="12"/>
      <color rgb="FFBFBFBF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sz val="12"/>
      <name val="Calibri"/>
      <family val="2"/>
    </font>
    <font>
      <sz val="12"/>
      <color rgb="FF00B05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color rgb="FFFF0000"/>
      <name val="Calibri"/>
      <family val="2"/>
    </font>
    <font>
      <sz val="11"/>
      <color rgb="FF000000"/>
      <name val="Calibri"/>
      <family val="2"/>
    </font>
    <font>
      <sz val="12"/>
      <color rgb="FFA6A6A6"/>
      <name val="Calibri"/>
      <family val="2"/>
    </font>
    <font>
      <sz val="12"/>
      <color rgb="FFBFBFBF"/>
      <name val="Calibri"/>
      <family val="2"/>
    </font>
    <font>
      <sz val="12"/>
      <color rgb="FF808080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FFFFFF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Arial"/>
      <family val="2"/>
    </font>
    <font>
      <sz val="11"/>
      <color rgb="FF000000"/>
      <name val="Calibri"/>
      <family val="2"/>
      <scheme val="minor"/>
    </font>
    <font>
      <sz val="8"/>
      <color rgb="FF000000"/>
      <name val="Verdana"/>
      <family val="2"/>
    </font>
    <font>
      <sz val="12"/>
      <color theme="4"/>
      <name val="Calibri"/>
      <family val="2"/>
    </font>
    <font>
      <sz val="12"/>
      <name val="Calibri (Corpo)_x0000_"/>
    </font>
    <font>
      <sz val="11"/>
      <name val="Calibri (Corpo)_x0000_"/>
    </font>
  </fonts>
  <fills count="11">
    <fill>
      <patternFill patternType="none"/>
    </fill>
    <fill>
      <patternFill patternType="gray125"/>
    </fill>
    <fill>
      <patternFill patternType="solid">
        <fgColor rgb="FF3366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0070C0"/>
        <bgColor rgb="FF000000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25" fillId="0" borderId="0"/>
    <xf numFmtId="164" fontId="25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9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6" fontId="10" fillId="2" borderId="2" xfId="1" applyNumberFormat="1" applyFont="1" applyFill="1" applyBorder="1" applyAlignment="1">
      <alignment horizontal="center" vertical="center" wrapText="1"/>
    </xf>
    <xf numFmtId="10" fontId="10" fillId="2" borderId="2" xfId="2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6" fontId="16" fillId="3" borderId="2" xfId="1" applyNumberFormat="1" applyFont="1" applyFill="1" applyBorder="1" applyAlignment="1">
      <alignment vertical="center" wrapText="1"/>
    </xf>
    <xf numFmtId="166" fontId="17" fillId="3" borderId="2" xfId="1" applyNumberFormat="1" applyFont="1" applyFill="1" applyBorder="1" applyAlignment="1">
      <alignment vertical="center" wrapText="1"/>
    </xf>
    <xf numFmtId="9" fontId="4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17" fontId="14" fillId="3" borderId="2" xfId="0" applyNumberFormat="1" applyFont="1" applyFill="1" applyBorder="1" applyAlignment="1">
      <alignment horizontal="center" vertical="center" wrapText="1"/>
    </xf>
    <xf numFmtId="17" fontId="18" fillId="3" borderId="2" xfId="0" applyNumberFormat="1" applyFont="1" applyFill="1" applyBorder="1" applyAlignment="1">
      <alignment horizontal="center" vertical="center" wrapText="1"/>
    </xf>
    <xf numFmtId="166" fontId="6" fillId="0" borderId="2" xfId="1" applyNumberFormat="1" applyFont="1" applyBorder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14" fillId="3" borderId="2" xfId="0" quotePrefix="1" applyNumberFormat="1" applyFont="1" applyFill="1" applyBorder="1" applyAlignment="1">
      <alignment horizontal="center" vertical="center" wrapText="1"/>
    </xf>
    <xf numFmtId="9" fontId="14" fillId="3" borderId="2" xfId="0" applyNumberFormat="1" applyFont="1" applyFill="1" applyBorder="1" applyAlignment="1">
      <alignment horizontal="center" vertical="center" wrapText="1"/>
    </xf>
    <xf numFmtId="10" fontId="14" fillId="0" borderId="0" xfId="2" applyNumberFormat="1" applyFont="1" applyAlignment="1">
      <alignment vertical="center" wrapText="1"/>
    </xf>
    <xf numFmtId="0" fontId="14" fillId="0" borderId="0" xfId="2" applyFont="1" applyAlignment="1">
      <alignment vertical="center" wrapText="1"/>
    </xf>
    <xf numFmtId="0" fontId="14" fillId="0" borderId="0" xfId="2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66" fontId="6" fillId="0" borderId="4" xfId="1" applyNumberFormat="1" applyFont="1" applyBorder="1" applyAlignment="1">
      <alignment vertical="center" wrapText="1"/>
    </xf>
    <xf numFmtId="4" fontId="10" fillId="2" borderId="2" xfId="5" applyNumberFormat="1" applyFont="1" applyFill="1" applyBorder="1" applyAlignment="1">
      <alignment horizontal="center" vertical="center" wrapText="1"/>
    </xf>
    <xf numFmtId="10" fontId="10" fillId="2" borderId="2" xfId="5" applyNumberFormat="1" applyFont="1" applyFill="1" applyBorder="1" applyAlignment="1">
      <alignment horizontal="center" vertical="center" wrapText="1"/>
    </xf>
    <xf numFmtId="166" fontId="8" fillId="5" borderId="2" xfId="1" applyNumberFormat="1" applyFont="1" applyFill="1" applyBorder="1" applyAlignment="1">
      <alignment horizontal="center" vertical="center" wrapText="1"/>
    </xf>
    <xf numFmtId="166" fontId="21" fillId="0" borderId="0" xfId="1" applyNumberFormat="1" applyFont="1" applyAlignment="1">
      <alignment vertical="center" wrapText="1"/>
    </xf>
    <xf numFmtId="166" fontId="4" fillId="0" borderId="0" xfId="1" applyNumberFormat="1" applyFont="1" applyAlignment="1">
      <alignment vertical="center" wrapText="1"/>
    </xf>
    <xf numFmtId="0" fontId="22" fillId="0" borderId="0" xfId="0" applyFont="1" applyAlignment="1">
      <alignment horizontal="justify" vertical="center" wrapText="1"/>
    </xf>
    <xf numFmtId="0" fontId="2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9" fontId="22" fillId="0" borderId="0" xfId="0" applyNumberFormat="1" applyFont="1" applyAlignment="1">
      <alignment horizontal="center" vertical="center" wrapText="1"/>
    </xf>
    <xf numFmtId="17" fontId="22" fillId="0" borderId="0" xfId="0" applyNumberFormat="1" applyFont="1" applyAlignment="1">
      <alignment horizontal="center" vertical="center" wrapText="1"/>
    </xf>
    <xf numFmtId="3" fontId="22" fillId="0" borderId="0" xfId="3" applyNumberFormat="1" applyFont="1" applyAlignment="1">
      <alignment horizontal="right" vertical="center" wrapText="1"/>
    </xf>
    <xf numFmtId="0" fontId="14" fillId="0" borderId="2" xfId="6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4" fontId="21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6" fontId="14" fillId="0" borderId="0" xfId="1" applyNumberFormat="1" applyFont="1" applyAlignment="1">
      <alignment horizontal="left" vertical="center" wrapText="1"/>
    </xf>
    <xf numFmtId="164" fontId="14" fillId="0" borderId="0" xfId="0" applyNumberFormat="1" applyFont="1" applyAlignment="1">
      <alignment horizontal="left" vertical="center" wrapText="1"/>
    </xf>
    <xf numFmtId="165" fontId="4" fillId="0" borderId="0" xfId="1" applyNumberFormat="1" applyFont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6" fontId="9" fillId="0" borderId="0" xfId="1" applyNumberFormat="1" applyFont="1" applyAlignment="1">
      <alignment vertical="center" wrapText="1"/>
    </xf>
    <xf numFmtId="166" fontId="6" fillId="0" borderId="0" xfId="1" applyNumberFormat="1" applyFont="1" applyAlignment="1">
      <alignment vertical="center" wrapText="1"/>
    </xf>
    <xf numFmtId="10" fontId="6" fillId="0" borderId="0" xfId="0" applyNumberFormat="1" applyFont="1" applyAlignment="1">
      <alignment vertical="center" wrapText="1"/>
    </xf>
    <xf numFmtId="0" fontId="26" fillId="8" borderId="2" xfId="7" applyFont="1" applyFill="1" applyBorder="1" applyAlignment="1">
      <alignment horizontal="center" vertical="center" wrapText="1"/>
    </xf>
    <xf numFmtId="167" fontId="27" fillId="0" borderId="2" xfId="8" applyNumberFormat="1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167" fontId="28" fillId="0" borderId="2" xfId="8" applyNumberFormat="1" applyFont="1" applyBorder="1" applyAlignment="1">
      <alignment horizontal="center" vertical="center" wrapText="1"/>
    </xf>
    <xf numFmtId="0" fontId="28" fillId="0" borderId="2" xfId="7" applyFont="1" applyBorder="1" applyAlignment="1">
      <alignment horizontal="center" vertical="center" wrapText="1"/>
    </xf>
    <xf numFmtId="167" fontId="27" fillId="0" borderId="2" xfId="7" applyNumberFormat="1" applyFont="1" applyFill="1" applyBorder="1" applyAlignment="1">
      <alignment horizontal="center" vertical="center" wrapText="1"/>
    </xf>
    <xf numFmtId="167" fontId="28" fillId="0" borderId="2" xfId="7" applyNumberFormat="1" applyFont="1" applyBorder="1" applyAlignment="1">
      <alignment horizontal="right" vertical="center" wrapText="1"/>
    </xf>
    <xf numFmtId="167" fontId="29" fillId="9" borderId="2" xfId="8" applyNumberFormat="1" applyFont="1" applyFill="1" applyBorder="1" applyAlignment="1">
      <alignment horizontal="center" vertical="center" wrapText="1"/>
    </xf>
    <xf numFmtId="3" fontId="19" fillId="3" borderId="2" xfId="3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6" fontId="19" fillId="0" borderId="0" xfId="1" applyNumberFormat="1" applyFont="1" applyAlignment="1">
      <alignment vertical="center" wrapText="1"/>
    </xf>
    <xf numFmtId="0" fontId="32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33" fillId="8" borderId="2" xfId="7" applyFont="1" applyFill="1" applyBorder="1" applyAlignment="1">
      <alignment horizontal="center" vertical="center" wrapText="1"/>
    </xf>
    <xf numFmtId="16" fontId="34" fillId="0" borderId="2" xfId="7" applyNumberFormat="1" applyFont="1" applyFill="1" applyBorder="1" applyAlignment="1">
      <alignment horizontal="center" vertical="center" wrapText="1"/>
    </xf>
    <xf numFmtId="0" fontId="34" fillId="0" borderId="2" xfId="7" applyFont="1" applyFill="1" applyBorder="1" applyAlignment="1">
      <alignment horizontal="center" vertical="center" wrapText="1"/>
    </xf>
    <xf numFmtId="166" fontId="8" fillId="0" borderId="2" xfId="1" applyNumberFormat="1" applyFont="1" applyBorder="1" applyAlignment="1">
      <alignment vertical="center" wrapText="1"/>
    </xf>
    <xf numFmtId="9" fontId="20" fillId="0" borderId="2" xfId="4" applyFont="1" applyBorder="1" applyAlignment="1">
      <alignment horizontal="center" vertical="center" wrapText="1"/>
    </xf>
    <xf numFmtId="17" fontId="20" fillId="0" borderId="2" xfId="0" applyNumberFormat="1" applyFont="1" applyBorder="1" applyAlignment="1">
      <alignment horizontal="center" vertical="center" wrapText="1"/>
    </xf>
    <xf numFmtId="14" fontId="20" fillId="0" borderId="2" xfId="5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 wrapText="1"/>
    </xf>
    <xf numFmtId="10" fontId="14" fillId="0" borderId="0" xfId="2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166" fontId="6" fillId="0" borderId="0" xfId="1" applyNumberFormat="1" applyFont="1" applyAlignment="1">
      <alignment horizontal="center" vertical="center" wrapText="1"/>
    </xf>
    <xf numFmtId="165" fontId="6" fillId="0" borderId="0" xfId="1" applyNumberFormat="1" applyFont="1" applyAlignment="1">
      <alignment horizontal="center" vertical="center" wrapText="1"/>
    </xf>
    <xf numFmtId="0" fontId="35" fillId="0" borderId="0" xfId="0" applyFont="1"/>
    <xf numFmtId="0" fontId="14" fillId="10" borderId="2" xfId="2" applyFont="1" applyFill="1" applyBorder="1" applyAlignment="1">
      <alignment vertical="center" wrapText="1"/>
    </xf>
    <xf numFmtId="0" fontId="14" fillId="10" borderId="2" xfId="2" applyFont="1" applyFill="1" applyBorder="1" applyAlignment="1">
      <alignment horizontal="center" vertical="center" wrapText="1"/>
    </xf>
    <xf numFmtId="0" fontId="4" fillId="10" borderId="0" xfId="0" applyFont="1" applyFill="1" applyAlignment="1">
      <alignment vertical="center" wrapText="1"/>
    </xf>
    <xf numFmtId="0" fontId="36" fillId="3" borderId="0" xfId="0" applyFont="1" applyFill="1" applyBorder="1" applyAlignment="1">
      <alignment horizontal="center" vertical="center" wrapText="1"/>
    </xf>
    <xf numFmtId="17" fontId="36" fillId="3" borderId="0" xfId="0" applyNumberFormat="1" applyFont="1" applyFill="1" applyBorder="1" applyAlignment="1">
      <alignment horizontal="center" vertical="center" wrapText="1"/>
    </xf>
    <xf numFmtId="0" fontId="8" fillId="0" borderId="2" xfId="2" applyFont="1" applyBorder="1" applyAlignment="1">
      <alignment horizontal="right" vertical="center" wrapText="1"/>
    </xf>
    <xf numFmtId="10" fontId="14" fillId="10" borderId="4" xfId="2" applyNumberFormat="1" applyFont="1" applyFill="1" applyBorder="1" applyAlignment="1">
      <alignment vertical="center" wrapText="1"/>
    </xf>
    <xf numFmtId="10" fontId="14" fillId="10" borderId="4" xfId="2" applyNumberFormat="1" applyFont="1" applyFill="1" applyBorder="1" applyAlignment="1">
      <alignment horizontal="center" vertical="center" wrapText="1"/>
    </xf>
    <xf numFmtId="0" fontId="14" fillId="10" borderId="4" xfId="2" applyFont="1" applyFill="1" applyBorder="1" applyAlignment="1">
      <alignment vertical="center" wrapText="1"/>
    </xf>
    <xf numFmtId="0" fontId="14" fillId="10" borderId="4" xfId="2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6" fontId="8" fillId="0" borderId="4" xfId="1" applyNumberFormat="1" applyFont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30" fillId="2" borderId="2" xfId="2" applyFont="1" applyFill="1" applyBorder="1" applyAlignment="1">
      <alignment horizontal="center" vertical="center" wrapText="1"/>
    </xf>
    <xf numFmtId="166" fontId="8" fillId="10" borderId="4" xfId="1" applyNumberFormat="1" applyFont="1" applyFill="1" applyBorder="1" applyAlignment="1">
      <alignment horizontal="right" vertical="center" wrapText="1"/>
    </xf>
    <xf numFmtId="0" fontId="8" fillId="0" borderId="4" xfId="2" applyFont="1" applyBorder="1" applyAlignment="1">
      <alignment horizontal="right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10" fillId="2" borderId="1" xfId="5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right" vertical="center" wrapText="1"/>
    </xf>
    <xf numFmtId="0" fontId="8" fillId="5" borderId="7" xfId="2" applyFont="1" applyFill="1" applyBorder="1" applyAlignment="1">
      <alignment horizontal="right" vertical="center" wrapText="1"/>
    </xf>
    <xf numFmtId="0" fontId="14" fillId="0" borderId="2" xfId="6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" fontId="14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4" fillId="3" borderId="2" xfId="0" applyFont="1" applyFill="1" applyBorder="1" applyAlignment="1">
      <alignment horizontal="left" vertical="center" wrapText="1"/>
    </xf>
    <xf numFmtId="0" fontId="8" fillId="0" borderId="0" xfId="2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15" fillId="0" borderId="0" xfId="0" applyFont="1" applyAlignment="1">
      <alignment vertical="center" wrapText="1"/>
    </xf>
    <xf numFmtId="49" fontId="37" fillId="3" borderId="2" xfId="0" quotePrefix="1" applyNumberFormat="1" applyFont="1" applyFill="1" applyBorder="1" applyAlignment="1">
      <alignment horizontal="center" vertical="center" wrapText="1"/>
    </xf>
    <xf numFmtId="0" fontId="37" fillId="3" borderId="2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166" fontId="38" fillId="3" borderId="2" xfId="1" applyNumberFormat="1" applyFont="1" applyFill="1" applyBorder="1" applyAlignment="1">
      <alignment vertical="center" wrapText="1"/>
    </xf>
    <xf numFmtId="9" fontId="37" fillId="3" borderId="2" xfId="0" applyNumberFormat="1" applyFont="1" applyFill="1" applyBorder="1" applyAlignment="1">
      <alignment horizontal="center" vertical="center" wrapText="1"/>
    </xf>
    <xf numFmtId="17" fontId="37" fillId="4" borderId="2" xfId="0" applyNumberFormat="1" applyFont="1" applyFill="1" applyBorder="1" applyAlignment="1">
      <alignment horizontal="center" vertical="center" wrapText="1"/>
    </xf>
    <xf numFmtId="17" fontId="37" fillId="3" borderId="2" xfId="0" applyNumberFormat="1" applyFont="1" applyFill="1" applyBorder="1" applyAlignment="1">
      <alignment horizontal="center" vertical="center" wrapText="1"/>
    </xf>
    <xf numFmtId="0" fontId="28" fillId="0" borderId="5" xfId="7" applyFont="1" applyBorder="1" applyAlignment="1">
      <alignment horizontal="left" vertical="center" wrapText="1"/>
    </xf>
    <xf numFmtId="0" fontId="28" fillId="0" borderId="6" xfId="7" applyFont="1" applyBorder="1" applyAlignment="1">
      <alignment horizontal="left" vertical="center" wrapText="1"/>
    </xf>
    <xf numFmtId="0" fontId="28" fillId="0" borderId="7" xfId="7" applyFont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8" fillId="7" borderId="5" xfId="2" applyFont="1" applyFill="1" applyBorder="1" applyAlignment="1">
      <alignment horizontal="left" vertical="center" wrapText="1"/>
    </xf>
    <xf numFmtId="0" fontId="8" fillId="7" borderId="6" xfId="2" applyFont="1" applyFill="1" applyBorder="1" applyAlignment="1">
      <alignment horizontal="left" vertical="center" wrapText="1"/>
    </xf>
    <xf numFmtId="0" fontId="8" fillId="7" borderId="7" xfId="2" applyFont="1" applyFill="1" applyBorder="1" applyAlignment="1">
      <alignment horizontal="left" vertical="center" wrapText="1"/>
    </xf>
    <xf numFmtId="0" fontId="26" fillId="8" borderId="5" xfId="7" applyFont="1" applyFill="1" applyBorder="1" applyAlignment="1">
      <alignment horizontal="left" vertical="center" wrapText="1"/>
    </xf>
    <xf numFmtId="0" fontId="26" fillId="8" borderId="6" xfId="7" applyFont="1" applyFill="1" applyBorder="1" applyAlignment="1">
      <alignment horizontal="left" vertical="center" wrapText="1"/>
    </xf>
    <xf numFmtId="0" fontId="26" fillId="8" borderId="7" xfId="7" applyFont="1" applyFill="1" applyBorder="1" applyAlignment="1">
      <alignment horizontal="left" vertical="center" wrapText="1"/>
    </xf>
    <xf numFmtId="0" fontId="27" fillId="0" borderId="5" xfId="7" applyFont="1" applyFill="1" applyBorder="1" applyAlignment="1">
      <alignment horizontal="left" vertical="center" wrapText="1"/>
    </xf>
    <xf numFmtId="0" fontId="27" fillId="0" borderId="6" xfId="7" applyFont="1" applyFill="1" applyBorder="1" applyAlignment="1">
      <alignment horizontal="left" vertical="center" wrapText="1"/>
    </xf>
    <xf numFmtId="0" fontId="27" fillId="0" borderId="7" xfId="7" applyFont="1" applyFill="1" applyBorder="1" applyAlignment="1">
      <alignment horizontal="left" vertical="center" wrapText="1"/>
    </xf>
    <xf numFmtId="0" fontId="28" fillId="0" borderId="5" xfId="7" applyFont="1" applyBorder="1" applyAlignment="1">
      <alignment horizontal="left" vertical="center"/>
    </xf>
    <xf numFmtId="0" fontId="28" fillId="0" borderId="6" xfId="7" applyFont="1" applyBorder="1" applyAlignment="1">
      <alignment horizontal="left" vertical="center"/>
    </xf>
    <xf numFmtId="0" fontId="28" fillId="0" borderId="7" xfId="7" applyFont="1" applyBorder="1" applyAlignment="1">
      <alignment horizontal="left" vertical="center"/>
    </xf>
    <xf numFmtId="0" fontId="8" fillId="0" borderId="8" xfId="2" applyFont="1" applyBorder="1" applyAlignment="1">
      <alignment horizontal="right" vertical="center" wrapText="1"/>
    </xf>
    <xf numFmtId="0" fontId="8" fillId="0" borderId="9" xfId="2" applyFont="1" applyBorder="1" applyAlignment="1">
      <alignment horizontal="right" vertical="center" wrapText="1"/>
    </xf>
    <xf numFmtId="0" fontId="8" fillId="0" borderId="10" xfId="2" applyFont="1" applyBorder="1" applyAlignment="1">
      <alignment horizontal="right" vertical="center" wrapText="1"/>
    </xf>
    <xf numFmtId="0" fontId="8" fillId="5" borderId="5" xfId="2" applyFont="1" applyFill="1" applyBorder="1" applyAlignment="1">
      <alignment horizontal="right" vertical="center" wrapText="1"/>
    </xf>
    <xf numFmtId="0" fontId="8" fillId="5" borderId="6" xfId="2" applyFont="1" applyFill="1" applyBorder="1" applyAlignment="1">
      <alignment horizontal="right" vertical="center" wrapText="1"/>
    </xf>
    <xf numFmtId="0" fontId="8" fillId="5" borderId="7" xfId="2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5" xfId="5" applyFont="1" applyFill="1" applyBorder="1" applyAlignment="1">
      <alignment horizontal="left" vertical="center" wrapText="1"/>
    </xf>
    <xf numFmtId="0" fontId="11" fillId="2" borderId="6" xfId="5" applyFont="1" applyFill="1" applyBorder="1" applyAlignment="1">
      <alignment horizontal="left" vertical="center" wrapText="1"/>
    </xf>
    <xf numFmtId="0" fontId="11" fillId="2" borderId="7" xfId="5" applyFont="1" applyFill="1" applyBorder="1" applyAlignment="1">
      <alignment horizontal="left" vertical="center" wrapText="1"/>
    </xf>
    <xf numFmtId="0" fontId="10" fillId="2" borderId="1" xfId="5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left" vertical="center" wrapText="1"/>
    </xf>
    <xf numFmtId="0" fontId="10" fillId="2" borderId="2" xfId="5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6" fontId="8" fillId="10" borderId="4" xfId="1" applyNumberFormat="1" applyFont="1" applyFill="1" applyBorder="1" applyAlignment="1">
      <alignment horizontal="right" vertical="center" wrapText="1"/>
    </xf>
    <xf numFmtId="0" fontId="30" fillId="2" borderId="2" xfId="2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</cellXfs>
  <cellStyles count="14">
    <cellStyle name="Moeda 2" xfId="3" xr:uid="{93C4B5BC-F453-E64F-8AD8-AF32C7D34D55}"/>
    <cellStyle name="Moeda 2 2" xfId="11" xr:uid="{748C1D54-5B95-4464-9170-B8A3E862A908}"/>
    <cellStyle name="Moeda 4" xfId="8" xr:uid="{89EF95E3-03E5-1F45-909E-3DBB20630664}"/>
    <cellStyle name="Moeda 4 2" xfId="13" xr:uid="{D6C2E000-38EB-4068-A52D-86B711D7EF3F}"/>
    <cellStyle name="Normal" xfId="0" builtinId="0"/>
    <cellStyle name="Normal 2" xfId="2" xr:uid="{7F4D250C-4570-9545-8B76-EA93802CD9D6}"/>
    <cellStyle name="Normal 2 2 2" xfId="5" xr:uid="{24B0EF91-FBB6-1245-85B3-BADE1A859A25}"/>
    <cellStyle name="Normal 3 2" xfId="6" xr:uid="{07627977-2557-A147-A101-CE40D7921724}"/>
    <cellStyle name="Normal 6" xfId="7" xr:uid="{E0D2F097-D597-0D42-AC56-F700C3A2736C}"/>
    <cellStyle name="Normal 6 2" xfId="12" xr:uid="{D3FA295D-795D-4E7E-B5C2-9813FDEBA99F}"/>
    <cellStyle name="Normal 7" xfId="9" xr:uid="{5F0A94CA-AD4D-468F-901D-53B6B02F6F29}"/>
    <cellStyle name="Porcentagem 2" xfId="4" xr:uid="{8A139AB7-B231-7B40-9FBD-FACD3520C313}"/>
    <cellStyle name="Vírgula" xfId="1" builtinId="3"/>
    <cellStyle name="Vírgula 2" xfId="10" xr:uid="{24A2184C-BBD3-43D5-80E7-5193C3DD58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styles" Target="styles.xml"/><Relationship Id="rId12" Type="http://schemas.microsoft.com/office/2017/10/relationships/person" Target="persons/person.xml"/><Relationship Id="rId17" Type="http://schemas.openxmlformats.org/officeDocument/2006/relationships/customXml" Target="../customXml/item5.xml"/><Relationship Id="rId2" Type="http://schemas.openxmlformats.org/officeDocument/2006/relationships/theme" Target="theme/theme1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5" Type="http://schemas.openxmlformats.org/officeDocument/2006/relationships/customXml" Target="../customXml/item3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F3303-B126-744B-8194-4AF769380558}">
  <dimension ref="A1:U176"/>
  <sheetViews>
    <sheetView tabSelected="1" topLeftCell="F1" zoomScaleNormal="100" workbookViewId="0">
      <selection activeCell="I20" sqref="I20"/>
    </sheetView>
  </sheetViews>
  <sheetFormatPr baseColWidth="10" defaultColWidth="8.6640625" defaultRowHeight="16"/>
  <cols>
    <col min="1" max="1" width="5.6640625" style="20" customWidth="1"/>
    <col min="2" max="3" width="13.6640625" style="6" customWidth="1"/>
    <col min="4" max="4" width="15.6640625" style="6" customWidth="1"/>
    <col min="5" max="5" width="42.6640625" style="6" customWidth="1"/>
    <col min="6" max="6" width="22.5" style="6" customWidth="1"/>
    <col min="7" max="7" width="15.5" style="6" customWidth="1"/>
    <col min="8" max="8" width="26.5" style="68" customWidth="1"/>
    <col min="9" max="10" width="29" style="68" customWidth="1"/>
    <col min="11" max="11" width="19.5" style="33" customWidth="1"/>
    <col min="12" max="12" width="21.1640625" style="34" customWidth="1"/>
    <col min="13" max="13" width="19.33203125" style="19" customWidth="1"/>
    <col min="14" max="14" width="19.6640625" style="83" customWidth="1"/>
    <col min="15" max="15" width="17.5" style="6" customWidth="1"/>
    <col min="16" max="16" width="13.1640625" style="20" customWidth="1"/>
    <col min="17" max="17" width="16.83203125" style="20" customWidth="1"/>
    <col min="18" max="18" width="24" style="6" customWidth="1"/>
    <col min="19" max="19" width="18.83203125" style="20" customWidth="1"/>
    <col min="20" max="20" width="18.5" style="20" customWidth="1"/>
    <col min="21" max="16384" width="8.6640625" style="6"/>
  </cols>
  <sheetData>
    <row r="1" spans="1:20" s="121" customFormat="1" ht="21">
      <c r="A1" s="20"/>
      <c r="B1" s="123" t="s">
        <v>371</v>
      </c>
      <c r="H1" s="68"/>
      <c r="I1" s="68"/>
      <c r="J1" s="68"/>
      <c r="K1" s="33"/>
      <c r="L1" s="34"/>
      <c r="M1" s="19"/>
      <c r="N1" s="83"/>
      <c r="P1" s="20"/>
      <c r="Q1" s="20"/>
      <c r="S1" s="20"/>
      <c r="T1" s="20"/>
    </row>
    <row r="2" spans="1:20" s="121" customFormat="1" ht="21">
      <c r="A2" s="20"/>
      <c r="B2" s="123" t="s">
        <v>370</v>
      </c>
      <c r="H2" s="68"/>
      <c r="I2" s="68"/>
      <c r="J2" s="68"/>
      <c r="K2" s="33"/>
      <c r="L2" s="34"/>
      <c r="M2" s="19"/>
      <c r="N2" s="83"/>
      <c r="P2" s="20"/>
      <c r="Q2" s="20"/>
      <c r="S2" s="20"/>
      <c r="T2" s="20"/>
    </row>
    <row r="3" spans="1:20" s="121" customFormat="1">
      <c r="A3" s="20"/>
      <c r="B3" s="127"/>
      <c r="H3" s="68"/>
      <c r="I3" s="68"/>
      <c r="J3" s="68"/>
      <c r="K3" s="33"/>
      <c r="L3" s="34"/>
      <c r="M3" s="19"/>
      <c r="N3" s="83"/>
      <c r="P3" s="20"/>
      <c r="Q3" s="20"/>
      <c r="S3" s="20"/>
      <c r="T3" s="20"/>
    </row>
    <row r="4" spans="1:20" s="3" customFormat="1" ht="21">
      <c r="A4" s="1"/>
      <c r="B4" s="123" t="s">
        <v>0</v>
      </c>
      <c r="C4" s="124"/>
      <c r="D4" s="121"/>
      <c r="E4" s="121"/>
      <c r="F4" s="2"/>
      <c r="G4" s="2"/>
      <c r="H4" s="2"/>
      <c r="I4" s="2"/>
      <c r="J4" s="2"/>
      <c r="K4" s="2"/>
      <c r="L4" s="2"/>
      <c r="M4" s="2"/>
      <c r="N4" s="82"/>
      <c r="O4" s="2"/>
      <c r="P4" s="82"/>
      <c r="Q4" s="82"/>
      <c r="R4" s="2"/>
      <c r="S4" s="2"/>
      <c r="T4" s="82"/>
    </row>
    <row r="5" spans="1:20" s="3" customFormat="1" ht="21">
      <c r="A5" s="122"/>
      <c r="B5" s="123"/>
      <c r="C5" s="124"/>
      <c r="D5" s="124"/>
      <c r="E5" s="124"/>
      <c r="F5" s="124"/>
      <c r="G5" s="2"/>
      <c r="H5" s="2"/>
      <c r="I5" s="2"/>
      <c r="J5" s="2"/>
      <c r="K5" s="2"/>
      <c r="L5" s="2"/>
      <c r="M5" s="2"/>
      <c r="N5" s="82"/>
      <c r="O5" s="2"/>
      <c r="P5" s="82"/>
      <c r="Q5" s="82"/>
      <c r="R5" s="2"/>
      <c r="S5" s="2"/>
      <c r="T5" s="82"/>
    </row>
    <row r="6" spans="1:20" s="3" customFormat="1">
      <c r="A6" s="1"/>
      <c r="C6" s="126"/>
      <c r="D6" s="4"/>
      <c r="E6" s="1"/>
      <c r="F6" s="4"/>
      <c r="G6" s="4"/>
      <c r="H6" s="4"/>
      <c r="I6" s="1"/>
      <c r="J6" s="4"/>
      <c r="K6" s="4"/>
      <c r="L6" s="1"/>
      <c r="M6" s="4"/>
      <c r="N6" s="5"/>
      <c r="O6" s="1"/>
      <c r="P6" s="5"/>
      <c r="Q6" s="5"/>
      <c r="R6" s="1"/>
      <c r="S6" s="4"/>
      <c r="T6" s="5"/>
    </row>
    <row r="7" spans="1:20">
      <c r="A7" s="184">
        <v>1</v>
      </c>
      <c r="B7" s="179" t="s">
        <v>1</v>
      </c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</row>
    <row r="8" spans="1:20" ht="15.5" customHeight="1">
      <c r="A8" s="185"/>
      <c r="B8" s="187" t="s">
        <v>2</v>
      </c>
      <c r="C8" s="104"/>
      <c r="D8" s="174" t="s">
        <v>3</v>
      </c>
      <c r="E8" s="174" t="s">
        <v>4</v>
      </c>
      <c r="F8" s="174" t="s">
        <v>5</v>
      </c>
      <c r="G8" s="174" t="s">
        <v>6</v>
      </c>
      <c r="H8" s="181" t="s">
        <v>7</v>
      </c>
      <c r="I8" s="106"/>
      <c r="J8" s="106"/>
      <c r="K8" s="174" t="s">
        <v>8</v>
      </c>
      <c r="L8" s="174"/>
      <c r="M8" s="174"/>
      <c r="N8" s="174"/>
      <c r="O8" s="174" t="s">
        <v>9</v>
      </c>
      <c r="P8" s="174" t="s">
        <v>10</v>
      </c>
      <c r="Q8" s="174"/>
      <c r="R8" s="174" t="s">
        <v>11</v>
      </c>
      <c r="S8" s="174" t="s">
        <v>12</v>
      </c>
      <c r="T8" s="174" t="s">
        <v>13</v>
      </c>
    </row>
    <row r="9" spans="1:20" ht="66" customHeight="1">
      <c r="A9" s="186"/>
      <c r="B9" s="188"/>
      <c r="C9" s="105"/>
      <c r="D9" s="174"/>
      <c r="E9" s="174"/>
      <c r="F9" s="174"/>
      <c r="G9" s="174"/>
      <c r="H9" s="181"/>
      <c r="I9" s="106"/>
      <c r="J9" s="106"/>
      <c r="K9" s="7" t="s">
        <v>14</v>
      </c>
      <c r="L9" s="7" t="s">
        <v>15</v>
      </c>
      <c r="M9" s="8" t="s">
        <v>16</v>
      </c>
      <c r="N9" s="8" t="s">
        <v>17</v>
      </c>
      <c r="O9" s="174"/>
      <c r="P9" s="101" t="s">
        <v>18</v>
      </c>
      <c r="Q9" s="101" t="s">
        <v>19</v>
      </c>
      <c r="R9" s="174"/>
      <c r="S9" s="174"/>
      <c r="T9" s="174"/>
    </row>
    <row r="10" spans="1:20" ht="27" customHeight="1">
      <c r="A10" s="9"/>
      <c r="B10" s="9"/>
      <c r="C10" s="9"/>
      <c r="D10" s="10"/>
      <c r="E10" s="11"/>
      <c r="F10" s="11"/>
      <c r="G10" s="9"/>
      <c r="H10" s="64"/>
      <c r="I10" s="64"/>
      <c r="J10" s="64"/>
      <c r="K10" s="12"/>
      <c r="L10" s="13"/>
      <c r="M10" s="14"/>
      <c r="N10" s="14"/>
      <c r="O10" s="15"/>
      <c r="P10" s="16"/>
      <c r="Q10" s="16"/>
      <c r="R10" s="17"/>
      <c r="S10" s="11"/>
      <c r="T10" s="11"/>
    </row>
    <row r="11" spans="1:20">
      <c r="A11" s="183" t="s">
        <v>20</v>
      </c>
      <c r="B11" s="183"/>
      <c r="C11" s="183"/>
      <c r="D11" s="183"/>
      <c r="E11" s="183"/>
      <c r="F11" s="183"/>
      <c r="G11" s="183"/>
      <c r="H11" s="183"/>
      <c r="I11" s="102"/>
      <c r="J11" s="102"/>
      <c r="K11" s="18">
        <f>SUM(K10:K10)</f>
        <v>0</v>
      </c>
      <c r="L11" s="18">
        <f>SUM(L10:L10)</f>
        <v>0</v>
      </c>
    </row>
    <row r="12" spans="1:20">
      <c r="A12" s="182">
        <v>2</v>
      </c>
      <c r="B12" s="179" t="s">
        <v>21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</row>
    <row r="13" spans="1:20" ht="15.5" customHeight="1">
      <c r="A13" s="182"/>
      <c r="B13" s="174" t="s">
        <v>22</v>
      </c>
      <c r="C13" s="101"/>
      <c r="D13" s="174" t="s">
        <v>3</v>
      </c>
      <c r="E13" s="174" t="s">
        <v>23</v>
      </c>
      <c r="F13" s="174" t="s">
        <v>5</v>
      </c>
      <c r="G13" s="174" t="s">
        <v>6</v>
      </c>
      <c r="H13" s="181" t="s">
        <v>7</v>
      </c>
      <c r="I13" s="106"/>
      <c r="J13" s="106"/>
      <c r="K13" s="174" t="s">
        <v>24</v>
      </c>
      <c r="L13" s="174"/>
      <c r="M13" s="174"/>
      <c r="N13" s="174"/>
      <c r="O13" s="174" t="s">
        <v>25</v>
      </c>
      <c r="P13" s="174" t="s">
        <v>26</v>
      </c>
      <c r="Q13" s="174"/>
      <c r="R13" s="174" t="s">
        <v>27</v>
      </c>
      <c r="S13" s="174" t="s">
        <v>12</v>
      </c>
      <c r="T13" s="174" t="s">
        <v>13</v>
      </c>
    </row>
    <row r="14" spans="1:20" ht="47.25" customHeight="1">
      <c r="A14" s="182"/>
      <c r="B14" s="174"/>
      <c r="C14" s="101"/>
      <c r="D14" s="174"/>
      <c r="E14" s="174"/>
      <c r="F14" s="174"/>
      <c r="G14" s="174"/>
      <c r="H14" s="181"/>
      <c r="I14" s="106"/>
      <c r="J14" s="106"/>
      <c r="K14" s="7" t="s">
        <v>14</v>
      </c>
      <c r="L14" s="7" t="s">
        <v>28</v>
      </c>
      <c r="M14" s="8" t="s">
        <v>16</v>
      </c>
      <c r="N14" s="8" t="s">
        <v>17</v>
      </c>
      <c r="O14" s="174"/>
      <c r="P14" s="101" t="s">
        <v>18</v>
      </c>
      <c r="Q14" s="101" t="s">
        <v>19</v>
      </c>
      <c r="R14" s="174"/>
      <c r="S14" s="174"/>
      <c r="T14" s="174"/>
    </row>
    <row r="15" spans="1:20" s="121" customFormat="1" ht="47.25" customHeight="1">
      <c r="A15" s="21" t="s">
        <v>29</v>
      </c>
      <c r="B15" s="9" t="s">
        <v>30</v>
      </c>
      <c r="C15" s="9" t="s">
        <v>31</v>
      </c>
      <c r="D15" s="9" t="s">
        <v>32</v>
      </c>
      <c r="E15" s="9" t="s">
        <v>369</v>
      </c>
      <c r="F15" s="9" t="s">
        <v>33</v>
      </c>
      <c r="G15" s="9"/>
      <c r="H15" s="65" t="s">
        <v>34</v>
      </c>
      <c r="I15" s="65"/>
      <c r="J15" s="65"/>
      <c r="K15" s="12">
        <f>43500</f>
        <v>43500</v>
      </c>
      <c r="L15" s="12">
        <f>K15/$C$159</f>
        <v>8164.2611812841351</v>
      </c>
      <c r="M15" s="22">
        <v>1</v>
      </c>
      <c r="N15" s="22">
        <v>0</v>
      </c>
      <c r="O15" s="9" t="s">
        <v>35</v>
      </c>
      <c r="P15" s="120">
        <v>43862</v>
      </c>
      <c r="Q15" s="120">
        <v>43952</v>
      </c>
      <c r="R15" s="9"/>
      <c r="S15" s="16"/>
      <c r="T15" s="9" t="s">
        <v>36</v>
      </c>
    </row>
    <row r="16" spans="1:20" ht="47.25" customHeight="1">
      <c r="A16" s="21" t="s">
        <v>37</v>
      </c>
      <c r="B16" s="9" t="s">
        <v>30</v>
      </c>
      <c r="C16" s="9" t="s">
        <v>31</v>
      </c>
      <c r="D16" s="9" t="s">
        <v>32</v>
      </c>
      <c r="E16" s="9" t="s">
        <v>38</v>
      </c>
      <c r="F16" s="9" t="s">
        <v>39</v>
      </c>
      <c r="G16" s="9"/>
      <c r="H16" s="65" t="s">
        <v>40</v>
      </c>
      <c r="I16" s="65"/>
      <c r="J16" s="65"/>
      <c r="K16" s="12">
        <v>1100000</v>
      </c>
      <c r="L16" s="12">
        <f>K16/$C$159</f>
        <v>206452.58159569078</v>
      </c>
      <c r="M16" s="22">
        <v>1</v>
      </c>
      <c r="N16" s="22">
        <v>0</v>
      </c>
      <c r="O16" s="9" t="s">
        <v>35</v>
      </c>
      <c r="P16" s="120">
        <v>44013</v>
      </c>
      <c r="Q16" s="120">
        <v>44075</v>
      </c>
      <c r="R16" s="9"/>
      <c r="S16" s="16"/>
      <c r="T16" s="9" t="s">
        <v>36</v>
      </c>
    </row>
    <row r="17" spans="1:20" s="121" customFormat="1" ht="47.25" customHeight="1">
      <c r="A17" s="21" t="s">
        <v>41</v>
      </c>
      <c r="B17" s="9" t="s">
        <v>30</v>
      </c>
      <c r="C17" s="9" t="s">
        <v>31</v>
      </c>
      <c r="D17" s="9" t="s">
        <v>42</v>
      </c>
      <c r="E17" s="9" t="s">
        <v>43</v>
      </c>
      <c r="F17" s="9" t="s">
        <v>39</v>
      </c>
      <c r="G17" s="9"/>
      <c r="H17" s="65"/>
      <c r="I17" s="65"/>
      <c r="J17" s="65"/>
      <c r="K17" s="12">
        <v>964000</v>
      </c>
      <c r="L17" s="12">
        <f>K17/$C$159</f>
        <v>180927.53514385992</v>
      </c>
      <c r="M17" s="22">
        <v>1</v>
      </c>
      <c r="N17" s="22">
        <v>0</v>
      </c>
      <c r="O17" s="9" t="s">
        <v>35</v>
      </c>
      <c r="P17" s="120">
        <v>44075</v>
      </c>
      <c r="Q17" s="120">
        <v>44166</v>
      </c>
      <c r="R17" s="9"/>
      <c r="S17" s="16"/>
      <c r="T17" s="9" t="s">
        <v>44</v>
      </c>
    </row>
    <row r="18" spans="1:20" s="121" customFormat="1" ht="47.25" customHeight="1">
      <c r="A18" s="21" t="s">
        <v>45</v>
      </c>
      <c r="B18" s="9" t="s">
        <v>30</v>
      </c>
      <c r="C18" s="9" t="s">
        <v>46</v>
      </c>
      <c r="D18" s="9" t="s">
        <v>47</v>
      </c>
      <c r="E18" s="9" t="s">
        <v>48</v>
      </c>
      <c r="F18" s="9" t="s">
        <v>39</v>
      </c>
      <c r="G18" s="9"/>
      <c r="H18" s="65" t="s">
        <v>49</v>
      </c>
      <c r="I18" s="65"/>
      <c r="J18" s="65"/>
      <c r="K18" s="12">
        <v>300000</v>
      </c>
      <c r="L18" s="12">
        <f>K18/$C$159</f>
        <v>56305.249526097483</v>
      </c>
      <c r="M18" s="22">
        <v>1</v>
      </c>
      <c r="N18" s="22">
        <v>0</v>
      </c>
      <c r="O18" s="9" t="s">
        <v>35</v>
      </c>
      <c r="P18" s="120">
        <v>44013</v>
      </c>
      <c r="Q18" s="120">
        <v>44105</v>
      </c>
      <c r="R18" s="9"/>
      <c r="S18" s="16"/>
      <c r="T18" s="9" t="s">
        <v>36</v>
      </c>
    </row>
    <row r="19" spans="1:20" s="121" customFormat="1" ht="47.25" customHeight="1">
      <c r="A19" s="21" t="s">
        <v>50</v>
      </c>
      <c r="B19" s="9" t="s">
        <v>30</v>
      </c>
      <c r="C19" s="9" t="s">
        <v>46</v>
      </c>
      <c r="D19" s="9" t="s">
        <v>47</v>
      </c>
      <c r="E19" s="9" t="s">
        <v>51</v>
      </c>
      <c r="F19" s="9" t="s">
        <v>52</v>
      </c>
      <c r="G19" s="9"/>
      <c r="H19" s="65" t="s">
        <v>53</v>
      </c>
      <c r="I19" s="65"/>
      <c r="J19" s="65"/>
      <c r="K19" s="12">
        <v>150000</v>
      </c>
      <c r="L19" s="12">
        <f>K19/$C$159</f>
        <v>28152.624763048741</v>
      </c>
      <c r="M19" s="22">
        <v>1</v>
      </c>
      <c r="N19" s="22">
        <v>0</v>
      </c>
      <c r="O19" s="9" t="s">
        <v>35</v>
      </c>
      <c r="P19" s="120">
        <v>44013</v>
      </c>
      <c r="Q19" s="120" t="s">
        <v>54</v>
      </c>
      <c r="R19" s="9"/>
      <c r="S19" s="16"/>
      <c r="T19" s="9" t="s">
        <v>36</v>
      </c>
    </row>
    <row r="20" spans="1:20" s="121" customFormat="1" ht="47.25" customHeight="1">
      <c r="A20" s="21" t="s">
        <v>55</v>
      </c>
      <c r="B20" s="9" t="s">
        <v>30</v>
      </c>
      <c r="C20" s="9" t="s">
        <v>46</v>
      </c>
      <c r="D20" s="9" t="s">
        <v>47</v>
      </c>
      <c r="E20" s="9" t="s">
        <v>56</v>
      </c>
      <c r="F20" s="9" t="s">
        <v>39</v>
      </c>
      <c r="G20" s="9"/>
      <c r="H20" s="65"/>
      <c r="I20" s="65"/>
      <c r="J20" s="65"/>
      <c r="K20" s="12">
        <v>100000</v>
      </c>
      <c r="L20" s="12">
        <f>K20/$C$159</f>
        <v>18768.41650869916</v>
      </c>
      <c r="M20" s="22">
        <v>1</v>
      </c>
      <c r="N20" s="22">
        <v>0</v>
      </c>
      <c r="O20" s="9" t="s">
        <v>35</v>
      </c>
      <c r="P20" s="120">
        <v>44105</v>
      </c>
      <c r="Q20" s="120">
        <v>44166</v>
      </c>
      <c r="R20" s="9"/>
      <c r="S20" s="16"/>
      <c r="T20" s="9" t="s">
        <v>44</v>
      </c>
    </row>
    <row r="21" spans="1:20" s="121" customFormat="1" ht="47.25" customHeight="1">
      <c r="A21" s="21" t="s">
        <v>57</v>
      </c>
      <c r="B21" s="9" t="s">
        <v>30</v>
      </c>
      <c r="C21" s="9" t="s">
        <v>46</v>
      </c>
      <c r="D21" s="9" t="s">
        <v>58</v>
      </c>
      <c r="E21" s="9" t="s">
        <v>59</v>
      </c>
      <c r="F21" s="9" t="s">
        <v>39</v>
      </c>
      <c r="G21" s="9"/>
      <c r="H21" s="65"/>
      <c r="I21" s="65"/>
      <c r="J21" s="65"/>
      <c r="K21" s="12">
        <v>3500000</v>
      </c>
      <c r="L21" s="12">
        <f>K21/$C$159</f>
        <v>656894.57780447067</v>
      </c>
      <c r="M21" s="22">
        <v>1</v>
      </c>
      <c r="N21" s="22">
        <v>0</v>
      </c>
      <c r="O21" s="9" t="s">
        <v>35</v>
      </c>
      <c r="P21" s="120">
        <v>44228</v>
      </c>
      <c r="Q21" s="120">
        <v>44287</v>
      </c>
      <c r="R21" s="9"/>
      <c r="S21" s="16"/>
      <c r="T21" s="9" t="s">
        <v>44</v>
      </c>
    </row>
    <row r="22" spans="1:20" s="121" customFormat="1" ht="47.25" customHeight="1">
      <c r="A22" s="21" t="s">
        <v>61</v>
      </c>
      <c r="B22" s="9" t="s">
        <v>30</v>
      </c>
      <c r="C22" s="9" t="s">
        <v>46</v>
      </c>
      <c r="D22" s="9" t="s">
        <v>62</v>
      </c>
      <c r="E22" s="9" t="s">
        <v>63</v>
      </c>
      <c r="F22" s="9" t="s">
        <v>39</v>
      </c>
      <c r="G22" s="9"/>
      <c r="H22" s="65" t="s">
        <v>64</v>
      </c>
      <c r="I22" s="65"/>
      <c r="J22" s="65"/>
      <c r="K22" s="12">
        <v>1205490</v>
      </c>
      <c r="L22" s="12">
        <f>K22/$C$159</f>
        <v>226251.3841707175</v>
      </c>
      <c r="M22" s="22">
        <v>1</v>
      </c>
      <c r="N22" s="22">
        <v>0</v>
      </c>
      <c r="O22" s="9" t="s">
        <v>35</v>
      </c>
      <c r="P22" s="120">
        <v>43983</v>
      </c>
      <c r="Q22" s="120">
        <v>44378</v>
      </c>
      <c r="R22" s="9"/>
      <c r="S22" s="16"/>
      <c r="T22" s="9" t="s">
        <v>36</v>
      </c>
    </row>
    <row r="23" spans="1:20" s="121" customFormat="1" ht="47.25" customHeight="1">
      <c r="A23" s="21" t="s">
        <v>65</v>
      </c>
      <c r="B23" s="9" t="s">
        <v>30</v>
      </c>
      <c r="C23" s="9" t="s">
        <v>46</v>
      </c>
      <c r="D23" s="9" t="s">
        <v>62</v>
      </c>
      <c r="E23" s="9" t="s">
        <v>66</v>
      </c>
      <c r="F23" s="9" t="s">
        <v>39</v>
      </c>
      <c r="G23" s="9"/>
      <c r="H23" s="65"/>
      <c r="I23" s="65"/>
      <c r="J23" s="65"/>
      <c r="K23" s="12">
        <v>1200000</v>
      </c>
      <c r="L23" s="12">
        <f>K23/$C$159</f>
        <v>225220.99810438993</v>
      </c>
      <c r="M23" s="22">
        <v>1</v>
      </c>
      <c r="N23" s="22">
        <v>0</v>
      </c>
      <c r="O23" s="9" t="s">
        <v>35</v>
      </c>
      <c r="P23" s="120">
        <v>44105</v>
      </c>
      <c r="Q23" s="120">
        <v>44256</v>
      </c>
      <c r="R23" s="9"/>
      <c r="S23" s="16"/>
      <c r="T23" s="9" t="s">
        <v>44</v>
      </c>
    </row>
    <row r="24" spans="1:20" s="121" customFormat="1" ht="47.25" customHeight="1">
      <c r="A24" s="21" t="s">
        <v>67</v>
      </c>
      <c r="B24" s="125" t="s">
        <v>30</v>
      </c>
      <c r="C24" s="9" t="s">
        <v>46</v>
      </c>
      <c r="D24" s="9" t="s">
        <v>68</v>
      </c>
      <c r="E24" s="9" t="s">
        <v>69</v>
      </c>
      <c r="F24" s="9" t="s">
        <v>70</v>
      </c>
      <c r="G24" s="9"/>
      <c r="H24" s="65"/>
      <c r="I24" s="65"/>
      <c r="J24" s="65"/>
      <c r="K24" s="12">
        <v>2500000</v>
      </c>
      <c r="L24" s="12">
        <f>K24/$C$159</f>
        <v>469210.41271747905</v>
      </c>
      <c r="M24" s="22">
        <v>1</v>
      </c>
      <c r="N24" s="22">
        <v>0</v>
      </c>
      <c r="O24" s="9" t="s">
        <v>35</v>
      </c>
      <c r="P24" s="120">
        <v>44287</v>
      </c>
      <c r="Q24" s="120">
        <v>44378</v>
      </c>
      <c r="R24" s="9"/>
      <c r="S24" s="16"/>
      <c r="T24" s="9" t="s">
        <v>44</v>
      </c>
    </row>
    <row r="25" spans="1:20" s="121" customFormat="1" ht="47.25" customHeight="1">
      <c r="A25" s="21" t="s">
        <v>71</v>
      </c>
      <c r="B25" s="9" t="s">
        <v>30</v>
      </c>
      <c r="C25" s="9" t="s">
        <v>31</v>
      </c>
      <c r="D25" s="9" t="s">
        <v>68</v>
      </c>
      <c r="E25" s="9" t="s">
        <v>72</v>
      </c>
      <c r="F25" s="9" t="s">
        <v>39</v>
      </c>
      <c r="G25" s="9"/>
      <c r="H25" s="65"/>
      <c r="I25" s="65"/>
      <c r="J25" s="65"/>
      <c r="K25" s="12">
        <v>3500000</v>
      </c>
      <c r="L25" s="12">
        <f>K25/$C$159</f>
        <v>656894.57780447067</v>
      </c>
      <c r="M25" s="22">
        <v>1</v>
      </c>
      <c r="N25" s="22">
        <v>0</v>
      </c>
      <c r="O25" s="9" t="s">
        <v>35</v>
      </c>
      <c r="P25" s="120">
        <v>44317</v>
      </c>
      <c r="Q25" s="120">
        <v>44409</v>
      </c>
      <c r="R25" s="9"/>
      <c r="S25" s="16"/>
      <c r="T25" s="9" t="s">
        <v>44</v>
      </c>
    </row>
    <row r="26" spans="1:20" s="121" customFormat="1" ht="47.25" customHeight="1">
      <c r="A26" s="21" t="s">
        <v>73</v>
      </c>
      <c r="B26" s="9" t="s">
        <v>30</v>
      </c>
      <c r="C26" s="9" t="s">
        <v>31</v>
      </c>
      <c r="D26" s="9" t="s">
        <v>68</v>
      </c>
      <c r="E26" s="9" t="s">
        <v>74</v>
      </c>
      <c r="F26" s="9" t="s">
        <v>75</v>
      </c>
      <c r="G26" s="9"/>
      <c r="H26" s="65" t="s">
        <v>76</v>
      </c>
      <c r="I26" s="65"/>
      <c r="J26" s="65"/>
      <c r="K26" s="12">
        <f>887326.49*3</f>
        <v>2661979.4699999997</v>
      </c>
      <c r="L26" s="12">
        <f>K26/$C$159</f>
        <v>499611.39430566237</v>
      </c>
      <c r="M26" s="22">
        <v>1</v>
      </c>
      <c r="N26" s="22">
        <v>0</v>
      </c>
      <c r="O26" s="9" t="s">
        <v>35</v>
      </c>
      <c r="P26" s="120">
        <v>43983</v>
      </c>
      <c r="Q26" s="120">
        <v>44075</v>
      </c>
      <c r="R26" s="9"/>
      <c r="S26" s="16"/>
      <c r="T26" s="9" t="s">
        <v>36</v>
      </c>
    </row>
    <row r="27" spans="1:20" s="121" customFormat="1" ht="47.25" customHeight="1">
      <c r="A27" s="21" t="s">
        <v>77</v>
      </c>
      <c r="B27" s="9" t="s">
        <v>30</v>
      </c>
      <c r="C27" s="9" t="s">
        <v>31</v>
      </c>
      <c r="D27" s="9" t="s">
        <v>68</v>
      </c>
      <c r="E27" s="9" t="s">
        <v>78</v>
      </c>
      <c r="F27" s="9" t="s">
        <v>39</v>
      </c>
      <c r="G27" s="9"/>
      <c r="H27" s="65" t="s">
        <v>79</v>
      </c>
      <c r="I27" s="65"/>
      <c r="J27" s="65"/>
      <c r="K27" s="12">
        <v>418000</v>
      </c>
      <c r="L27" s="12">
        <f>K27/$C$159</f>
        <v>78451.98100636249</v>
      </c>
      <c r="M27" s="22">
        <v>1</v>
      </c>
      <c r="N27" s="22">
        <v>0</v>
      </c>
      <c r="O27" s="9" t="s">
        <v>35</v>
      </c>
      <c r="P27" s="120">
        <v>44136</v>
      </c>
      <c r="Q27" s="120">
        <v>44287</v>
      </c>
      <c r="R27" s="9"/>
      <c r="S27" s="16"/>
      <c r="T27" s="9" t="s">
        <v>36</v>
      </c>
    </row>
    <row r="28" spans="1:20" s="121" customFormat="1" ht="47.25" customHeight="1">
      <c r="A28" s="21" t="s">
        <v>82</v>
      </c>
      <c r="B28" s="9" t="s">
        <v>30</v>
      </c>
      <c r="C28" s="9" t="s">
        <v>31</v>
      </c>
      <c r="D28" s="9" t="s">
        <v>68</v>
      </c>
      <c r="E28" s="9" t="s">
        <v>83</v>
      </c>
      <c r="F28" s="9" t="s">
        <v>39</v>
      </c>
      <c r="G28" s="9"/>
      <c r="H28" s="65" t="s">
        <v>84</v>
      </c>
      <c r="I28" s="65"/>
      <c r="J28" s="65"/>
      <c r="K28" s="12">
        <v>1456238.99</v>
      </c>
      <c r="L28" s="12">
        <f>K28/$C$159</f>
        <v>273312.99900527392</v>
      </c>
      <c r="M28" s="22">
        <v>1</v>
      </c>
      <c r="N28" s="22">
        <v>0</v>
      </c>
      <c r="O28" s="9" t="s">
        <v>35</v>
      </c>
      <c r="P28" s="120">
        <v>43983</v>
      </c>
      <c r="Q28" s="120">
        <v>44075</v>
      </c>
      <c r="R28" s="9"/>
      <c r="S28" s="16"/>
      <c r="T28" s="9" t="s">
        <v>36</v>
      </c>
    </row>
    <row r="29" spans="1:20" s="121" customFormat="1" ht="47.25" customHeight="1">
      <c r="A29" s="21" t="s">
        <v>85</v>
      </c>
      <c r="B29" s="9" t="s">
        <v>30</v>
      </c>
      <c r="C29" s="9" t="s">
        <v>31</v>
      </c>
      <c r="D29" s="9" t="s">
        <v>68</v>
      </c>
      <c r="E29" s="9" t="s">
        <v>86</v>
      </c>
      <c r="F29" s="9" t="s">
        <v>39</v>
      </c>
      <c r="G29" s="9"/>
      <c r="H29" s="65" t="s">
        <v>87</v>
      </c>
      <c r="I29" s="65"/>
      <c r="J29" s="65"/>
      <c r="K29" s="12">
        <v>57000</v>
      </c>
      <c r="L29" s="12">
        <f>K29/$C$159</f>
        <v>10697.997409958522</v>
      </c>
      <c r="M29" s="22">
        <v>1</v>
      </c>
      <c r="N29" s="22">
        <v>0</v>
      </c>
      <c r="O29" s="9" t="s">
        <v>35</v>
      </c>
      <c r="P29" s="120">
        <v>43739</v>
      </c>
      <c r="Q29" s="120">
        <v>44105</v>
      </c>
      <c r="R29" s="9"/>
      <c r="S29" s="16"/>
      <c r="T29" s="9" t="s">
        <v>36</v>
      </c>
    </row>
    <row r="30" spans="1:20" s="121" customFormat="1" ht="47.25" customHeight="1">
      <c r="A30" s="21" t="s">
        <v>88</v>
      </c>
      <c r="B30" s="9" t="s">
        <v>30</v>
      </c>
      <c r="C30" s="9" t="s">
        <v>31</v>
      </c>
      <c r="D30" s="9" t="s">
        <v>68</v>
      </c>
      <c r="E30" s="9" t="s">
        <v>89</v>
      </c>
      <c r="F30" s="9" t="s">
        <v>39</v>
      </c>
      <c r="G30" s="9"/>
      <c r="H30" s="65"/>
      <c r="I30" s="65"/>
      <c r="J30" s="65"/>
      <c r="K30" s="12">
        <v>89372.94</v>
      </c>
      <c r="L30" s="12">
        <f>K30/$C$159</f>
        <v>16773.885625269795</v>
      </c>
      <c r="M30" s="22">
        <v>1</v>
      </c>
      <c r="N30" s="22">
        <v>0</v>
      </c>
      <c r="O30" s="9" t="s">
        <v>35</v>
      </c>
      <c r="P30" s="120">
        <v>43983</v>
      </c>
      <c r="Q30" s="120">
        <v>44044</v>
      </c>
      <c r="R30" s="9"/>
      <c r="S30" s="16"/>
      <c r="T30" s="9" t="s">
        <v>36</v>
      </c>
    </row>
    <row r="31" spans="1:20" s="121" customFormat="1" ht="47.25" customHeight="1">
      <c r="A31" s="21" t="s">
        <v>90</v>
      </c>
      <c r="B31" s="9" t="s">
        <v>30</v>
      </c>
      <c r="C31" s="9" t="s">
        <v>31</v>
      </c>
      <c r="D31" s="9" t="s">
        <v>68</v>
      </c>
      <c r="E31" s="9" t="s">
        <v>91</v>
      </c>
      <c r="F31" s="9" t="s">
        <v>39</v>
      </c>
      <c r="G31" s="9"/>
      <c r="H31" s="65" t="s">
        <v>92</v>
      </c>
      <c r="I31" s="65"/>
      <c r="J31" s="65"/>
      <c r="K31" s="12">
        <v>274610</v>
      </c>
      <c r="L31" s="12">
        <f>K31/$C$159</f>
        <v>51539.948574538765</v>
      </c>
      <c r="M31" s="22">
        <v>1</v>
      </c>
      <c r="N31" s="22">
        <v>0</v>
      </c>
      <c r="O31" s="9" t="s">
        <v>35</v>
      </c>
      <c r="P31" s="120">
        <v>43739</v>
      </c>
      <c r="Q31" s="120">
        <v>44136</v>
      </c>
      <c r="R31" s="9"/>
      <c r="S31" s="16"/>
      <c r="T31" s="9" t="s">
        <v>36</v>
      </c>
    </row>
    <row r="32" spans="1:20" s="121" customFormat="1" ht="47.25" customHeight="1">
      <c r="A32" s="21" t="s">
        <v>93</v>
      </c>
      <c r="B32" s="9" t="s">
        <v>30</v>
      </c>
      <c r="C32" s="9" t="s">
        <v>31</v>
      </c>
      <c r="D32" s="9" t="s">
        <v>68</v>
      </c>
      <c r="E32" s="9" t="s">
        <v>94</v>
      </c>
      <c r="F32" s="9" t="s">
        <v>39</v>
      </c>
      <c r="G32" s="9"/>
      <c r="H32" s="65"/>
      <c r="I32" s="65"/>
      <c r="J32" s="65"/>
      <c r="K32" s="12">
        <v>350000</v>
      </c>
      <c r="L32" s="12">
        <f>K32/$C$159</f>
        <v>65689.457780447061</v>
      </c>
      <c r="M32" s="22">
        <v>1</v>
      </c>
      <c r="N32" s="22">
        <v>0</v>
      </c>
      <c r="O32" s="9" t="s">
        <v>35</v>
      </c>
      <c r="P32" s="120">
        <v>44075</v>
      </c>
      <c r="Q32" s="120">
        <v>44166</v>
      </c>
      <c r="R32" s="9"/>
      <c r="S32" s="16"/>
      <c r="T32" s="9" t="s">
        <v>44</v>
      </c>
    </row>
    <row r="33" spans="1:20" s="121" customFormat="1" ht="47.25" customHeight="1">
      <c r="A33" s="21" t="s">
        <v>96</v>
      </c>
      <c r="B33" s="9" t="s">
        <v>30</v>
      </c>
      <c r="C33" s="9" t="s">
        <v>31</v>
      </c>
      <c r="D33" s="9" t="s">
        <v>68</v>
      </c>
      <c r="E33" s="9" t="s">
        <v>97</v>
      </c>
      <c r="F33" s="9" t="s">
        <v>33</v>
      </c>
      <c r="G33" s="9"/>
      <c r="H33" s="65" t="s">
        <v>98</v>
      </c>
      <c r="I33" s="65"/>
      <c r="J33" s="65"/>
      <c r="K33" s="12">
        <v>3286438</v>
      </c>
      <c r="L33" s="12">
        <f>K33/$C$159</f>
        <v>616812.37214016251</v>
      </c>
      <c r="M33" s="22">
        <v>1</v>
      </c>
      <c r="N33" s="22">
        <v>0</v>
      </c>
      <c r="O33" s="9" t="s">
        <v>35</v>
      </c>
      <c r="P33" s="120">
        <v>43983</v>
      </c>
      <c r="Q33" s="120">
        <v>44075</v>
      </c>
      <c r="R33" s="9"/>
      <c r="S33" s="16"/>
      <c r="T33" s="9" t="s">
        <v>36</v>
      </c>
    </row>
    <row r="34" spans="1:20" s="121" customFormat="1" ht="47.25" customHeight="1">
      <c r="A34" s="21" t="s">
        <v>99</v>
      </c>
      <c r="B34" s="9" t="s">
        <v>30</v>
      </c>
      <c r="C34" s="9" t="s">
        <v>31</v>
      </c>
      <c r="D34" s="9" t="s">
        <v>68</v>
      </c>
      <c r="E34" s="9" t="s">
        <v>100</v>
      </c>
      <c r="F34" s="9" t="s">
        <v>39</v>
      </c>
      <c r="G34" s="9"/>
      <c r="H34" s="65"/>
      <c r="I34" s="65"/>
      <c r="J34" s="65"/>
      <c r="K34" s="12">
        <v>1697525</v>
      </c>
      <c r="L34" s="12">
        <f>K34/$C$159</f>
        <v>318598.56233929546</v>
      </c>
      <c r="M34" s="22">
        <v>1</v>
      </c>
      <c r="N34" s="22">
        <v>0</v>
      </c>
      <c r="O34" s="9" t="s">
        <v>35</v>
      </c>
      <c r="P34" s="120">
        <v>44166</v>
      </c>
      <c r="Q34" s="120">
        <v>44256</v>
      </c>
      <c r="R34" s="9"/>
      <c r="S34" s="16"/>
      <c r="T34" s="9" t="s">
        <v>44</v>
      </c>
    </row>
    <row r="35" spans="1:20" s="121" customFormat="1" ht="47.25" customHeight="1">
      <c r="A35" s="21" t="s">
        <v>101</v>
      </c>
      <c r="B35" s="9" t="s">
        <v>30</v>
      </c>
      <c r="C35" s="9" t="s">
        <v>31</v>
      </c>
      <c r="D35" s="9" t="s">
        <v>102</v>
      </c>
      <c r="E35" s="9" t="s">
        <v>103</v>
      </c>
      <c r="F35" s="9" t="s">
        <v>39</v>
      </c>
      <c r="G35" s="9"/>
      <c r="H35" s="65"/>
      <c r="I35" s="65"/>
      <c r="J35" s="65"/>
      <c r="K35" s="12">
        <v>150000</v>
      </c>
      <c r="L35" s="12">
        <f>K35/$C$159</f>
        <v>28152.624763048741</v>
      </c>
      <c r="M35" s="22">
        <v>1</v>
      </c>
      <c r="N35" s="22">
        <v>0</v>
      </c>
      <c r="O35" s="9" t="s">
        <v>35</v>
      </c>
      <c r="P35" s="120">
        <v>44256</v>
      </c>
      <c r="Q35" s="120">
        <v>44348</v>
      </c>
      <c r="R35" s="9"/>
      <c r="S35" s="16"/>
      <c r="T35" s="9" t="s">
        <v>44</v>
      </c>
    </row>
    <row r="36" spans="1:20" s="121" customFormat="1" ht="47.25" customHeight="1">
      <c r="A36" s="21" t="s">
        <v>105</v>
      </c>
      <c r="B36" s="9" t="s">
        <v>30</v>
      </c>
      <c r="C36" s="9" t="s">
        <v>31</v>
      </c>
      <c r="D36" s="9" t="s">
        <v>102</v>
      </c>
      <c r="E36" s="9" t="s">
        <v>106</v>
      </c>
      <c r="F36" s="9" t="s">
        <v>39</v>
      </c>
      <c r="G36" s="9"/>
      <c r="H36" s="65"/>
      <c r="I36" s="65"/>
      <c r="J36" s="65"/>
      <c r="K36" s="12">
        <v>100000</v>
      </c>
      <c r="L36" s="12">
        <f>K36/$C$159</f>
        <v>18768.41650869916</v>
      </c>
      <c r="M36" s="22">
        <v>1</v>
      </c>
      <c r="N36" s="22">
        <v>0</v>
      </c>
      <c r="O36" s="9" t="s">
        <v>35</v>
      </c>
      <c r="P36" s="120">
        <v>44256</v>
      </c>
      <c r="Q36" s="120">
        <v>44348</v>
      </c>
      <c r="R36" s="9"/>
      <c r="S36" s="16"/>
      <c r="T36" s="9" t="s">
        <v>44</v>
      </c>
    </row>
    <row r="37" spans="1:20" s="121" customFormat="1" ht="47.25" customHeight="1">
      <c r="A37" s="21" t="s">
        <v>107</v>
      </c>
      <c r="B37" s="9" t="s">
        <v>30</v>
      </c>
      <c r="C37" s="9" t="s">
        <v>31</v>
      </c>
      <c r="D37" s="9" t="s">
        <v>102</v>
      </c>
      <c r="E37" s="9" t="s">
        <v>108</v>
      </c>
      <c r="F37" s="9" t="s">
        <v>39</v>
      </c>
      <c r="G37" s="9"/>
      <c r="H37" s="65"/>
      <c r="I37" s="65"/>
      <c r="J37" s="65"/>
      <c r="K37" s="12">
        <v>230000</v>
      </c>
      <c r="L37" s="12">
        <f>K37/$C$159</f>
        <v>43167.357970008066</v>
      </c>
      <c r="M37" s="22">
        <v>1</v>
      </c>
      <c r="N37" s="22">
        <v>0</v>
      </c>
      <c r="O37" s="9" t="s">
        <v>35</v>
      </c>
      <c r="P37" s="120">
        <v>44256</v>
      </c>
      <c r="Q37" s="120">
        <v>44348</v>
      </c>
      <c r="R37" s="9"/>
      <c r="S37" s="16"/>
      <c r="T37" s="9" t="s">
        <v>36</v>
      </c>
    </row>
    <row r="38" spans="1:20" s="121" customFormat="1" ht="47.25" customHeight="1">
      <c r="A38" s="21" t="s">
        <v>109</v>
      </c>
      <c r="B38" s="9" t="s">
        <v>30</v>
      </c>
      <c r="C38" s="9" t="s">
        <v>31</v>
      </c>
      <c r="D38" s="9" t="s">
        <v>102</v>
      </c>
      <c r="E38" s="9" t="s">
        <v>110</v>
      </c>
      <c r="F38" s="9" t="s">
        <v>39</v>
      </c>
      <c r="G38" s="9"/>
      <c r="H38" s="65"/>
      <c r="I38" s="65"/>
      <c r="J38" s="65"/>
      <c r="K38" s="12">
        <v>300000</v>
      </c>
      <c r="L38" s="12">
        <f>K38/$C$159</f>
        <v>56305.249526097483</v>
      </c>
      <c r="M38" s="22">
        <v>1</v>
      </c>
      <c r="N38" s="22">
        <v>0</v>
      </c>
      <c r="O38" s="9" t="s">
        <v>35</v>
      </c>
      <c r="P38" s="120">
        <v>44256</v>
      </c>
      <c r="Q38" s="120">
        <v>44348</v>
      </c>
      <c r="R38" s="9"/>
      <c r="S38" s="16"/>
      <c r="T38" s="9" t="s">
        <v>44</v>
      </c>
    </row>
    <row r="39" spans="1:20" s="121" customFormat="1" ht="47.25" customHeight="1">
      <c r="A39" s="21" t="s">
        <v>111</v>
      </c>
      <c r="B39" s="9" t="s">
        <v>30</v>
      </c>
      <c r="C39" s="9" t="s">
        <v>31</v>
      </c>
      <c r="D39" s="9" t="s">
        <v>102</v>
      </c>
      <c r="E39" s="9" t="s">
        <v>112</v>
      </c>
      <c r="F39" s="9" t="s">
        <v>39</v>
      </c>
      <c r="G39" s="9"/>
      <c r="H39" s="65"/>
      <c r="I39" s="65"/>
      <c r="J39" s="65"/>
      <c r="K39" s="12">
        <v>100000</v>
      </c>
      <c r="L39" s="12">
        <f>K39/$C$159</f>
        <v>18768.41650869916</v>
      </c>
      <c r="M39" s="22">
        <v>1</v>
      </c>
      <c r="N39" s="22">
        <v>0</v>
      </c>
      <c r="O39" s="9" t="s">
        <v>35</v>
      </c>
      <c r="P39" s="120">
        <v>44256</v>
      </c>
      <c r="Q39" s="120">
        <v>44348</v>
      </c>
      <c r="R39" s="9"/>
      <c r="S39" s="16"/>
      <c r="T39" s="9" t="s">
        <v>44</v>
      </c>
    </row>
    <row r="40" spans="1:20" s="121" customFormat="1" ht="47.25" customHeight="1">
      <c r="A40" s="21" t="s">
        <v>113</v>
      </c>
      <c r="B40" s="9" t="s">
        <v>30</v>
      </c>
      <c r="C40" s="9" t="s">
        <v>31</v>
      </c>
      <c r="D40" s="9" t="s">
        <v>102</v>
      </c>
      <c r="E40" s="9" t="s">
        <v>114</v>
      </c>
      <c r="F40" s="9" t="s">
        <v>39</v>
      </c>
      <c r="G40" s="9"/>
      <c r="H40" s="65"/>
      <c r="I40" s="65"/>
      <c r="J40" s="65"/>
      <c r="K40" s="12">
        <v>100000</v>
      </c>
      <c r="L40" s="12">
        <f>K40/$C$159</f>
        <v>18768.41650869916</v>
      </c>
      <c r="M40" s="22">
        <v>1</v>
      </c>
      <c r="N40" s="22">
        <v>0</v>
      </c>
      <c r="O40" s="9" t="s">
        <v>35</v>
      </c>
      <c r="P40" s="120">
        <v>44256</v>
      </c>
      <c r="Q40" s="120">
        <v>44348</v>
      </c>
      <c r="R40" s="9"/>
      <c r="S40" s="16"/>
      <c r="T40" s="9" t="s">
        <v>44</v>
      </c>
    </row>
    <row r="41" spans="1:20" s="121" customFormat="1" ht="47.25" customHeight="1">
      <c r="A41" s="21" t="s">
        <v>115</v>
      </c>
      <c r="B41" s="9" t="s">
        <v>30</v>
      </c>
      <c r="C41" s="9" t="s">
        <v>31</v>
      </c>
      <c r="D41" s="9" t="s">
        <v>102</v>
      </c>
      <c r="E41" s="9" t="s">
        <v>116</v>
      </c>
      <c r="F41" s="9" t="s">
        <v>39</v>
      </c>
      <c r="G41" s="9"/>
      <c r="H41" s="65"/>
      <c r="I41" s="65"/>
      <c r="J41" s="65"/>
      <c r="K41" s="12">
        <v>100000</v>
      </c>
      <c r="L41" s="12">
        <f>K41/$C$159</f>
        <v>18768.41650869916</v>
      </c>
      <c r="M41" s="22">
        <v>1</v>
      </c>
      <c r="N41" s="22">
        <v>0</v>
      </c>
      <c r="O41" s="9" t="s">
        <v>35</v>
      </c>
      <c r="P41" s="120">
        <v>44075</v>
      </c>
      <c r="Q41" s="120">
        <v>44166</v>
      </c>
      <c r="R41" s="9"/>
      <c r="S41" s="16"/>
      <c r="T41" s="9" t="s">
        <v>44</v>
      </c>
    </row>
    <row r="42" spans="1:20" s="121" customFormat="1" ht="47.25" customHeight="1">
      <c r="A42" s="21" t="s">
        <v>117</v>
      </c>
      <c r="B42" s="9" t="s">
        <v>30</v>
      </c>
      <c r="C42" s="9" t="s">
        <v>31</v>
      </c>
      <c r="D42" s="9" t="s">
        <v>102</v>
      </c>
      <c r="E42" s="9" t="s">
        <v>118</v>
      </c>
      <c r="F42" s="9" t="s">
        <v>39</v>
      </c>
      <c r="G42" s="9"/>
      <c r="H42" s="65"/>
      <c r="I42" s="65"/>
      <c r="J42" s="65"/>
      <c r="K42" s="12">
        <v>800000</v>
      </c>
      <c r="L42" s="12">
        <f>K42/$C$159</f>
        <v>150147.33206959328</v>
      </c>
      <c r="M42" s="22">
        <v>0</v>
      </c>
      <c r="N42" s="22">
        <v>1</v>
      </c>
      <c r="O42" s="9" t="s">
        <v>35</v>
      </c>
      <c r="P42" s="120">
        <v>44075</v>
      </c>
      <c r="Q42" s="120">
        <v>44166</v>
      </c>
      <c r="R42" s="9"/>
      <c r="S42" s="16"/>
      <c r="T42" s="9" t="s">
        <v>44</v>
      </c>
    </row>
    <row r="43" spans="1:20" s="121" customFormat="1" ht="47.25" customHeight="1">
      <c r="A43" s="21" t="s">
        <v>119</v>
      </c>
      <c r="B43" s="9" t="s">
        <v>30</v>
      </c>
      <c r="C43" s="9" t="s">
        <v>31</v>
      </c>
      <c r="D43" s="9" t="s">
        <v>102</v>
      </c>
      <c r="E43" s="9" t="s">
        <v>120</v>
      </c>
      <c r="F43" s="9" t="s">
        <v>39</v>
      </c>
      <c r="G43" s="9"/>
      <c r="H43" s="65"/>
      <c r="I43" s="65"/>
      <c r="J43" s="65"/>
      <c r="K43" s="12">
        <v>400000</v>
      </c>
      <c r="L43" s="12">
        <f>K43/$C$159</f>
        <v>75073.666034796639</v>
      </c>
      <c r="M43" s="22">
        <v>1</v>
      </c>
      <c r="N43" s="22">
        <v>0</v>
      </c>
      <c r="O43" s="9" t="s">
        <v>35</v>
      </c>
      <c r="P43" s="120">
        <v>44013</v>
      </c>
      <c r="Q43" s="120">
        <v>44105</v>
      </c>
      <c r="R43" s="9"/>
      <c r="S43" s="16"/>
      <c r="T43" s="9" t="s">
        <v>44</v>
      </c>
    </row>
    <row r="44" spans="1:20" s="121" customFormat="1" ht="47.25" customHeight="1">
      <c r="A44" s="21" t="s">
        <v>121</v>
      </c>
      <c r="B44" s="9" t="s">
        <v>30</v>
      </c>
      <c r="C44" s="9" t="s">
        <v>46</v>
      </c>
      <c r="D44" s="9" t="s">
        <v>122</v>
      </c>
      <c r="E44" s="9" t="s">
        <v>123</v>
      </c>
      <c r="F44" s="9" t="s">
        <v>39</v>
      </c>
      <c r="G44" s="9"/>
      <c r="H44" s="65" t="s">
        <v>124</v>
      </c>
      <c r="I44" s="65"/>
      <c r="J44" s="65"/>
      <c r="K44" s="12">
        <v>1820000</v>
      </c>
      <c r="L44" s="12">
        <f>K44/$C$159</f>
        <v>341585.18045832473</v>
      </c>
      <c r="M44" s="22">
        <v>1</v>
      </c>
      <c r="N44" s="22">
        <v>0</v>
      </c>
      <c r="O44" s="9" t="s">
        <v>35</v>
      </c>
      <c r="P44" s="120">
        <v>44013</v>
      </c>
      <c r="Q44" s="120">
        <v>44075</v>
      </c>
      <c r="R44" s="9"/>
      <c r="S44" s="16"/>
      <c r="T44" s="9" t="s">
        <v>36</v>
      </c>
    </row>
    <row r="45" spans="1:20" s="121" customFormat="1" ht="47.25" customHeight="1">
      <c r="A45" s="21" t="s">
        <v>125</v>
      </c>
      <c r="B45" s="9" t="s">
        <v>30</v>
      </c>
      <c r="C45" s="9" t="s">
        <v>31</v>
      </c>
      <c r="D45" s="9" t="s">
        <v>126</v>
      </c>
      <c r="E45" s="9" t="s">
        <v>127</v>
      </c>
      <c r="F45" s="9" t="s">
        <v>39</v>
      </c>
      <c r="G45" s="9"/>
      <c r="H45" s="65" t="s">
        <v>128</v>
      </c>
      <c r="I45" s="65"/>
      <c r="J45" s="65"/>
      <c r="K45" s="12">
        <v>1140000</v>
      </c>
      <c r="L45" s="12">
        <f>K45/$C$159</f>
        <v>213959.94819917044</v>
      </c>
      <c r="M45" s="22">
        <v>1</v>
      </c>
      <c r="N45" s="22">
        <v>0</v>
      </c>
      <c r="O45" s="9" t="s">
        <v>35</v>
      </c>
      <c r="P45" s="120">
        <v>43983</v>
      </c>
      <c r="Q45" s="120">
        <v>44166</v>
      </c>
      <c r="R45" s="9"/>
      <c r="S45" s="16"/>
      <c r="T45" s="9" t="s">
        <v>36</v>
      </c>
    </row>
    <row r="46" spans="1:20" s="121" customFormat="1" ht="47.25" customHeight="1">
      <c r="A46" s="21" t="s">
        <v>129</v>
      </c>
      <c r="B46" s="9" t="s">
        <v>30</v>
      </c>
      <c r="C46" s="9" t="s">
        <v>31</v>
      </c>
      <c r="D46" s="9" t="s">
        <v>126</v>
      </c>
      <c r="E46" s="9" t="s">
        <v>130</v>
      </c>
      <c r="F46" s="9" t="s">
        <v>39</v>
      </c>
      <c r="G46" s="9"/>
      <c r="H46" s="65" t="s">
        <v>131</v>
      </c>
      <c r="I46" s="65"/>
      <c r="J46" s="65"/>
      <c r="K46" s="12">
        <v>228000</v>
      </c>
      <c r="L46" s="12">
        <f>K46/$C$159</f>
        <v>42791.989639834086</v>
      </c>
      <c r="M46" s="22">
        <v>1</v>
      </c>
      <c r="N46" s="22">
        <v>0</v>
      </c>
      <c r="O46" s="9" t="s">
        <v>35</v>
      </c>
      <c r="P46" s="120">
        <v>43983</v>
      </c>
      <c r="Q46" s="120">
        <v>44166</v>
      </c>
      <c r="R46" s="9"/>
      <c r="S46" s="16"/>
      <c r="T46" s="9" t="s">
        <v>36</v>
      </c>
    </row>
    <row r="47" spans="1:20" s="121" customFormat="1" ht="47.25" customHeight="1">
      <c r="A47" s="21" t="s">
        <v>132</v>
      </c>
      <c r="B47" s="9" t="s">
        <v>30</v>
      </c>
      <c r="C47" s="9" t="s">
        <v>31</v>
      </c>
      <c r="D47" s="9" t="s">
        <v>32</v>
      </c>
      <c r="E47" s="9" t="s">
        <v>133</v>
      </c>
      <c r="F47" s="9" t="s">
        <v>39</v>
      </c>
      <c r="G47" s="9"/>
      <c r="H47" s="65"/>
      <c r="I47" s="65"/>
      <c r="J47" s="65"/>
      <c r="K47" s="12">
        <v>48000</v>
      </c>
      <c r="L47" s="12">
        <f>K47/$C$159</f>
        <v>9008.8399241755978</v>
      </c>
      <c r="M47" s="22">
        <v>1</v>
      </c>
      <c r="N47" s="22">
        <v>0</v>
      </c>
      <c r="O47" s="9" t="s">
        <v>35</v>
      </c>
      <c r="P47" s="120">
        <v>44075</v>
      </c>
      <c r="Q47" s="120">
        <v>44166</v>
      </c>
      <c r="R47" s="9"/>
      <c r="S47" s="16"/>
      <c r="T47" s="9" t="s">
        <v>44</v>
      </c>
    </row>
    <row r="48" spans="1:20" s="121" customFormat="1" ht="47.25" customHeight="1">
      <c r="A48" s="21" t="s">
        <v>134</v>
      </c>
      <c r="B48" s="9" t="s">
        <v>30</v>
      </c>
      <c r="C48" s="9" t="s">
        <v>31</v>
      </c>
      <c r="D48" s="9" t="s">
        <v>126</v>
      </c>
      <c r="E48" s="9" t="s">
        <v>135</v>
      </c>
      <c r="F48" s="9" t="s">
        <v>39</v>
      </c>
      <c r="G48" s="9"/>
      <c r="H48" s="65"/>
      <c r="I48" s="65"/>
      <c r="J48" s="65"/>
      <c r="K48" s="12">
        <v>608000</v>
      </c>
      <c r="L48" s="12">
        <f>K48/$C$159</f>
        <v>114111.9723728909</v>
      </c>
      <c r="M48" s="22">
        <v>1</v>
      </c>
      <c r="N48" s="22">
        <v>0</v>
      </c>
      <c r="O48" s="9" t="s">
        <v>35</v>
      </c>
      <c r="P48" s="120">
        <v>44075</v>
      </c>
      <c r="Q48" s="120">
        <v>44166</v>
      </c>
      <c r="R48" s="9"/>
      <c r="S48" s="16"/>
      <c r="T48" s="9" t="s">
        <v>44</v>
      </c>
    </row>
    <row r="49" spans="1:21" s="121" customFormat="1" ht="47.25" customHeight="1">
      <c r="A49" s="21" t="s">
        <v>136</v>
      </c>
      <c r="B49" s="9" t="s">
        <v>30</v>
      </c>
      <c r="C49" s="9" t="s">
        <v>31</v>
      </c>
      <c r="D49" s="9" t="s">
        <v>126</v>
      </c>
      <c r="E49" s="9" t="s">
        <v>137</v>
      </c>
      <c r="F49" s="9" t="s">
        <v>39</v>
      </c>
      <c r="G49" s="9"/>
      <c r="H49" s="65"/>
      <c r="I49" s="65"/>
      <c r="J49" s="65"/>
      <c r="K49" s="12">
        <f>152000+304000</f>
        <v>456000</v>
      </c>
      <c r="L49" s="12">
        <f>K49/$C$159</f>
        <v>85583.979279668172</v>
      </c>
      <c r="M49" s="22">
        <v>1</v>
      </c>
      <c r="N49" s="22">
        <v>0</v>
      </c>
      <c r="O49" s="9" t="s">
        <v>35</v>
      </c>
      <c r="P49" s="120">
        <v>44075</v>
      </c>
      <c r="Q49" s="120">
        <v>44166</v>
      </c>
      <c r="R49" s="9"/>
      <c r="S49" s="16"/>
      <c r="T49" s="9" t="s">
        <v>44</v>
      </c>
    </row>
    <row r="50" spans="1:21" s="121" customFormat="1" ht="47.25" customHeight="1">
      <c r="A50" s="21" t="s">
        <v>138</v>
      </c>
      <c r="B50" s="9" t="s">
        <v>30</v>
      </c>
      <c r="C50" s="9" t="s">
        <v>31</v>
      </c>
      <c r="D50" s="9" t="s">
        <v>139</v>
      </c>
      <c r="E50" s="9" t="s">
        <v>140</v>
      </c>
      <c r="F50" s="9" t="s">
        <v>39</v>
      </c>
      <c r="G50" s="9"/>
      <c r="H50" s="65"/>
      <c r="I50" s="65"/>
      <c r="J50" s="65"/>
      <c r="K50" s="12">
        <v>95000</v>
      </c>
      <c r="L50" s="12">
        <f>K50/$C$159</f>
        <v>17829.995683264202</v>
      </c>
      <c r="M50" s="22">
        <v>1</v>
      </c>
      <c r="N50" s="22">
        <v>0</v>
      </c>
      <c r="O50" s="9" t="s">
        <v>35</v>
      </c>
      <c r="P50" s="120">
        <v>44075</v>
      </c>
      <c r="Q50" s="120">
        <v>44166</v>
      </c>
      <c r="R50" s="9"/>
      <c r="S50" s="16"/>
      <c r="T50" s="9" t="s">
        <v>44</v>
      </c>
    </row>
    <row r="51" spans="1:21" s="121" customFormat="1" ht="47.25" customHeight="1">
      <c r="A51" s="21" t="s">
        <v>141</v>
      </c>
      <c r="B51" s="9" t="s">
        <v>30</v>
      </c>
      <c r="C51" s="9" t="s">
        <v>31</v>
      </c>
      <c r="D51" s="9" t="s">
        <v>142</v>
      </c>
      <c r="E51" s="9" t="s">
        <v>143</v>
      </c>
      <c r="F51" s="9" t="s">
        <v>39</v>
      </c>
      <c r="G51" s="9"/>
      <c r="H51" s="65"/>
      <c r="I51" s="65"/>
      <c r="J51" s="65"/>
      <c r="K51" s="12">
        <v>67920</v>
      </c>
      <c r="L51" s="12">
        <f>K51/$C$159</f>
        <v>12747.50849270847</v>
      </c>
      <c r="M51" s="22">
        <v>1</v>
      </c>
      <c r="N51" s="22">
        <v>0</v>
      </c>
      <c r="O51" s="9" t="s">
        <v>35</v>
      </c>
      <c r="P51" s="120">
        <v>43983</v>
      </c>
      <c r="Q51" s="120">
        <v>44075</v>
      </c>
      <c r="R51" s="9"/>
      <c r="S51" s="16"/>
      <c r="T51" s="9" t="s">
        <v>44</v>
      </c>
    </row>
    <row r="52" spans="1:21" s="121" customFormat="1" ht="47.25" customHeight="1">
      <c r="A52" s="21" t="s">
        <v>146</v>
      </c>
      <c r="B52" s="9" t="s">
        <v>30</v>
      </c>
      <c r="C52" s="9" t="s">
        <v>46</v>
      </c>
      <c r="D52" s="9" t="s">
        <v>147</v>
      </c>
      <c r="E52" s="9" t="s">
        <v>148</v>
      </c>
      <c r="F52" s="9" t="s">
        <v>149</v>
      </c>
      <c r="G52" s="9"/>
      <c r="H52" s="65" t="s">
        <v>145</v>
      </c>
      <c r="I52" s="65"/>
      <c r="J52" s="65"/>
      <c r="K52" s="12">
        <v>41800000</v>
      </c>
      <c r="L52" s="12">
        <f>K52/$C$159</f>
        <v>7845198.1006362494</v>
      </c>
      <c r="M52" s="22">
        <v>1</v>
      </c>
      <c r="N52" s="22">
        <v>0</v>
      </c>
      <c r="O52" s="9" t="s">
        <v>150</v>
      </c>
      <c r="P52" s="120">
        <v>43831</v>
      </c>
      <c r="Q52" s="120">
        <v>44136</v>
      </c>
      <c r="R52" s="9"/>
      <c r="S52" s="16"/>
      <c r="T52" s="9" t="s">
        <v>36</v>
      </c>
    </row>
    <row r="53" spans="1:21" s="121" customFormat="1" ht="47.25" customHeight="1">
      <c r="A53" s="21" t="s">
        <v>151</v>
      </c>
      <c r="B53" s="9" t="s">
        <v>30</v>
      </c>
      <c r="C53" s="9" t="s">
        <v>46</v>
      </c>
      <c r="D53" s="9" t="s">
        <v>147</v>
      </c>
      <c r="E53" s="9" t="s">
        <v>152</v>
      </c>
      <c r="F53" s="9" t="s">
        <v>39</v>
      </c>
      <c r="G53" s="9"/>
      <c r="H53" s="65"/>
      <c r="I53" s="65"/>
      <c r="J53" s="65"/>
      <c r="K53" s="12">
        <v>2180000</v>
      </c>
      <c r="L53" s="12">
        <f>K53/$C$159</f>
        <v>409151.47988964169</v>
      </c>
      <c r="M53" s="22">
        <v>1</v>
      </c>
      <c r="N53" s="22">
        <v>0</v>
      </c>
      <c r="O53" s="9" t="s">
        <v>35</v>
      </c>
      <c r="P53" s="120">
        <v>44044</v>
      </c>
      <c r="Q53" s="120">
        <v>44136</v>
      </c>
      <c r="R53" s="9"/>
      <c r="S53" s="16"/>
      <c r="T53" s="9" t="s">
        <v>44</v>
      </c>
    </row>
    <row r="54" spans="1:21" s="121" customFormat="1" ht="47.25" customHeight="1">
      <c r="A54" s="21" t="s">
        <v>153</v>
      </c>
      <c r="B54" s="9" t="s">
        <v>30</v>
      </c>
      <c r="C54" s="9" t="s">
        <v>31</v>
      </c>
      <c r="D54" s="9" t="s">
        <v>154</v>
      </c>
      <c r="E54" s="9" t="s">
        <v>155</v>
      </c>
      <c r="F54" s="9" t="s">
        <v>144</v>
      </c>
      <c r="G54" s="9">
        <v>2</v>
      </c>
      <c r="H54" s="65" t="s">
        <v>145</v>
      </c>
      <c r="I54" s="65"/>
      <c r="J54" s="65"/>
      <c r="K54" s="12">
        <v>1090000</v>
      </c>
      <c r="L54" s="12">
        <f>K54/$C$159</f>
        <v>204575.73994482085</v>
      </c>
      <c r="M54" s="22">
        <v>1</v>
      </c>
      <c r="N54" s="22">
        <v>0</v>
      </c>
      <c r="O54" s="9" t="s">
        <v>35</v>
      </c>
      <c r="P54" s="120">
        <v>43770</v>
      </c>
      <c r="Q54" s="120">
        <v>44075</v>
      </c>
      <c r="R54" s="9"/>
      <c r="S54" s="16"/>
      <c r="T54" s="9" t="s">
        <v>36</v>
      </c>
      <c r="U54" s="128"/>
    </row>
    <row r="55" spans="1:21" s="121" customFormat="1" ht="47.25" customHeight="1">
      <c r="A55" s="21" t="s">
        <v>156</v>
      </c>
      <c r="B55" s="9" t="s">
        <v>30</v>
      </c>
      <c r="C55" s="9" t="s">
        <v>31</v>
      </c>
      <c r="D55" s="9" t="s">
        <v>32</v>
      </c>
      <c r="E55" s="9" t="s">
        <v>157</v>
      </c>
      <c r="F55" s="9" t="s">
        <v>39</v>
      </c>
      <c r="G55" s="9"/>
      <c r="H55" s="65"/>
      <c r="I55" s="65"/>
      <c r="J55" s="65"/>
      <c r="K55" s="12">
        <v>350000</v>
      </c>
      <c r="L55" s="12">
        <f>K55/$C$159</f>
        <v>65689.457780447061</v>
      </c>
      <c r="M55" s="22">
        <v>1</v>
      </c>
      <c r="N55" s="22">
        <v>0</v>
      </c>
      <c r="O55" s="9" t="s">
        <v>35</v>
      </c>
      <c r="P55" s="120">
        <v>44013</v>
      </c>
      <c r="Q55" s="120">
        <v>44105</v>
      </c>
      <c r="R55" s="9"/>
      <c r="S55" s="16"/>
      <c r="T55" s="9" t="s">
        <v>44</v>
      </c>
    </row>
    <row r="56" spans="1:21" s="121" customFormat="1" ht="47.25" customHeight="1">
      <c r="A56" s="21" t="s">
        <v>158</v>
      </c>
      <c r="B56" s="9" t="s">
        <v>30</v>
      </c>
      <c r="C56" s="9" t="s">
        <v>31</v>
      </c>
      <c r="D56" s="9" t="s">
        <v>159</v>
      </c>
      <c r="E56" s="9" t="s">
        <v>160</v>
      </c>
      <c r="F56" s="9" t="s">
        <v>161</v>
      </c>
      <c r="G56" s="9"/>
      <c r="H56" s="65" t="s">
        <v>162</v>
      </c>
      <c r="I56" s="65"/>
      <c r="J56" s="65"/>
      <c r="K56" s="12">
        <v>175000</v>
      </c>
      <c r="L56" s="12">
        <f>K56/$C$159</f>
        <v>32844.72889022353</v>
      </c>
      <c r="M56" s="22">
        <v>1</v>
      </c>
      <c r="N56" s="22">
        <v>0</v>
      </c>
      <c r="O56" s="9" t="s">
        <v>35</v>
      </c>
      <c r="P56" s="120">
        <v>43983</v>
      </c>
      <c r="Q56" s="120">
        <v>44044</v>
      </c>
      <c r="R56" s="9"/>
      <c r="S56" s="16"/>
      <c r="T56" s="9" t="s">
        <v>36</v>
      </c>
    </row>
    <row r="57" spans="1:21" s="121" customFormat="1" ht="47.25" customHeight="1">
      <c r="A57" s="21" t="s">
        <v>163</v>
      </c>
      <c r="B57" s="9" t="s">
        <v>30</v>
      </c>
      <c r="C57" s="9" t="s">
        <v>31</v>
      </c>
      <c r="D57" s="9" t="s">
        <v>154</v>
      </c>
      <c r="E57" s="9" t="s">
        <v>164</v>
      </c>
      <c r="F57" s="9" t="s">
        <v>161</v>
      </c>
      <c r="G57" s="9"/>
      <c r="H57" s="65"/>
      <c r="I57" s="65"/>
      <c r="J57" s="65"/>
      <c r="K57" s="12">
        <v>1272000</v>
      </c>
      <c r="L57" s="12">
        <f>K57/$C$159</f>
        <v>238734.25799065334</v>
      </c>
      <c r="M57" s="22">
        <v>1</v>
      </c>
      <c r="N57" s="22" t="s">
        <v>165</v>
      </c>
      <c r="O57" s="9" t="s">
        <v>35</v>
      </c>
      <c r="P57" s="120">
        <v>44136</v>
      </c>
      <c r="Q57" s="120">
        <v>44256</v>
      </c>
      <c r="R57" s="9"/>
      <c r="S57" s="16"/>
      <c r="T57" s="9" t="s">
        <v>44</v>
      </c>
    </row>
    <row r="58" spans="1:21" s="121" customFormat="1" ht="47.25" customHeight="1">
      <c r="A58" s="21" t="s">
        <v>166</v>
      </c>
      <c r="B58" s="9" t="s">
        <v>30</v>
      </c>
      <c r="C58" s="9" t="s">
        <v>31</v>
      </c>
      <c r="D58" s="9" t="s">
        <v>159</v>
      </c>
      <c r="E58" s="9" t="s">
        <v>167</v>
      </c>
      <c r="F58" s="9" t="s">
        <v>168</v>
      </c>
      <c r="G58" s="9"/>
      <c r="H58" s="65" t="s">
        <v>169</v>
      </c>
      <c r="I58" s="65"/>
      <c r="J58" s="65"/>
      <c r="K58" s="12">
        <v>46267.199999999997</v>
      </c>
      <c r="L58" s="12">
        <f>K58/$C$159</f>
        <v>8683.6208029128575</v>
      </c>
      <c r="M58" s="22">
        <v>1</v>
      </c>
      <c r="N58" s="22">
        <v>0</v>
      </c>
      <c r="O58" s="9" t="s">
        <v>368</v>
      </c>
      <c r="P58" s="120">
        <v>43983</v>
      </c>
      <c r="Q58" s="120">
        <v>44044</v>
      </c>
      <c r="R58" s="9"/>
      <c r="S58" s="16"/>
      <c r="T58" s="9" t="s">
        <v>36</v>
      </c>
    </row>
    <row r="59" spans="1:21" s="121" customFormat="1" ht="47.25" customHeight="1">
      <c r="A59" s="21" t="s">
        <v>170</v>
      </c>
      <c r="B59" s="9" t="s">
        <v>30</v>
      </c>
      <c r="C59" s="9" t="s">
        <v>31</v>
      </c>
      <c r="D59" s="9" t="s">
        <v>122</v>
      </c>
      <c r="E59" s="9" t="s">
        <v>171</v>
      </c>
      <c r="F59" s="9" t="s">
        <v>39</v>
      </c>
      <c r="G59" s="9"/>
      <c r="H59" s="65"/>
      <c r="I59" s="65"/>
      <c r="J59" s="65"/>
      <c r="K59" s="12">
        <v>1000000</v>
      </c>
      <c r="L59" s="12">
        <f>K59/$C$159</f>
        <v>187684.16508699162</v>
      </c>
      <c r="M59" s="22">
        <v>1</v>
      </c>
      <c r="N59" s="22">
        <v>0</v>
      </c>
      <c r="O59" s="9" t="s">
        <v>35</v>
      </c>
      <c r="P59" s="120">
        <v>44075</v>
      </c>
      <c r="Q59" s="120">
        <v>44166</v>
      </c>
      <c r="R59" s="9"/>
      <c r="S59" s="16"/>
      <c r="T59" s="9" t="s">
        <v>44</v>
      </c>
    </row>
    <row r="60" spans="1:21" s="121" customFormat="1" ht="47.25" customHeight="1">
      <c r="A60" s="21" t="s">
        <v>172</v>
      </c>
      <c r="B60" s="9" t="s">
        <v>30</v>
      </c>
      <c r="C60" s="9" t="s">
        <v>31</v>
      </c>
      <c r="D60" s="9" t="s">
        <v>68</v>
      </c>
      <c r="E60" s="9" t="s">
        <v>173</v>
      </c>
      <c r="F60" s="9" t="s">
        <v>39</v>
      </c>
      <c r="G60" s="9"/>
      <c r="H60" s="65"/>
      <c r="I60" s="65"/>
      <c r="J60" s="65"/>
      <c r="K60" s="12">
        <v>672000</v>
      </c>
      <c r="L60" s="12">
        <f>K60/$C$159</f>
        <v>126123.75893845836</v>
      </c>
      <c r="M60" s="22">
        <v>1</v>
      </c>
      <c r="N60" s="22">
        <v>0</v>
      </c>
      <c r="O60" s="9" t="s">
        <v>35</v>
      </c>
      <c r="P60" s="120">
        <v>44197</v>
      </c>
      <c r="Q60" s="120">
        <v>44287</v>
      </c>
      <c r="R60" s="9"/>
      <c r="S60" s="16"/>
      <c r="T60" s="9" t="s">
        <v>44</v>
      </c>
    </row>
    <row r="61" spans="1:21" s="121" customFormat="1" ht="47.25" customHeight="1">
      <c r="A61" s="21" t="s">
        <v>174</v>
      </c>
      <c r="B61" s="9" t="s">
        <v>30</v>
      </c>
      <c r="C61" s="9" t="s">
        <v>31</v>
      </c>
      <c r="D61" s="9" t="s">
        <v>68</v>
      </c>
      <c r="E61" s="9" t="s">
        <v>175</v>
      </c>
      <c r="F61" s="9" t="s">
        <v>39</v>
      </c>
      <c r="G61" s="9"/>
      <c r="H61" s="65"/>
      <c r="I61" s="65"/>
      <c r="J61" s="65"/>
      <c r="K61" s="12">
        <v>1400000</v>
      </c>
      <c r="L61" s="12">
        <f>K61/$C$159</f>
        <v>262757.83112178824</v>
      </c>
      <c r="M61" s="22">
        <v>1</v>
      </c>
      <c r="N61" s="22">
        <v>0</v>
      </c>
      <c r="O61" s="9" t="s">
        <v>35</v>
      </c>
      <c r="P61" s="120">
        <v>44256</v>
      </c>
      <c r="Q61" s="120">
        <v>44348</v>
      </c>
      <c r="R61" s="9"/>
      <c r="S61" s="16"/>
      <c r="T61" s="9" t="s">
        <v>44</v>
      </c>
    </row>
    <row r="62" spans="1:21" s="121" customFormat="1" ht="47.25" customHeight="1">
      <c r="A62" s="21" t="s">
        <v>176</v>
      </c>
      <c r="B62" s="9" t="s">
        <v>30</v>
      </c>
      <c r="C62" s="9" t="s">
        <v>31</v>
      </c>
      <c r="D62" s="9" t="s">
        <v>68</v>
      </c>
      <c r="E62" s="9" t="s">
        <v>177</v>
      </c>
      <c r="F62" s="9" t="s">
        <v>39</v>
      </c>
      <c r="G62" s="9"/>
      <c r="H62" s="65"/>
      <c r="I62" s="65"/>
      <c r="J62" s="65"/>
      <c r="K62" s="12">
        <v>2100000</v>
      </c>
      <c r="L62" s="12">
        <f>K62/$C$159</f>
        <v>394136.74668268237</v>
      </c>
      <c r="M62" s="22">
        <v>1</v>
      </c>
      <c r="N62" s="22">
        <v>0</v>
      </c>
      <c r="O62" s="9" t="s">
        <v>35</v>
      </c>
      <c r="P62" s="120">
        <v>44562</v>
      </c>
      <c r="Q62" s="120">
        <v>44652</v>
      </c>
      <c r="R62" s="9"/>
      <c r="S62" s="16"/>
      <c r="T62" s="9" t="s">
        <v>44</v>
      </c>
    </row>
    <row r="63" spans="1:21" s="121" customFormat="1" ht="47.25" customHeight="1">
      <c r="A63" s="21" t="s">
        <v>178</v>
      </c>
      <c r="B63" s="9" t="s">
        <v>30</v>
      </c>
      <c r="C63" s="9" t="s">
        <v>31</v>
      </c>
      <c r="D63" s="9" t="s">
        <v>159</v>
      </c>
      <c r="E63" s="9" t="s">
        <v>179</v>
      </c>
      <c r="F63" s="9" t="s">
        <v>180</v>
      </c>
      <c r="G63" s="9"/>
      <c r="H63" s="65"/>
      <c r="I63" s="65"/>
      <c r="J63" s="65"/>
      <c r="K63" s="12">
        <v>196000</v>
      </c>
      <c r="L63" s="12">
        <f>K63/$C$159</f>
        <v>36786.096357050352</v>
      </c>
      <c r="M63" s="22">
        <v>1</v>
      </c>
      <c r="N63" s="22">
        <v>0</v>
      </c>
      <c r="O63" s="9" t="s">
        <v>35</v>
      </c>
      <c r="P63" s="120">
        <v>44013</v>
      </c>
      <c r="Q63" s="120">
        <v>44105</v>
      </c>
      <c r="R63" s="9"/>
      <c r="S63" s="16"/>
      <c r="T63" s="9" t="s">
        <v>44</v>
      </c>
    </row>
    <row r="64" spans="1:21" s="121" customFormat="1" ht="47.25" customHeight="1">
      <c r="A64" s="21" t="s">
        <v>181</v>
      </c>
      <c r="B64" s="9" t="s">
        <v>30</v>
      </c>
      <c r="C64" s="9" t="s">
        <v>31</v>
      </c>
      <c r="D64" s="9" t="s">
        <v>68</v>
      </c>
      <c r="E64" s="9" t="s">
        <v>182</v>
      </c>
      <c r="F64" s="9" t="s">
        <v>39</v>
      </c>
      <c r="G64" s="9"/>
      <c r="H64" s="65"/>
      <c r="I64" s="65"/>
      <c r="J64" s="65"/>
      <c r="K64" s="12">
        <v>3411000</v>
      </c>
      <c r="L64" s="12">
        <f>K64/$C$159</f>
        <v>640190.68711172836</v>
      </c>
      <c r="M64" s="22">
        <v>1</v>
      </c>
      <c r="N64" s="22">
        <v>0</v>
      </c>
      <c r="O64" s="9" t="s">
        <v>35</v>
      </c>
      <c r="P64" s="120">
        <v>44166</v>
      </c>
      <c r="Q64" s="120">
        <v>44287</v>
      </c>
      <c r="R64" s="9"/>
      <c r="S64" s="16"/>
      <c r="T64" s="9" t="s">
        <v>44</v>
      </c>
    </row>
    <row r="65" spans="1:20" s="121" customFormat="1" ht="47.25" customHeight="1">
      <c r="A65" s="21" t="s">
        <v>183</v>
      </c>
      <c r="B65" s="9" t="s">
        <v>30</v>
      </c>
      <c r="C65" s="9" t="s">
        <v>31</v>
      </c>
      <c r="D65" s="9" t="s">
        <v>68</v>
      </c>
      <c r="E65" s="9" t="s">
        <v>184</v>
      </c>
      <c r="F65" s="9" t="s">
        <v>39</v>
      </c>
      <c r="G65" s="9"/>
      <c r="H65" s="65"/>
      <c r="I65" s="65"/>
      <c r="J65" s="65"/>
      <c r="K65" s="12">
        <v>3601000</v>
      </c>
      <c r="L65" s="12">
        <f>K65/$C$159</f>
        <v>675850.6784782568</v>
      </c>
      <c r="M65" s="22">
        <v>1</v>
      </c>
      <c r="N65" s="22">
        <v>0</v>
      </c>
      <c r="O65" s="9" t="s">
        <v>35</v>
      </c>
      <c r="P65" s="120">
        <v>44896</v>
      </c>
      <c r="Q65" s="120">
        <v>45017</v>
      </c>
      <c r="R65" s="9"/>
      <c r="S65" s="16"/>
      <c r="T65" s="9" t="s">
        <v>44</v>
      </c>
    </row>
    <row r="66" spans="1:20" s="121" customFormat="1" ht="47.25" customHeight="1">
      <c r="A66" s="21" t="s">
        <v>185</v>
      </c>
      <c r="B66" s="9" t="s">
        <v>30</v>
      </c>
      <c r="C66" s="9" t="s">
        <v>31</v>
      </c>
      <c r="D66" s="9" t="s">
        <v>102</v>
      </c>
      <c r="E66" s="9" t="s">
        <v>186</v>
      </c>
      <c r="F66" s="9" t="s">
        <v>39</v>
      </c>
      <c r="G66" s="9"/>
      <c r="H66" s="65" t="s">
        <v>187</v>
      </c>
      <c r="I66" s="65"/>
      <c r="J66" s="65"/>
      <c r="K66" s="12">
        <v>70000</v>
      </c>
      <c r="L66" s="12">
        <f t="shared" ref="L66:L74" si="0">K66/3.8</f>
        <v>18421.052631578947</v>
      </c>
      <c r="M66" s="22">
        <v>1</v>
      </c>
      <c r="N66" s="22">
        <v>0</v>
      </c>
      <c r="O66" s="9" t="s">
        <v>35</v>
      </c>
      <c r="P66" s="120">
        <v>44044</v>
      </c>
      <c r="Q66" s="120">
        <v>44136</v>
      </c>
      <c r="R66" s="9"/>
      <c r="S66" s="16"/>
      <c r="T66" s="9" t="s">
        <v>44</v>
      </c>
    </row>
    <row r="67" spans="1:20" s="121" customFormat="1" ht="47.25" customHeight="1">
      <c r="A67" s="21" t="s">
        <v>188</v>
      </c>
      <c r="B67" s="9" t="s">
        <v>30</v>
      </c>
      <c r="C67" s="9" t="s">
        <v>31</v>
      </c>
      <c r="D67" s="9" t="s">
        <v>102</v>
      </c>
      <c r="E67" s="9" t="s">
        <v>189</v>
      </c>
      <c r="F67" s="9" t="s">
        <v>39</v>
      </c>
      <c r="G67" s="9"/>
      <c r="H67" s="65" t="s">
        <v>187</v>
      </c>
      <c r="I67" s="65"/>
      <c r="J67" s="65"/>
      <c r="K67" s="12">
        <v>200000</v>
      </c>
      <c r="L67" s="12">
        <f t="shared" si="0"/>
        <v>52631.57894736842</v>
      </c>
      <c r="M67" s="22">
        <v>1</v>
      </c>
      <c r="N67" s="22">
        <v>0</v>
      </c>
      <c r="O67" s="9" t="s">
        <v>35</v>
      </c>
      <c r="P67" s="120">
        <v>44044</v>
      </c>
      <c r="Q67" s="120">
        <v>44166</v>
      </c>
      <c r="R67" s="9"/>
      <c r="S67" s="16"/>
      <c r="T67" s="9" t="s">
        <v>44</v>
      </c>
    </row>
    <row r="68" spans="1:20" s="121" customFormat="1" ht="47.25" customHeight="1">
      <c r="A68" s="21" t="s">
        <v>190</v>
      </c>
      <c r="B68" s="9" t="s">
        <v>30</v>
      </c>
      <c r="C68" s="9" t="s">
        <v>31</v>
      </c>
      <c r="D68" s="9" t="s">
        <v>102</v>
      </c>
      <c r="E68" s="9" t="s">
        <v>191</v>
      </c>
      <c r="F68" s="9" t="s">
        <v>39</v>
      </c>
      <c r="G68" s="9"/>
      <c r="H68" s="65" t="s">
        <v>187</v>
      </c>
      <c r="I68" s="65"/>
      <c r="J68" s="65"/>
      <c r="K68" s="12">
        <v>130000</v>
      </c>
      <c r="L68" s="12">
        <f t="shared" si="0"/>
        <v>34210.526315789473</v>
      </c>
      <c r="M68" s="22">
        <v>1</v>
      </c>
      <c r="N68" s="22">
        <v>0</v>
      </c>
      <c r="O68" s="9" t="s">
        <v>35</v>
      </c>
      <c r="P68" s="120">
        <v>44044</v>
      </c>
      <c r="Q68" s="120">
        <v>44166</v>
      </c>
      <c r="R68" s="9"/>
      <c r="S68" s="16"/>
      <c r="T68" s="9" t="s">
        <v>44</v>
      </c>
    </row>
    <row r="69" spans="1:20" s="121" customFormat="1" ht="47.25" customHeight="1">
      <c r="A69" s="21" t="s">
        <v>192</v>
      </c>
      <c r="B69" s="9" t="s">
        <v>30</v>
      </c>
      <c r="C69" s="9" t="s">
        <v>31</v>
      </c>
      <c r="D69" s="9" t="s">
        <v>102</v>
      </c>
      <c r="E69" s="9" t="s">
        <v>193</v>
      </c>
      <c r="F69" s="9" t="s">
        <v>39</v>
      </c>
      <c r="G69" s="9"/>
      <c r="H69" s="65" t="s">
        <v>187</v>
      </c>
      <c r="I69" s="65"/>
      <c r="J69" s="65"/>
      <c r="K69" s="12">
        <v>8200</v>
      </c>
      <c r="L69" s="12">
        <f t="shared" si="0"/>
        <v>2157.8947368421054</v>
      </c>
      <c r="M69" s="22">
        <v>1</v>
      </c>
      <c r="N69" s="22">
        <v>0</v>
      </c>
      <c r="O69" s="9" t="s">
        <v>35</v>
      </c>
      <c r="P69" s="120">
        <v>44044</v>
      </c>
      <c r="Q69" s="120">
        <v>44166</v>
      </c>
      <c r="R69" s="9"/>
      <c r="S69" s="16"/>
      <c r="T69" s="9" t="s">
        <v>44</v>
      </c>
    </row>
    <row r="70" spans="1:20" s="121" customFormat="1" ht="47.25" customHeight="1">
      <c r="A70" s="21" t="s">
        <v>194</v>
      </c>
      <c r="B70" s="9" t="s">
        <v>30</v>
      </c>
      <c r="C70" s="9" t="s">
        <v>31</v>
      </c>
      <c r="D70" s="9" t="s">
        <v>102</v>
      </c>
      <c r="E70" s="9" t="s">
        <v>195</v>
      </c>
      <c r="F70" s="9" t="s">
        <v>39</v>
      </c>
      <c r="G70" s="9"/>
      <c r="H70" s="65" t="s">
        <v>187</v>
      </c>
      <c r="I70" s="65"/>
      <c r="J70" s="65"/>
      <c r="K70" s="12">
        <v>6000</v>
      </c>
      <c r="L70" s="12">
        <f t="shared" si="0"/>
        <v>1578.9473684210527</v>
      </c>
      <c r="M70" s="22">
        <v>1</v>
      </c>
      <c r="N70" s="22">
        <v>0</v>
      </c>
      <c r="O70" s="9" t="s">
        <v>35</v>
      </c>
      <c r="P70" s="120">
        <v>44044</v>
      </c>
      <c r="Q70" s="120">
        <v>44166</v>
      </c>
      <c r="R70" s="9"/>
      <c r="S70" s="16"/>
      <c r="T70" s="9" t="s">
        <v>44</v>
      </c>
    </row>
    <row r="71" spans="1:20" s="121" customFormat="1" ht="47.25" customHeight="1">
      <c r="A71" s="21" t="s">
        <v>196</v>
      </c>
      <c r="B71" s="9" t="s">
        <v>30</v>
      </c>
      <c r="C71" s="9" t="s">
        <v>31</v>
      </c>
      <c r="D71" s="9" t="s">
        <v>102</v>
      </c>
      <c r="E71" s="9" t="s">
        <v>197</v>
      </c>
      <c r="F71" s="9" t="s">
        <v>39</v>
      </c>
      <c r="G71" s="9"/>
      <c r="H71" s="65" t="s">
        <v>187</v>
      </c>
      <c r="I71" s="65"/>
      <c r="J71" s="65"/>
      <c r="K71" s="12">
        <v>9500</v>
      </c>
      <c r="L71" s="12">
        <f t="shared" si="0"/>
        <v>2500</v>
      </c>
      <c r="M71" s="22">
        <v>1</v>
      </c>
      <c r="N71" s="22">
        <v>0</v>
      </c>
      <c r="O71" s="9" t="s">
        <v>35</v>
      </c>
      <c r="P71" s="120">
        <v>44044</v>
      </c>
      <c r="Q71" s="120">
        <v>44166</v>
      </c>
      <c r="R71" s="9"/>
      <c r="S71" s="16"/>
      <c r="T71" s="9" t="s">
        <v>44</v>
      </c>
    </row>
    <row r="72" spans="1:20" s="121" customFormat="1" ht="47.25" customHeight="1">
      <c r="A72" s="21" t="s">
        <v>198</v>
      </c>
      <c r="B72" s="9" t="s">
        <v>30</v>
      </c>
      <c r="C72" s="9" t="s">
        <v>31</v>
      </c>
      <c r="D72" s="9" t="s">
        <v>102</v>
      </c>
      <c r="E72" s="9" t="s">
        <v>199</v>
      </c>
      <c r="F72" s="9" t="s">
        <v>39</v>
      </c>
      <c r="G72" s="9"/>
      <c r="H72" s="65" t="s">
        <v>187</v>
      </c>
      <c r="I72" s="65"/>
      <c r="J72" s="65"/>
      <c r="K72" s="12">
        <v>18000</v>
      </c>
      <c r="L72" s="12">
        <f t="shared" si="0"/>
        <v>4736.8421052631584</v>
      </c>
      <c r="M72" s="22">
        <v>1</v>
      </c>
      <c r="N72" s="22">
        <v>0</v>
      </c>
      <c r="O72" s="9" t="s">
        <v>35</v>
      </c>
      <c r="P72" s="120">
        <v>44044</v>
      </c>
      <c r="Q72" s="120">
        <v>44166</v>
      </c>
      <c r="R72" s="9"/>
      <c r="S72" s="16"/>
      <c r="T72" s="9" t="s">
        <v>44</v>
      </c>
    </row>
    <row r="73" spans="1:20" s="121" customFormat="1" ht="47.25" customHeight="1">
      <c r="A73" s="21" t="s">
        <v>200</v>
      </c>
      <c r="B73" s="9" t="s">
        <v>30</v>
      </c>
      <c r="C73" s="9" t="s">
        <v>31</v>
      </c>
      <c r="D73" s="9" t="s">
        <v>102</v>
      </c>
      <c r="E73" s="9" t="s">
        <v>201</v>
      </c>
      <c r="F73" s="9" t="s">
        <v>39</v>
      </c>
      <c r="G73" s="9"/>
      <c r="H73" s="65" t="s">
        <v>187</v>
      </c>
      <c r="I73" s="65"/>
      <c r="J73" s="65"/>
      <c r="K73" s="12">
        <v>4000</v>
      </c>
      <c r="L73" s="12">
        <f t="shared" si="0"/>
        <v>1052.6315789473686</v>
      </c>
      <c r="M73" s="22">
        <v>1</v>
      </c>
      <c r="N73" s="22">
        <v>0</v>
      </c>
      <c r="O73" s="9" t="s">
        <v>35</v>
      </c>
      <c r="P73" s="120">
        <v>44044</v>
      </c>
      <c r="Q73" s="120">
        <v>44166</v>
      </c>
      <c r="R73" s="9"/>
      <c r="S73" s="16"/>
      <c r="T73" s="9" t="s">
        <v>44</v>
      </c>
    </row>
    <row r="74" spans="1:20" s="121" customFormat="1" ht="47.25" customHeight="1">
      <c r="A74" s="21" t="s">
        <v>202</v>
      </c>
      <c r="B74" s="9" t="s">
        <v>30</v>
      </c>
      <c r="C74" s="9" t="s">
        <v>31</v>
      </c>
      <c r="D74" s="9" t="s">
        <v>68</v>
      </c>
      <c r="E74" s="9" t="s">
        <v>203</v>
      </c>
      <c r="F74" s="9" t="s">
        <v>168</v>
      </c>
      <c r="G74" s="9"/>
      <c r="H74" s="65" t="s">
        <v>204</v>
      </c>
      <c r="I74" s="65"/>
      <c r="J74" s="65"/>
      <c r="K74" s="12">
        <v>92200</v>
      </c>
      <c r="L74" s="12">
        <f t="shared" si="0"/>
        <v>24263.157894736843</v>
      </c>
      <c r="M74" s="22">
        <v>1</v>
      </c>
      <c r="N74" s="22">
        <v>0</v>
      </c>
      <c r="O74" s="9" t="s">
        <v>368</v>
      </c>
      <c r="P74" s="120">
        <v>43983</v>
      </c>
      <c r="Q74" s="120">
        <v>44044</v>
      </c>
      <c r="R74" s="9"/>
      <c r="S74" s="16"/>
      <c r="T74" s="9" t="s">
        <v>36</v>
      </c>
    </row>
    <row r="75" spans="1:20" s="121" customFormat="1" ht="47.25" customHeight="1">
      <c r="A75" s="21" t="s">
        <v>205</v>
      </c>
      <c r="B75" s="9" t="s">
        <v>30</v>
      </c>
      <c r="C75" s="9" t="s">
        <v>46</v>
      </c>
      <c r="D75" s="9" t="s">
        <v>102</v>
      </c>
      <c r="E75" s="9" t="s">
        <v>206</v>
      </c>
      <c r="F75" s="9" t="s">
        <v>39</v>
      </c>
      <c r="G75" s="9"/>
      <c r="H75" s="65" t="s">
        <v>187</v>
      </c>
      <c r="I75" s="65"/>
      <c r="J75" s="65"/>
      <c r="K75" s="12">
        <v>80000</v>
      </c>
      <c r="L75" s="12">
        <f t="shared" ref="L75:L77" si="1">K75/3.8</f>
        <v>21052.63157894737</v>
      </c>
      <c r="M75" s="22">
        <v>1</v>
      </c>
      <c r="N75" s="22">
        <v>0</v>
      </c>
      <c r="O75" s="9" t="s">
        <v>35</v>
      </c>
      <c r="P75" s="120">
        <v>44044</v>
      </c>
      <c r="Q75" s="120">
        <v>44166</v>
      </c>
      <c r="R75" s="9"/>
      <c r="S75" s="16"/>
      <c r="T75" s="9" t="s">
        <v>44</v>
      </c>
    </row>
    <row r="76" spans="1:20" s="121" customFormat="1" ht="47.25" customHeight="1">
      <c r="A76" s="21" t="s">
        <v>207</v>
      </c>
      <c r="B76" s="9" t="s">
        <v>30</v>
      </c>
      <c r="C76" s="9" t="s">
        <v>31</v>
      </c>
      <c r="D76" s="9" t="s">
        <v>102</v>
      </c>
      <c r="E76" s="9" t="s">
        <v>208</v>
      </c>
      <c r="F76" s="9" t="s">
        <v>39</v>
      </c>
      <c r="G76" s="9"/>
      <c r="H76" s="65" t="s">
        <v>187</v>
      </c>
      <c r="I76" s="65"/>
      <c r="J76" s="65"/>
      <c r="K76" s="12">
        <v>340000</v>
      </c>
      <c r="L76" s="12">
        <f t="shared" si="1"/>
        <v>89473.68421052632</v>
      </c>
      <c r="M76" s="22">
        <v>1</v>
      </c>
      <c r="N76" s="22">
        <v>0</v>
      </c>
      <c r="O76" s="9" t="s">
        <v>35</v>
      </c>
      <c r="P76" s="120">
        <v>44440</v>
      </c>
      <c r="Q76" s="120">
        <v>44531</v>
      </c>
      <c r="R76" s="9"/>
      <c r="S76" s="16"/>
      <c r="T76" s="9" t="s">
        <v>44</v>
      </c>
    </row>
    <row r="77" spans="1:20" s="121" customFormat="1" ht="47.25" customHeight="1">
      <c r="A77" s="21" t="s">
        <v>209</v>
      </c>
      <c r="B77" s="9" t="s">
        <v>30</v>
      </c>
      <c r="C77" s="9" t="s">
        <v>31</v>
      </c>
      <c r="D77" s="9" t="s">
        <v>102</v>
      </c>
      <c r="E77" s="9" t="s">
        <v>210</v>
      </c>
      <c r="F77" s="9" t="s">
        <v>39</v>
      </c>
      <c r="G77" s="9"/>
      <c r="H77" s="65" t="s">
        <v>187</v>
      </c>
      <c r="I77" s="65"/>
      <c r="J77" s="65"/>
      <c r="K77" s="12">
        <v>20000</v>
      </c>
      <c r="L77" s="12">
        <f t="shared" si="1"/>
        <v>5263.1578947368425</v>
      </c>
      <c r="M77" s="22">
        <v>1</v>
      </c>
      <c r="N77" s="22">
        <v>0</v>
      </c>
      <c r="O77" s="9" t="s">
        <v>35</v>
      </c>
      <c r="P77" s="120">
        <v>44440</v>
      </c>
      <c r="Q77" s="120">
        <v>44531</v>
      </c>
      <c r="R77" s="9"/>
      <c r="S77" s="16"/>
      <c r="T77" s="9" t="s">
        <v>44</v>
      </c>
    </row>
    <row r="78" spans="1:20" s="91" customFormat="1" ht="15.5" customHeight="1">
      <c r="A78" s="180" t="s">
        <v>20</v>
      </c>
      <c r="B78" s="180"/>
      <c r="C78" s="180"/>
      <c r="D78" s="180"/>
      <c r="E78" s="180"/>
      <c r="F78" s="180"/>
      <c r="G78" s="180"/>
      <c r="H78" s="180"/>
      <c r="I78" s="107"/>
      <c r="J78" s="107"/>
      <c r="K78" s="107">
        <f>SUM(K15:K77)</f>
        <v>91868241.600000009</v>
      </c>
      <c r="L78" s="107">
        <f>SUM(L15:L77)</f>
        <v>17316019.982930619</v>
      </c>
      <c r="M78" s="95"/>
      <c r="N78" s="96"/>
      <c r="O78" s="97"/>
      <c r="P78" s="98"/>
      <c r="Q78" s="98"/>
      <c r="R78" s="89"/>
      <c r="S78" s="90"/>
      <c r="T78" s="90"/>
    </row>
    <row r="79" spans="1:20" ht="15.75" customHeight="1">
      <c r="A79" s="178">
        <v>3</v>
      </c>
      <c r="B79" s="179" t="s">
        <v>211</v>
      </c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</row>
    <row r="80" spans="1:20" ht="15.75" customHeight="1">
      <c r="A80" s="178"/>
      <c r="B80" s="174" t="s">
        <v>22</v>
      </c>
      <c r="C80" s="101"/>
      <c r="D80" s="174" t="s">
        <v>3</v>
      </c>
      <c r="E80" s="174" t="s">
        <v>23</v>
      </c>
      <c r="F80" s="174" t="s">
        <v>5</v>
      </c>
      <c r="G80" s="174" t="s">
        <v>6</v>
      </c>
      <c r="H80" s="181" t="s">
        <v>7</v>
      </c>
      <c r="I80" s="106"/>
      <c r="J80" s="106"/>
      <c r="K80" s="174" t="s">
        <v>24</v>
      </c>
      <c r="L80" s="174"/>
      <c r="M80" s="174"/>
      <c r="N80" s="174"/>
      <c r="O80" s="174" t="s">
        <v>25</v>
      </c>
      <c r="P80" s="174" t="s">
        <v>26</v>
      </c>
      <c r="Q80" s="174"/>
      <c r="R80" s="174" t="s">
        <v>27</v>
      </c>
      <c r="S80" s="174" t="s">
        <v>12</v>
      </c>
      <c r="T80" s="174" t="s">
        <v>13</v>
      </c>
    </row>
    <row r="81" spans="1:20" ht="51" customHeight="1">
      <c r="A81" s="178"/>
      <c r="B81" s="174"/>
      <c r="C81" s="101"/>
      <c r="D81" s="174"/>
      <c r="E81" s="174"/>
      <c r="F81" s="174"/>
      <c r="G81" s="174"/>
      <c r="H81" s="181"/>
      <c r="I81" s="106"/>
      <c r="J81" s="106"/>
      <c r="K81" s="7" t="s">
        <v>14</v>
      </c>
      <c r="L81" s="7" t="s">
        <v>28</v>
      </c>
      <c r="M81" s="8" t="s">
        <v>16</v>
      </c>
      <c r="N81" s="8" t="s">
        <v>17</v>
      </c>
      <c r="O81" s="174"/>
      <c r="P81" s="101" t="s">
        <v>18</v>
      </c>
      <c r="Q81" s="101" t="s">
        <v>19</v>
      </c>
      <c r="R81" s="174"/>
      <c r="S81" s="174"/>
      <c r="T81" s="174"/>
    </row>
    <row r="82" spans="1:20" s="121" customFormat="1" ht="47.25" customHeight="1">
      <c r="A82" s="21" t="s">
        <v>212</v>
      </c>
      <c r="B82" s="9" t="s">
        <v>30</v>
      </c>
      <c r="C82" s="9" t="s">
        <v>31</v>
      </c>
      <c r="D82" s="9" t="s">
        <v>213</v>
      </c>
      <c r="E82" s="9" t="s">
        <v>214</v>
      </c>
      <c r="F82" s="9" t="s">
        <v>168</v>
      </c>
      <c r="G82" s="9"/>
      <c r="H82" s="65" t="s">
        <v>215</v>
      </c>
      <c r="I82" s="65"/>
      <c r="J82" s="65"/>
      <c r="K82" s="12">
        <v>312029.76</v>
      </c>
      <c r="L82" s="12">
        <f t="shared" ref="L82:L89" si="2">K82/3.8</f>
        <v>82113.094736842118</v>
      </c>
      <c r="M82" s="22">
        <v>1</v>
      </c>
      <c r="N82" s="22">
        <v>0</v>
      </c>
      <c r="O82" s="9" t="s">
        <v>150</v>
      </c>
      <c r="P82" s="120">
        <v>44013</v>
      </c>
      <c r="Q82" s="120">
        <v>44044</v>
      </c>
      <c r="R82" s="9"/>
      <c r="S82" s="16"/>
      <c r="T82" s="9" t="s">
        <v>36</v>
      </c>
    </row>
    <row r="83" spans="1:20" s="121" customFormat="1" ht="47.25" customHeight="1">
      <c r="A83" s="21" t="s">
        <v>216</v>
      </c>
      <c r="B83" s="9" t="s">
        <v>30</v>
      </c>
      <c r="C83" s="9" t="s">
        <v>46</v>
      </c>
      <c r="D83" s="9" t="s">
        <v>47</v>
      </c>
      <c r="E83" s="9" t="s">
        <v>217</v>
      </c>
      <c r="F83" s="9" t="s">
        <v>218</v>
      </c>
      <c r="G83" s="9"/>
      <c r="H83" s="65"/>
      <c r="I83" s="65"/>
      <c r="J83" s="65"/>
      <c r="K83" s="12">
        <v>6895000</v>
      </c>
      <c r="L83" s="12">
        <f t="shared" si="2"/>
        <v>1814473.6842105263</v>
      </c>
      <c r="M83" s="22">
        <v>1</v>
      </c>
      <c r="N83" s="22">
        <v>0</v>
      </c>
      <c r="O83" s="9" t="s">
        <v>219</v>
      </c>
      <c r="P83" s="120" t="s">
        <v>54</v>
      </c>
      <c r="Q83" s="120" t="s">
        <v>54</v>
      </c>
      <c r="R83" s="9"/>
      <c r="S83" s="16"/>
      <c r="T83" s="9" t="s">
        <v>36</v>
      </c>
    </row>
    <row r="84" spans="1:20" s="121" customFormat="1" ht="47.25" customHeight="1">
      <c r="A84" s="21" t="s">
        <v>220</v>
      </c>
      <c r="B84" s="9" t="s">
        <v>30</v>
      </c>
      <c r="C84" s="9" t="s">
        <v>46</v>
      </c>
      <c r="D84" s="9" t="s">
        <v>47</v>
      </c>
      <c r="E84" s="9" t="s">
        <v>221</v>
      </c>
      <c r="F84" s="9" t="s">
        <v>95</v>
      </c>
      <c r="G84" s="9"/>
      <c r="H84" s="65" t="s">
        <v>222</v>
      </c>
      <c r="I84" s="65"/>
      <c r="J84" s="65"/>
      <c r="K84" s="12">
        <v>125000</v>
      </c>
      <c r="L84" s="12">
        <f t="shared" si="2"/>
        <v>32894.736842105267</v>
      </c>
      <c r="M84" s="22">
        <v>1</v>
      </c>
      <c r="N84" s="22">
        <v>0</v>
      </c>
      <c r="O84" s="9" t="s">
        <v>35</v>
      </c>
      <c r="P84" s="120">
        <v>43770</v>
      </c>
      <c r="Q84" s="120">
        <v>43831</v>
      </c>
      <c r="R84" s="9"/>
      <c r="S84" s="16"/>
      <c r="T84" s="9" t="s">
        <v>234</v>
      </c>
    </row>
    <row r="85" spans="1:20" s="121" customFormat="1" ht="47.25" customHeight="1">
      <c r="A85" s="21" t="s">
        <v>223</v>
      </c>
      <c r="B85" s="9" t="s">
        <v>30</v>
      </c>
      <c r="C85" s="9" t="s">
        <v>31</v>
      </c>
      <c r="D85" s="9" t="s">
        <v>224</v>
      </c>
      <c r="E85" s="9" t="s">
        <v>225</v>
      </c>
      <c r="F85" s="9" t="s">
        <v>75</v>
      </c>
      <c r="G85" s="9"/>
      <c r="H85" s="65" t="s">
        <v>226</v>
      </c>
      <c r="I85" s="65"/>
      <c r="J85" s="65"/>
      <c r="K85" s="12">
        <v>18000000</v>
      </c>
      <c r="L85" s="12">
        <f t="shared" si="2"/>
        <v>4736842.1052631577</v>
      </c>
      <c r="M85" s="22">
        <v>0.5</v>
      </c>
      <c r="N85" s="22">
        <v>0.5</v>
      </c>
      <c r="O85" s="9" t="s">
        <v>35</v>
      </c>
      <c r="P85" s="120">
        <v>43891</v>
      </c>
      <c r="Q85" s="120">
        <v>44075</v>
      </c>
      <c r="R85" s="9"/>
      <c r="S85" s="16"/>
      <c r="T85" s="9" t="s">
        <v>36</v>
      </c>
    </row>
    <row r="86" spans="1:20" s="121" customFormat="1" ht="47.25" customHeight="1">
      <c r="A86" s="21" t="s">
        <v>227</v>
      </c>
      <c r="B86" s="9" t="s">
        <v>30</v>
      </c>
      <c r="C86" s="9" t="s">
        <v>31</v>
      </c>
      <c r="D86" s="9" t="s">
        <v>154</v>
      </c>
      <c r="E86" s="9" t="s">
        <v>228</v>
      </c>
      <c r="F86" s="9" t="s">
        <v>39</v>
      </c>
      <c r="G86" s="9"/>
      <c r="H86" s="65"/>
      <c r="I86" s="65"/>
      <c r="J86" s="65"/>
      <c r="K86" s="12">
        <v>292000</v>
      </c>
      <c r="L86" s="12">
        <f t="shared" si="2"/>
        <v>76842.105263157893</v>
      </c>
      <c r="M86" s="22">
        <v>1</v>
      </c>
      <c r="N86" s="22">
        <v>0</v>
      </c>
      <c r="O86" s="9" t="s">
        <v>35</v>
      </c>
      <c r="P86" s="120">
        <v>44197</v>
      </c>
      <c r="Q86" s="120">
        <v>44256</v>
      </c>
      <c r="R86" s="9"/>
      <c r="S86" s="16"/>
      <c r="T86" s="9" t="s">
        <v>44</v>
      </c>
    </row>
    <row r="87" spans="1:20" s="121" customFormat="1" ht="47.25" customHeight="1">
      <c r="A87" s="21" t="s">
        <v>229</v>
      </c>
      <c r="B87" s="9" t="s">
        <v>30</v>
      </c>
      <c r="C87" s="9" t="s">
        <v>31</v>
      </c>
      <c r="D87" s="9" t="s">
        <v>154</v>
      </c>
      <c r="E87" s="9" t="s">
        <v>230</v>
      </c>
      <c r="F87" s="9" t="s">
        <v>39</v>
      </c>
      <c r="G87" s="9"/>
      <c r="H87" s="65"/>
      <c r="I87" s="65"/>
      <c r="J87" s="65"/>
      <c r="K87" s="12">
        <v>379000</v>
      </c>
      <c r="L87" s="12">
        <f t="shared" si="2"/>
        <v>99736.84210526316</v>
      </c>
      <c r="M87" s="22">
        <v>1</v>
      </c>
      <c r="N87" s="22">
        <v>0</v>
      </c>
      <c r="O87" s="9" t="s">
        <v>35</v>
      </c>
      <c r="P87" s="120">
        <v>44197</v>
      </c>
      <c r="Q87" s="120">
        <v>44256</v>
      </c>
      <c r="R87" s="9"/>
      <c r="S87" s="16"/>
      <c r="T87" s="9" t="s">
        <v>44</v>
      </c>
    </row>
    <row r="88" spans="1:20" s="121" customFormat="1" ht="47.25" customHeight="1">
      <c r="A88" s="21" t="s">
        <v>231</v>
      </c>
      <c r="B88" s="9" t="s">
        <v>30</v>
      </c>
      <c r="C88" s="9" t="s">
        <v>31</v>
      </c>
      <c r="D88" s="9" t="s">
        <v>32</v>
      </c>
      <c r="E88" s="9" t="s">
        <v>232</v>
      </c>
      <c r="F88" s="9" t="s">
        <v>95</v>
      </c>
      <c r="G88" s="9"/>
      <c r="H88" s="65" t="s">
        <v>233</v>
      </c>
      <c r="I88" s="65"/>
      <c r="J88" s="65"/>
      <c r="K88" s="12">
        <v>650000</v>
      </c>
      <c r="L88" s="12">
        <f t="shared" si="2"/>
        <v>171052.63157894739</v>
      </c>
      <c r="M88" s="22">
        <v>1</v>
      </c>
      <c r="N88" s="22">
        <v>0</v>
      </c>
      <c r="O88" s="9" t="s">
        <v>35</v>
      </c>
      <c r="P88" s="120">
        <v>43770</v>
      </c>
      <c r="Q88" s="120">
        <v>43831</v>
      </c>
      <c r="R88" s="9"/>
      <c r="S88" s="16"/>
      <c r="T88" s="9" t="s">
        <v>234</v>
      </c>
    </row>
    <row r="89" spans="1:20" s="121" customFormat="1" ht="47.25" customHeight="1">
      <c r="A89" s="21" t="s">
        <v>235</v>
      </c>
      <c r="B89" s="9" t="s">
        <v>30</v>
      </c>
      <c r="C89" s="9" t="s">
        <v>31</v>
      </c>
      <c r="D89" s="9" t="s">
        <v>236</v>
      </c>
      <c r="E89" s="9" t="s">
        <v>237</v>
      </c>
      <c r="F89" s="9" t="s">
        <v>161</v>
      </c>
      <c r="G89" s="9"/>
      <c r="H89" s="65" t="s">
        <v>238</v>
      </c>
      <c r="I89" s="65"/>
      <c r="J89" s="65"/>
      <c r="K89" s="12">
        <v>70000</v>
      </c>
      <c r="L89" s="12">
        <f t="shared" si="2"/>
        <v>18421.052631578947</v>
      </c>
      <c r="M89" s="22">
        <v>1</v>
      </c>
      <c r="N89" s="22">
        <v>0</v>
      </c>
      <c r="O89" s="9" t="s">
        <v>35</v>
      </c>
      <c r="P89" s="120">
        <v>43922</v>
      </c>
      <c r="Q89" s="120">
        <v>44044</v>
      </c>
      <c r="R89" s="9"/>
      <c r="S89" s="16"/>
      <c r="T89" s="9" t="s">
        <v>36</v>
      </c>
    </row>
    <row r="90" spans="1:20" s="121" customFormat="1" ht="47.25" customHeight="1">
      <c r="A90" s="21" t="s">
        <v>239</v>
      </c>
      <c r="B90" s="9" t="s">
        <v>30</v>
      </c>
      <c r="C90" s="9" t="s">
        <v>46</v>
      </c>
      <c r="D90" s="9" t="s">
        <v>236</v>
      </c>
      <c r="E90" s="9" t="s">
        <v>240</v>
      </c>
      <c r="F90" s="9" t="s">
        <v>241</v>
      </c>
      <c r="G90" s="9"/>
      <c r="H90" s="65"/>
      <c r="I90" s="65"/>
      <c r="J90" s="65"/>
      <c r="K90" s="12">
        <v>125000</v>
      </c>
      <c r="L90" s="12">
        <f>K90/3.8</f>
        <v>32894.736842105267</v>
      </c>
      <c r="M90" s="22">
        <v>1</v>
      </c>
      <c r="N90" s="22">
        <v>0</v>
      </c>
      <c r="O90" s="9" t="s">
        <v>35</v>
      </c>
      <c r="P90" s="120">
        <v>43862</v>
      </c>
      <c r="Q90" s="120" t="s">
        <v>54</v>
      </c>
      <c r="R90" s="9"/>
      <c r="S90" s="16"/>
      <c r="T90" s="9" t="s">
        <v>36</v>
      </c>
    </row>
    <row r="91" spans="1:20" s="121" customFormat="1" ht="47.25" customHeight="1">
      <c r="A91" s="21" t="s">
        <v>242</v>
      </c>
      <c r="B91" s="9" t="s">
        <v>30</v>
      </c>
      <c r="C91" s="9" t="s">
        <v>46</v>
      </c>
      <c r="D91" s="9" t="s">
        <v>236</v>
      </c>
      <c r="E91" s="9" t="s">
        <v>243</v>
      </c>
      <c r="F91" s="9" t="s">
        <v>168</v>
      </c>
      <c r="G91" s="9"/>
      <c r="H91" s="65"/>
      <c r="I91" s="65"/>
      <c r="J91" s="65"/>
      <c r="K91" s="12">
        <v>60000</v>
      </c>
      <c r="L91" s="12">
        <f>K91/3.8</f>
        <v>15789.473684210527</v>
      </c>
      <c r="M91" s="22">
        <v>1</v>
      </c>
      <c r="N91" s="22">
        <v>0</v>
      </c>
      <c r="O91" s="9" t="s">
        <v>35</v>
      </c>
      <c r="P91" s="120">
        <v>44105</v>
      </c>
      <c r="Q91" s="120" t="s">
        <v>54</v>
      </c>
      <c r="R91" s="9"/>
      <c r="S91" s="16"/>
      <c r="T91" s="9" t="s">
        <v>44</v>
      </c>
    </row>
    <row r="92" spans="1:20" s="121" customFormat="1" ht="47.25" customHeight="1">
      <c r="A92" s="21" t="s">
        <v>244</v>
      </c>
      <c r="B92" s="9" t="s">
        <v>30</v>
      </c>
      <c r="C92" s="9" t="s">
        <v>46</v>
      </c>
      <c r="D92" s="9" t="s">
        <v>236</v>
      </c>
      <c r="E92" s="9" t="s">
        <v>245</v>
      </c>
      <c r="F92" s="9" t="s">
        <v>168</v>
      </c>
      <c r="G92" s="9"/>
      <c r="H92" s="65"/>
      <c r="I92" s="65"/>
      <c r="J92" s="65"/>
      <c r="K92" s="12">
        <v>70000</v>
      </c>
      <c r="L92" s="12">
        <f>K92/3.8</f>
        <v>18421.052631578947</v>
      </c>
      <c r="M92" s="22">
        <v>1</v>
      </c>
      <c r="N92" s="22">
        <v>0</v>
      </c>
      <c r="O92" s="9" t="s">
        <v>35</v>
      </c>
      <c r="P92" s="120">
        <v>44105</v>
      </c>
      <c r="Q92" s="120" t="s">
        <v>54</v>
      </c>
      <c r="R92" s="9"/>
      <c r="S92" s="16"/>
      <c r="T92" s="9" t="s">
        <v>44</v>
      </c>
    </row>
    <row r="93" spans="1:20" s="121" customFormat="1" ht="47.25" customHeight="1">
      <c r="A93" s="21" t="s">
        <v>246</v>
      </c>
      <c r="B93" s="9" t="s">
        <v>30</v>
      </c>
      <c r="C93" s="9" t="s">
        <v>31</v>
      </c>
      <c r="D93" s="9" t="s">
        <v>236</v>
      </c>
      <c r="E93" s="9" t="s">
        <v>247</v>
      </c>
      <c r="F93" s="9" t="s">
        <v>39</v>
      </c>
      <c r="G93" s="9"/>
      <c r="H93" s="65" t="s">
        <v>248</v>
      </c>
      <c r="I93" s="65"/>
      <c r="J93" s="65"/>
      <c r="K93" s="12">
        <v>5600</v>
      </c>
      <c r="L93" s="12">
        <v>1474</v>
      </c>
      <c r="M93" s="22">
        <v>1</v>
      </c>
      <c r="N93" s="22">
        <v>0</v>
      </c>
      <c r="O93" s="9" t="s">
        <v>35</v>
      </c>
      <c r="P93" s="120">
        <v>43927</v>
      </c>
      <c r="Q93" s="120">
        <v>44050</v>
      </c>
      <c r="R93" s="9"/>
      <c r="S93" s="16"/>
      <c r="T93" s="9" t="s">
        <v>36</v>
      </c>
    </row>
    <row r="94" spans="1:20" s="121" customFormat="1" ht="47.25" customHeight="1">
      <c r="A94" s="21" t="s">
        <v>249</v>
      </c>
      <c r="B94" s="9" t="s">
        <v>30</v>
      </c>
      <c r="C94" s="9" t="s">
        <v>31</v>
      </c>
      <c r="D94" s="9" t="s">
        <v>42</v>
      </c>
      <c r="E94" s="9" t="s">
        <v>250</v>
      </c>
      <c r="F94" s="9" t="s">
        <v>80</v>
      </c>
      <c r="G94" s="9"/>
      <c r="H94" s="65" t="s">
        <v>251</v>
      </c>
      <c r="I94" s="65"/>
      <c r="J94" s="65"/>
      <c r="K94" s="12">
        <v>3850</v>
      </c>
      <c r="L94" s="12">
        <f>K94/3.85</f>
        <v>1000</v>
      </c>
      <c r="M94" s="22">
        <v>1</v>
      </c>
      <c r="N94" s="22">
        <v>0</v>
      </c>
      <c r="O94" s="9" t="s">
        <v>219</v>
      </c>
      <c r="P94" s="120">
        <v>43922</v>
      </c>
      <c r="Q94" s="120">
        <v>44013</v>
      </c>
      <c r="R94" s="9"/>
      <c r="S94" s="16"/>
      <c r="T94" s="9" t="s">
        <v>36</v>
      </c>
    </row>
    <row r="95" spans="1:20" s="121" customFormat="1" ht="47.25" customHeight="1">
      <c r="A95" s="21" t="s">
        <v>252</v>
      </c>
      <c r="B95" s="9" t="s">
        <v>30</v>
      </c>
      <c r="C95" s="9" t="s">
        <v>31</v>
      </c>
      <c r="D95" s="9" t="s">
        <v>236</v>
      </c>
      <c r="E95" s="9" t="s">
        <v>253</v>
      </c>
      <c r="F95" s="9" t="s">
        <v>168</v>
      </c>
      <c r="G95" s="9"/>
      <c r="H95" s="65"/>
      <c r="I95" s="65"/>
      <c r="J95" s="65"/>
      <c r="K95" s="12">
        <v>116250</v>
      </c>
      <c r="L95" s="12">
        <f>K95/3.85</f>
        <v>30194.805194805194</v>
      </c>
      <c r="M95" s="22">
        <v>1</v>
      </c>
      <c r="N95" s="22">
        <v>0</v>
      </c>
      <c r="O95" s="9" t="s">
        <v>368</v>
      </c>
      <c r="P95" s="120">
        <v>44013</v>
      </c>
      <c r="Q95" s="120">
        <v>44105</v>
      </c>
      <c r="R95" s="9"/>
      <c r="S95" s="16"/>
      <c r="T95" s="9" t="s">
        <v>36</v>
      </c>
    </row>
    <row r="96" spans="1:20" s="121" customFormat="1" ht="47.25" customHeight="1">
      <c r="A96" s="21" t="s">
        <v>254</v>
      </c>
      <c r="B96" s="9" t="s">
        <v>30</v>
      </c>
      <c r="C96" s="9" t="s">
        <v>31</v>
      </c>
      <c r="D96" s="9" t="s">
        <v>255</v>
      </c>
      <c r="E96" s="9" t="s">
        <v>256</v>
      </c>
      <c r="F96" s="9" t="s">
        <v>80</v>
      </c>
      <c r="G96" s="9"/>
      <c r="H96" s="65"/>
      <c r="I96" s="65"/>
      <c r="J96" s="65"/>
      <c r="K96" s="12">
        <v>60000</v>
      </c>
      <c r="L96" s="12">
        <f t="shared" ref="L96:L98" si="3">K96/3.85</f>
        <v>15584.415584415585</v>
      </c>
      <c r="M96" s="22">
        <v>1</v>
      </c>
      <c r="N96" s="22">
        <v>0</v>
      </c>
      <c r="O96" s="9" t="s">
        <v>219</v>
      </c>
      <c r="P96" s="120">
        <v>43983</v>
      </c>
      <c r="Q96" s="120">
        <v>44044</v>
      </c>
      <c r="R96" s="9"/>
      <c r="S96" s="16"/>
      <c r="T96" s="9" t="s">
        <v>44</v>
      </c>
    </row>
    <row r="97" spans="1:20" s="121" customFormat="1" ht="47.25" customHeight="1">
      <c r="A97" s="21" t="s">
        <v>257</v>
      </c>
      <c r="B97" s="9" t="s">
        <v>30</v>
      </c>
      <c r="C97" s="9" t="s">
        <v>31</v>
      </c>
      <c r="D97" s="9" t="s">
        <v>255</v>
      </c>
      <c r="E97" s="9" t="s">
        <v>258</v>
      </c>
      <c r="F97" s="9" t="s">
        <v>80</v>
      </c>
      <c r="G97" s="9"/>
      <c r="H97" s="65"/>
      <c r="I97" s="65"/>
      <c r="J97" s="65"/>
      <c r="K97" s="12">
        <v>30000</v>
      </c>
      <c r="L97" s="12">
        <f t="shared" si="3"/>
        <v>7792.2077922077924</v>
      </c>
      <c r="M97" s="22">
        <v>1</v>
      </c>
      <c r="N97" s="22">
        <v>0</v>
      </c>
      <c r="O97" s="9" t="s">
        <v>219</v>
      </c>
      <c r="P97" s="120">
        <v>43983</v>
      </c>
      <c r="Q97" s="120">
        <v>44044</v>
      </c>
      <c r="R97" s="9"/>
      <c r="S97" s="16"/>
      <c r="T97" s="9" t="s">
        <v>36</v>
      </c>
    </row>
    <row r="98" spans="1:20" s="121" customFormat="1" ht="47.25" customHeight="1">
      <c r="A98" s="21" t="s">
        <v>259</v>
      </c>
      <c r="B98" s="9" t="s">
        <v>30</v>
      </c>
      <c r="C98" s="9" t="s">
        <v>31</v>
      </c>
      <c r="D98" s="9" t="s">
        <v>260</v>
      </c>
      <c r="E98" s="9" t="s">
        <v>261</v>
      </c>
      <c r="F98" s="9" t="s">
        <v>39</v>
      </c>
      <c r="G98" s="9"/>
      <c r="H98" s="65"/>
      <c r="I98" s="65"/>
      <c r="J98" s="65"/>
      <c r="K98" s="12">
        <v>2100000</v>
      </c>
      <c r="L98" s="12">
        <f t="shared" si="3"/>
        <v>545454.54545454541</v>
      </c>
      <c r="M98" s="22">
        <v>1</v>
      </c>
      <c r="N98" s="22">
        <v>0</v>
      </c>
      <c r="O98" s="9" t="s">
        <v>35</v>
      </c>
      <c r="P98" s="120">
        <v>44075</v>
      </c>
      <c r="Q98" s="120">
        <v>44166</v>
      </c>
      <c r="R98" s="9"/>
      <c r="S98" s="16"/>
      <c r="T98" s="9" t="s">
        <v>44</v>
      </c>
    </row>
    <row r="99" spans="1:20" s="26" customFormat="1">
      <c r="A99" s="167" t="s">
        <v>20</v>
      </c>
      <c r="B99" s="167"/>
      <c r="C99" s="167"/>
      <c r="D99" s="167"/>
      <c r="E99" s="167"/>
      <c r="F99" s="167"/>
      <c r="G99" s="167"/>
      <c r="H99" s="167"/>
      <c r="I99" s="94"/>
      <c r="J99" s="94"/>
      <c r="K99" s="76">
        <f>SUM(K82:K98)</f>
        <v>29293729.759999998</v>
      </c>
      <c r="L99" s="76">
        <f>SUM(L82:L98)</f>
        <v>7700981.4898154475</v>
      </c>
      <c r="M99" s="77"/>
      <c r="N99" s="77"/>
      <c r="O99" s="78"/>
      <c r="P99" s="78"/>
      <c r="Q99" s="79"/>
      <c r="R99" s="80"/>
      <c r="S99" s="80"/>
      <c r="T99" s="81"/>
    </row>
    <row r="100" spans="1:20">
      <c r="A100" s="178">
        <v>4</v>
      </c>
      <c r="B100" s="179" t="s">
        <v>262</v>
      </c>
      <c r="C100" s="179"/>
      <c r="D100" s="179"/>
      <c r="E100" s="179"/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  <c r="P100" s="179"/>
      <c r="Q100" s="179"/>
      <c r="R100" s="179"/>
      <c r="S100" s="179"/>
      <c r="T100" s="179"/>
    </row>
    <row r="101" spans="1:20" ht="15.5" customHeight="1">
      <c r="A101" s="178"/>
      <c r="B101" s="174" t="s">
        <v>22</v>
      </c>
      <c r="C101" s="101"/>
      <c r="D101" s="174" t="s">
        <v>3</v>
      </c>
      <c r="E101" s="174" t="s">
        <v>23</v>
      </c>
      <c r="F101" s="174" t="s">
        <v>5</v>
      </c>
      <c r="G101" s="179"/>
      <c r="H101" s="179"/>
      <c r="I101" s="103"/>
      <c r="J101" s="103"/>
      <c r="K101" s="174" t="s">
        <v>24</v>
      </c>
      <c r="L101" s="174"/>
      <c r="M101" s="174"/>
      <c r="N101" s="174"/>
      <c r="O101" s="174" t="s">
        <v>25</v>
      </c>
      <c r="P101" s="174" t="s">
        <v>26</v>
      </c>
      <c r="Q101" s="174"/>
      <c r="R101" s="174" t="s">
        <v>27</v>
      </c>
      <c r="S101" s="174" t="s">
        <v>12</v>
      </c>
      <c r="T101" s="174" t="s">
        <v>13</v>
      </c>
    </row>
    <row r="102" spans="1:20" ht="51">
      <c r="A102" s="178"/>
      <c r="B102" s="174"/>
      <c r="C102" s="101"/>
      <c r="D102" s="174"/>
      <c r="E102" s="174"/>
      <c r="F102" s="174"/>
      <c r="G102" s="174" t="s">
        <v>7</v>
      </c>
      <c r="H102" s="174"/>
      <c r="I102" s="101"/>
      <c r="J102" s="101"/>
      <c r="K102" s="7" t="s">
        <v>14</v>
      </c>
      <c r="L102" s="7" t="s">
        <v>28</v>
      </c>
      <c r="M102" s="27" t="s">
        <v>16</v>
      </c>
      <c r="N102" s="8" t="s">
        <v>17</v>
      </c>
      <c r="O102" s="174"/>
      <c r="P102" s="101" t="s">
        <v>263</v>
      </c>
      <c r="Q102" s="101" t="s">
        <v>19</v>
      </c>
      <c r="R102" s="174"/>
      <c r="S102" s="174"/>
      <c r="T102" s="174"/>
    </row>
    <row r="103" spans="1:20" s="121" customFormat="1" ht="47.25" customHeight="1">
      <c r="A103" s="129" t="s">
        <v>264</v>
      </c>
      <c r="B103" s="130" t="s">
        <v>30</v>
      </c>
      <c r="C103" s="130" t="s">
        <v>31</v>
      </c>
      <c r="D103" s="130" t="s">
        <v>32</v>
      </c>
      <c r="E103" s="130" t="s">
        <v>265</v>
      </c>
      <c r="F103" s="130" t="s">
        <v>266</v>
      </c>
      <c r="G103" s="130"/>
      <c r="H103" s="131"/>
      <c r="I103" s="131"/>
      <c r="J103" s="131"/>
      <c r="K103" s="132">
        <v>406500</v>
      </c>
      <c r="L103" s="132">
        <f>K103/$C$159</f>
        <v>76293.613107862082</v>
      </c>
      <c r="M103" s="133">
        <v>1</v>
      </c>
      <c r="N103" s="133">
        <v>0</v>
      </c>
      <c r="O103" s="130" t="s">
        <v>219</v>
      </c>
      <c r="P103" s="134">
        <v>44013</v>
      </c>
      <c r="Q103" s="134">
        <v>44075</v>
      </c>
      <c r="R103" s="130"/>
      <c r="S103" s="135"/>
      <c r="T103" s="130" t="s">
        <v>44</v>
      </c>
    </row>
    <row r="104" spans="1:20" s="121" customFormat="1" ht="47.25" customHeight="1">
      <c r="A104" s="129" t="s">
        <v>267</v>
      </c>
      <c r="B104" s="130" t="s">
        <v>30</v>
      </c>
      <c r="C104" s="130" t="s">
        <v>31</v>
      </c>
      <c r="D104" s="130" t="s">
        <v>32</v>
      </c>
      <c r="E104" s="130" t="s">
        <v>268</v>
      </c>
      <c r="F104" s="130" t="s">
        <v>266</v>
      </c>
      <c r="G104" s="130"/>
      <c r="H104" s="131" t="s">
        <v>269</v>
      </c>
      <c r="I104" s="131"/>
      <c r="J104" s="131"/>
      <c r="K104" s="132">
        <v>1065620</v>
      </c>
      <c r="L104" s="132">
        <f>K104/$C$159</f>
        <v>200000</v>
      </c>
      <c r="M104" s="133">
        <v>1</v>
      </c>
      <c r="N104" s="133">
        <v>0</v>
      </c>
      <c r="O104" s="130" t="s">
        <v>219</v>
      </c>
      <c r="P104" s="134">
        <v>43770</v>
      </c>
      <c r="Q104" s="134">
        <v>43831</v>
      </c>
      <c r="R104" s="130"/>
      <c r="S104" s="135"/>
      <c r="T104" s="130" t="s">
        <v>36</v>
      </c>
    </row>
    <row r="105" spans="1:20" s="121" customFormat="1" ht="58" customHeight="1">
      <c r="A105" s="129" t="s">
        <v>270</v>
      </c>
      <c r="B105" s="130" t="s">
        <v>30</v>
      </c>
      <c r="C105" s="130" t="s">
        <v>31</v>
      </c>
      <c r="D105" s="130" t="s">
        <v>42</v>
      </c>
      <c r="E105" s="130" t="s">
        <v>271</v>
      </c>
      <c r="F105" s="130" t="s">
        <v>272</v>
      </c>
      <c r="G105" s="130"/>
      <c r="H105" s="131"/>
      <c r="I105" s="131"/>
      <c r="J105" s="131"/>
      <c r="K105" s="132">
        <v>1276000</v>
      </c>
      <c r="L105" s="132">
        <f>K105/$C$159</f>
        <v>239484.9946510013</v>
      </c>
      <c r="M105" s="133">
        <v>1</v>
      </c>
      <c r="N105" s="133">
        <v>0</v>
      </c>
      <c r="O105" s="130" t="s">
        <v>219</v>
      </c>
      <c r="P105" s="134">
        <v>44075</v>
      </c>
      <c r="Q105" s="134">
        <v>44166</v>
      </c>
      <c r="R105" s="130"/>
      <c r="S105" s="135"/>
      <c r="T105" s="130" t="s">
        <v>44</v>
      </c>
    </row>
    <row r="106" spans="1:20" s="121" customFormat="1" ht="47.25" customHeight="1">
      <c r="A106" s="129" t="s">
        <v>273</v>
      </c>
      <c r="B106" s="130" t="s">
        <v>30</v>
      </c>
      <c r="C106" s="130" t="s">
        <v>46</v>
      </c>
      <c r="D106" s="130" t="s">
        <v>213</v>
      </c>
      <c r="E106" s="130" t="s">
        <v>274</v>
      </c>
      <c r="F106" s="130" t="s">
        <v>266</v>
      </c>
      <c r="G106" s="130"/>
      <c r="H106" s="131" t="s">
        <v>275</v>
      </c>
      <c r="I106" s="131"/>
      <c r="J106" s="131"/>
      <c r="K106" s="132">
        <v>800000</v>
      </c>
      <c r="L106" s="132">
        <f>K106/$C$159</f>
        <v>150147.33206959328</v>
      </c>
      <c r="M106" s="133">
        <v>1</v>
      </c>
      <c r="N106" s="133">
        <v>0</v>
      </c>
      <c r="O106" s="130" t="s">
        <v>219</v>
      </c>
      <c r="P106" s="134">
        <v>44013</v>
      </c>
      <c r="Q106" s="134">
        <v>44075</v>
      </c>
      <c r="R106" s="130"/>
      <c r="S106" s="135"/>
      <c r="T106" s="130" t="s">
        <v>36</v>
      </c>
    </row>
    <row r="107" spans="1:20" s="121" customFormat="1" ht="47.25" customHeight="1">
      <c r="A107" s="129" t="s">
        <v>276</v>
      </c>
      <c r="B107" s="130" t="s">
        <v>30</v>
      </c>
      <c r="C107" s="130" t="s">
        <v>46</v>
      </c>
      <c r="D107" s="130" t="s">
        <v>47</v>
      </c>
      <c r="E107" s="130" t="s">
        <v>277</v>
      </c>
      <c r="F107" s="130" t="s">
        <v>266</v>
      </c>
      <c r="G107" s="130"/>
      <c r="H107" s="131"/>
      <c r="I107" s="131"/>
      <c r="J107" s="131"/>
      <c r="K107" s="132">
        <v>1065620</v>
      </c>
      <c r="L107" s="132">
        <f>K107/$C$159</f>
        <v>200000</v>
      </c>
      <c r="M107" s="133">
        <v>1</v>
      </c>
      <c r="N107" s="133">
        <v>0</v>
      </c>
      <c r="O107" s="130" t="s">
        <v>219</v>
      </c>
      <c r="P107" s="134">
        <v>44075</v>
      </c>
      <c r="Q107" s="134">
        <v>44197</v>
      </c>
      <c r="R107" s="130"/>
      <c r="S107" s="135"/>
      <c r="T107" s="130" t="s">
        <v>44</v>
      </c>
    </row>
    <row r="108" spans="1:20" s="121" customFormat="1" ht="47.25" customHeight="1">
      <c r="A108" s="129" t="s">
        <v>278</v>
      </c>
      <c r="B108" s="130" t="s">
        <v>30</v>
      </c>
      <c r="C108" s="130" t="s">
        <v>46</v>
      </c>
      <c r="D108" s="130" t="s">
        <v>279</v>
      </c>
      <c r="E108" s="130" t="s">
        <v>280</v>
      </c>
      <c r="F108" s="130" t="s">
        <v>168</v>
      </c>
      <c r="G108" s="130"/>
      <c r="H108" s="131"/>
      <c r="I108" s="131"/>
      <c r="J108" s="131"/>
      <c r="K108" s="132">
        <v>684000</v>
      </c>
      <c r="L108" s="132">
        <f>K108/$C$159</f>
        <v>128375.96891950227</v>
      </c>
      <c r="M108" s="133">
        <v>0</v>
      </c>
      <c r="N108" s="133">
        <v>1</v>
      </c>
      <c r="O108" s="130" t="s">
        <v>150</v>
      </c>
      <c r="P108" s="134">
        <v>44105</v>
      </c>
      <c r="Q108" s="134">
        <v>44166</v>
      </c>
      <c r="R108" s="130"/>
      <c r="S108" s="135"/>
      <c r="T108" s="130" t="s">
        <v>44</v>
      </c>
    </row>
    <row r="109" spans="1:20" s="121" customFormat="1" ht="47.25" customHeight="1">
      <c r="A109" s="129" t="s">
        <v>281</v>
      </c>
      <c r="B109" s="130" t="s">
        <v>30</v>
      </c>
      <c r="C109" s="130" t="s">
        <v>46</v>
      </c>
      <c r="D109" s="130" t="s">
        <v>122</v>
      </c>
      <c r="E109" s="130" t="s">
        <v>282</v>
      </c>
      <c r="F109" s="130" t="s">
        <v>266</v>
      </c>
      <c r="G109" s="130"/>
      <c r="H109" s="131" t="s">
        <v>283</v>
      </c>
      <c r="I109" s="131"/>
      <c r="J109" s="131"/>
      <c r="K109" s="132">
        <v>1065620</v>
      </c>
      <c r="L109" s="132">
        <f>K109/$C$159</f>
        <v>200000</v>
      </c>
      <c r="M109" s="133">
        <v>1</v>
      </c>
      <c r="N109" s="133">
        <v>0</v>
      </c>
      <c r="O109" s="130" t="s">
        <v>219</v>
      </c>
      <c r="P109" s="134">
        <v>43922</v>
      </c>
      <c r="Q109" s="134">
        <v>44013</v>
      </c>
      <c r="R109" s="130"/>
      <c r="S109" s="135"/>
      <c r="T109" s="130" t="s">
        <v>36</v>
      </c>
    </row>
    <row r="110" spans="1:20" s="121" customFormat="1" ht="47.25" customHeight="1">
      <c r="A110" s="129" t="s">
        <v>284</v>
      </c>
      <c r="B110" s="130" t="s">
        <v>30</v>
      </c>
      <c r="C110" s="130" t="s">
        <v>46</v>
      </c>
      <c r="D110" s="130" t="s">
        <v>285</v>
      </c>
      <c r="E110" s="130" t="s">
        <v>286</v>
      </c>
      <c r="F110" s="130" t="s">
        <v>168</v>
      </c>
      <c r="G110" s="130"/>
      <c r="H110" s="131"/>
      <c r="I110" s="131"/>
      <c r="J110" s="131"/>
      <c r="K110" s="132">
        <v>570000</v>
      </c>
      <c r="L110" s="132">
        <f>K110/$C$159</f>
        <v>106979.97409958522</v>
      </c>
      <c r="M110" s="133">
        <v>1</v>
      </c>
      <c r="N110" s="133">
        <v>0</v>
      </c>
      <c r="O110" s="130" t="s">
        <v>150</v>
      </c>
      <c r="P110" s="134">
        <v>44256</v>
      </c>
      <c r="Q110" s="134">
        <v>44348</v>
      </c>
      <c r="R110" s="130"/>
      <c r="S110" s="135"/>
      <c r="T110" s="130" t="s">
        <v>44</v>
      </c>
    </row>
    <row r="111" spans="1:20" s="121" customFormat="1" ht="47.25" customHeight="1">
      <c r="A111" s="129" t="s">
        <v>287</v>
      </c>
      <c r="B111" s="130" t="s">
        <v>30</v>
      </c>
      <c r="C111" s="130" t="s">
        <v>31</v>
      </c>
      <c r="D111" s="130" t="s">
        <v>142</v>
      </c>
      <c r="E111" s="130" t="s">
        <v>288</v>
      </c>
      <c r="F111" s="130" t="s">
        <v>272</v>
      </c>
      <c r="G111" s="130"/>
      <c r="H111" s="131"/>
      <c r="I111" s="131"/>
      <c r="J111" s="131"/>
      <c r="K111" s="132">
        <v>1698358</v>
      </c>
      <c r="L111" s="132">
        <f>K111/$C$159</f>
        <v>318754.90324881289</v>
      </c>
      <c r="M111" s="133">
        <v>1</v>
      </c>
      <c r="N111" s="133">
        <v>0</v>
      </c>
      <c r="O111" s="130" t="s">
        <v>219</v>
      </c>
      <c r="P111" s="134">
        <v>44044</v>
      </c>
      <c r="Q111" s="134">
        <v>44105</v>
      </c>
      <c r="R111" s="130"/>
      <c r="S111" s="135"/>
      <c r="T111" s="130" t="s">
        <v>44</v>
      </c>
    </row>
    <row r="112" spans="1:20" s="121" customFormat="1" ht="47.25" customHeight="1">
      <c r="A112" s="129" t="s">
        <v>289</v>
      </c>
      <c r="B112" s="130" t="s">
        <v>30</v>
      </c>
      <c r="C112" s="130" t="s">
        <v>46</v>
      </c>
      <c r="D112" s="130" t="s">
        <v>372</v>
      </c>
      <c r="E112" s="130" t="s">
        <v>290</v>
      </c>
      <c r="F112" s="130" t="s">
        <v>272</v>
      </c>
      <c r="G112" s="130"/>
      <c r="H112" s="131"/>
      <c r="I112" s="131"/>
      <c r="J112" s="131"/>
      <c r="K112" s="132">
        <v>19109013</v>
      </c>
      <c r="L112" s="132">
        <f>K112/$C$159</f>
        <v>3586459.150541469</v>
      </c>
      <c r="M112" s="133">
        <v>0.35</v>
      </c>
      <c r="N112" s="133">
        <v>0.65</v>
      </c>
      <c r="O112" s="130" t="s">
        <v>150</v>
      </c>
      <c r="P112" s="134">
        <v>43922</v>
      </c>
      <c r="Q112" s="134">
        <v>44075</v>
      </c>
      <c r="R112" s="130"/>
      <c r="S112" s="135"/>
      <c r="T112" s="130" t="s">
        <v>44</v>
      </c>
    </row>
    <row r="113" spans="1:20" s="121" customFormat="1" ht="47.25" customHeight="1">
      <c r="A113" s="129" t="s">
        <v>291</v>
      </c>
      <c r="B113" s="130" t="s">
        <v>30</v>
      </c>
      <c r="C113" s="130" t="s">
        <v>31</v>
      </c>
      <c r="D113" s="130" t="s">
        <v>139</v>
      </c>
      <c r="E113" s="130" t="s">
        <v>292</v>
      </c>
      <c r="F113" s="130" t="s">
        <v>266</v>
      </c>
      <c r="G113" s="130"/>
      <c r="H113" s="131"/>
      <c r="I113" s="131"/>
      <c r="J113" s="131"/>
      <c r="K113" s="132">
        <v>456000</v>
      </c>
      <c r="L113" s="132">
        <f>K113/$C$159</f>
        <v>85583.979279668172</v>
      </c>
      <c r="M113" s="133">
        <v>1</v>
      </c>
      <c r="N113" s="133">
        <v>0</v>
      </c>
      <c r="O113" s="130" t="s">
        <v>219</v>
      </c>
      <c r="P113" s="134">
        <v>44105</v>
      </c>
      <c r="Q113" s="134">
        <v>44166</v>
      </c>
      <c r="R113" s="130"/>
      <c r="S113" s="135"/>
      <c r="T113" s="130" t="s">
        <v>44</v>
      </c>
    </row>
    <row r="114" spans="1:20" s="121" customFormat="1" ht="47.25" customHeight="1">
      <c r="A114" s="129" t="s">
        <v>293</v>
      </c>
      <c r="B114" s="130" t="s">
        <v>30</v>
      </c>
      <c r="C114" s="130" t="s">
        <v>31</v>
      </c>
      <c r="D114" s="130" t="s">
        <v>68</v>
      </c>
      <c r="E114" s="130" t="s">
        <v>294</v>
      </c>
      <c r="F114" s="130" t="s">
        <v>266</v>
      </c>
      <c r="G114" s="130"/>
      <c r="H114" s="131" t="s">
        <v>295</v>
      </c>
      <c r="I114" s="131"/>
      <c r="J114" s="131"/>
      <c r="K114" s="132">
        <v>1065620</v>
      </c>
      <c r="L114" s="132">
        <f>K114/$C$159</f>
        <v>200000</v>
      </c>
      <c r="M114" s="133">
        <v>1</v>
      </c>
      <c r="N114" s="133">
        <v>0</v>
      </c>
      <c r="O114" s="130" t="s">
        <v>296</v>
      </c>
      <c r="P114" s="134">
        <v>44013</v>
      </c>
      <c r="Q114" s="134">
        <v>44075</v>
      </c>
      <c r="R114" s="130"/>
      <c r="S114" s="135"/>
      <c r="T114" s="130" t="s">
        <v>36</v>
      </c>
    </row>
    <row r="115" spans="1:20" s="121" customFormat="1" ht="47.25" customHeight="1">
      <c r="A115" s="129" t="s">
        <v>297</v>
      </c>
      <c r="B115" s="130" t="s">
        <v>30</v>
      </c>
      <c r="C115" s="130" t="s">
        <v>31</v>
      </c>
      <c r="D115" s="130" t="s">
        <v>126</v>
      </c>
      <c r="E115" s="130" t="s">
        <v>298</v>
      </c>
      <c r="F115" s="130" t="s">
        <v>266</v>
      </c>
      <c r="G115" s="130"/>
      <c r="H115" s="131" t="s">
        <v>299</v>
      </c>
      <c r="I115" s="131"/>
      <c r="J115" s="131"/>
      <c r="K115" s="132">
        <v>1065620</v>
      </c>
      <c r="L115" s="132">
        <f>K115/$C$159</f>
        <v>200000</v>
      </c>
      <c r="M115" s="133">
        <v>1</v>
      </c>
      <c r="N115" s="133">
        <v>0</v>
      </c>
      <c r="O115" s="130" t="s">
        <v>296</v>
      </c>
      <c r="P115" s="134">
        <v>44013</v>
      </c>
      <c r="Q115" s="134">
        <v>44166</v>
      </c>
      <c r="R115" s="130"/>
      <c r="S115" s="135"/>
      <c r="T115" s="130" t="s">
        <v>36</v>
      </c>
    </row>
    <row r="116" spans="1:20" s="121" customFormat="1" ht="47.25" customHeight="1">
      <c r="A116" s="129" t="s">
        <v>300</v>
      </c>
      <c r="B116" s="130" t="s">
        <v>30</v>
      </c>
      <c r="C116" s="130" t="s">
        <v>31</v>
      </c>
      <c r="D116" s="130" t="s">
        <v>301</v>
      </c>
      <c r="E116" s="130" t="s">
        <v>302</v>
      </c>
      <c r="F116" s="130" t="s">
        <v>272</v>
      </c>
      <c r="G116" s="130"/>
      <c r="H116" s="131"/>
      <c r="I116" s="131"/>
      <c r="J116" s="131"/>
      <c r="K116" s="132">
        <v>1140000</v>
      </c>
      <c r="L116" s="132">
        <f>K116/$C$159</f>
        <v>213959.94819917044</v>
      </c>
      <c r="M116" s="133">
        <v>1</v>
      </c>
      <c r="N116" s="133">
        <v>0</v>
      </c>
      <c r="O116" s="130" t="s">
        <v>296</v>
      </c>
      <c r="P116" s="134">
        <v>44075</v>
      </c>
      <c r="Q116" s="134">
        <v>44166</v>
      </c>
      <c r="R116" s="130"/>
      <c r="S116" s="135"/>
      <c r="T116" s="130" t="s">
        <v>44</v>
      </c>
    </row>
    <row r="117" spans="1:20" s="121" customFormat="1" ht="47.25" customHeight="1">
      <c r="A117" s="129" t="s">
        <v>303</v>
      </c>
      <c r="B117" s="130" t="s">
        <v>30</v>
      </c>
      <c r="C117" s="130" t="s">
        <v>31</v>
      </c>
      <c r="D117" s="130" t="s">
        <v>142</v>
      </c>
      <c r="E117" s="130" t="s">
        <v>304</v>
      </c>
      <c r="F117" s="130" t="s">
        <v>266</v>
      </c>
      <c r="G117" s="130"/>
      <c r="H117" s="131"/>
      <c r="I117" s="131"/>
      <c r="J117" s="131"/>
      <c r="K117" s="132">
        <v>760000</v>
      </c>
      <c r="L117" s="132">
        <f>K117/$C$159</f>
        <v>142639.96546611362</v>
      </c>
      <c r="M117" s="133">
        <v>1</v>
      </c>
      <c r="N117" s="133">
        <v>0</v>
      </c>
      <c r="O117" s="130" t="s">
        <v>296</v>
      </c>
      <c r="P117" s="134">
        <v>44075</v>
      </c>
      <c r="Q117" s="134">
        <v>44136</v>
      </c>
      <c r="R117" s="130"/>
      <c r="S117" s="135"/>
      <c r="T117" s="130" t="s">
        <v>44</v>
      </c>
    </row>
    <row r="118" spans="1:20" s="121" customFormat="1" ht="47.25" customHeight="1">
      <c r="A118" s="129" t="s">
        <v>305</v>
      </c>
      <c r="B118" s="130" t="s">
        <v>30</v>
      </c>
      <c r="C118" s="130" t="s">
        <v>31</v>
      </c>
      <c r="D118" s="130" t="s">
        <v>306</v>
      </c>
      <c r="E118" s="130" t="s">
        <v>307</v>
      </c>
      <c r="F118" s="130" t="s">
        <v>266</v>
      </c>
      <c r="G118" s="130"/>
      <c r="H118" s="131"/>
      <c r="I118" s="131"/>
      <c r="J118" s="131"/>
      <c r="K118" s="132">
        <v>1065620</v>
      </c>
      <c r="L118" s="132">
        <f>K118/$C$159</f>
        <v>200000</v>
      </c>
      <c r="M118" s="133">
        <v>1</v>
      </c>
      <c r="N118" s="133">
        <v>0</v>
      </c>
      <c r="O118" s="130" t="s">
        <v>219</v>
      </c>
      <c r="P118" s="134">
        <v>44013</v>
      </c>
      <c r="Q118" s="134">
        <v>44075</v>
      </c>
      <c r="R118" s="130"/>
      <c r="S118" s="135"/>
      <c r="T118" s="130" t="s">
        <v>36</v>
      </c>
    </row>
    <row r="119" spans="1:20">
      <c r="A119" s="167" t="s">
        <v>20</v>
      </c>
      <c r="B119" s="167"/>
      <c r="C119" s="167"/>
      <c r="D119" s="167"/>
      <c r="E119" s="167"/>
      <c r="F119" s="167"/>
      <c r="G119" s="167"/>
      <c r="H119" s="167"/>
      <c r="I119" s="108"/>
      <c r="J119" s="108"/>
      <c r="K119" s="29">
        <f>SUM(K103:K118)</f>
        <v>33293591</v>
      </c>
      <c r="L119" s="29">
        <f>SUM(L103:L118)</f>
        <v>6248679.8295827787</v>
      </c>
      <c r="M119" s="23"/>
      <c r="N119" s="84"/>
      <c r="O119" s="24"/>
      <c r="P119" s="25"/>
      <c r="Q119" s="25"/>
      <c r="R119" s="24"/>
      <c r="S119" s="25"/>
      <c r="T119" s="25"/>
    </row>
    <row r="120" spans="1:20" s="3" customFormat="1" ht="15.75" customHeight="1">
      <c r="A120" s="168">
        <v>5</v>
      </c>
      <c r="B120" s="169" t="s">
        <v>308</v>
      </c>
      <c r="C120" s="170"/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  <c r="Q120" s="170"/>
      <c r="R120" s="170"/>
      <c r="S120" s="170"/>
      <c r="T120" s="171"/>
    </row>
    <row r="121" spans="1:20" s="3" customFormat="1" ht="15.75" customHeight="1">
      <c r="A121" s="168"/>
      <c r="B121" s="172" t="s">
        <v>22</v>
      </c>
      <c r="C121" s="110"/>
      <c r="D121" s="174" t="s">
        <v>3</v>
      </c>
      <c r="E121" s="175" t="s">
        <v>23</v>
      </c>
      <c r="F121" s="175" t="s">
        <v>5</v>
      </c>
      <c r="G121" s="176"/>
      <c r="H121" s="176"/>
      <c r="I121" s="112"/>
      <c r="J121" s="112"/>
      <c r="K121" s="177" t="s">
        <v>24</v>
      </c>
      <c r="L121" s="177"/>
      <c r="M121" s="177"/>
      <c r="N121" s="177"/>
      <c r="O121" s="175" t="s">
        <v>25</v>
      </c>
      <c r="P121" s="175" t="s">
        <v>26</v>
      </c>
      <c r="Q121" s="175"/>
      <c r="R121" s="175" t="s">
        <v>27</v>
      </c>
      <c r="S121" s="175" t="s">
        <v>12</v>
      </c>
      <c r="T121" s="175" t="s">
        <v>13</v>
      </c>
    </row>
    <row r="122" spans="1:20" s="3" customFormat="1" ht="51">
      <c r="A122" s="168"/>
      <c r="B122" s="173"/>
      <c r="C122" s="111"/>
      <c r="D122" s="174"/>
      <c r="E122" s="175"/>
      <c r="F122" s="175"/>
      <c r="G122" s="175" t="s">
        <v>7</v>
      </c>
      <c r="H122" s="175"/>
      <c r="I122" s="109"/>
      <c r="J122" s="109"/>
      <c r="K122" s="7" t="s">
        <v>14</v>
      </c>
      <c r="L122" s="7" t="s">
        <v>28</v>
      </c>
      <c r="M122" s="30" t="s">
        <v>16</v>
      </c>
      <c r="N122" s="31" t="s">
        <v>17</v>
      </c>
      <c r="O122" s="175"/>
      <c r="P122" s="109" t="s">
        <v>309</v>
      </c>
      <c r="Q122" s="109" t="s">
        <v>310</v>
      </c>
      <c r="R122" s="175"/>
      <c r="S122" s="175"/>
      <c r="T122" s="175"/>
    </row>
    <row r="123" spans="1:20" s="121" customFormat="1" ht="47.25" customHeight="1">
      <c r="A123" s="21" t="s">
        <v>311</v>
      </c>
      <c r="B123" s="9" t="s">
        <v>30</v>
      </c>
      <c r="C123" s="9" t="s">
        <v>46</v>
      </c>
      <c r="D123" s="9" t="s">
        <v>255</v>
      </c>
      <c r="E123" s="11" t="s">
        <v>312</v>
      </c>
      <c r="F123" s="11" t="s">
        <v>313</v>
      </c>
      <c r="G123" s="9"/>
      <c r="H123" s="65" t="s">
        <v>314</v>
      </c>
      <c r="I123" s="65"/>
      <c r="J123" s="65"/>
      <c r="K123" s="12">
        <v>320000</v>
      </c>
      <c r="L123" s="12">
        <f t="shared" ref="L123:L126" si="4">K123/$C$159</f>
        <v>60058.932827837314</v>
      </c>
      <c r="M123" s="22">
        <v>1</v>
      </c>
      <c r="N123" s="22">
        <v>0</v>
      </c>
      <c r="O123" s="9" t="s">
        <v>296</v>
      </c>
      <c r="P123" s="120">
        <v>43800</v>
      </c>
      <c r="Q123" s="120">
        <v>43862</v>
      </c>
      <c r="R123" s="11"/>
      <c r="S123" s="16"/>
      <c r="T123" s="9" t="s">
        <v>234</v>
      </c>
    </row>
    <row r="124" spans="1:20" s="121" customFormat="1" ht="47.25" customHeight="1">
      <c r="A124" s="21" t="s">
        <v>315</v>
      </c>
      <c r="B124" s="9" t="s">
        <v>30</v>
      </c>
      <c r="C124" s="9" t="s">
        <v>46</v>
      </c>
      <c r="D124" s="9" t="s">
        <v>316</v>
      </c>
      <c r="E124" s="11" t="s">
        <v>317</v>
      </c>
      <c r="F124" s="11" t="s">
        <v>313</v>
      </c>
      <c r="G124" s="9"/>
      <c r="H124" s="65"/>
      <c r="I124" s="65"/>
      <c r="J124" s="65"/>
      <c r="K124" s="12">
        <v>1140000</v>
      </c>
      <c r="L124" s="12">
        <f t="shared" si="4"/>
        <v>213959.94819917044</v>
      </c>
      <c r="M124" s="22">
        <v>1</v>
      </c>
      <c r="N124" s="22">
        <v>0</v>
      </c>
      <c r="O124" s="9" t="s">
        <v>296</v>
      </c>
      <c r="P124" s="120">
        <v>44075</v>
      </c>
      <c r="Q124" s="120">
        <v>44136</v>
      </c>
      <c r="R124" s="11"/>
      <c r="S124" s="16"/>
      <c r="T124" s="9" t="s">
        <v>44</v>
      </c>
    </row>
    <row r="125" spans="1:20" s="121" customFormat="1" ht="47.25" customHeight="1">
      <c r="A125" s="21" t="s">
        <v>318</v>
      </c>
      <c r="B125" s="9" t="s">
        <v>30</v>
      </c>
      <c r="C125" s="9" t="s">
        <v>46</v>
      </c>
      <c r="D125" s="9" t="s">
        <v>47</v>
      </c>
      <c r="E125" s="11" t="s">
        <v>319</v>
      </c>
      <c r="F125" s="11" t="s">
        <v>313</v>
      </c>
      <c r="G125" s="9"/>
      <c r="H125" s="65"/>
      <c r="I125" s="65"/>
      <c r="J125" s="65"/>
      <c r="K125" s="12">
        <v>1395000</v>
      </c>
      <c r="L125" s="12">
        <f t="shared" si="4"/>
        <v>261819.41029635331</v>
      </c>
      <c r="M125" s="22">
        <v>1</v>
      </c>
      <c r="N125" s="22">
        <v>0</v>
      </c>
      <c r="O125" s="9" t="s">
        <v>219</v>
      </c>
      <c r="P125" s="120">
        <v>43983</v>
      </c>
      <c r="Q125" s="120">
        <v>44075</v>
      </c>
      <c r="R125" s="11"/>
      <c r="S125" s="16"/>
      <c r="T125" s="9" t="s">
        <v>44</v>
      </c>
    </row>
    <row r="126" spans="1:20" s="121" customFormat="1" ht="47.25" customHeight="1">
      <c r="A126" s="21" t="s">
        <v>320</v>
      </c>
      <c r="B126" s="9" t="s">
        <v>30</v>
      </c>
      <c r="C126" s="9" t="s">
        <v>46</v>
      </c>
      <c r="D126" s="9" t="s">
        <v>139</v>
      </c>
      <c r="E126" s="11" t="s">
        <v>321</v>
      </c>
      <c r="F126" s="11" t="s">
        <v>313</v>
      </c>
      <c r="G126" s="9"/>
      <c r="H126" s="65"/>
      <c r="I126" s="65"/>
      <c r="J126" s="65"/>
      <c r="K126" s="12">
        <v>152000</v>
      </c>
      <c r="L126" s="12">
        <f t="shared" si="4"/>
        <v>28527.993093222725</v>
      </c>
      <c r="M126" s="22">
        <v>1</v>
      </c>
      <c r="N126" s="22">
        <v>0</v>
      </c>
      <c r="O126" s="9" t="s">
        <v>296</v>
      </c>
      <c r="P126" s="120">
        <v>44075</v>
      </c>
      <c r="Q126" s="120">
        <v>44136</v>
      </c>
      <c r="R126" s="11"/>
      <c r="S126" s="16"/>
      <c r="T126" s="9" t="s">
        <v>44</v>
      </c>
    </row>
    <row r="127" spans="1:20">
      <c r="A127" s="158" t="s">
        <v>20</v>
      </c>
      <c r="B127" s="159"/>
      <c r="C127" s="159"/>
      <c r="D127" s="159"/>
      <c r="E127" s="159"/>
      <c r="F127" s="159"/>
      <c r="G127" s="159"/>
      <c r="H127" s="160"/>
      <c r="I127" s="116"/>
      <c r="J127" s="116"/>
      <c r="K127" s="100">
        <f>SUM(K123:K126)</f>
        <v>3007000</v>
      </c>
      <c r="L127" s="100">
        <f>SUM(L123:L124)</f>
        <v>274018.88102700777</v>
      </c>
    </row>
    <row r="128" spans="1:20">
      <c r="A128" s="161" t="s">
        <v>322</v>
      </c>
      <c r="B128" s="162"/>
      <c r="C128" s="162"/>
      <c r="D128" s="162"/>
      <c r="E128" s="162"/>
      <c r="F128" s="162"/>
      <c r="G128" s="162"/>
      <c r="H128" s="163"/>
      <c r="I128" s="117"/>
      <c r="J128" s="117"/>
      <c r="K128" s="32">
        <f>K119+K99+K78+K11+K127</f>
        <v>157462562.36000001</v>
      </c>
      <c r="L128" s="32">
        <f>L119+L99+L78+L11+L127</f>
        <v>31539700.183355857</v>
      </c>
    </row>
    <row r="131" spans="1:20">
      <c r="K131" s="121"/>
      <c r="M131" s="34"/>
      <c r="N131" s="34"/>
      <c r="O131" s="34"/>
      <c r="P131" s="34"/>
      <c r="Q131" s="34"/>
      <c r="R131" s="34"/>
    </row>
    <row r="132" spans="1:20" ht="15.75" customHeight="1">
      <c r="B132" s="92"/>
      <c r="C132" s="92"/>
      <c r="D132" s="92"/>
      <c r="E132" s="92"/>
      <c r="F132" s="92"/>
      <c r="G132" s="92"/>
      <c r="H132" s="92"/>
      <c r="K132" s="121"/>
      <c r="M132" s="34"/>
      <c r="N132" s="34"/>
      <c r="O132" s="34"/>
      <c r="P132" s="34"/>
      <c r="Q132" s="34"/>
      <c r="R132" s="34"/>
      <c r="S132" s="93"/>
      <c r="T132" s="92"/>
    </row>
    <row r="133" spans="1:20" ht="15.75" customHeight="1">
      <c r="B133" s="92"/>
      <c r="C133" s="92"/>
      <c r="D133" s="92"/>
      <c r="E133" s="92"/>
      <c r="F133" s="92"/>
      <c r="G133" s="92"/>
      <c r="H133" s="92"/>
      <c r="K133" s="121"/>
      <c r="M133" s="34"/>
      <c r="N133" s="34"/>
      <c r="O133" s="34"/>
      <c r="P133" s="34"/>
      <c r="Q133" s="34"/>
      <c r="R133" s="34"/>
      <c r="S133" s="93"/>
      <c r="T133" s="92"/>
    </row>
    <row r="134" spans="1:20" s="28" customFormat="1">
      <c r="A134" s="36"/>
      <c r="B134" s="35"/>
      <c r="C134" s="35"/>
      <c r="D134" s="35"/>
      <c r="E134" s="35"/>
      <c r="F134" s="36"/>
      <c r="G134" s="37"/>
      <c r="H134" s="66"/>
      <c r="I134" s="66"/>
      <c r="J134" s="66"/>
      <c r="K134" s="121"/>
      <c r="L134" s="34"/>
      <c r="M134" s="34"/>
      <c r="N134" s="34"/>
      <c r="O134" s="34"/>
      <c r="P134" s="34"/>
      <c r="Q134" s="34"/>
      <c r="R134" s="34"/>
      <c r="S134" s="39"/>
      <c r="T134" s="36"/>
    </row>
    <row r="135" spans="1:20" s="28" customFormat="1">
      <c r="A135" s="36"/>
      <c r="B135" s="35"/>
      <c r="C135" s="35"/>
      <c r="D135" s="35"/>
      <c r="E135" s="35"/>
      <c r="F135" s="36"/>
      <c r="G135" s="37"/>
      <c r="H135" s="67"/>
      <c r="I135" s="67"/>
      <c r="J135" s="67"/>
      <c r="K135" s="40"/>
      <c r="M135" s="38"/>
      <c r="N135" s="38"/>
      <c r="O135" s="36"/>
      <c r="P135" s="39"/>
      <c r="Q135" s="39"/>
      <c r="R135" s="39"/>
      <c r="S135" s="39"/>
      <c r="T135" s="36"/>
    </row>
    <row r="136" spans="1:20" ht="15.5" customHeight="1">
      <c r="B136" s="139" t="s">
        <v>323</v>
      </c>
      <c r="C136" s="113"/>
      <c r="D136" s="113"/>
      <c r="E136" s="41" t="s">
        <v>35</v>
      </c>
      <c r="S136" s="6"/>
    </row>
    <row r="137" spans="1:20" ht="17">
      <c r="B137" s="140"/>
      <c r="C137" s="114"/>
      <c r="D137" s="114"/>
      <c r="E137" s="41" t="s">
        <v>219</v>
      </c>
      <c r="S137" s="6"/>
    </row>
    <row r="138" spans="1:20" ht="17">
      <c r="B138" s="141"/>
      <c r="C138" s="115"/>
      <c r="D138" s="115"/>
      <c r="E138" s="42" t="s">
        <v>150</v>
      </c>
      <c r="S138" s="6"/>
    </row>
    <row r="140" spans="1:20" ht="17">
      <c r="B140" s="139" t="s">
        <v>13</v>
      </c>
      <c r="C140" s="113"/>
      <c r="D140" s="113"/>
      <c r="E140" s="41" t="s">
        <v>44</v>
      </c>
      <c r="S140" s="6"/>
    </row>
    <row r="141" spans="1:20" ht="17">
      <c r="B141" s="140"/>
      <c r="C141" s="114"/>
      <c r="D141" s="114"/>
      <c r="E141" s="41" t="s">
        <v>36</v>
      </c>
      <c r="S141" s="6"/>
    </row>
    <row r="142" spans="1:20" ht="17">
      <c r="B142" s="140"/>
      <c r="C142" s="114"/>
      <c r="D142" s="114"/>
      <c r="E142" s="41" t="s">
        <v>104</v>
      </c>
      <c r="S142" s="6"/>
    </row>
    <row r="143" spans="1:20" ht="17">
      <c r="B143" s="140"/>
      <c r="C143" s="114"/>
      <c r="D143" s="114"/>
      <c r="E143" s="41" t="s">
        <v>60</v>
      </c>
      <c r="S143" s="6"/>
    </row>
    <row r="144" spans="1:20" ht="17">
      <c r="B144" s="140"/>
      <c r="C144" s="114"/>
      <c r="D144" s="114"/>
      <c r="E144" s="41" t="s">
        <v>324</v>
      </c>
      <c r="S144" s="6"/>
    </row>
    <row r="145" spans="1:20" ht="17">
      <c r="B145" s="140"/>
      <c r="C145" s="114"/>
      <c r="D145" s="114"/>
      <c r="E145" s="41" t="s">
        <v>325</v>
      </c>
      <c r="S145" s="6"/>
    </row>
    <row r="146" spans="1:20" ht="17">
      <c r="B146" s="140"/>
      <c r="C146" s="114"/>
      <c r="D146" s="114"/>
      <c r="E146" s="41" t="s">
        <v>234</v>
      </c>
      <c r="S146" s="6"/>
    </row>
    <row r="147" spans="1:20" ht="17">
      <c r="B147" s="141"/>
      <c r="C147" s="115"/>
      <c r="D147" s="115"/>
      <c r="E147" s="41" t="s">
        <v>81</v>
      </c>
      <c r="S147" s="6"/>
    </row>
    <row r="149" spans="1:20" ht="17">
      <c r="B149" s="139" t="s">
        <v>326</v>
      </c>
      <c r="C149" s="113"/>
      <c r="D149" s="139"/>
      <c r="E149" s="118" t="s">
        <v>327</v>
      </c>
      <c r="G149" s="43"/>
      <c r="H149" s="69"/>
      <c r="I149" s="69"/>
      <c r="J149" s="69"/>
      <c r="K149" s="34"/>
      <c r="L149" s="19"/>
      <c r="M149" s="6"/>
      <c r="N149" s="20"/>
      <c r="S149" s="6"/>
    </row>
    <row r="150" spans="1:20" ht="15.5" customHeight="1">
      <c r="B150" s="140"/>
      <c r="C150" s="114"/>
      <c r="D150" s="140"/>
      <c r="E150" s="119" t="s">
        <v>328</v>
      </c>
      <c r="G150" s="43"/>
      <c r="H150" s="69"/>
      <c r="I150" s="69"/>
      <c r="J150" s="69"/>
      <c r="K150" s="34"/>
      <c r="L150" s="19"/>
      <c r="M150" s="6"/>
      <c r="N150" s="20"/>
      <c r="S150" s="6"/>
    </row>
    <row r="151" spans="1:20" ht="15.5" customHeight="1">
      <c r="B151" s="140"/>
      <c r="C151" s="114"/>
      <c r="D151" s="140"/>
      <c r="E151" s="99" t="s">
        <v>329</v>
      </c>
      <c r="S151" s="6"/>
    </row>
    <row r="153" spans="1:20" s="44" customFormat="1">
      <c r="A153" s="20"/>
      <c r="B153" s="142" t="s">
        <v>330</v>
      </c>
      <c r="C153" s="143"/>
      <c r="D153" s="143"/>
      <c r="E153" s="143"/>
      <c r="F153" s="144"/>
      <c r="G153" s="46"/>
      <c r="H153" s="70"/>
      <c r="I153" s="70"/>
      <c r="J153" s="70"/>
      <c r="K153" s="47"/>
      <c r="L153" s="48"/>
      <c r="M153" s="46"/>
      <c r="N153" s="52"/>
      <c r="O153" s="49"/>
      <c r="P153" s="87"/>
      <c r="Q153" s="20"/>
      <c r="S153" s="20"/>
      <c r="T153" s="20"/>
    </row>
    <row r="154" spans="1:20" s="44" customFormat="1" ht="33.75" customHeight="1">
      <c r="A154" s="20"/>
      <c r="B154" s="50" t="s">
        <v>331</v>
      </c>
      <c r="C154" s="50"/>
      <c r="D154" s="50"/>
      <c r="E154" s="145" t="s">
        <v>332</v>
      </c>
      <c r="F154" s="145"/>
      <c r="G154" s="51"/>
      <c r="H154" s="71"/>
      <c r="I154" s="71"/>
      <c r="J154" s="71"/>
      <c r="K154" s="47"/>
      <c r="L154" s="51"/>
      <c r="M154" s="51"/>
      <c r="N154" s="37"/>
      <c r="O154" s="51"/>
      <c r="P154" s="37"/>
      <c r="Q154" s="20"/>
      <c r="S154" s="20"/>
      <c r="T154" s="20"/>
    </row>
    <row r="155" spans="1:20" s="44" customFormat="1" ht="17">
      <c r="A155" s="20"/>
      <c r="B155" s="50" t="s">
        <v>333</v>
      </c>
      <c r="C155" s="50"/>
      <c r="D155" s="50"/>
      <c r="E155" s="145" t="s">
        <v>334</v>
      </c>
      <c r="F155" s="145"/>
      <c r="G155" s="51"/>
      <c r="H155" s="71"/>
      <c r="I155" s="71"/>
      <c r="J155" s="71"/>
      <c r="K155" s="47"/>
      <c r="L155" s="51"/>
      <c r="M155" s="51"/>
      <c r="N155" s="37"/>
      <c r="O155" s="51"/>
      <c r="P155" s="37"/>
      <c r="Q155" s="20"/>
      <c r="S155" s="20"/>
      <c r="T155" s="20"/>
    </row>
    <row r="156" spans="1:20" s="44" customFormat="1" ht="37.5" customHeight="1">
      <c r="A156" s="20"/>
      <c r="B156" s="50" t="s">
        <v>335</v>
      </c>
      <c r="C156" s="50"/>
      <c r="D156" s="50"/>
      <c r="E156" s="145" t="s">
        <v>336</v>
      </c>
      <c r="F156" s="145"/>
      <c r="G156" s="51"/>
      <c r="H156" s="71"/>
      <c r="I156" s="71"/>
      <c r="J156" s="71"/>
      <c r="K156" s="47"/>
      <c r="L156" s="51"/>
      <c r="M156" s="51"/>
      <c r="N156" s="37"/>
      <c r="O156" s="51"/>
      <c r="P156" s="37"/>
      <c r="Q156" s="20"/>
      <c r="S156" s="20"/>
      <c r="T156" s="20"/>
    </row>
    <row r="157" spans="1:20" s="44" customFormat="1" ht="17">
      <c r="A157" s="20"/>
      <c r="B157" s="50" t="s">
        <v>337</v>
      </c>
      <c r="C157" s="50"/>
      <c r="D157" s="50"/>
      <c r="E157" s="145" t="s">
        <v>338</v>
      </c>
      <c r="F157" s="145"/>
      <c r="G157" s="51"/>
      <c r="H157" s="71"/>
      <c r="I157" s="71"/>
      <c r="J157" s="71"/>
      <c r="K157" s="47"/>
      <c r="L157" s="51"/>
      <c r="M157" s="51"/>
      <c r="N157" s="37"/>
      <c r="O157" s="51"/>
      <c r="P157" s="37"/>
      <c r="Q157" s="20"/>
      <c r="S157" s="20"/>
      <c r="T157" s="20"/>
    </row>
    <row r="158" spans="1:20" s="45" customFormat="1">
      <c r="A158" s="52"/>
      <c r="H158" s="72"/>
      <c r="I158" s="72"/>
      <c r="J158" s="72"/>
      <c r="K158" s="53"/>
      <c r="L158" s="54"/>
      <c r="M158" s="55"/>
      <c r="N158" s="85"/>
      <c r="P158" s="52"/>
      <c r="Q158" s="52"/>
      <c r="S158" s="52"/>
      <c r="T158" s="52"/>
    </row>
    <row r="159" spans="1:20" s="45" customFormat="1" ht="17">
      <c r="A159" s="52"/>
      <c r="B159" s="45" t="s">
        <v>339</v>
      </c>
      <c r="C159" s="88">
        <v>5.3281000000000001</v>
      </c>
      <c r="H159" s="72"/>
      <c r="I159" s="72"/>
      <c r="J159" s="72"/>
      <c r="K159" s="53"/>
      <c r="L159" s="54"/>
      <c r="M159" s="55"/>
      <c r="N159" s="85"/>
      <c r="P159" s="52"/>
      <c r="Q159" s="52"/>
      <c r="S159" s="52"/>
      <c r="T159" s="52"/>
    </row>
    <row r="160" spans="1:20" s="45" customFormat="1">
      <c r="A160" s="52"/>
      <c r="H160" s="72"/>
      <c r="I160" s="72"/>
      <c r="J160" s="72"/>
      <c r="K160" s="53"/>
      <c r="L160" s="54"/>
      <c r="M160" s="55"/>
      <c r="N160" s="85"/>
      <c r="P160" s="52"/>
      <c r="Q160" s="52"/>
      <c r="S160" s="52"/>
      <c r="T160" s="52"/>
    </row>
    <row r="161" spans="1:20" s="45" customFormat="1">
      <c r="A161" s="52"/>
      <c r="H161" s="72"/>
      <c r="I161" s="72"/>
      <c r="J161" s="72"/>
      <c r="K161" s="53"/>
      <c r="L161" s="54"/>
      <c r="M161" s="55"/>
      <c r="N161" s="85"/>
      <c r="P161" s="52"/>
      <c r="Q161" s="52"/>
      <c r="S161" s="52"/>
      <c r="T161" s="52"/>
    </row>
    <row r="162" spans="1:20" ht="15.75" customHeight="1">
      <c r="A162" s="164"/>
      <c r="B162" s="146" t="s">
        <v>340</v>
      </c>
      <c r="C162" s="147"/>
      <c r="D162" s="147"/>
      <c r="E162" s="147"/>
      <c r="F162" s="147"/>
      <c r="G162" s="147"/>
      <c r="H162" s="147"/>
      <c r="I162" s="147"/>
      <c r="J162" s="147"/>
      <c r="K162" s="148"/>
      <c r="L162" s="54"/>
      <c r="M162" s="54"/>
      <c r="N162" s="86"/>
      <c r="O162" s="54"/>
      <c r="P162" s="86"/>
      <c r="Q162" s="86"/>
      <c r="R162" s="54"/>
      <c r="S162" s="54"/>
      <c r="T162" s="86"/>
    </row>
    <row r="163" spans="1:20">
      <c r="A163" s="165"/>
      <c r="B163" s="149" t="s">
        <v>341</v>
      </c>
      <c r="C163" s="150"/>
      <c r="D163" s="150"/>
      <c r="E163" s="151"/>
      <c r="F163" s="56" t="s">
        <v>342</v>
      </c>
      <c r="G163" s="56" t="s">
        <v>343</v>
      </c>
      <c r="H163" s="73" t="s">
        <v>344</v>
      </c>
      <c r="I163" s="73"/>
      <c r="J163" s="73"/>
      <c r="K163" s="56" t="s">
        <v>345</v>
      </c>
    </row>
    <row r="164" spans="1:20" ht="15.75" customHeight="1">
      <c r="A164" s="165"/>
      <c r="B164" s="152" t="s">
        <v>346</v>
      </c>
      <c r="C164" s="153"/>
      <c r="D164" s="153"/>
      <c r="E164" s="154"/>
      <c r="F164" s="57">
        <v>4000</v>
      </c>
      <c r="G164" s="57">
        <v>8000</v>
      </c>
      <c r="H164" s="74" t="s">
        <v>347</v>
      </c>
      <c r="I164" s="74"/>
      <c r="J164" s="74"/>
      <c r="K164" s="58" t="s">
        <v>348</v>
      </c>
    </row>
    <row r="165" spans="1:20" ht="15.75" customHeight="1">
      <c r="A165" s="165"/>
      <c r="B165" s="152" t="s">
        <v>349</v>
      </c>
      <c r="C165" s="153"/>
      <c r="D165" s="153"/>
      <c r="E165" s="154"/>
      <c r="F165" s="57">
        <v>5000</v>
      </c>
      <c r="G165" s="57">
        <v>10000</v>
      </c>
      <c r="H165" s="74" t="s">
        <v>350</v>
      </c>
      <c r="I165" s="74"/>
      <c r="J165" s="74"/>
      <c r="K165" s="58" t="s">
        <v>351</v>
      </c>
    </row>
    <row r="166" spans="1:20">
      <c r="A166" s="165"/>
      <c r="B166" s="155" t="s">
        <v>352</v>
      </c>
      <c r="C166" s="156"/>
      <c r="D166" s="156"/>
      <c r="E166" s="157"/>
      <c r="F166" s="57">
        <v>5000</v>
      </c>
      <c r="G166" s="57">
        <v>15000</v>
      </c>
      <c r="H166" s="74" t="s">
        <v>353</v>
      </c>
      <c r="I166" s="74"/>
      <c r="J166" s="74"/>
      <c r="K166" s="58" t="s">
        <v>351</v>
      </c>
    </row>
    <row r="167" spans="1:20" ht="15.75" customHeight="1">
      <c r="A167" s="165"/>
      <c r="B167" s="136" t="s">
        <v>354</v>
      </c>
      <c r="C167" s="137"/>
      <c r="D167" s="137"/>
      <c r="E167" s="138"/>
      <c r="F167" s="59">
        <v>400</v>
      </c>
      <c r="G167" s="59">
        <v>2400</v>
      </c>
      <c r="H167" s="75" t="s">
        <v>353</v>
      </c>
      <c r="I167" s="75"/>
      <c r="J167" s="75"/>
      <c r="K167" s="60" t="s">
        <v>355</v>
      </c>
    </row>
    <row r="168" spans="1:20" ht="15.75" customHeight="1">
      <c r="A168" s="165"/>
      <c r="B168" s="136" t="s">
        <v>356</v>
      </c>
      <c r="C168" s="137"/>
      <c r="D168" s="137"/>
      <c r="E168" s="138"/>
      <c r="F168" s="61">
        <v>500</v>
      </c>
      <c r="G168" s="57">
        <v>7500</v>
      </c>
      <c r="H168" s="75" t="s">
        <v>353</v>
      </c>
      <c r="I168" s="75"/>
      <c r="J168" s="75"/>
      <c r="K168" s="58" t="s">
        <v>355</v>
      </c>
    </row>
    <row r="169" spans="1:20" ht="15.75" customHeight="1">
      <c r="A169" s="165"/>
      <c r="B169" s="136" t="s">
        <v>357</v>
      </c>
      <c r="C169" s="137"/>
      <c r="D169" s="137"/>
      <c r="E169" s="138"/>
      <c r="F169" s="57">
        <v>2000</v>
      </c>
      <c r="G169" s="57">
        <v>8000</v>
      </c>
      <c r="H169" s="75" t="s">
        <v>353</v>
      </c>
      <c r="I169" s="75"/>
      <c r="J169" s="75"/>
      <c r="K169" s="60" t="s">
        <v>358</v>
      </c>
    </row>
    <row r="170" spans="1:20" ht="15.75" customHeight="1">
      <c r="A170" s="165"/>
      <c r="B170" s="136" t="s">
        <v>359</v>
      </c>
      <c r="C170" s="137"/>
      <c r="D170" s="137"/>
      <c r="E170" s="138"/>
      <c r="F170" s="57">
        <v>1500</v>
      </c>
      <c r="G170" s="57">
        <v>22500</v>
      </c>
      <c r="H170" s="75" t="s">
        <v>353</v>
      </c>
      <c r="I170" s="75"/>
      <c r="J170" s="75"/>
      <c r="K170" s="60" t="s">
        <v>355</v>
      </c>
    </row>
    <row r="171" spans="1:20" ht="15.75" customHeight="1">
      <c r="A171" s="165"/>
      <c r="B171" s="136" t="s">
        <v>360</v>
      </c>
      <c r="C171" s="137"/>
      <c r="D171" s="137"/>
      <c r="E171" s="138"/>
      <c r="F171" s="57">
        <v>1500</v>
      </c>
      <c r="G171" s="57">
        <v>7500</v>
      </c>
      <c r="H171" s="75" t="s">
        <v>353</v>
      </c>
      <c r="I171" s="75"/>
      <c r="J171" s="75"/>
      <c r="K171" s="60" t="s">
        <v>351</v>
      </c>
    </row>
    <row r="172" spans="1:20" ht="15.75" customHeight="1">
      <c r="A172" s="165"/>
      <c r="B172" s="136" t="s">
        <v>361</v>
      </c>
      <c r="C172" s="137"/>
      <c r="D172" s="137"/>
      <c r="E172" s="138"/>
      <c r="F172" s="57">
        <v>4000</v>
      </c>
      <c r="G172" s="57">
        <v>12000</v>
      </c>
      <c r="H172" s="74" t="s">
        <v>362</v>
      </c>
      <c r="I172" s="74"/>
      <c r="J172" s="74"/>
      <c r="K172" s="58" t="s">
        <v>351</v>
      </c>
    </row>
    <row r="173" spans="1:20" ht="15.75" customHeight="1">
      <c r="A173" s="165"/>
      <c r="B173" s="136" t="s">
        <v>363</v>
      </c>
      <c r="C173" s="137"/>
      <c r="D173" s="137"/>
      <c r="E173" s="138"/>
      <c r="F173" s="57">
        <v>1500</v>
      </c>
      <c r="G173" s="62">
        <f>F173*15</f>
        <v>22500</v>
      </c>
      <c r="H173" s="74" t="s">
        <v>364</v>
      </c>
      <c r="I173" s="74"/>
      <c r="J173" s="74"/>
      <c r="K173" s="60" t="s">
        <v>355</v>
      </c>
    </row>
    <row r="174" spans="1:20" ht="15.75" customHeight="1">
      <c r="A174" s="165"/>
      <c r="B174" s="136" t="s">
        <v>365</v>
      </c>
      <c r="C174" s="137"/>
      <c r="D174" s="137"/>
      <c r="E174" s="138"/>
      <c r="F174" s="57">
        <v>1300</v>
      </c>
      <c r="G174" s="62">
        <f>F174*15</f>
        <v>19500</v>
      </c>
      <c r="H174" s="74" t="s">
        <v>366</v>
      </c>
      <c r="I174" s="74"/>
      <c r="J174" s="74"/>
      <c r="K174" s="60" t="s">
        <v>355</v>
      </c>
    </row>
    <row r="175" spans="1:20" ht="15.75" customHeight="1">
      <c r="A175" s="165"/>
      <c r="B175" s="136" t="s">
        <v>367</v>
      </c>
      <c r="C175" s="137"/>
      <c r="D175" s="137"/>
      <c r="E175" s="138"/>
      <c r="F175" s="59">
        <f>G175/35</f>
        <v>9611.4285714285706</v>
      </c>
      <c r="G175" s="62">
        <v>336400</v>
      </c>
      <c r="H175" s="74" t="s">
        <v>350</v>
      </c>
      <c r="I175" s="74"/>
      <c r="J175" s="74"/>
      <c r="K175" s="60" t="s">
        <v>355</v>
      </c>
    </row>
    <row r="176" spans="1:20">
      <c r="A176" s="166"/>
      <c r="G176" s="63">
        <f>SUM(G164:G175)</f>
        <v>471300</v>
      </c>
    </row>
  </sheetData>
  <autoFilter ref="A11:T128" xr:uid="{D37213ED-78A2-0644-BA10-C7D932A99425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00">
    <mergeCell ref="P8:Q8"/>
    <mergeCell ref="R8:R9"/>
    <mergeCell ref="S8:S9"/>
    <mergeCell ref="T8:T9"/>
    <mergeCell ref="A11:H11"/>
    <mergeCell ref="A7:A9"/>
    <mergeCell ref="B7:T7"/>
    <mergeCell ref="B8:B9"/>
    <mergeCell ref="D8:D9"/>
    <mergeCell ref="E8:E9"/>
    <mergeCell ref="F8:F9"/>
    <mergeCell ref="G8:G9"/>
    <mergeCell ref="H8:H9"/>
    <mergeCell ref="K8:N8"/>
    <mergeCell ref="O8:O9"/>
    <mergeCell ref="A12:A14"/>
    <mergeCell ref="B12:T12"/>
    <mergeCell ref="B13:B14"/>
    <mergeCell ref="D13:D14"/>
    <mergeCell ref="E13:E14"/>
    <mergeCell ref="R13:R14"/>
    <mergeCell ref="S13:S14"/>
    <mergeCell ref="T13:T14"/>
    <mergeCell ref="F13:F14"/>
    <mergeCell ref="G13:G14"/>
    <mergeCell ref="H13:H14"/>
    <mergeCell ref="K13:N13"/>
    <mergeCell ref="O13:O14"/>
    <mergeCell ref="P13:Q13"/>
    <mergeCell ref="S80:S81"/>
    <mergeCell ref="T80:T81"/>
    <mergeCell ref="R80:R81"/>
    <mergeCell ref="A78:H78"/>
    <mergeCell ref="A79:A81"/>
    <mergeCell ref="B79:T79"/>
    <mergeCell ref="B80:B81"/>
    <mergeCell ref="D80:D81"/>
    <mergeCell ref="E80:E81"/>
    <mergeCell ref="F80:F81"/>
    <mergeCell ref="G80:G81"/>
    <mergeCell ref="H80:H81"/>
    <mergeCell ref="K80:N80"/>
    <mergeCell ref="O80:O81"/>
    <mergeCell ref="P80:Q80"/>
    <mergeCell ref="A99:H99"/>
    <mergeCell ref="A100:A102"/>
    <mergeCell ref="B100:T100"/>
    <mergeCell ref="B101:B102"/>
    <mergeCell ref="D101:D102"/>
    <mergeCell ref="E101:E102"/>
    <mergeCell ref="F101:F102"/>
    <mergeCell ref="G101:H101"/>
    <mergeCell ref="G102:H102"/>
    <mergeCell ref="K101:N101"/>
    <mergeCell ref="O101:O102"/>
    <mergeCell ref="P101:Q101"/>
    <mergeCell ref="R101:R102"/>
    <mergeCell ref="S101:S102"/>
    <mergeCell ref="T101:T102"/>
    <mergeCell ref="A119:H119"/>
    <mergeCell ref="A120:A122"/>
    <mergeCell ref="B120:T120"/>
    <mergeCell ref="B121:B122"/>
    <mergeCell ref="D121:D122"/>
    <mergeCell ref="E121:E122"/>
    <mergeCell ref="F121:F122"/>
    <mergeCell ref="G121:H121"/>
    <mergeCell ref="K121:N121"/>
    <mergeCell ref="O121:O122"/>
    <mergeCell ref="P121:Q121"/>
    <mergeCell ref="R121:R122"/>
    <mergeCell ref="S121:S122"/>
    <mergeCell ref="T121:T122"/>
    <mergeCell ref="G122:H122"/>
    <mergeCell ref="A127:H127"/>
    <mergeCell ref="A128:H128"/>
    <mergeCell ref="B136:B138"/>
    <mergeCell ref="D149:D151"/>
    <mergeCell ref="B170:E170"/>
    <mergeCell ref="A162:A176"/>
    <mergeCell ref="B173:E173"/>
    <mergeCell ref="B174:E174"/>
    <mergeCell ref="B175:E175"/>
    <mergeCell ref="B169:E169"/>
    <mergeCell ref="B171:E171"/>
    <mergeCell ref="B172:E172"/>
    <mergeCell ref="B140:B147"/>
    <mergeCell ref="B149:B151"/>
    <mergeCell ref="B153:F153"/>
    <mergeCell ref="E154:F154"/>
    <mergeCell ref="E155:F155"/>
    <mergeCell ref="E156:F156"/>
    <mergeCell ref="E157:F157"/>
    <mergeCell ref="B162:K162"/>
    <mergeCell ref="B163:E163"/>
    <mergeCell ref="B164:E164"/>
    <mergeCell ref="B165:E165"/>
    <mergeCell ref="B166:E166"/>
    <mergeCell ref="B167:E167"/>
    <mergeCell ref="B168:E168"/>
  </mergeCells>
  <phoneticPr fontId="31" type="noConversion"/>
  <dataValidations count="11">
    <dataValidation type="list" allowBlank="1" showInputMessage="1" showErrorMessage="1" sqref="O21" xr:uid="{1EC23655-8495-CF42-ACFE-FF34F632F2D8}">
      <formula1>$E$135:$E$137</formula1>
    </dataValidation>
    <dataValidation type="list" allowBlank="1" showInputMessage="1" showErrorMessage="1" sqref="T21" xr:uid="{24852DB9-3751-1D43-8F6D-869700B1698C}">
      <formula1>$E$139:$E$146</formula1>
    </dataValidation>
    <dataValidation type="list" allowBlank="1" showInputMessage="1" showErrorMessage="1" sqref="O106" xr:uid="{876301F6-1F22-4144-9AC3-FE9597E55912}">
      <formula1>$E$142:$E$144</formula1>
    </dataValidation>
    <dataValidation type="list" allowBlank="1" showInputMessage="1" showErrorMessage="1" sqref="O10 O74:O78 O22:O65 O99 O82:O89 O103:O105 O123:O126 O15:O20 O107:O119 O95" xr:uid="{261CB8BB-B493-5E45-A349-05BA0C6B5DD0}">
      <formula1>$E$136:$E$138</formula1>
    </dataValidation>
    <dataValidation type="list" allowBlank="1" showInputMessage="1" showErrorMessage="1" sqref="T22:T59 T93:T95 T15:T20 T103:T119 T78 T123:T126 T99 T74 T82:T90" xr:uid="{7BDE5956-DD73-114F-B974-FA28DD4AAB85}">
      <formula1>$E$140:$E$147</formula1>
    </dataValidation>
    <dataValidation type="list" allowBlank="1" showInputMessage="1" showErrorMessage="1" sqref="O94 O96:O98 O118" xr:uid="{B15D3097-0F16-4290-8BE8-E21FF74C278F}">
      <formula1>$E$134:$E$136</formula1>
    </dataValidation>
    <dataValidation type="list" allowBlank="1" showInputMessage="1" showErrorMessage="1" sqref="T118 T96:T98" xr:uid="{D2AC645E-32BA-4D89-9633-4A045B4EA9A6}">
      <formula1>$E$138:$E$145</formula1>
    </dataValidation>
    <dataValidation type="list" allowBlank="1" showInputMessage="1" showErrorMessage="1" sqref="O66:O73 O75:O77 T132:T133 T66:T73 T75:T77" xr:uid="{F61C435E-FEC7-464B-9C68-8FB6323E22C8}">
      <formula1>#REF!</formula1>
    </dataValidation>
    <dataValidation type="list" allowBlank="1" showInputMessage="1" showErrorMessage="1" sqref="T91:T92" xr:uid="{1FC2994F-2F02-1048-8454-8BCB39047DF9}">
      <formula1>$E$126:$E$137</formula1>
    </dataValidation>
    <dataValidation type="list" allowBlank="1" showInputMessage="1" showErrorMessage="1" sqref="T60:T65" xr:uid="{A3AB2D6E-9C32-476F-9295-CC7EABD62E20}">
      <formula1>$E$124:$E$135</formula1>
      <formula2>0</formula2>
    </dataValidation>
    <dataValidation type="list" allowBlank="1" showInputMessage="1" showErrorMessage="1" sqref="O90:O93" xr:uid="{E030D9B1-24DD-104F-979B-5066DE62157B}">
      <formula1>$E$122:$E$124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9E1105CD9AD3549B1C13E03C468490E" ma:contentTypeVersion="5681" ma:contentTypeDescription="A content type to manage public (operations) IDB documents" ma:contentTypeScope="" ma:versionID="dd8d538adc53f0e6d1b61f43c0779d3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f1343133a01182c6335267919310ab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0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4554/OC-BR;</Approval_x0020_Number>
    <Phase xmlns="cdc7663a-08f0-4737-9e8c-148ce897a09c">ACTIVE</Phase>
    <Document_x0020_Author xmlns="cdc7663a-08f0-4737-9e8c-148ce897a09c">Da CruzAdriana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BR-L1501;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EZSHARE-41365039-39</_dlc_DocId>
    <_dlc_DocIdUrl xmlns="cdc7663a-08f0-4737-9e8c-148ce897a09c">
      <Url>https://idbg.sharepoint.com/teams/EZ-BR-LON/BR-L1501/_layouts/15/DocIdRedir.aspx?ID=EZSHARE-41365039-39</Url>
      <Description>EZSHARE-41365039-39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EF2F852-AB45-4550-BCF0-5E541BA6E0C1}"/>
</file>

<file path=customXml/itemProps2.xml><?xml version="1.0" encoding="utf-8"?>
<ds:datastoreItem xmlns:ds="http://schemas.openxmlformats.org/officeDocument/2006/customXml" ds:itemID="{84493C9F-EDA9-4C11-A12C-D4FD3266C966}"/>
</file>

<file path=customXml/itemProps3.xml><?xml version="1.0" encoding="utf-8"?>
<ds:datastoreItem xmlns:ds="http://schemas.openxmlformats.org/officeDocument/2006/customXml" ds:itemID="{C36CED0E-CD5E-4090-B510-7F3CBF47B065}"/>
</file>

<file path=customXml/itemProps4.xml><?xml version="1.0" encoding="utf-8"?>
<ds:datastoreItem xmlns:ds="http://schemas.openxmlformats.org/officeDocument/2006/customXml" ds:itemID="{F23212EF-9E54-4B7A-B2BB-0106410AB2D5}"/>
</file>

<file path=customXml/itemProps5.xml><?xml version="1.0" encoding="utf-8"?>
<ds:datastoreItem xmlns:ds="http://schemas.openxmlformats.org/officeDocument/2006/customXml" ds:itemID="{019640C3-F26A-44AC-96CD-6CB6834C8BD5}"/>
</file>

<file path=customXml/itemProps6.xml><?xml version="1.0" encoding="utf-8"?>
<ds:datastoreItem xmlns:ds="http://schemas.openxmlformats.org/officeDocument/2006/customXml" ds:itemID="{1136B89A-7596-418A-8320-0943F9C96D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 do Microsoft Office</dc:creator>
  <cp:keywords/>
  <dc:description/>
  <cp:lastModifiedBy>Usuário do Microsoft Office</cp:lastModifiedBy>
  <cp:revision/>
  <dcterms:created xsi:type="dcterms:W3CDTF">2020-03-05T19:14:33Z</dcterms:created>
  <dcterms:modified xsi:type="dcterms:W3CDTF">2020-07-14T14:31:08Z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4e01afe3-3a13-40e6-9383-561fb429a8d4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0x0101001A458A224826124E8B45B1D613300CFC0089E1105CD9AD3549B1C13E03C468490E</vt:lpwstr>
  </property>
  <property fmtid="{D5CDD505-2E9C-101B-9397-08002B2CF9AE}" pid="18" name="Series Operations IDB">
    <vt:lpwstr/>
  </property>
</Properties>
</file>