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396c6460dd2ed9f/Desktop/"/>
    </mc:Choice>
  </mc:AlternateContent>
  <xr:revisionPtr revIDLastSave="1" documentId="13_ncr:1_{4A43EF3A-6ABE-441C-97A3-05D8877CEFBE}" xr6:coauthVersionLast="45" xr6:coauthVersionMax="45" xr10:uidLastSave="{76094A54-0B2C-4CF8-9C3C-DB41E0041542}"/>
  <bookViews>
    <workbookView xWindow="28680" yWindow="-120" windowWidth="20730" windowHeight="11160" xr2:uid="{486CF27C-8A0C-4AA5-A24D-AF7C5DBE0A16}"/>
  </bookViews>
  <sheets>
    <sheet name="PA (2020-2021) - publicação" sheetId="1" r:id="rId1"/>
  </sheets>
  <externalReferences>
    <externalReference r:id="rId2"/>
  </externalReferences>
  <definedNames>
    <definedName name="_xlnm._FilterDatabase" localSheetId="0" hidden="1">'PA (2020-2021) - publicação'!$B$111:$S$111</definedName>
    <definedName name="Cronogr_2">#N/A</definedName>
    <definedName name="Trimestres">"#ref!"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K7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J86" i="1"/>
  <c r="K90" i="1"/>
  <c r="K91" i="1"/>
  <c r="K92" i="1"/>
  <c r="K93" i="1"/>
  <c r="K94" i="1"/>
  <c r="K95" i="1"/>
  <c r="K96" i="1"/>
  <c r="K98" i="1"/>
  <c r="K99" i="1"/>
  <c r="K100" i="1"/>
  <c r="K101" i="1"/>
  <c r="K102" i="1"/>
  <c r="K103" i="1"/>
  <c r="K104" i="1"/>
  <c r="K105" i="1"/>
  <c r="K106" i="1"/>
  <c r="J107" i="1"/>
  <c r="K111" i="1"/>
  <c r="K112" i="1"/>
  <c r="K113" i="1"/>
  <c r="K114" i="1"/>
  <c r="K115" i="1"/>
  <c r="K116" i="1"/>
  <c r="K117" i="1"/>
  <c r="K118" i="1"/>
  <c r="J119" i="1"/>
  <c r="K119" i="1"/>
  <c r="K120" i="1"/>
  <c r="K121" i="1"/>
  <c r="K122" i="1"/>
  <c r="K123" i="1"/>
  <c r="K124" i="1"/>
  <c r="K125" i="1"/>
  <c r="K126" i="1"/>
  <c r="K127" i="1"/>
  <c r="K128" i="1"/>
  <c r="K129" i="1"/>
  <c r="J131" i="1"/>
  <c r="J135" i="1"/>
  <c r="J138" i="1" s="1"/>
  <c r="K136" i="1"/>
  <c r="K137" i="1"/>
  <c r="H197" i="1"/>
  <c r="H198" i="1"/>
  <c r="G199" i="1"/>
  <c r="H200" i="1" l="1"/>
  <c r="K86" i="1"/>
  <c r="K107" i="1"/>
  <c r="K138" i="1"/>
  <c r="K131" i="1"/>
  <c r="J139" i="1"/>
  <c r="K1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Daniella Myrian Silva</author>
    <author>Claudio Marcio Pereira da Silva</author>
  </authors>
  <commentList>
    <comment ref="N93" authorId="0" shapeId="0" xr:uid="{B2FDA38A-C720-458B-8C52-5CE6903E54E1}">
      <text>
        <r>
          <rPr>
            <b/>
            <sz val="9"/>
            <color indexed="81"/>
            <rFont val="Segoe UI"/>
            <family val="2"/>
          </rPr>
          <t>Revisão Técnica</t>
        </r>
        <r>
          <rPr>
            <sz val="9"/>
            <color indexed="81"/>
            <rFont val="Segoe UI"/>
            <family val="2"/>
          </rPr>
          <t xml:space="preserve">
Especialista</t>
        </r>
      </text>
    </comment>
    <comment ref="N113" authorId="0" shapeId="0" xr:uid="{1F9B158E-8338-4F1B-ADEE-7DC4EB091D36}">
      <text>
        <r>
          <rPr>
            <b/>
            <sz val="9"/>
            <color indexed="81"/>
            <rFont val="Segoe UI"/>
            <family val="2"/>
          </rPr>
          <t>Revisão Técnica Especialista</t>
        </r>
      </text>
    </comment>
    <comment ref="N114" authorId="0" shapeId="0" xr:uid="{6EE7FD04-B0E9-4E87-B7BC-23AFE8B66522}">
      <text>
        <r>
          <rPr>
            <b/>
            <sz val="9"/>
            <color indexed="81"/>
            <rFont val="Segoe UI"/>
            <family val="2"/>
          </rPr>
          <t>Revisão Técnica Especialista</t>
        </r>
      </text>
    </comment>
    <comment ref="N115" authorId="0" shapeId="0" xr:uid="{2F0CDF2A-A080-4879-BEA7-74BF83A2A944}">
      <text>
        <r>
          <rPr>
            <b/>
            <sz val="9"/>
            <color indexed="81"/>
            <rFont val="Segoe UI"/>
            <family val="2"/>
          </rPr>
          <t>Revisão Técnica</t>
        </r>
        <r>
          <rPr>
            <sz val="9"/>
            <color indexed="81"/>
            <rFont val="Segoe UI"/>
            <family val="2"/>
          </rPr>
          <t xml:space="preserve">
Especialista</t>
        </r>
      </text>
    </comment>
    <comment ref="N116" authorId="0" shapeId="0" xr:uid="{8CE91ECF-BE6B-4A9B-8563-D18C35BCBECD}">
      <text>
        <r>
          <rPr>
            <b/>
            <sz val="9"/>
            <color indexed="81"/>
            <rFont val="Segoe UI"/>
            <family val="2"/>
          </rPr>
          <t>Revisão Técnica Especialista</t>
        </r>
      </text>
    </comment>
    <comment ref="N120" authorId="0" shapeId="0" xr:uid="{8C0C73D0-9F67-4107-BF85-5F38F7E62565}">
      <text>
        <r>
          <rPr>
            <b/>
            <sz val="9"/>
            <color indexed="81"/>
            <rFont val="Segoe UI"/>
            <family val="2"/>
          </rPr>
          <t>Revisão Técnica</t>
        </r>
        <r>
          <rPr>
            <sz val="9"/>
            <color indexed="81"/>
            <rFont val="Segoe UI"/>
            <family val="2"/>
          </rPr>
          <t xml:space="preserve">
Especialista</t>
        </r>
      </text>
    </comment>
    <comment ref="K129" authorId="1" shapeId="0" xr:uid="{0202F504-48FA-4AEC-A212-974CB56B982F}">
      <text>
        <r>
          <rPr>
            <b/>
            <sz val="9"/>
            <color indexed="81"/>
            <rFont val="Tahoma"/>
            <family val="2"/>
          </rPr>
          <t>Claudio Marcio Pereira da Silva:</t>
        </r>
        <r>
          <rPr>
            <sz val="9"/>
            <color indexed="81"/>
            <rFont val="Tahoma"/>
            <family val="2"/>
          </rPr>
          <t xml:space="preserve">
O valor do dolar no PA de Dudu está diferente</t>
        </r>
      </text>
    </comment>
  </commentList>
</comments>
</file>

<file path=xl/sharedStrings.xml><?xml version="1.0" encoding="utf-8"?>
<sst xmlns="http://schemas.openxmlformats.org/spreadsheetml/2006/main" count="1199" uniqueCount="405">
  <si>
    <t>Recife</t>
  </si>
  <si>
    <t>Ago</t>
  </si>
  <si>
    <t>Pós Graduação em Ciência de Dados</t>
  </si>
  <si>
    <t>Set</t>
  </si>
  <si>
    <t>Curso de Power BI</t>
  </si>
  <si>
    <t>Mai</t>
  </si>
  <si>
    <t>Curso de Design Thinking</t>
  </si>
  <si>
    <t>São Paulo</t>
  </si>
  <si>
    <t>Nov</t>
  </si>
  <si>
    <t>Congresso Brasileiro de Treinamento e Desenvolvimento</t>
  </si>
  <si>
    <t>Out</t>
  </si>
  <si>
    <t>Congresso Nacional de Estudos Tributários</t>
  </si>
  <si>
    <t>Congresso Internac. de Direito Tributário de PE</t>
  </si>
  <si>
    <t>Salvador</t>
  </si>
  <si>
    <t>Congresso Brasileiro de Licit.,Contratos e Compras Gov.</t>
  </si>
  <si>
    <t>Congresso Pernambucano de  Direito Tributário</t>
  </si>
  <si>
    <t xml:space="preserve">Convenção dos Contabilistas de Pernambuco </t>
  </si>
  <si>
    <t>Gartner Symposium ITxpo</t>
  </si>
  <si>
    <t>Congresso Nacional sobre Gestão de Pessoas</t>
  </si>
  <si>
    <t>Foz do Iguaçu</t>
  </si>
  <si>
    <t>Mar</t>
  </si>
  <si>
    <t>Congresso Brasileiro de Pregoeiro</t>
  </si>
  <si>
    <t>Local</t>
  </si>
  <si>
    <t>Período</t>
  </si>
  <si>
    <t>Custo Total</t>
  </si>
  <si>
    <t>Inscrição Individual</t>
  </si>
  <si>
    <t>Evento</t>
  </si>
  <si>
    <t>Detalhamento de Capacitações para este PA (2020)</t>
  </si>
  <si>
    <r>
      <rPr>
        <b/>
        <sz val="12"/>
        <color indexed="8"/>
        <rFont val="Calibri"/>
        <family val="2"/>
      </rPr>
      <t>Adjudicações:</t>
    </r>
    <r>
      <rPr>
        <sz val="12"/>
        <color indexed="8"/>
        <rFont val="Calibri"/>
        <family val="2"/>
      </rPr>
      <t xml:space="preserve"> Indicar em cinza as adjudicações realizadas.</t>
    </r>
  </si>
  <si>
    <t>(4)</t>
  </si>
  <si>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PA.</t>
    </r>
  </si>
  <si>
    <t>(3)</t>
  </si>
  <si>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PA.</t>
    </r>
  </si>
  <si>
    <t>(2)</t>
  </si>
  <si>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PA.</t>
    </r>
  </si>
  <si>
    <t>(1)</t>
  </si>
  <si>
    <t>Notas:</t>
  </si>
  <si>
    <t>Consultorias Individuais</t>
  </si>
  <si>
    <t>Bens, Obras e Serviços</t>
  </si>
  <si>
    <t>Consultoria Firmas</t>
  </si>
  <si>
    <t xml:space="preserve">Métodos </t>
  </si>
  <si>
    <t>Contrato Concluído</t>
  </si>
  <si>
    <t>Contrato em Execução</t>
  </si>
  <si>
    <t>Recusa de Propostas</t>
  </si>
  <si>
    <t>Declaração de Aquisição Deserta</t>
  </si>
  <si>
    <t>Processo Cancelado</t>
  </si>
  <si>
    <t>Nova Licitação</t>
  </si>
  <si>
    <t>Processo em Curso</t>
  </si>
  <si>
    <t>Previsto</t>
  </si>
  <si>
    <t>Status</t>
  </si>
  <si>
    <t>Ex-Ante</t>
  </si>
  <si>
    <t>Ex-Post</t>
  </si>
  <si>
    <t>Sistema Nacional</t>
  </si>
  <si>
    <t>Método  de Revisão</t>
  </si>
  <si>
    <t>TOTAL GERAL</t>
  </si>
  <si>
    <t>TOTAL</t>
  </si>
  <si>
    <t>Ex-post</t>
  </si>
  <si>
    <t>CI</t>
  </si>
  <si>
    <t>Consultoria individual para apoio na redefinição das entregas do subproduto Sistemática e Sistema de Gestão dos Tetos de Gastos</t>
  </si>
  <si>
    <t>3.1.5</t>
  </si>
  <si>
    <t>Revisado</t>
  </si>
  <si>
    <t>UCP/SEFAZ</t>
  </si>
  <si>
    <t>5.4</t>
  </si>
  <si>
    <t>Contratação de Instrutores e técnicos de capacitação (CI) (previsão de 15 contratos)</t>
  </si>
  <si>
    <t xml:space="preserve">1.2.2 </t>
  </si>
  <si>
    <t>5.3</t>
  </si>
  <si>
    <t>1500000191.000002/2020-55</t>
  </si>
  <si>
    <t>Consultoria para apoio e elaboração e revisão de editais e termos de referência para as contratações e aquisições</t>
  </si>
  <si>
    <t>A1</t>
  </si>
  <si>
    <t>5.1</t>
  </si>
  <si>
    <t>Assinatura Contrato</t>
  </si>
  <si>
    <t>Não Objeção aos  TDR da Atividade</t>
  </si>
  <si>
    <t>Montante Estimado % Contrapartida</t>
  </si>
  <si>
    <t>Montante Estimado % BID</t>
  </si>
  <si>
    <t xml:space="preserve">Montante Estimado em US$ </t>
  </si>
  <si>
    <t>Montante Estimado em R$</t>
  </si>
  <si>
    <t>Número do Processo</t>
  </si>
  <si>
    <t>Número PRISM</t>
  </si>
  <si>
    <t>Comentários - para Sistema Nacional incluir Método de Seleção</t>
  </si>
  <si>
    <t>Datas Estimadas</t>
  </si>
  <si>
    <t>Método de Revisão (Selecionar uma das opções)</t>
  </si>
  <si>
    <t xml:space="preserve">Montante Estimado 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</si>
  <si>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</si>
  <si>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Objeto</t>
  </si>
  <si>
    <t>Categoria de Investimento</t>
  </si>
  <si>
    <t>Unidade Executora</t>
  </si>
  <si>
    <t>CONSULTORIAS INDIVIDUAIS</t>
  </si>
  <si>
    <t>SBMC</t>
  </si>
  <si>
    <t>Consultoria para auditoria do Projeto</t>
  </si>
  <si>
    <t>A2</t>
  </si>
  <si>
    <t>Novo</t>
  </si>
  <si>
    <t>4.29</t>
  </si>
  <si>
    <t>SQC</t>
  </si>
  <si>
    <t xml:space="preserve">Contratação de consultoria para apoio ao estabelecimento das unidades setoriais de custos, com o fim de implantar um modelo de registro para controle de custos. </t>
  </si>
  <si>
    <t>3.5.1</t>
  </si>
  <si>
    <t>4.28</t>
  </si>
  <si>
    <t>Contratação de Consultoria para apoio à definição do modelo de cálculo da dívida publica</t>
  </si>
  <si>
    <t>3.4.1</t>
  </si>
  <si>
    <t>4.24</t>
  </si>
  <si>
    <t xml:space="preserve">Desenvolvimento de Sistema de Gestão de Precatórios e  integrado com SAJ, E-fisco e sistema do TJPE E Desenvolvimento de Sistema de Gestão de RPVS integrado com SAJ, E-fisco </t>
  </si>
  <si>
    <t>3.1.4</t>
  </si>
  <si>
    <t>4.23</t>
  </si>
  <si>
    <t>Consultoria para implantação do Novo Modelo de Fiscalização e Monitoramento dos Contribuintes</t>
  </si>
  <si>
    <t>2.3.2</t>
  </si>
  <si>
    <t>4.22</t>
  </si>
  <si>
    <t>Contratação de empresa de consultoria para avaliação e revisão de processos críticos da Secretaria Estadual de Saúde</t>
  </si>
  <si>
    <t>3.2.4</t>
  </si>
  <si>
    <t>4.21</t>
  </si>
  <si>
    <t>1500000156.000182/2020-00</t>
  </si>
  <si>
    <t>Contratação de Consultoria para Modelagem e Redesenho dos Processos do Tesouro Estadual</t>
  </si>
  <si>
    <t>3.1.3</t>
  </si>
  <si>
    <t>4.19</t>
  </si>
  <si>
    <t>1500000193.000229/2020-81</t>
  </si>
  <si>
    <t>Contratação de empresa especializada para construção Novo Modelo de Gestão de TI da Sefaz</t>
  </si>
  <si>
    <t>1.3.3</t>
  </si>
  <si>
    <t>4.18</t>
  </si>
  <si>
    <t>Contratação de Empresa especializada para customização e desenvolvimento do ÁGATHA, Sistema de Gestão de Riscos desenvolvido pelo Ministério da Transparência e Controladoria-Geral da União</t>
  </si>
  <si>
    <t>4.17</t>
  </si>
  <si>
    <t>SBQC</t>
  </si>
  <si>
    <t>Contratação de Fabrica de Software - NOVA</t>
  </si>
  <si>
    <t>2.1.1/2.2.1/2.2.2/2.2.3/2.2.4/2.2.5/2.3.1/2.3.2/2.3.3/2.3.4/2.4.1/2.4.2/2.4.3/2.4.4/2.5.1/2.6.1/2.6.2/3.1.1/3.1.2/3.1.5/3.2.1/3.2.2/3.2.3/3.3.1/3.4.1/3.5.1</t>
  </si>
  <si>
    <t>4.16</t>
  </si>
  <si>
    <t>CD</t>
  </si>
  <si>
    <t>Contratação de Fabrica de Software - Consórcio (Pitang  + IVIA + Policentro)</t>
  </si>
  <si>
    <t>2.1.1/2.2.2/2.3.1/2.4.2/2.4.4/3.1.1/3.1.2/3.2.1/3.5.1</t>
  </si>
  <si>
    <t>4.15</t>
  </si>
  <si>
    <t>Contratação de Fábrica de Software para desenvolvimento do Sistema Integrado de Gestão e Prestação de Contas das OSS</t>
  </si>
  <si>
    <t>4.14</t>
  </si>
  <si>
    <t>Serviço de integração do sistema SAJ com o processo administrativo tributário eletrônico (ePAT) e com o GPF. - Softplan Planejamento e Sistemas Ltda (PGE)</t>
  </si>
  <si>
    <t>2.4.2</t>
  </si>
  <si>
    <t>4.12</t>
  </si>
  <si>
    <t>1500000049.000861/2020-98</t>
  </si>
  <si>
    <t>Consultoria para modelagem da régua de cobrança</t>
  </si>
  <si>
    <t>2.4.1</t>
  </si>
  <si>
    <t>4.11</t>
  </si>
  <si>
    <t>Integração de Prefeituras ao REDESIM - PROSOLUTION Consultoria e Sistemas Informáticos</t>
  </si>
  <si>
    <t xml:space="preserve">2.2.1 </t>
  </si>
  <si>
    <t>4.9</t>
  </si>
  <si>
    <t>Contratação de Consultoria para Modelagem do Programa de gestão do conhecimento e Inovação</t>
  </si>
  <si>
    <t>4.5</t>
  </si>
  <si>
    <t>1500000188.000116/2020-54</t>
  </si>
  <si>
    <t>Contratação de Consultoria para definição da  Metodologia de avaliação e dimensionamento da força de trabalho fazendária</t>
  </si>
  <si>
    <t>1.2.1</t>
  </si>
  <si>
    <t>4.4</t>
  </si>
  <si>
    <t>1500000191.000139/2019-76</t>
  </si>
  <si>
    <t>Contratação de Consultoria para Revisão do Planejamento Estratégico e apoio à execução de Produtos do Profisco</t>
  </si>
  <si>
    <t>1.1.1</t>
  </si>
  <si>
    <t>4.2</t>
  </si>
  <si>
    <t>Contratação de empresa para desenvolvimento de ambiente de armazenamento de dados corporativos (data lake) e módulos de BI selecionados, em plataforma escalável e de código aberto</t>
  </si>
  <si>
    <t>4.0</t>
  </si>
  <si>
    <t>Assinatura do Contrato</t>
  </si>
  <si>
    <t>Publicação  Manifestação de Interesse</t>
  </si>
  <si>
    <t>CONSULTORIAS FIRMAS</t>
  </si>
  <si>
    <t>4600000029.001935/2020-93</t>
  </si>
  <si>
    <t>Pregão / Ata</t>
  </si>
  <si>
    <t>CONTRATAÇÃO DE EMPRESA ESPECIALIZADA EM SERVIÇOS DE ANÁLISE, EXTRAÇÃO DE DADOS E AUTOMAÇÃO DE PROCEDIMENTOS PARA ACOMPANHAMENTO DA REGULARIDADE ESTADUAL PERANTE O CAUC</t>
  </si>
  <si>
    <t>3.2.3</t>
  </si>
  <si>
    <t>3.20</t>
  </si>
  <si>
    <t>Serviços de avaliação de imóveis para ICD</t>
  </si>
  <si>
    <t>2.6.2</t>
  </si>
  <si>
    <t>3.19</t>
  </si>
  <si>
    <t>1500000191.000087/2020-71</t>
  </si>
  <si>
    <t>CP</t>
  </si>
  <si>
    <t>Impressão de material gráfico para eventos de apoio à gestão do Projeto Profisco</t>
  </si>
  <si>
    <t>3.18</t>
  </si>
  <si>
    <t>Eventos apoio à gestão do Projeto Profisco (reuniões, missões com o BID e Cogef)</t>
  </si>
  <si>
    <t>3.17</t>
  </si>
  <si>
    <t>ex-post</t>
  </si>
  <si>
    <t>Programa de Negociação de Harvard (Empresa fornecedora - CMI Interser)</t>
  </si>
  <si>
    <t>1.2.2</t>
  </si>
  <si>
    <t>3.16</t>
  </si>
  <si>
    <t>1500000233.000007/2020-44</t>
  </si>
  <si>
    <t>Contratação de pessoa jurídica para elaborar o projeto executivo customizado as necessidades da Escola Fazendária</t>
  </si>
  <si>
    <t>3.14</t>
  </si>
  <si>
    <t>diversos</t>
  </si>
  <si>
    <t>Cursos externos de curta duração.</t>
  </si>
  <si>
    <t>3.13</t>
  </si>
  <si>
    <t>Compras de Vagas e inscrições em Seminários, Congressos e fóruns.</t>
  </si>
  <si>
    <t>3.12</t>
  </si>
  <si>
    <t>N/A</t>
  </si>
  <si>
    <t>Diárias para servidores em eventos de capacitação</t>
  </si>
  <si>
    <t>3.11</t>
  </si>
  <si>
    <t>Pregão/Ata</t>
  </si>
  <si>
    <t>1500000189.000025/2020-17</t>
  </si>
  <si>
    <t>Contratação de Empresa para fornecimento de cofee break em eventos de capacitação promovidos pela ESAFAZ.</t>
  </si>
  <si>
    <t>3.8</t>
  </si>
  <si>
    <t>1500000191.000142/2019-90</t>
  </si>
  <si>
    <t>Ata</t>
  </si>
  <si>
    <t>Contratação de Empresa para desenvolvimento de Ferramenta para acompanhamento em tempo real do planejamento estratégico e execução fisica e financeira dos projetos da Sefaz</t>
  </si>
  <si>
    <t>3.7</t>
  </si>
  <si>
    <t>Serviço de avaliação de imóveis</t>
  </si>
  <si>
    <t>3.3.2</t>
  </si>
  <si>
    <t>3.6</t>
  </si>
  <si>
    <t>Serviço de elaboração de memoriais descritivos</t>
  </si>
  <si>
    <t>3.5</t>
  </si>
  <si>
    <t>1500000066.001129/2019-93</t>
  </si>
  <si>
    <t xml:space="preserve">Pregão </t>
  </si>
  <si>
    <t>Contratação de serviço de identificação veicular</t>
  </si>
  <si>
    <t>2.3.1</t>
  </si>
  <si>
    <t>3.4</t>
  </si>
  <si>
    <t>ARP</t>
  </si>
  <si>
    <t>ARP nº 003.2019 (PE-Integrado)</t>
  </si>
  <si>
    <t>Contratação de Empresa para fornecimento de Passagens aereas (1 ano)</t>
  </si>
  <si>
    <t>3.3</t>
  </si>
  <si>
    <t>1500000233.000275/2020-66</t>
  </si>
  <si>
    <t>Inscrição/ CP / CI / pregao</t>
  </si>
  <si>
    <t>Programa de formação continuada implantado - Cursos Diversos + Congressos, diarias + Contratação instrutores</t>
  </si>
  <si>
    <t>3.2</t>
  </si>
  <si>
    <t>1500000188.000186/2020-11</t>
  </si>
  <si>
    <t>Contratação de empresa para efetuar digitalização de processos funcionais (CEPE - Companhia Editora de Pernambuco)</t>
  </si>
  <si>
    <t>3.1</t>
  </si>
  <si>
    <t>Publicação do Anúncio/Convite</t>
  </si>
  <si>
    <t>Quantidade de Lotes</t>
  </si>
  <si>
    <t>SERVIÇOS QUE NÃO SÃO DE CONSULTORIA &amp; CAPACITAÇÃO</t>
  </si>
  <si>
    <t>Aquisição de mobiliário para atendimento das necessidades da Sefaz - Área Meio, Área Tributária e Tesouro Estadual</t>
  </si>
  <si>
    <t>1.1.1/2.5.2/3.1.3</t>
  </si>
  <si>
    <t>2.100</t>
  </si>
  <si>
    <t>Contratação de licenças de Solução de Videoconferência para atendimento a diretorias da Sefaz (4 anos)</t>
  </si>
  <si>
    <t>2.99</t>
  </si>
  <si>
    <t>Solução de atendimento virtualizado para manutenção do projeto piloto de Atendimento ao Contribuinte por meio de tecnologia de chatbot (atendente virtual) através de canais de troca de mensagens (web chat e whatsapp) em ambiente de nuvem pelo periodo de 1 ano.</t>
  </si>
  <si>
    <t>2.6.1</t>
  </si>
  <si>
    <t>2.98</t>
  </si>
  <si>
    <t>Modernização do Térreo e 1º Andar do Edf. Sede (Biblioteca)</t>
  </si>
  <si>
    <t>2.97</t>
  </si>
  <si>
    <t>Licença de Software e Automação de Processos da Área Meio Sefaz e Atendimento ao Contribuinte</t>
  </si>
  <si>
    <t>1.1.2/2.6.1</t>
  </si>
  <si>
    <t>2.96</t>
  </si>
  <si>
    <t>Aquisição de 05 licenças de Power BI para o escritório de projetos estratégicos</t>
  </si>
  <si>
    <t>2.92</t>
  </si>
  <si>
    <t>Aquisição de 20 scanners</t>
  </si>
  <si>
    <t>2.91</t>
  </si>
  <si>
    <t>Aquisição de 30 projetores para as reuniões de monitoramento no âmbito da Sefaz</t>
  </si>
  <si>
    <t>2.90</t>
  </si>
  <si>
    <t xml:space="preserve">Adequação de ambiente para instalação de estação de trabalho de monitoramento à distância. </t>
  </si>
  <si>
    <t>2.5.2</t>
  </si>
  <si>
    <t>2.89</t>
  </si>
  <si>
    <t>Aquisição de Licença de Software para reconhecimento fácial e por biometria por 4 anos</t>
  </si>
  <si>
    <t>2.88</t>
  </si>
  <si>
    <t>Aquisição de 2 estações de trabalho compreendendo todos os utensílios de pleno funcionamento para monitoramento à distância, inclusive com controle de acesso e 15 fechaduras  com controle biométrico.</t>
  </si>
  <si>
    <t>2.87</t>
  </si>
  <si>
    <t>Aquisição de conjunto de Equipamentos eletrônicos com vistas a filmar, gravar e recuperar imagens digitais. Para (32 ambientes +16 ambientes) com capacidade de gravação contínua de 24 horas por dia durante 365 dias. Capacidade de armazenamento 30 dias.</t>
  </si>
  <si>
    <t>2.86</t>
  </si>
  <si>
    <t>Aquisição e instalação de equipamentos eletrônicos de filmagens digitais e sensores de presença e Instalação de equipamentos de armazenamento de imagens digitais, com possibilidade de recuperação e transmissão em meios eletrônicos para funcionamento 24 horas por dia durante 365 dias do ano.</t>
  </si>
  <si>
    <t>2.85</t>
  </si>
  <si>
    <t>Aquisição e instalação de câmaras, servidores e sensores de presença em prédios da SEFAZ PE – região Metropolitana do Recife.</t>
  </si>
  <si>
    <t>2.84</t>
  </si>
  <si>
    <t>Aquisição  de Sistema corporativo de controle de acesso às áreas por reconhecimento de imagens.</t>
  </si>
  <si>
    <t>2.83</t>
  </si>
  <si>
    <t xml:space="preserve">Aquisição de Equipamentos para Implantação do Núcleo de negociação da SEFAZ </t>
  </si>
  <si>
    <t>2.3.4</t>
  </si>
  <si>
    <t>2.82</t>
  </si>
  <si>
    <t>Aquisição de 7 computadores com monitor com capacidade de processar aplicações técnico-científicas para Monitoramento do CAUC</t>
  </si>
  <si>
    <t>2.81</t>
  </si>
  <si>
    <t>1500000300.000102/2020-05</t>
  </si>
  <si>
    <t>Aquisição de 02 motocicletas a gasolina com injeção eletrônica</t>
  </si>
  <si>
    <t>2.80</t>
  </si>
  <si>
    <t xml:space="preserve">Aquisição de 02 licença de software para análise de vínculos </t>
  </si>
  <si>
    <t>2.79</t>
  </si>
  <si>
    <t>Aquisição de uma viatura para o Laboratório de Auditoria Digital</t>
  </si>
  <si>
    <t>2.78</t>
  </si>
  <si>
    <t>1500000204.000090/2019-65</t>
  </si>
  <si>
    <t>software de governança e gestão de riscos Módulo Risk Manager</t>
  </si>
  <si>
    <t>2.77</t>
  </si>
  <si>
    <t>Aquisição de 02 filmadoras digitais com zoom ótico de 30x</t>
  </si>
  <si>
    <t>2.76</t>
  </si>
  <si>
    <t>Aquisição de 03 câmeras digitais de 16 megapixels com lente zoom ótico de 125x</t>
  </si>
  <si>
    <t>2.75</t>
  </si>
  <si>
    <t>Aquisição de 05 câmeras digitais de 16 megapixels com lente zoom ótico de 60x</t>
  </si>
  <si>
    <t>2.74</t>
  </si>
  <si>
    <t>Aquisição de 02 tablets</t>
  </si>
  <si>
    <t>2.73</t>
  </si>
  <si>
    <t>Aquisição de 02 mini aeronaves tipo drone</t>
  </si>
  <si>
    <t>2.72</t>
  </si>
  <si>
    <t>Aquisição de 01 veículo utilitário tipo furgão motor 2.2 ou superior</t>
  </si>
  <si>
    <t>2.71</t>
  </si>
  <si>
    <t>Aquisição de 02 veículos passeio tipo furgão motor 1.8 ou superior</t>
  </si>
  <si>
    <t>2.70</t>
  </si>
  <si>
    <t>Aquisição de equipamentos de sanitização digital de mídias (wipe)</t>
  </si>
  <si>
    <t>2.69</t>
  </si>
  <si>
    <t>Aquisição de desktops, notebooks e Tablet (LOTES 4 e 5)</t>
  </si>
  <si>
    <t>2.68</t>
  </si>
  <si>
    <t>Aquisição de desktops, notebooks e Tablet (LOTE 3)</t>
  </si>
  <si>
    <t>2.67</t>
  </si>
  <si>
    <t>Pregão/ATA</t>
  </si>
  <si>
    <t>Solução de infraestrutura para monitoramento do Data Center – CCO</t>
  </si>
  <si>
    <t>1.3.2</t>
  </si>
  <si>
    <t>2.66</t>
  </si>
  <si>
    <t>Ampliação da capacidade de armazenamento</t>
  </si>
  <si>
    <t>2.65</t>
  </si>
  <si>
    <t xml:space="preserve">Aquisição de Servidores X86 para grandes prédios e Postos Fiscais </t>
  </si>
  <si>
    <t>2.64</t>
  </si>
  <si>
    <t xml:space="preserve">Ampliação da capacidade de processamento (Blades) </t>
  </si>
  <si>
    <t>2.63</t>
  </si>
  <si>
    <t>1500000205.000028/2019-63</t>
  </si>
  <si>
    <t>Aquisição de licença de uso do software TOPDESK</t>
  </si>
  <si>
    <t>2.61</t>
  </si>
  <si>
    <t/>
  </si>
  <si>
    <t>Aquisição de licenças de software SQL Server para servidores do PE Integrado</t>
  </si>
  <si>
    <t>2.60</t>
  </si>
  <si>
    <t>Aquisição de elevadores para segurança do Edf. Sede e do Edf. San Rafael</t>
  </si>
  <si>
    <t>1.1.1/2.5.2</t>
  </si>
  <si>
    <t>2.58</t>
  </si>
  <si>
    <t>0001200193.000143/2020-88
0001200193.000590/2020-37</t>
  </si>
  <si>
    <t>Equipamentos para suportar Solução da Folha (DataCenter ATI)</t>
  </si>
  <si>
    <t>3.3.1</t>
  </si>
  <si>
    <t>2.56</t>
  </si>
  <si>
    <t>LPI</t>
  </si>
  <si>
    <t>Solução tecnológica integrada, para suportar os processos de gestão financeira e contábil de RH no âmbito estadual</t>
  </si>
  <si>
    <t>2.55</t>
  </si>
  <si>
    <t>Aquisição de Licenças de Software de Business Inteligence para atender ao Sistema Integrado de Gestão e Prestação de Contas das OSS</t>
  </si>
  <si>
    <t>2.53</t>
  </si>
  <si>
    <t>4600000130.000041/2020-19</t>
  </si>
  <si>
    <t>Aquisição de Servidor para suporte à Sistema de Gestão de Riscos (AGATHA) desenvolvido pelo Ministério da Transparência e Controladoria-Geral da União</t>
  </si>
  <si>
    <t>2.52</t>
  </si>
  <si>
    <t>Licenças BI Home and Business para equipes executivas do Núcleo de Ciência de Dados da SEPLAG</t>
  </si>
  <si>
    <t>2.51</t>
  </si>
  <si>
    <t>Aquisição de Microcomputadores e Notebooks Básicos para as Equipes Executivas do Nucleo de Ciencia de Dados da SEPLAG</t>
  </si>
  <si>
    <t>2.50</t>
  </si>
  <si>
    <t>Licenças de Software de BI para o EGP-SEFAZ</t>
  </si>
  <si>
    <t>2.49</t>
  </si>
  <si>
    <t>1500000209.000010/2020-65
3000008462.000106/2020-64
3000008462.000126/2020-35</t>
  </si>
  <si>
    <t>Aquisição de Microcomputadores e Notebooks Avançados para as Equipes Executivas do Nucleo de Ciencia de Dados da SEPLAG</t>
  </si>
  <si>
    <t>2.48</t>
  </si>
  <si>
    <t>3000008462.000112/2020-11
3000008462.000111/2020-77</t>
  </si>
  <si>
    <t>Aquisição de Equipamento para o DataCenter do Nucleo de Ciencia de Dados da SEPLAG (Servidores, Switches, Storage, serviço de Implantação e configuração, Licença Windows, Windows Server, No break, solução de backup e cameras)</t>
  </si>
  <si>
    <t>2.47</t>
  </si>
  <si>
    <t>1500000209.000010/2020-65</t>
  </si>
  <si>
    <t>Aquisição de equipamentos para implantação da Régua na PGE</t>
  </si>
  <si>
    <t>2.42</t>
  </si>
  <si>
    <t>Aquisição de  2 Licenças de Software para análise forense computacional por 4 anos</t>
  </si>
  <si>
    <t>2.40</t>
  </si>
  <si>
    <t>Aquisição de Equipamentos (Duplicadores de Mídia, Servidor, Estações de alto desempenho, notebooks, e outros equipamentos...)</t>
  </si>
  <si>
    <t>2.39</t>
  </si>
  <si>
    <t>Aquisição de Licença de Software Forense para aparelhos de telefonia móvel por 4 anos</t>
  </si>
  <si>
    <t>2.38</t>
  </si>
  <si>
    <t>Aquisição de Equipamentos de Comunicação Móvel</t>
  </si>
  <si>
    <t>2.36</t>
  </si>
  <si>
    <t xml:space="preserve">Aquisição de sistemas e equipamentos de filmagens </t>
  </si>
  <si>
    <t>2.35</t>
  </si>
  <si>
    <t>Customização mecânica e eletrônica de viaturas</t>
  </si>
  <si>
    <t>2.34</t>
  </si>
  <si>
    <t>Aquisição de viaturas para operações externas do LAUD/COE e da DIF</t>
  </si>
  <si>
    <t>2.33</t>
  </si>
  <si>
    <t>Aquisição de Servidor de Banco de Dados para Suporte a Rede interna DIF</t>
  </si>
  <si>
    <t>2.32</t>
  </si>
  <si>
    <t>Aquisição de Equipamentos de Informática  específicos com capacidade de processamento de evidência digitais e analise de vínculos</t>
  </si>
  <si>
    <t>2.31</t>
  </si>
  <si>
    <t>Servidor com tecnologia de processamento 64 bits, software, garantias do fabricante e serviço de implementação</t>
  </si>
  <si>
    <t>2.29</t>
  </si>
  <si>
    <t>1500000209.000010/2020-65
1500000209.000006/2020-05
1500000228.000081/2020-30
4600000130.000028/2020-60</t>
  </si>
  <si>
    <t>Aquisição de desktops, notebooks e Tablet (LOTE 2)</t>
  </si>
  <si>
    <t>2.28</t>
  </si>
  <si>
    <t>Climatizadoras da sala cofre</t>
  </si>
  <si>
    <t>2.26</t>
  </si>
  <si>
    <t>3900001146.000037/2019-54</t>
  </si>
  <si>
    <t xml:space="preserve">Laboratório de tecnologia contra a lavagem de dinheiro                    </t>
  </si>
  <si>
    <t>2.25</t>
  </si>
  <si>
    <t>Aquisição de pente de memória para servidor (AFSweb)</t>
  </si>
  <si>
    <t>2.20</t>
  </si>
  <si>
    <t>1500000201.000023/2020-12</t>
  </si>
  <si>
    <t>Certificados digitais padrão ICP – brasil</t>
  </si>
  <si>
    <t>2.19</t>
  </si>
  <si>
    <t>1500000209.000043/2019-71
1500000209.000019/2020-76</t>
  </si>
  <si>
    <t>Aquisição de Nobreaks e Baterias para as unidades de atendimento presencial</t>
  </si>
  <si>
    <t>2.17</t>
  </si>
  <si>
    <t>Aquisição de Switches (core e borda) , pontos wi-fi  com consultoria/treinamento de uso (para 4 anos)</t>
  </si>
  <si>
    <t>2.15</t>
  </si>
  <si>
    <t>Pregão /ata</t>
  </si>
  <si>
    <t>Migração do uso das ferramentas de escritório para nuvem (custo de 05 anos)</t>
  </si>
  <si>
    <t>2.14</t>
  </si>
  <si>
    <t>Ferramenta para monitoramento e controle de acessos indevidos</t>
  </si>
  <si>
    <t xml:space="preserve">1.3.2 </t>
  </si>
  <si>
    <t>2.11</t>
  </si>
  <si>
    <t>1500000195.000025/2019-96</t>
  </si>
  <si>
    <t>Ferramentas e Serviços de Implementação e Capacitação para Monitoramento de Desempenho das Aplicações</t>
  </si>
  <si>
    <t>2.10</t>
  </si>
  <si>
    <t>Aquisição de solução para proteção e recuperação de dados fazendários</t>
  </si>
  <si>
    <t>1.3.1</t>
  </si>
  <si>
    <t>2.6</t>
  </si>
  <si>
    <t>Aquisições de Softwares para Desenvolvimento de aulas</t>
  </si>
  <si>
    <t>2.5</t>
  </si>
  <si>
    <t>500000233.000037/2020-51</t>
  </si>
  <si>
    <t>CP / ICM</t>
  </si>
  <si>
    <t>Aquisições de Cursos Prontos para o portal Esafaz</t>
  </si>
  <si>
    <t>2.4</t>
  </si>
  <si>
    <t> 1500000233.000041/2020-19
1500000233.000039/2020-40</t>
  </si>
  <si>
    <t>Aquisições de Equipamentos para Studio EAD Esafaz</t>
  </si>
  <si>
    <t>2.3</t>
  </si>
  <si>
    <t>1500000024.002034/2019-83  
1500000024.000973/2020-27 
1500000165.000314/2020-86
1500000024.001045/2020-80
1500000209.000030/2020-36</t>
  </si>
  <si>
    <t>Aquisição de equipamentos para modernização das salas de monitoramento do planejamento estratégico da SEFAZ</t>
  </si>
  <si>
    <t>2.1</t>
  </si>
  <si>
    <t>0030409428.000343/2019-11
1500000209.000010/2020-65
1500000201.000023/2020-12
1500000193.000122/2020-32
1500000207.000149/2020-29</t>
  </si>
  <si>
    <t>Aquisição de Equipamentos para desenvolvimento de aplicativos na estação digital</t>
  </si>
  <si>
    <t>2.0</t>
  </si>
  <si>
    <t>BENS</t>
  </si>
  <si>
    <t>Montante Estimado em US$ 
(tx. 3.2)</t>
  </si>
  <si>
    <t>Comentários - para Sistema Nacional incluir método de Seleção</t>
  </si>
  <si>
    <t>Datas Estimadas*</t>
  </si>
  <si>
    <t>Método de Revisão (Selecionar uma das opções)*</t>
  </si>
  <si>
    <t>Montante Estimado *</t>
  </si>
  <si>
    <t>Objeto*</t>
  </si>
  <si>
    <t>Unidade Executora*</t>
  </si>
  <si>
    <t>OBRAS</t>
  </si>
  <si>
    <t>PLANO DE AQUISIÇÕES (PA) 2020 a 2021</t>
  </si>
  <si>
    <t>juj/21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</si>
</sst>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_-;\-* #,##0_-;_-* &quot;-&quot;??_-;_-@_-"/>
    <numFmt numFmtId="166" formatCode="_-&quot;R$&quot;\ * #,##0_-;\-&quot;R$&quot;\ * #,##0_-;_-&quot;R$&quot;\ * &quot;-&quot;??_-;_-@_-"/>
    <numFmt numFmtId="167" formatCode="_(* #,##0.00_);_(* \(#,##0.00\);_(* &quot;-&quot;??_);_(@_)"/>
    <numFmt numFmtId="168" formatCode="_-* #,##0_-;\-* #,##0_-;_-* \-??_-;_-@_-"/>
  </numFmts>
  <fonts count="45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2"/>
      <color rgb="FF000000"/>
      <name val="Calibri"/>
      <family val="2"/>
    </font>
    <font>
      <sz val="12"/>
      <color rgb="FFBFBFBF"/>
      <name val="Calibri"/>
      <family val="2"/>
    </font>
    <font>
      <b/>
      <sz val="10"/>
      <color rgb="FF000000"/>
      <name val="Arial"/>
      <family val="2"/>
    </font>
    <font>
      <b/>
      <sz val="12"/>
      <color rgb="FFFFFFFF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Arial"/>
      <family val="2"/>
    </font>
    <font>
      <b/>
      <sz val="12"/>
      <color rgb="FF000000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b/>
      <sz val="12"/>
      <color rgb="FFBFBFBF"/>
      <name val="Calibri"/>
      <family val="2"/>
    </font>
    <font>
      <sz val="12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rgb="FFFFFFFF"/>
      <name val="Calibri"/>
      <family val="2"/>
    </font>
    <font>
      <sz val="12"/>
      <color rgb="FF808080"/>
      <name val="Calibri"/>
      <family val="2"/>
    </font>
    <font>
      <sz val="11"/>
      <name val="Calibri"/>
      <family val="2"/>
    </font>
    <font>
      <sz val="12"/>
      <color rgb="FFFF0000"/>
      <name val="Calibri"/>
      <family val="2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i/>
      <sz val="12"/>
      <name val="Calibri"/>
      <family val="2"/>
    </font>
    <font>
      <i/>
      <sz val="11"/>
      <name val="Calibri"/>
      <family val="2"/>
    </font>
    <font>
      <sz val="12"/>
      <color rgb="FFFF0000"/>
      <name val="Calibri"/>
      <family val="2"/>
      <scheme val="minor"/>
    </font>
    <font>
      <sz val="12"/>
      <color rgb="FFA6A6A6"/>
      <name val="Calibri"/>
      <family val="2"/>
    </font>
    <font>
      <sz val="12"/>
      <name val="Calibri"/>
      <family val="2"/>
      <scheme val="minor"/>
    </font>
    <font>
      <sz val="10"/>
      <name val="Calibri"/>
      <family val="2"/>
    </font>
    <font>
      <sz val="12"/>
      <color theme="1"/>
      <name val="Calibri"/>
      <family val="2"/>
      <scheme val="minor"/>
    </font>
    <font>
      <sz val="12"/>
      <color theme="5"/>
      <name val="Calibri"/>
      <family val="2"/>
    </font>
    <font>
      <sz val="12"/>
      <color theme="5"/>
      <name val="Calibri"/>
      <family val="2"/>
      <scheme val="minor"/>
    </font>
    <font>
      <sz val="12"/>
      <color rgb="FFED7D3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sz val="10"/>
      <name val="Calibri"/>
      <family val="2"/>
      <scheme val="minor"/>
    </font>
    <font>
      <b/>
      <sz val="11"/>
      <name val="Calibri"/>
      <family val="2"/>
    </font>
    <font>
      <sz val="12"/>
      <color rgb="FF00B050"/>
      <name val="Calibri"/>
      <family val="2"/>
    </font>
    <font>
      <b/>
      <sz val="16"/>
      <color rgb="FF0070C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3366FF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rgb="FF0070C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164" fontId="2" fillId="0" borderId="0" applyFill="0" applyBorder="0" applyProtection="0"/>
    <xf numFmtId="9" fontId="2" fillId="0" borderId="0" applyFill="0" applyBorder="0" applyProtection="0"/>
    <xf numFmtId="44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1" fillId="0" borderId="0"/>
    <xf numFmtId="9" fontId="11" fillId="0" borderId="0" applyFill="0" applyBorder="0" applyAlignment="0" applyProtection="0"/>
    <xf numFmtId="167" fontId="29" fillId="0" borderId="0" applyFont="0" applyFill="0" applyBorder="0" applyAlignment="0" applyProtection="0"/>
  </cellStyleXfs>
  <cellXfs count="300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vertical="center" wrapText="1"/>
    </xf>
    <xf numFmtId="165" fontId="3" fillId="0" borderId="0" xfId="1" applyNumberFormat="1" applyFont="1" applyAlignment="1">
      <alignment vertical="center" wrapText="1"/>
    </xf>
    <xf numFmtId="165" fontId="4" fillId="0" borderId="0" xfId="1" applyNumberFormat="1" applyFont="1" applyAlignment="1">
      <alignment vertical="center" wrapText="1"/>
    </xf>
    <xf numFmtId="166" fontId="5" fillId="2" borderId="1" xfId="3" applyNumberFormat="1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16" fontId="8" fillId="0" borderId="1" xfId="4" applyNumberFormat="1" applyFont="1" applyBorder="1" applyAlignment="1">
      <alignment horizontal="center" vertical="center" wrapText="1"/>
    </xf>
    <xf numFmtId="166" fontId="7" fillId="0" borderId="1" xfId="4" applyNumberFormat="1" applyFont="1" applyBorder="1" applyAlignment="1">
      <alignment horizontal="right" vertical="center" wrapText="1"/>
    </xf>
    <xf numFmtId="166" fontId="7" fillId="0" borderId="1" xfId="3" applyNumberFormat="1" applyFont="1" applyBorder="1" applyAlignment="1">
      <alignment horizontal="center" vertical="center" wrapText="1"/>
    </xf>
    <xf numFmtId="166" fontId="8" fillId="0" borderId="1" xfId="3" applyNumberFormat="1" applyFont="1" applyFill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166" fontId="8" fillId="0" borderId="1" xfId="4" applyNumberFormat="1" applyFont="1" applyBorder="1" applyAlignment="1">
      <alignment horizontal="center" vertical="center" wrapText="1"/>
    </xf>
    <xf numFmtId="0" fontId="9" fillId="4" borderId="1" xfId="4" applyFont="1" applyFill="1" applyBorder="1" applyAlignment="1">
      <alignment horizontal="center" vertical="center" wrapText="1"/>
    </xf>
    <xf numFmtId="165" fontId="10" fillId="0" borderId="0" xfId="1" applyNumberFormat="1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0" fontId="10" fillId="0" borderId="0" xfId="0" applyNumberFormat="1" applyFont="1" applyAlignment="1">
      <alignment vertical="center" wrapText="1"/>
    </xf>
    <xf numFmtId="165" fontId="13" fillId="0" borderId="0" xfId="1" applyNumberFormat="1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5" fontId="14" fillId="0" borderId="0" xfId="1" applyNumberFormat="1" applyFont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3" fontId="10" fillId="0" borderId="0" xfId="1" applyNumberFormat="1" applyFont="1" applyAlignment="1">
      <alignment horizontal="left" vertical="center" wrapText="1"/>
    </xf>
    <xf numFmtId="43" fontId="3" fillId="0" borderId="0" xfId="1" applyNumberFormat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44" fontId="14" fillId="0" borderId="0" xfId="0" applyNumberFormat="1" applyFont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0" fontId="14" fillId="0" borderId="1" xfId="6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7" fontId="18" fillId="0" borderId="0" xfId="0" applyNumberFormat="1" applyFont="1" applyAlignment="1">
      <alignment horizontal="center" vertical="center" wrapText="1"/>
    </xf>
    <xf numFmtId="9" fontId="18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3" fontId="18" fillId="0" borderId="0" xfId="7" applyNumberFormat="1" applyFont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3" fontId="12" fillId="0" borderId="0" xfId="7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5" applyFont="1" applyAlignment="1">
      <alignment horizontal="center" vertical="center" wrapText="1"/>
    </xf>
    <xf numFmtId="165" fontId="12" fillId="7" borderId="1" xfId="1" applyNumberFormat="1" applyFont="1" applyFill="1" applyBorder="1" applyAlignment="1">
      <alignment horizontal="center" vertical="center" wrapText="1"/>
    </xf>
    <xf numFmtId="165" fontId="12" fillId="0" borderId="1" xfId="1" applyNumberFormat="1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17" fontId="1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17" fontId="14" fillId="9" borderId="1" xfId="0" applyNumberFormat="1" applyFont="1" applyFill="1" applyBorder="1" applyAlignment="1">
      <alignment horizontal="center" vertical="center" wrapText="1"/>
    </xf>
    <xf numFmtId="9" fontId="14" fillId="8" borderId="1" xfId="0" applyNumberFormat="1" applyFont="1" applyFill="1" applyBorder="1" applyAlignment="1">
      <alignment horizontal="center" vertical="center" wrapText="1"/>
    </xf>
    <xf numFmtId="165" fontId="19" fillId="0" borderId="1" xfId="1" applyNumberFormat="1" applyFont="1" applyFill="1" applyBorder="1" applyAlignment="1">
      <alignment vertical="center" wrapText="1"/>
    </xf>
    <xf numFmtId="0" fontId="20" fillId="8" borderId="1" xfId="0" applyFont="1" applyFill="1" applyBorder="1" applyAlignment="1">
      <alignment horizontal="center" vertical="center" wrapText="1"/>
    </xf>
    <xf numFmtId="165" fontId="19" fillId="8" borderId="1" xfId="1" applyNumberFormat="1" applyFont="1" applyFill="1" applyBorder="1" applyAlignment="1">
      <alignment vertical="center" wrapText="1"/>
    </xf>
    <xf numFmtId="0" fontId="14" fillId="8" borderId="1" xfId="0" applyFont="1" applyFill="1" applyBorder="1" applyAlignment="1">
      <alignment vertical="center" wrapText="1"/>
    </xf>
    <xf numFmtId="9" fontId="14" fillId="8" borderId="1" xfId="8" applyNumberFormat="1" applyFont="1" applyFill="1" applyBorder="1" applyAlignment="1" applyProtection="1">
      <alignment horizontal="center" vertical="center" wrapText="1"/>
      <protection locked="0"/>
    </xf>
    <xf numFmtId="17" fontId="14" fillId="9" borderId="1" xfId="8" applyNumberFormat="1" applyFont="1" applyFill="1" applyBorder="1" applyAlignment="1">
      <alignment horizontal="center" vertical="center" wrapText="1"/>
    </xf>
    <xf numFmtId="3" fontId="14" fillId="8" borderId="1" xfId="7" applyNumberFormat="1" applyFont="1" applyFill="1" applyBorder="1" applyAlignment="1">
      <alignment horizontal="right" vertical="center" wrapText="1"/>
    </xf>
    <xf numFmtId="0" fontId="17" fillId="3" borderId="1" xfId="8" applyFont="1" applyFill="1" applyBorder="1" applyAlignment="1">
      <alignment horizontal="center" vertical="center" wrapText="1"/>
    </xf>
    <xf numFmtId="10" fontId="17" fillId="3" borderId="1" xfId="8" applyNumberFormat="1" applyFont="1" applyFill="1" applyBorder="1" applyAlignment="1">
      <alignment horizontal="center" vertical="center" wrapText="1"/>
    </xf>
    <xf numFmtId="4" fontId="17" fillId="3" borderId="1" xfId="8" applyNumberFormat="1" applyFont="1" applyFill="1" applyBorder="1" applyAlignment="1">
      <alignment horizontal="center" vertical="center" wrapText="1"/>
    </xf>
    <xf numFmtId="165" fontId="17" fillId="3" borderId="1" xfId="1" applyNumberFormat="1" applyFont="1" applyFill="1" applyBorder="1" applyAlignment="1">
      <alignment horizontal="center" vertical="center" wrapText="1"/>
    </xf>
    <xf numFmtId="0" fontId="17" fillId="3" borderId="2" xfId="8" applyFont="1" applyFill="1" applyBorder="1" applyAlignment="1">
      <alignment horizontal="center" vertical="center" wrapText="1"/>
    </xf>
    <xf numFmtId="0" fontId="17" fillId="3" borderId="7" xfId="8" applyFont="1" applyFill="1" applyBorder="1" applyAlignment="1">
      <alignment horizontal="center" vertical="center" wrapText="1"/>
    </xf>
    <xf numFmtId="0" fontId="14" fillId="0" borderId="0" xfId="5" applyFont="1" applyAlignment="1">
      <alignment horizontal="center" vertical="center" wrapText="1"/>
    </xf>
    <xf numFmtId="0" fontId="14" fillId="0" borderId="0" xfId="5" applyFont="1" applyAlignment="1">
      <alignment vertical="center" wrapText="1"/>
    </xf>
    <xf numFmtId="10" fontId="14" fillId="0" borderId="0" xfId="5" applyNumberFormat="1" applyFont="1" applyAlignment="1">
      <alignment vertical="center" wrapText="1"/>
    </xf>
    <xf numFmtId="165" fontId="10" fillId="0" borderId="2" xfId="1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17" fontId="23" fillId="0" borderId="1" xfId="0" applyNumberFormat="1" applyFont="1" applyBorder="1" applyAlignment="1">
      <alignment horizontal="center" vertical="center" wrapText="1"/>
    </xf>
    <xf numFmtId="9" fontId="23" fillId="0" borderId="1" xfId="0" applyNumberFormat="1" applyFont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vertical="center" wrapText="1"/>
    </xf>
    <xf numFmtId="9" fontId="23" fillId="0" borderId="8" xfId="8" applyNumberFormat="1" applyFont="1" applyBorder="1" applyAlignment="1" applyProtection="1">
      <alignment horizontal="center" vertical="center" wrapText="1"/>
      <protection locked="0"/>
    </xf>
    <xf numFmtId="9" fontId="23" fillId="0" borderId="9" xfId="8" applyNumberFormat="1" applyFont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>
      <alignment horizontal="center" vertical="center" wrapText="1"/>
    </xf>
    <xf numFmtId="0" fontId="23" fillId="0" borderId="2" xfId="0" quotePrefix="1" applyFont="1" applyBorder="1" applyAlignment="1">
      <alignment horizontal="center" vertical="center" wrapText="1"/>
    </xf>
    <xf numFmtId="0" fontId="14" fillId="10" borderId="0" xfId="0" applyFont="1" applyFill="1" applyAlignment="1">
      <alignment vertical="center" wrapText="1"/>
    </xf>
    <xf numFmtId="0" fontId="3" fillId="10" borderId="0" xfId="0" applyFont="1" applyFill="1" applyAlignment="1">
      <alignment vertical="center" wrapText="1"/>
    </xf>
    <xf numFmtId="0" fontId="14" fillId="10" borderId="1" xfId="0" applyFont="1" applyFill="1" applyBorder="1" applyAlignment="1">
      <alignment horizontal="center" vertical="center" wrapText="1"/>
    </xf>
    <xf numFmtId="17" fontId="14" fillId="10" borderId="1" xfId="0" applyNumberFormat="1" applyFont="1" applyFill="1" applyBorder="1" applyAlignment="1">
      <alignment horizontal="center" vertical="center" wrapText="1"/>
    </xf>
    <xf numFmtId="9" fontId="14" fillId="10" borderId="1" xfId="0" applyNumberFormat="1" applyFont="1" applyFill="1" applyBorder="1" applyAlignment="1">
      <alignment horizontal="center" vertical="center" wrapText="1"/>
    </xf>
    <xf numFmtId="165" fontId="19" fillId="10" borderId="1" xfId="1" applyNumberFormat="1" applyFont="1" applyFill="1" applyBorder="1" applyAlignment="1">
      <alignment vertical="center" wrapText="1"/>
    </xf>
    <xf numFmtId="165" fontId="19" fillId="10" borderId="2" xfId="1" applyNumberFormat="1" applyFont="1" applyFill="1" applyBorder="1" applyAlignment="1">
      <alignment vertical="center" wrapText="1"/>
    </xf>
    <xf numFmtId="9" fontId="14" fillId="10" borderId="8" xfId="8" applyNumberFormat="1" applyFont="1" applyFill="1" applyBorder="1" applyAlignment="1" applyProtection="1">
      <alignment horizontal="center" vertical="center" wrapText="1"/>
      <protection locked="0"/>
    </xf>
    <xf numFmtId="9" fontId="14" fillId="10" borderId="9" xfId="8" applyNumberFormat="1" applyFont="1" applyFill="1" applyBorder="1" applyAlignment="1" applyProtection="1">
      <alignment horizontal="center" vertical="center" wrapText="1"/>
      <protection locked="0"/>
    </xf>
    <xf numFmtId="0" fontId="14" fillId="10" borderId="2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9" borderId="1" xfId="0" quotePrefix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9" fontId="14" fillId="9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4" fillId="10" borderId="1" xfId="0" quotePrefix="1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center" vertical="center" wrapText="1"/>
    </xf>
    <xf numFmtId="9" fontId="14" fillId="10" borderId="1" xfId="8" applyNumberFormat="1" applyFont="1" applyFill="1" applyBorder="1" applyAlignment="1" applyProtection="1">
      <alignment horizontal="center" vertical="center" wrapText="1"/>
      <protection locked="0"/>
    </xf>
    <xf numFmtId="164" fontId="20" fillId="0" borderId="0" xfId="1" applyFont="1" applyFill="1" applyAlignment="1">
      <alignment vertical="center" wrapText="1"/>
    </xf>
    <xf numFmtId="164" fontId="25" fillId="0" borderId="0" xfId="1" applyFont="1" applyFill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7" fontId="20" fillId="0" borderId="0" xfId="0" applyNumberFormat="1" applyFont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4" fillId="10" borderId="5" xfId="0" applyFont="1" applyFill="1" applyBorder="1" applyAlignment="1">
      <alignment horizontal="center" vertical="center" wrapText="1"/>
    </xf>
    <xf numFmtId="165" fontId="19" fillId="9" borderId="1" xfId="1" applyNumberFormat="1" applyFont="1" applyFill="1" applyBorder="1" applyAlignment="1">
      <alignment vertical="center" wrapText="1"/>
    </xf>
    <xf numFmtId="49" fontId="14" fillId="9" borderId="1" xfId="0" quotePrefix="1" applyNumberFormat="1" applyFont="1" applyFill="1" applyBorder="1" applyAlignment="1">
      <alignment horizontal="center" vertical="center" wrapText="1"/>
    </xf>
    <xf numFmtId="0" fontId="17" fillId="3" borderId="1" xfId="5" applyFont="1" applyFill="1" applyBorder="1" applyAlignment="1">
      <alignment horizontal="center" vertical="center" wrapText="1"/>
    </xf>
    <xf numFmtId="10" fontId="17" fillId="3" borderId="1" xfId="5" applyNumberFormat="1" applyFont="1" applyFill="1" applyBorder="1" applyAlignment="1">
      <alignment horizontal="center" vertical="center" wrapText="1"/>
    </xf>
    <xf numFmtId="4" fontId="17" fillId="3" borderId="1" xfId="5" applyNumberFormat="1" applyFont="1" applyFill="1" applyBorder="1" applyAlignment="1">
      <alignment horizontal="center" vertical="center" wrapText="1"/>
    </xf>
    <xf numFmtId="0" fontId="17" fillId="3" borderId="2" xfId="5" applyFont="1" applyFill="1" applyBorder="1" applyAlignment="1">
      <alignment horizontal="center" vertical="center" wrapText="1"/>
    </xf>
    <xf numFmtId="0" fontId="17" fillId="3" borderId="7" xfId="5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5" applyFont="1" applyAlignment="1">
      <alignment horizontal="center" vertical="center" wrapText="1"/>
    </xf>
    <xf numFmtId="14" fontId="26" fillId="0" borderId="0" xfId="8" applyNumberFormat="1" applyFont="1" applyAlignment="1">
      <alignment horizontal="center" vertical="center" wrapText="1"/>
    </xf>
    <xf numFmtId="17" fontId="26" fillId="0" borderId="0" xfId="0" applyNumberFormat="1" applyFont="1" applyAlignment="1">
      <alignment horizontal="center" vertical="center" wrapText="1"/>
    </xf>
    <xf numFmtId="9" fontId="26" fillId="0" borderId="0" xfId="9" applyFont="1" applyAlignment="1">
      <alignment horizontal="center" vertical="center" wrapText="1"/>
    </xf>
    <xf numFmtId="165" fontId="12" fillId="0" borderId="2" xfId="1" applyNumberFormat="1" applyFont="1" applyBorder="1" applyAlignment="1">
      <alignment vertical="center" wrapText="1"/>
    </xf>
    <xf numFmtId="0" fontId="20" fillId="10" borderId="0" xfId="0" applyFont="1" applyFill="1" applyAlignment="1">
      <alignment vertical="center" wrapText="1"/>
    </xf>
    <xf numFmtId="0" fontId="27" fillId="10" borderId="1" xfId="0" applyFont="1" applyFill="1" applyBorder="1" applyAlignment="1">
      <alignment horizontal="center" vertical="center"/>
    </xf>
    <xf numFmtId="0" fontId="27" fillId="10" borderId="1" xfId="0" applyFont="1" applyFill="1" applyBorder="1" applyAlignment="1">
      <alignment vertical="center"/>
    </xf>
    <xf numFmtId="0" fontId="28" fillId="9" borderId="10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vertical="center" wrapText="1"/>
    </xf>
    <xf numFmtId="0" fontId="27" fillId="10" borderId="10" xfId="0" applyFont="1" applyFill="1" applyBorder="1" applyAlignment="1">
      <alignment horizontal="center" vertical="center"/>
    </xf>
    <xf numFmtId="0" fontId="27" fillId="10" borderId="10" xfId="0" applyFont="1" applyFill="1" applyBorder="1" applyAlignment="1">
      <alignment vertical="center" wrapText="1"/>
    </xf>
    <xf numFmtId="0" fontId="14" fillId="9" borderId="10" xfId="0" applyFont="1" applyFill="1" applyBorder="1" applyAlignment="1">
      <alignment horizontal="center" vertical="center" wrapText="1"/>
    </xf>
    <xf numFmtId="49" fontId="14" fillId="9" borderId="10" xfId="0" quotePrefix="1" applyNumberFormat="1" applyFont="1" applyFill="1" applyBorder="1" applyAlignment="1">
      <alignment horizontal="center" vertical="center" wrapText="1"/>
    </xf>
    <xf numFmtId="0" fontId="28" fillId="9" borderId="7" xfId="0" applyFont="1" applyFill="1" applyBorder="1" applyAlignment="1">
      <alignment horizontal="center" vertical="center" wrapText="1"/>
    </xf>
    <xf numFmtId="0" fontId="14" fillId="10" borderId="7" xfId="0" applyFont="1" applyFill="1" applyBorder="1" applyAlignment="1">
      <alignment vertical="center" wrapText="1"/>
    </xf>
    <xf numFmtId="0" fontId="14" fillId="9" borderId="7" xfId="0" applyFont="1" applyFill="1" applyBorder="1" applyAlignment="1">
      <alignment horizontal="center" vertical="center" wrapText="1"/>
    </xf>
    <xf numFmtId="0" fontId="27" fillId="10" borderId="7" xfId="0" applyFont="1" applyFill="1" applyBorder="1" applyAlignment="1">
      <alignment vertical="center" wrapText="1"/>
    </xf>
    <xf numFmtId="0" fontId="27" fillId="10" borderId="7" xfId="0" applyFont="1" applyFill="1" applyBorder="1" applyAlignment="1">
      <alignment horizontal="center" vertical="center"/>
    </xf>
    <xf numFmtId="49" fontId="14" fillId="9" borderId="7" xfId="0" quotePrefix="1" applyNumberFormat="1" applyFont="1" applyFill="1" applyBorder="1" applyAlignment="1">
      <alignment horizontal="center" vertical="center" wrapText="1"/>
    </xf>
    <xf numFmtId="0" fontId="28" fillId="9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vertical="center" wrapText="1"/>
    </xf>
    <xf numFmtId="0" fontId="27" fillId="10" borderId="1" xfId="0" applyFont="1" applyFill="1" applyBorder="1" applyAlignment="1">
      <alignment vertical="center" wrapText="1"/>
    </xf>
    <xf numFmtId="17" fontId="27" fillId="10" borderId="1" xfId="0" applyNumberFormat="1" applyFont="1" applyFill="1" applyBorder="1" applyAlignment="1">
      <alignment horizontal="center" vertical="center"/>
    </xf>
    <xf numFmtId="9" fontId="27" fillId="10" borderId="1" xfId="0" applyNumberFormat="1" applyFont="1" applyFill="1" applyBorder="1" applyAlignment="1">
      <alignment horizontal="center" vertical="center"/>
    </xf>
    <xf numFmtId="3" fontId="27" fillId="10" borderId="1" xfId="0" applyNumberFormat="1" applyFont="1" applyFill="1" applyBorder="1" applyAlignment="1">
      <alignment vertical="center"/>
    </xf>
    <xf numFmtId="0" fontId="26" fillId="0" borderId="0" xfId="0" applyFont="1" applyAlignment="1">
      <alignment vertical="center" wrapText="1"/>
    </xf>
    <xf numFmtId="165" fontId="19" fillId="9" borderId="1" xfId="10" applyNumberFormat="1" applyFont="1" applyFill="1" applyBorder="1" applyAlignment="1">
      <alignment vertical="center" wrapText="1"/>
    </xf>
    <xf numFmtId="0" fontId="30" fillId="0" borderId="0" xfId="0" applyFont="1" applyAlignment="1">
      <alignment vertical="center" wrapText="1"/>
    </xf>
    <xf numFmtId="164" fontId="30" fillId="0" borderId="0" xfId="1" applyFont="1" applyAlignment="1">
      <alignment vertical="center" wrapText="1"/>
    </xf>
    <xf numFmtId="164" fontId="31" fillId="0" borderId="0" xfId="1" applyFont="1" applyAlignment="1">
      <alignment vertical="center" wrapText="1"/>
    </xf>
    <xf numFmtId="0" fontId="30" fillId="8" borderId="0" xfId="0" applyFont="1" applyFill="1" applyAlignment="1">
      <alignment horizontal="center" vertical="center" wrapText="1"/>
    </xf>
    <xf numFmtId="17" fontId="30" fillId="8" borderId="0" xfId="0" applyNumberFormat="1" applyFont="1" applyFill="1" applyAlignment="1">
      <alignment horizontal="center" vertical="center" wrapText="1"/>
    </xf>
    <xf numFmtId="0" fontId="30" fillId="8" borderId="11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164" fontId="20" fillId="0" borderId="0" xfId="1" applyFont="1" applyAlignment="1">
      <alignment vertical="center" wrapText="1"/>
    </xf>
    <xf numFmtId="164" fontId="25" fillId="0" borderId="0" xfId="1" applyFont="1" applyAlignment="1">
      <alignment vertical="center" wrapText="1"/>
    </xf>
    <xf numFmtId="0" fontId="20" fillId="8" borderId="0" xfId="0" applyFont="1" applyFill="1" applyAlignment="1">
      <alignment horizontal="center" vertical="center" wrapText="1"/>
    </xf>
    <xf numFmtId="17" fontId="20" fillId="8" borderId="0" xfId="0" applyNumberFormat="1" applyFont="1" applyFill="1" applyAlignment="1">
      <alignment horizontal="center" vertical="center" wrapText="1"/>
    </xf>
    <xf numFmtId="0" fontId="20" fillId="8" borderId="11" xfId="0" applyFont="1" applyFill="1" applyBorder="1" applyAlignment="1">
      <alignment horizontal="center" vertical="center" wrapText="1"/>
    </xf>
    <xf numFmtId="0" fontId="0" fillId="10" borderId="0" xfId="0" applyFill="1" applyAlignment="1">
      <alignment vertical="center"/>
    </xf>
    <xf numFmtId="0" fontId="32" fillId="10" borderId="0" xfId="0" applyFont="1" applyFill="1" applyAlignment="1">
      <alignment vertical="center"/>
    </xf>
    <xf numFmtId="0" fontId="32" fillId="10" borderId="0" xfId="0" applyFont="1" applyFill="1" applyAlignment="1">
      <alignment horizontal="center" vertical="center"/>
    </xf>
    <xf numFmtId="0" fontId="32" fillId="10" borderId="11" xfId="0" applyFont="1" applyFill="1" applyBorder="1" applyAlignment="1">
      <alignment vertical="center"/>
    </xf>
    <xf numFmtId="164" fontId="3" fillId="0" borderId="0" xfId="1" applyFont="1" applyAlignment="1">
      <alignment vertical="center" wrapText="1"/>
    </xf>
    <xf numFmtId="164" fontId="33" fillId="0" borderId="0" xfId="1" applyFont="1" applyAlignment="1">
      <alignment vertical="center" wrapText="1"/>
    </xf>
    <xf numFmtId="0" fontId="14" fillId="8" borderId="0" xfId="0" applyFont="1" applyFill="1" applyAlignment="1">
      <alignment horizontal="center" vertical="center" wrapText="1"/>
    </xf>
    <xf numFmtId="17" fontId="14" fillId="8" borderId="0" xfId="0" applyNumberFormat="1" applyFont="1" applyFill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165" fontId="12" fillId="0" borderId="1" xfId="1" applyNumberFormat="1" applyFont="1" applyBorder="1" applyAlignment="1">
      <alignment horizontal="right" vertical="center" wrapText="1"/>
    </xf>
    <xf numFmtId="0" fontId="34" fillId="0" borderId="0" xfId="0" applyFont="1" applyAlignment="1">
      <alignment horizontal="center" vertical="center" wrapText="1"/>
    </xf>
    <xf numFmtId="17" fontId="3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9" fontId="34" fillId="0" borderId="0" xfId="0" applyNumberFormat="1" applyFont="1" applyAlignment="1">
      <alignment horizontal="center" vertical="center" wrapText="1"/>
    </xf>
    <xf numFmtId="165" fontId="19" fillId="0" borderId="2" xfId="1" applyNumberFormat="1" applyFont="1" applyFill="1" applyBorder="1" applyAlignment="1">
      <alignment vertical="center" wrapText="1"/>
    </xf>
    <xf numFmtId="168" fontId="35" fillId="0" borderId="2" xfId="1" applyNumberFormat="1" applyFont="1" applyFill="1" applyBorder="1" applyAlignment="1" applyProtection="1">
      <alignment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34" fillId="0" borderId="9" xfId="0" applyNumberFormat="1" applyFont="1" applyBorder="1" applyAlignment="1">
      <alignment horizontal="center" vertical="center" wrapText="1"/>
    </xf>
    <xf numFmtId="0" fontId="34" fillId="10" borderId="1" xfId="0" applyFont="1" applyFill="1" applyBorder="1" applyAlignment="1">
      <alignment horizontal="center" vertical="center" wrapText="1"/>
    </xf>
    <xf numFmtId="17" fontId="34" fillId="10" borderId="1" xfId="0" applyNumberFormat="1" applyFont="1" applyFill="1" applyBorder="1" applyAlignment="1">
      <alignment horizontal="center" vertical="center" wrapText="1"/>
    </xf>
    <xf numFmtId="9" fontId="34" fillId="10" borderId="1" xfId="0" applyNumberFormat="1" applyFont="1" applyFill="1" applyBorder="1" applyAlignment="1">
      <alignment horizontal="center" vertical="center" wrapText="1"/>
    </xf>
    <xf numFmtId="168" fontId="36" fillId="10" borderId="1" xfId="1" applyNumberFormat="1" applyFont="1" applyFill="1" applyBorder="1" applyAlignment="1" applyProtection="1">
      <alignment vertical="center" wrapText="1"/>
    </xf>
    <xf numFmtId="3" fontId="37" fillId="10" borderId="1" xfId="0" applyNumberFormat="1" applyFont="1" applyFill="1" applyBorder="1" applyAlignment="1">
      <alignment horizontal="left" vertical="center" wrapText="1"/>
    </xf>
    <xf numFmtId="49" fontId="34" fillId="10" borderId="1" xfId="0" applyNumberFormat="1" applyFont="1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 wrapText="1"/>
    </xf>
    <xf numFmtId="0" fontId="36" fillId="10" borderId="7" xfId="0" applyFont="1" applyFill="1" applyBorder="1" applyAlignment="1">
      <alignment horizontal="center" vertical="center" wrapText="1"/>
    </xf>
    <xf numFmtId="0" fontId="34" fillId="10" borderId="7" xfId="0" applyFont="1" applyFill="1" applyBorder="1" applyAlignment="1">
      <alignment horizontal="center" vertical="center" wrapText="1"/>
    </xf>
    <xf numFmtId="17" fontId="34" fillId="10" borderId="0" xfId="0" applyNumberFormat="1" applyFont="1" applyFill="1" applyAlignment="1">
      <alignment horizontal="center" vertical="center" wrapText="1"/>
    </xf>
    <xf numFmtId="9" fontId="34" fillId="10" borderId="7" xfId="0" applyNumberFormat="1" applyFont="1" applyFill="1" applyBorder="1" applyAlignment="1">
      <alignment horizontal="center" vertical="center" wrapText="1"/>
    </xf>
    <xf numFmtId="168" fontId="36" fillId="10" borderId="6" xfId="1" applyNumberFormat="1" applyFont="1" applyFill="1" applyBorder="1" applyAlignment="1" applyProtection="1">
      <alignment vertical="center" wrapText="1"/>
    </xf>
    <xf numFmtId="0" fontId="34" fillId="10" borderId="14" xfId="0" applyFont="1" applyFill="1" applyBorder="1" applyAlignment="1">
      <alignment horizontal="center" vertical="center" wrapText="1"/>
    </xf>
    <xf numFmtId="0" fontId="0" fillId="10" borderId="0" xfId="0" applyFill="1" applyAlignment="1">
      <alignment horizontal="center" vertical="center" wrapText="1"/>
    </xf>
    <xf numFmtId="17" fontId="34" fillId="10" borderId="2" xfId="0" applyNumberFormat="1" applyFont="1" applyFill="1" applyBorder="1" applyAlignment="1">
      <alignment horizontal="center" vertical="center" wrapText="1"/>
    </xf>
    <xf numFmtId="9" fontId="34" fillId="10" borderId="2" xfId="0" applyNumberFormat="1" applyFont="1" applyFill="1" applyBorder="1" applyAlignment="1">
      <alignment horizontal="center" vertical="center" wrapText="1"/>
    </xf>
    <xf numFmtId="168" fontId="36" fillId="10" borderId="2" xfId="1" applyNumberFormat="1" applyFont="1" applyFill="1" applyBorder="1" applyAlignment="1" applyProtection="1">
      <alignment vertical="center" wrapText="1"/>
    </xf>
    <xf numFmtId="0" fontId="34" fillId="10" borderId="2" xfId="0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49" fontId="34" fillId="10" borderId="2" xfId="0" applyNumberFormat="1" applyFont="1" applyFill="1" applyBorder="1" applyAlignment="1">
      <alignment horizontal="center" vertical="center" wrapText="1"/>
    </xf>
    <xf numFmtId="165" fontId="19" fillId="10" borderId="1" xfId="0" applyNumberFormat="1" applyFont="1" applyFill="1" applyBorder="1" applyAlignment="1">
      <alignment vertical="center"/>
    </xf>
    <xf numFmtId="0" fontId="37" fillId="10" borderId="1" xfId="0" applyFont="1" applyFill="1" applyBorder="1" applyAlignment="1">
      <alignment horizontal="center" vertical="center" wrapText="1"/>
    </xf>
    <xf numFmtId="49" fontId="14" fillId="10" borderId="1" xfId="0" quotePrefix="1" applyNumberFormat="1" applyFont="1" applyFill="1" applyBorder="1" applyAlignment="1">
      <alignment horizontal="center" vertical="center" wrapText="1"/>
    </xf>
    <xf numFmtId="9" fontId="14" fillId="10" borderId="1" xfId="2" applyFont="1" applyFill="1" applyBorder="1" applyAlignment="1">
      <alignment horizontal="center" vertical="center" wrapText="1"/>
    </xf>
    <xf numFmtId="0" fontId="28" fillId="10" borderId="1" xfId="0" applyFont="1" applyFill="1" applyBorder="1" applyAlignment="1">
      <alignment horizontal="center" vertical="center" wrapText="1"/>
    </xf>
    <xf numFmtId="164" fontId="30" fillId="0" borderId="0" xfId="1" applyFont="1" applyFill="1" applyAlignment="1">
      <alignment vertical="center" wrapText="1"/>
    </xf>
    <xf numFmtId="164" fontId="31" fillId="0" borderId="0" xfId="1" applyFont="1" applyFill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17" fontId="30" fillId="0" borderId="0" xfId="0" applyNumberFormat="1" applyFont="1" applyAlignment="1">
      <alignment horizontal="center" vertical="center" wrapText="1"/>
    </xf>
    <xf numFmtId="9" fontId="14" fillId="10" borderId="1" xfId="0" quotePrefix="1" applyNumberFormat="1" applyFont="1" applyFill="1" applyBorder="1" applyAlignment="1">
      <alignment horizontal="center" vertical="center" wrapText="1"/>
    </xf>
    <xf numFmtId="165" fontId="19" fillId="10" borderId="1" xfId="1" applyNumberFormat="1" applyFont="1" applyFill="1" applyBorder="1" applyAlignment="1">
      <alignment vertical="center"/>
    </xf>
    <xf numFmtId="165" fontId="10" fillId="0" borderId="1" xfId="1" applyNumberFormat="1" applyFont="1" applyBorder="1" applyAlignment="1">
      <alignment vertical="center" wrapText="1"/>
    </xf>
    <xf numFmtId="17" fontId="20" fillId="8" borderId="1" xfId="0" applyNumberFormat="1" applyFont="1" applyFill="1" applyBorder="1" applyAlignment="1">
      <alignment horizontal="center" vertical="center" wrapText="1"/>
    </xf>
    <xf numFmtId="9" fontId="3" fillId="8" borderId="1" xfId="0" applyNumberFormat="1" applyFont="1" applyFill="1" applyBorder="1" applyAlignment="1">
      <alignment horizontal="center" vertical="center" wrapText="1"/>
    </xf>
    <xf numFmtId="165" fontId="38" fillId="8" borderId="1" xfId="1" applyNumberFormat="1" applyFont="1" applyFill="1" applyBorder="1" applyAlignment="1">
      <alignment vertical="center" wrapText="1"/>
    </xf>
    <xf numFmtId="3" fontId="3" fillId="8" borderId="1" xfId="7" applyNumberFormat="1" applyFont="1" applyFill="1" applyBorder="1" applyAlignment="1">
      <alignment horizontal="right" vertical="center" wrapText="1"/>
    </xf>
    <xf numFmtId="0" fontId="39" fillId="8" borderId="1" xfId="0" applyFont="1" applyFill="1" applyBorder="1" applyAlignment="1">
      <alignment horizontal="center" vertical="center" wrapText="1"/>
    </xf>
    <xf numFmtId="0" fontId="12" fillId="0" borderId="0" xfId="5" applyFont="1" applyAlignment="1">
      <alignment horizontal="center" vertical="center"/>
    </xf>
    <xf numFmtId="0" fontId="12" fillId="0" borderId="0" xfId="5" applyFont="1" applyAlignment="1">
      <alignment horizontal="left" vertical="center"/>
    </xf>
    <xf numFmtId="165" fontId="12" fillId="0" borderId="0" xfId="1" applyNumberFormat="1" applyFont="1" applyAlignment="1">
      <alignment horizontal="left" vertical="center"/>
    </xf>
    <xf numFmtId="165" fontId="13" fillId="0" borderId="0" xfId="1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165" fontId="3" fillId="0" borderId="0" xfId="1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17" fontId="20" fillId="9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2" fillId="0" borderId="2" xfId="5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5" xfId="8" applyFont="1" applyFill="1" applyBorder="1" applyAlignment="1">
      <alignment horizontal="left" vertical="center" wrapText="1"/>
    </xf>
    <xf numFmtId="0" fontId="6" fillId="3" borderId="4" xfId="8" applyFont="1" applyFill="1" applyBorder="1" applyAlignment="1">
      <alignment horizontal="left" vertical="center" wrapText="1"/>
    </xf>
    <xf numFmtId="0" fontId="6" fillId="3" borderId="3" xfId="8" applyFont="1" applyFill="1" applyBorder="1" applyAlignment="1">
      <alignment horizontal="left" vertical="center" wrapText="1"/>
    </xf>
    <xf numFmtId="0" fontId="17" fillId="3" borderId="7" xfId="8" applyFont="1" applyFill="1" applyBorder="1" applyAlignment="1">
      <alignment horizontal="center" vertical="center" wrapText="1"/>
    </xf>
    <xf numFmtId="0" fontId="17" fillId="3" borderId="2" xfId="8" applyFont="1" applyFill="1" applyBorder="1" applyAlignment="1">
      <alignment horizontal="center" vertical="center" wrapText="1"/>
    </xf>
    <xf numFmtId="0" fontId="17" fillId="3" borderId="1" xfId="5" applyFont="1" applyFill="1" applyBorder="1" applyAlignment="1">
      <alignment horizontal="center" vertical="center" wrapText="1"/>
    </xf>
    <xf numFmtId="0" fontId="17" fillId="3" borderId="1" xfId="8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2" fillId="5" borderId="5" xfId="5" applyFont="1" applyFill="1" applyBorder="1" applyAlignment="1">
      <alignment horizontal="left" vertical="center" wrapText="1"/>
    </xf>
    <xf numFmtId="0" fontId="12" fillId="5" borderId="4" xfId="5" applyFont="1" applyFill="1" applyBorder="1" applyAlignment="1">
      <alignment horizontal="left" vertical="center" wrapText="1"/>
    </xf>
    <xf numFmtId="0" fontId="12" fillId="5" borderId="3" xfId="5" applyFont="1" applyFill="1" applyBorder="1" applyAlignment="1">
      <alignment horizontal="left" vertical="center" wrapText="1"/>
    </xf>
    <xf numFmtId="0" fontId="9" fillId="4" borderId="5" xfId="4" applyFont="1" applyFill="1" applyBorder="1" applyAlignment="1">
      <alignment horizontal="left" vertical="center" wrapText="1"/>
    </xf>
    <xf numFmtId="0" fontId="9" fillId="4" borderId="4" xfId="4" applyFont="1" applyFill="1" applyBorder="1" applyAlignment="1">
      <alignment horizontal="left" vertical="center" wrapText="1"/>
    </xf>
    <xf numFmtId="0" fontId="9" fillId="4" borderId="3" xfId="4" applyFont="1" applyFill="1" applyBorder="1" applyAlignment="1">
      <alignment horizontal="left" vertical="center" wrapText="1"/>
    </xf>
    <xf numFmtId="0" fontId="8" fillId="0" borderId="5" xfId="4" applyFont="1" applyBorder="1" applyAlignment="1">
      <alignment horizontal="left" vertical="center" wrapText="1"/>
    </xf>
    <xf numFmtId="0" fontId="8" fillId="0" borderId="4" xfId="4" applyFont="1" applyBorder="1" applyAlignment="1">
      <alignment horizontal="left" vertical="center" wrapText="1"/>
    </xf>
    <xf numFmtId="0" fontId="8" fillId="0" borderId="3" xfId="4" applyFont="1" applyBorder="1" applyAlignment="1">
      <alignment horizontal="left" vertical="center" wrapText="1"/>
    </xf>
    <xf numFmtId="0" fontId="12" fillId="0" borderId="5" xfId="5" applyFont="1" applyBorder="1" applyAlignment="1">
      <alignment horizontal="right" vertical="center" wrapText="1"/>
    </xf>
    <xf numFmtId="0" fontId="12" fillId="0" borderId="4" xfId="5" applyFont="1" applyBorder="1" applyAlignment="1">
      <alignment horizontal="right" vertical="center" wrapText="1"/>
    </xf>
    <xf numFmtId="0" fontId="12" fillId="0" borderId="3" xfId="5" applyFont="1" applyBorder="1" applyAlignment="1">
      <alignment horizontal="right" vertical="center" wrapText="1"/>
    </xf>
    <xf numFmtId="0" fontId="12" fillId="7" borderId="5" xfId="5" applyFont="1" applyFill="1" applyBorder="1" applyAlignment="1">
      <alignment horizontal="right" vertical="center" wrapText="1"/>
    </xf>
    <xf numFmtId="0" fontId="12" fillId="7" borderId="4" xfId="5" applyFont="1" applyFill="1" applyBorder="1" applyAlignment="1">
      <alignment horizontal="right" vertical="center" wrapText="1"/>
    </xf>
    <xf numFmtId="0" fontId="12" fillId="7" borderId="3" xfId="5" applyFont="1" applyFill="1" applyBorder="1" applyAlignment="1">
      <alignment horizontal="right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4" fillId="0" borderId="1" xfId="6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5" xfId="4" applyFont="1" applyBorder="1" applyAlignment="1">
      <alignment horizontal="left" vertical="center" wrapText="1"/>
    </xf>
    <xf numFmtId="0" fontId="7" fillId="0" borderId="4" xfId="4" applyFont="1" applyBorder="1" applyAlignment="1">
      <alignment horizontal="left" vertical="center" wrapText="1"/>
    </xf>
    <xf numFmtId="0" fontId="7" fillId="0" borderId="3" xfId="4" applyFont="1" applyBorder="1" applyAlignment="1">
      <alignment horizontal="left" vertical="center" wrapText="1"/>
    </xf>
    <xf numFmtId="0" fontId="7" fillId="0" borderId="5" xfId="4" applyFont="1" applyBorder="1" applyAlignment="1">
      <alignment horizontal="left" vertical="center"/>
    </xf>
    <xf numFmtId="0" fontId="7" fillId="0" borderId="4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17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6" fillId="3" borderId="1" xfId="8" applyFont="1" applyFill="1" applyBorder="1" applyAlignment="1">
      <alignment horizontal="left" vertical="center" wrapText="1"/>
    </xf>
    <xf numFmtId="0" fontId="17" fillId="3" borderId="1" xfId="8" applyFont="1" applyFill="1" applyBorder="1" applyAlignment="1">
      <alignment horizontal="center" vertical="center"/>
    </xf>
    <xf numFmtId="9" fontId="14" fillId="8" borderId="5" xfId="8" applyNumberFormat="1" applyFont="1" applyFill="1" applyBorder="1" applyAlignment="1" applyProtection="1">
      <alignment horizontal="center" vertical="center" wrapText="1"/>
      <protection locked="0"/>
    </xf>
    <xf numFmtId="9" fontId="14" fillId="8" borderId="3" xfId="8" applyNumberFormat="1" applyFont="1" applyFill="1" applyBorder="1" applyAlignment="1" applyProtection="1">
      <alignment horizontal="center" vertical="center" wrapText="1"/>
      <protection locked="0"/>
    </xf>
    <xf numFmtId="9" fontId="14" fillId="10" borderId="5" xfId="8" applyNumberFormat="1" applyFont="1" applyFill="1" applyBorder="1" applyAlignment="1" applyProtection="1">
      <alignment horizontal="center" vertical="center" wrapText="1"/>
      <protection locked="0"/>
    </xf>
    <xf numFmtId="9" fontId="14" fillId="10" borderId="3" xfId="8" applyNumberFormat="1" applyFont="1" applyFill="1" applyBorder="1" applyAlignment="1" applyProtection="1">
      <alignment horizontal="center" vertical="center" wrapText="1"/>
      <protection locked="0"/>
    </xf>
    <xf numFmtId="9" fontId="14" fillId="10" borderId="1" xfId="8" applyNumberFormat="1" applyFont="1" applyFill="1" applyBorder="1" applyAlignment="1" applyProtection="1">
      <alignment horizontal="center" vertical="center" wrapText="1"/>
      <protection locked="0"/>
    </xf>
    <xf numFmtId="9" fontId="14" fillId="9" borderId="5" xfId="8" applyNumberFormat="1" applyFont="1" applyFill="1" applyBorder="1" applyAlignment="1" applyProtection="1">
      <alignment horizontal="center" vertical="center" wrapText="1"/>
      <protection locked="0"/>
    </xf>
    <xf numFmtId="9" fontId="14" fillId="9" borderId="3" xfId="8" applyNumberFormat="1" applyFont="1" applyFill="1" applyBorder="1" applyAlignment="1" applyProtection="1">
      <alignment horizontal="center" vertical="center" wrapText="1"/>
      <protection locked="0"/>
    </xf>
    <xf numFmtId="0" fontId="14" fillId="9" borderId="5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4" fillId="10" borderId="3" xfId="0" applyFont="1" applyFill="1" applyBorder="1" applyAlignment="1">
      <alignment horizontal="center" vertical="center" wrapText="1"/>
    </xf>
    <xf numFmtId="0" fontId="17" fillId="3" borderId="7" xfId="5" applyFont="1" applyFill="1" applyBorder="1" applyAlignment="1">
      <alignment horizontal="center" vertical="center" wrapText="1"/>
    </xf>
    <xf numFmtId="0" fontId="17" fillId="3" borderId="2" xfId="5" applyFont="1" applyFill="1" applyBorder="1" applyAlignment="1">
      <alignment horizontal="center" vertical="center" wrapText="1"/>
    </xf>
    <xf numFmtId="0" fontId="17" fillId="3" borderId="13" xfId="5" applyFont="1" applyFill="1" applyBorder="1" applyAlignment="1">
      <alignment horizontal="center" vertical="center" wrapText="1"/>
    </xf>
    <xf numFmtId="0" fontId="17" fillId="3" borderId="9" xfId="5" applyFont="1" applyFill="1" applyBorder="1" applyAlignment="1">
      <alignment horizontal="center" vertical="center" wrapText="1"/>
    </xf>
    <xf numFmtId="0" fontId="12" fillId="0" borderId="9" xfId="5" applyFont="1" applyBorder="1" applyAlignment="1">
      <alignment horizontal="right" vertical="center" wrapText="1"/>
    </xf>
    <xf numFmtId="0" fontId="12" fillId="0" borderId="12" xfId="5" applyFont="1" applyBorder="1" applyAlignment="1">
      <alignment horizontal="right" vertical="center" wrapText="1"/>
    </xf>
    <xf numFmtId="0" fontId="12" fillId="0" borderId="8" xfId="5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left" vertical="center" wrapText="1"/>
    </xf>
    <xf numFmtId="0" fontId="17" fillId="3" borderId="5" xfId="5" applyFont="1" applyFill="1" applyBorder="1" applyAlignment="1">
      <alignment horizontal="center" vertical="center" wrapText="1"/>
    </xf>
    <xf numFmtId="0" fontId="17" fillId="3" borderId="4" xfId="5" applyFont="1" applyFill="1" applyBorder="1" applyAlignment="1">
      <alignment horizontal="center" vertical="center" wrapText="1"/>
    </xf>
    <xf numFmtId="0" fontId="17" fillId="3" borderId="3" xfId="5" applyFont="1" applyFill="1" applyBorder="1" applyAlignment="1">
      <alignment horizontal="center" vertical="center" wrapText="1"/>
    </xf>
    <xf numFmtId="165" fontId="12" fillId="0" borderId="5" xfId="1" applyNumberFormat="1" applyFont="1" applyBorder="1" applyAlignment="1">
      <alignment horizontal="right" vertical="center" wrapText="1"/>
    </xf>
    <xf numFmtId="165" fontId="12" fillId="0" borderId="4" xfId="1" applyNumberFormat="1" applyFont="1" applyBorder="1" applyAlignment="1">
      <alignment horizontal="right" vertical="center" wrapText="1"/>
    </xf>
    <xf numFmtId="165" fontId="12" fillId="0" borderId="3" xfId="1" applyNumberFormat="1" applyFont="1" applyBorder="1" applyAlignment="1">
      <alignment horizontal="right" vertical="center" wrapText="1"/>
    </xf>
    <xf numFmtId="0" fontId="6" fillId="3" borderId="5" xfId="5" applyFont="1" applyFill="1" applyBorder="1" applyAlignment="1">
      <alignment horizontal="left" vertical="center" wrapText="1"/>
    </xf>
    <xf numFmtId="0" fontId="6" fillId="3" borderId="4" xfId="5" applyFont="1" applyFill="1" applyBorder="1" applyAlignment="1">
      <alignment horizontal="left" vertical="center" wrapText="1"/>
    </xf>
    <xf numFmtId="0" fontId="6" fillId="3" borderId="3" xfId="5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</cellXfs>
  <cellStyles count="11">
    <cellStyle name="Moeda 2" xfId="7" xr:uid="{B9AAE99F-09D2-4549-B0C1-218347C16F21}"/>
    <cellStyle name="Moeda 4" xfId="3" xr:uid="{E6F70BA6-4EE1-4B3B-8FD1-342E2CCCDEE6}"/>
    <cellStyle name="Normal" xfId="0" builtinId="0"/>
    <cellStyle name="Normal 2" xfId="5" xr:uid="{6735C29F-B6F7-4746-9F32-E2D138588988}"/>
    <cellStyle name="Normal 2 2 2" xfId="8" xr:uid="{3A54CBC9-A64C-4454-AB31-9CD6287E0FF4}"/>
    <cellStyle name="Normal 3 2" xfId="6" xr:uid="{899CFA60-239A-4BD4-8073-C291D9CD268F}"/>
    <cellStyle name="Normal 6" xfId="4" xr:uid="{999536D0-CC61-4ABF-B345-7C907DF4C101}"/>
    <cellStyle name="Porcentagem" xfId="2" builtinId="5"/>
    <cellStyle name="Porcentagem 2" xfId="9" xr:uid="{E59B3724-AEFD-4A71-85FD-F5976F87CAC1}"/>
    <cellStyle name="Vírgula" xfId="1" builtinId="3"/>
    <cellStyle name="Vírgula 5" xfId="10" xr:uid="{F4C32B6C-5622-4E51-B104-FF8672C76FC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%20-%20PROFISCO%20II%20PE%20Plano%20de%20Monitoramento%20%20-Versao%20Missao26Nov2020%20ConsolidadoVersaoClaudio%20-%20Dudu%20v06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2_Índice"/>
      <sheetName val="3_Instruções"/>
      <sheetName val="Comp e Produtos"/>
      <sheetName val="PEP (USD)"/>
      <sheetName val="Marco de Resultados"/>
      <sheetName val="POA (USD) 2019+2020"/>
      <sheetName val="Plano Finan-Desemb inicial-USD"/>
      <sheetName val="PA (2020-2021)"/>
      <sheetName val="Alterações para V3"/>
      <sheetName val="1 GF"/>
      <sheetName val="Log PA"/>
      <sheetName val="2 AT"/>
      <sheetName val="3 AF"/>
      <sheetName val="4 GP"/>
      <sheetName val="Orc X Tipo Recurso"/>
      <sheetName val="Orç Global"/>
      <sheetName val="Plano Financeiro (BRL)"/>
      <sheetName val="POA BRL (2019+2020)"/>
      <sheetName val="Pagamentos 2019"/>
      <sheetName val="Plan1"/>
    </sheetNames>
    <sheetDataSet>
      <sheetData sheetId="0"/>
      <sheetData sheetId="1"/>
      <sheetData sheetId="2"/>
      <sheetData sheetId="3">
        <row r="1">
          <cell r="H1">
            <v>5.0999999999999996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C30BB-2325-4170-BE6B-FC4BA384EDE7}">
  <sheetPr>
    <tabColor rgb="FFFFC000"/>
  </sheetPr>
  <dimension ref="A1:BB200"/>
  <sheetViews>
    <sheetView showGridLines="0" tabSelected="1" topLeftCell="B67" zoomScale="50" zoomScaleNormal="50" workbookViewId="0">
      <selection activeCell="O72" sqref="O72"/>
    </sheetView>
  </sheetViews>
  <sheetFormatPr defaultColWidth="8.7109375" defaultRowHeight="15.75" x14ac:dyDescent="0.2"/>
  <cols>
    <col min="1" max="1" width="13.85546875" style="1" customWidth="1"/>
    <col min="2" max="2" width="9" style="2" customWidth="1"/>
    <col min="3" max="4" width="13.7109375" style="1" customWidth="1"/>
    <col min="5" max="5" width="15.7109375" style="1" customWidth="1"/>
    <col min="6" max="6" width="42.7109375" style="1" customWidth="1"/>
    <col min="7" max="7" width="22.5703125" style="1" customWidth="1"/>
    <col min="8" max="8" width="15.5703125" style="1" customWidth="1"/>
    <col min="9" max="9" width="32.28515625" style="2" customWidth="1"/>
    <col min="10" max="10" width="19.42578125" style="5" customWidth="1"/>
    <col min="11" max="11" width="21.140625" style="4" customWidth="1"/>
    <col min="12" max="12" width="19.28515625" style="3" customWidth="1"/>
    <col min="13" max="13" width="19.7109375" style="3" customWidth="1"/>
    <col min="14" max="14" width="19.140625" style="1" customWidth="1"/>
    <col min="15" max="15" width="19.85546875" style="1" customWidth="1"/>
    <col min="16" max="16" width="16.85546875" style="1" customWidth="1"/>
    <col min="17" max="17" width="24" style="1" customWidth="1"/>
    <col min="18" max="18" width="16.85546875" style="2" customWidth="1"/>
    <col min="19" max="19" width="23.85546875" style="2" customWidth="1"/>
    <col min="20" max="20" width="17" style="1" customWidth="1"/>
    <col min="21" max="21" width="8.85546875" style="1" bestFit="1" customWidth="1"/>
    <col min="22" max="16384" width="8.7109375" style="1"/>
  </cols>
  <sheetData>
    <row r="1" spans="2:19" s="91" customFormat="1" ht="21" x14ac:dyDescent="0.2">
      <c r="B1" s="214"/>
      <c r="C1" s="218" t="s">
        <v>403</v>
      </c>
      <c r="D1" s="217"/>
      <c r="E1" s="217"/>
      <c r="F1" s="217"/>
      <c r="G1" s="217"/>
      <c r="H1" s="217"/>
      <c r="I1" s="217"/>
      <c r="J1" s="217"/>
      <c r="K1" s="216"/>
      <c r="L1" s="215"/>
      <c r="M1" s="215"/>
      <c r="R1" s="214"/>
      <c r="S1" s="214"/>
    </row>
    <row r="2" spans="2:19" s="91" customFormat="1" x14ac:dyDescent="0.2">
      <c r="B2" s="214"/>
      <c r="C2" s="211"/>
      <c r="D2" s="211"/>
      <c r="E2" s="211"/>
      <c r="F2" s="211"/>
      <c r="G2" s="211"/>
      <c r="H2" s="211"/>
      <c r="I2" s="210"/>
      <c r="J2" s="213"/>
      <c r="K2" s="212"/>
      <c r="L2" s="211"/>
      <c r="M2" s="211"/>
      <c r="N2" s="211"/>
      <c r="O2" s="211"/>
      <c r="P2" s="211"/>
      <c r="Q2" s="211"/>
      <c r="R2" s="210"/>
      <c r="S2" s="210"/>
    </row>
    <row r="3" spans="2:19" x14ac:dyDescent="0.2">
      <c r="B3" s="297">
        <v>1</v>
      </c>
      <c r="C3" s="286" t="s">
        <v>402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</row>
    <row r="4" spans="2:19" ht="15.6" customHeight="1" x14ac:dyDescent="0.2">
      <c r="B4" s="298"/>
      <c r="C4" s="278" t="s">
        <v>401</v>
      </c>
      <c r="D4" s="111"/>
      <c r="E4" s="228" t="s">
        <v>84</v>
      </c>
      <c r="F4" s="228" t="s">
        <v>400</v>
      </c>
      <c r="G4" s="228" t="s">
        <v>82</v>
      </c>
      <c r="H4" s="228" t="s">
        <v>212</v>
      </c>
      <c r="I4" s="228" t="s">
        <v>76</v>
      </c>
      <c r="J4" s="228" t="s">
        <v>399</v>
      </c>
      <c r="K4" s="228"/>
      <c r="L4" s="228"/>
      <c r="M4" s="228"/>
      <c r="N4" s="228" t="s">
        <v>398</v>
      </c>
      <c r="O4" s="228" t="s">
        <v>397</v>
      </c>
      <c r="P4" s="228"/>
      <c r="Q4" s="228" t="s">
        <v>396</v>
      </c>
      <c r="R4" s="228" t="s">
        <v>77</v>
      </c>
      <c r="S4" s="228" t="s">
        <v>49</v>
      </c>
    </row>
    <row r="5" spans="2:19" ht="66" customHeight="1" x14ac:dyDescent="0.2">
      <c r="B5" s="299"/>
      <c r="C5" s="279"/>
      <c r="D5" s="110"/>
      <c r="E5" s="228"/>
      <c r="F5" s="228"/>
      <c r="G5" s="228"/>
      <c r="H5" s="228"/>
      <c r="I5" s="228"/>
      <c r="J5" s="63" t="s">
        <v>75</v>
      </c>
      <c r="K5" s="63" t="s">
        <v>395</v>
      </c>
      <c r="L5" s="108" t="s">
        <v>73</v>
      </c>
      <c r="M5" s="108" t="s">
        <v>72</v>
      </c>
      <c r="N5" s="228"/>
      <c r="O5" s="107" t="s">
        <v>211</v>
      </c>
      <c r="P5" s="107" t="s">
        <v>150</v>
      </c>
      <c r="Q5" s="228"/>
      <c r="R5" s="228"/>
      <c r="S5" s="228"/>
    </row>
    <row r="6" spans="2:19" ht="27" customHeight="1" x14ac:dyDescent="0.2">
      <c r="B6" s="48"/>
      <c r="C6" s="48"/>
      <c r="D6" s="48"/>
      <c r="E6" s="209"/>
      <c r="F6" s="50"/>
      <c r="G6" s="50"/>
      <c r="H6" s="48"/>
      <c r="I6" s="208"/>
      <c r="J6" s="55"/>
      <c r="K6" s="207"/>
      <c r="L6" s="206"/>
      <c r="M6" s="206"/>
      <c r="N6" s="54"/>
      <c r="O6" s="49"/>
      <c r="P6" s="49"/>
      <c r="Q6" s="205"/>
      <c r="R6" s="50"/>
      <c r="S6" s="50"/>
    </row>
    <row r="7" spans="2:19" x14ac:dyDescent="0.2">
      <c r="B7" s="296" t="s">
        <v>55</v>
      </c>
      <c r="C7" s="296"/>
      <c r="D7" s="296"/>
      <c r="E7" s="296"/>
      <c r="F7" s="296"/>
      <c r="G7" s="296"/>
      <c r="H7" s="296"/>
      <c r="I7" s="296"/>
      <c r="J7" s="204">
        <f>SUM(J6:J6)</f>
        <v>0</v>
      </c>
      <c r="K7" s="204">
        <f>SUM(K6:K6)</f>
        <v>0</v>
      </c>
    </row>
    <row r="8" spans="2:19" x14ac:dyDescent="0.2">
      <c r="B8" s="297">
        <v>2</v>
      </c>
      <c r="C8" s="286" t="s">
        <v>394</v>
      </c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</row>
    <row r="9" spans="2:19" ht="15.6" customHeight="1" x14ac:dyDescent="0.2">
      <c r="B9" s="298"/>
      <c r="C9" s="278" t="s">
        <v>85</v>
      </c>
      <c r="D9" s="111"/>
      <c r="E9" s="228" t="s">
        <v>84</v>
      </c>
      <c r="F9" s="228" t="s">
        <v>83</v>
      </c>
      <c r="G9" s="228" t="s">
        <v>82</v>
      </c>
      <c r="H9" s="228" t="s">
        <v>212</v>
      </c>
      <c r="I9" s="228" t="s">
        <v>76</v>
      </c>
      <c r="J9" s="228" t="s">
        <v>81</v>
      </c>
      <c r="K9" s="228"/>
      <c r="L9" s="228"/>
      <c r="M9" s="228"/>
      <c r="N9" s="228" t="s">
        <v>80</v>
      </c>
      <c r="O9" s="228" t="s">
        <v>79</v>
      </c>
      <c r="P9" s="228"/>
      <c r="Q9" s="228" t="s">
        <v>78</v>
      </c>
      <c r="R9" s="228" t="s">
        <v>77</v>
      </c>
      <c r="S9" s="228" t="s">
        <v>49</v>
      </c>
    </row>
    <row r="10" spans="2:19" ht="47.25" customHeight="1" x14ac:dyDescent="0.2">
      <c r="B10" s="299"/>
      <c r="C10" s="279"/>
      <c r="D10" s="110"/>
      <c r="E10" s="228"/>
      <c r="F10" s="228"/>
      <c r="G10" s="228"/>
      <c r="H10" s="228"/>
      <c r="I10" s="228"/>
      <c r="J10" s="63" t="s">
        <v>75</v>
      </c>
      <c r="K10" s="63" t="s">
        <v>74</v>
      </c>
      <c r="L10" s="108" t="s">
        <v>73</v>
      </c>
      <c r="M10" s="108" t="s">
        <v>72</v>
      </c>
      <c r="N10" s="228"/>
      <c r="O10" s="107" t="s">
        <v>211</v>
      </c>
      <c r="P10" s="107" t="s">
        <v>150</v>
      </c>
      <c r="Q10" s="228"/>
      <c r="R10" s="228"/>
      <c r="S10" s="228"/>
    </row>
    <row r="11" spans="2:19" ht="78.75" x14ac:dyDescent="0.2">
      <c r="B11" s="106" t="s">
        <v>393</v>
      </c>
      <c r="C11" s="90" t="s">
        <v>61</v>
      </c>
      <c r="D11" s="80" t="s">
        <v>60</v>
      </c>
      <c r="E11" s="90" t="s">
        <v>146</v>
      </c>
      <c r="F11" s="90" t="s">
        <v>392</v>
      </c>
      <c r="G11" s="90" t="s">
        <v>154</v>
      </c>
      <c r="H11" s="90"/>
      <c r="I11" s="90" t="s">
        <v>391</v>
      </c>
      <c r="J11" s="105">
        <v>43500</v>
      </c>
      <c r="K11" s="105">
        <f>J11/'[1]Comp e Produtos'!H1</f>
        <v>8529.4117647058829</v>
      </c>
      <c r="L11" s="93">
        <v>1</v>
      </c>
      <c r="M11" s="93">
        <v>0</v>
      </c>
      <c r="N11" s="90" t="s">
        <v>52</v>
      </c>
      <c r="O11" s="51">
        <v>43862</v>
      </c>
      <c r="P11" s="51">
        <v>43952</v>
      </c>
      <c r="Q11" s="90" t="s">
        <v>154</v>
      </c>
      <c r="R11" s="51"/>
      <c r="S11" s="90" t="s">
        <v>47</v>
      </c>
    </row>
    <row r="12" spans="2:19" ht="78.75" x14ac:dyDescent="0.2">
      <c r="B12" s="195" t="s">
        <v>390</v>
      </c>
      <c r="C12" s="80" t="s">
        <v>61</v>
      </c>
      <c r="D12" s="80" t="s">
        <v>60</v>
      </c>
      <c r="E12" s="80" t="s">
        <v>146</v>
      </c>
      <c r="F12" s="80" t="s">
        <v>389</v>
      </c>
      <c r="G12" s="80" t="s">
        <v>154</v>
      </c>
      <c r="H12" s="80"/>
      <c r="I12" s="80" t="s">
        <v>388</v>
      </c>
      <c r="J12" s="83">
        <v>1190000.3</v>
      </c>
      <c r="K12" s="83">
        <f>J12/'[1]Comp e Produtos'!H1</f>
        <v>233333.39215686277</v>
      </c>
      <c r="L12" s="82">
        <v>1</v>
      </c>
      <c r="M12" s="82">
        <v>0</v>
      </c>
      <c r="N12" s="80" t="s">
        <v>52</v>
      </c>
      <c r="O12" s="81">
        <v>43800</v>
      </c>
      <c r="P12" s="81">
        <v>43862</v>
      </c>
      <c r="Q12" s="90" t="s">
        <v>154</v>
      </c>
      <c r="R12" s="81"/>
      <c r="S12" s="80" t="s">
        <v>47</v>
      </c>
    </row>
    <row r="13" spans="2:19" ht="31.5" x14ac:dyDescent="0.2">
      <c r="B13" s="106" t="s">
        <v>387</v>
      </c>
      <c r="C13" s="90" t="s">
        <v>61</v>
      </c>
      <c r="D13" s="80" t="s">
        <v>60</v>
      </c>
      <c r="E13" s="90" t="s">
        <v>64</v>
      </c>
      <c r="F13" s="90" t="s">
        <v>386</v>
      </c>
      <c r="G13" s="90" t="s">
        <v>154</v>
      </c>
      <c r="H13" s="90"/>
      <c r="I13" s="80" t="s">
        <v>385</v>
      </c>
      <c r="J13" s="105">
        <v>300000</v>
      </c>
      <c r="K13" s="105">
        <f>J13/'[1]Comp e Produtos'!H1</f>
        <v>58823.529411764714</v>
      </c>
      <c r="L13" s="93">
        <v>1</v>
      </c>
      <c r="M13" s="93">
        <v>0</v>
      </c>
      <c r="N13" s="90" t="s">
        <v>52</v>
      </c>
      <c r="O13" s="51">
        <v>43831</v>
      </c>
      <c r="P13" s="51">
        <v>44256</v>
      </c>
      <c r="Q13" s="90" t="s">
        <v>154</v>
      </c>
      <c r="R13" s="51"/>
      <c r="S13" s="90" t="s">
        <v>47</v>
      </c>
    </row>
    <row r="14" spans="2:19" ht="47.25" customHeight="1" x14ac:dyDescent="0.2">
      <c r="B14" s="106" t="s">
        <v>384</v>
      </c>
      <c r="C14" s="90" t="s">
        <v>61</v>
      </c>
      <c r="D14" s="80" t="s">
        <v>60</v>
      </c>
      <c r="E14" s="90" t="s">
        <v>64</v>
      </c>
      <c r="F14" s="90" t="s">
        <v>383</v>
      </c>
      <c r="G14" s="90" t="s">
        <v>382</v>
      </c>
      <c r="H14" s="90"/>
      <c r="I14" s="90" t="s">
        <v>381</v>
      </c>
      <c r="J14" s="105">
        <v>150000</v>
      </c>
      <c r="K14" s="105">
        <f>J14/'[1]Comp e Produtos'!H1</f>
        <v>29411.764705882357</v>
      </c>
      <c r="L14" s="93">
        <v>1</v>
      </c>
      <c r="M14" s="93">
        <v>0</v>
      </c>
      <c r="N14" s="90" t="s">
        <v>52</v>
      </c>
      <c r="O14" s="51" t="s">
        <v>174</v>
      </c>
      <c r="P14" s="51" t="s">
        <v>174</v>
      </c>
      <c r="Q14" s="90"/>
      <c r="R14" s="51"/>
      <c r="S14" s="90" t="s">
        <v>48</v>
      </c>
    </row>
    <row r="15" spans="2:19" ht="47.25" customHeight="1" x14ac:dyDescent="0.2">
      <c r="B15" s="106" t="s">
        <v>380</v>
      </c>
      <c r="C15" s="90" t="s">
        <v>61</v>
      </c>
      <c r="D15" s="80" t="s">
        <v>60</v>
      </c>
      <c r="E15" s="90" t="s">
        <v>64</v>
      </c>
      <c r="F15" s="90" t="s">
        <v>379</v>
      </c>
      <c r="G15" s="90" t="s">
        <v>154</v>
      </c>
      <c r="H15" s="90"/>
      <c r="I15" s="90"/>
      <c r="J15" s="105">
        <v>100000</v>
      </c>
      <c r="K15" s="105">
        <f>J15/'[1]Comp e Produtos'!H1</f>
        <v>19607.843137254902</v>
      </c>
      <c r="L15" s="93">
        <v>1</v>
      </c>
      <c r="M15" s="93">
        <v>0</v>
      </c>
      <c r="N15" s="90" t="s">
        <v>52</v>
      </c>
      <c r="O15" s="51">
        <v>44228</v>
      </c>
      <c r="P15" s="51">
        <v>44287</v>
      </c>
      <c r="Q15" s="90" t="s">
        <v>154</v>
      </c>
      <c r="R15" s="51"/>
      <c r="S15" s="90" t="s">
        <v>48</v>
      </c>
    </row>
    <row r="16" spans="2:19" s="94" customFormat="1" ht="47.25" customHeight="1" x14ac:dyDescent="0.2">
      <c r="B16" s="106" t="s">
        <v>378</v>
      </c>
      <c r="C16" s="90" t="s">
        <v>61</v>
      </c>
      <c r="D16" s="80" t="s">
        <v>60</v>
      </c>
      <c r="E16" s="90" t="s">
        <v>377</v>
      </c>
      <c r="F16" s="90" t="s">
        <v>376</v>
      </c>
      <c r="G16" s="90" t="s">
        <v>154</v>
      </c>
      <c r="H16" s="90"/>
      <c r="I16" s="90"/>
      <c r="J16" s="105">
        <v>3500000</v>
      </c>
      <c r="K16" s="105">
        <f>J16/'[1]Comp e Produtos'!H1</f>
        <v>686274.50980392157</v>
      </c>
      <c r="L16" s="93">
        <v>1</v>
      </c>
      <c r="M16" s="93">
        <v>0</v>
      </c>
      <c r="N16" s="90" t="s">
        <v>52</v>
      </c>
      <c r="O16" s="51">
        <v>44228</v>
      </c>
      <c r="P16" s="51">
        <v>44287</v>
      </c>
      <c r="Q16" s="90" t="s">
        <v>154</v>
      </c>
      <c r="R16" s="51"/>
      <c r="S16" s="90" t="s">
        <v>48</v>
      </c>
    </row>
    <row r="17" spans="1:19" s="94" customFormat="1" ht="47.25" customHeight="1" x14ac:dyDescent="0.2">
      <c r="B17" s="106" t="s">
        <v>375</v>
      </c>
      <c r="C17" s="90" t="s">
        <v>61</v>
      </c>
      <c r="D17" s="80" t="s">
        <v>60</v>
      </c>
      <c r="E17" s="90" t="s">
        <v>371</v>
      </c>
      <c r="F17" s="90" t="s">
        <v>374</v>
      </c>
      <c r="G17" s="90" t="s">
        <v>154</v>
      </c>
      <c r="H17" s="90"/>
      <c r="I17" s="90" t="s">
        <v>373</v>
      </c>
      <c r="J17" s="105">
        <v>1205490</v>
      </c>
      <c r="K17" s="105">
        <f>J17/'[1]Comp e Produtos'!H1</f>
        <v>236370.58823529413</v>
      </c>
      <c r="L17" s="93">
        <v>1</v>
      </c>
      <c r="M17" s="93">
        <v>0</v>
      </c>
      <c r="N17" s="90" t="s">
        <v>52</v>
      </c>
      <c r="O17" s="51">
        <v>44348</v>
      </c>
      <c r="P17" s="51">
        <v>44378</v>
      </c>
      <c r="Q17" s="90" t="s">
        <v>154</v>
      </c>
      <c r="R17" s="51"/>
      <c r="S17" s="90" t="s">
        <v>48</v>
      </c>
    </row>
    <row r="18" spans="1:19" s="94" customFormat="1" ht="47.25" customHeight="1" x14ac:dyDescent="0.2">
      <c r="B18" s="106" t="s">
        <v>372</v>
      </c>
      <c r="C18" s="90" t="s">
        <v>61</v>
      </c>
      <c r="D18" s="80" t="s">
        <v>60</v>
      </c>
      <c r="E18" s="90" t="s">
        <v>371</v>
      </c>
      <c r="F18" s="90" t="s">
        <v>370</v>
      </c>
      <c r="G18" s="90" t="s">
        <v>154</v>
      </c>
      <c r="H18" s="90"/>
      <c r="I18" s="90"/>
      <c r="J18" s="105">
        <v>1200000</v>
      </c>
      <c r="K18" s="105">
        <f>J18/'[1]Comp e Produtos'!H1</f>
        <v>235294.11764705885</v>
      </c>
      <c r="L18" s="93">
        <v>1</v>
      </c>
      <c r="M18" s="93">
        <v>0</v>
      </c>
      <c r="N18" s="90" t="s">
        <v>52</v>
      </c>
      <c r="O18" s="51">
        <v>44228</v>
      </c>
      <c r="P18" s="51">
        <v>44287</v>
      </c>
      <c r="Q18" s="90" t="s">
        <v>154</v>
      </c>
      <c r="R18" s="51"/>
      <c r="S18" s="90" t="s">
        <v>48</v>
      </c>
    </row>
    <row r="19" spans="1:19" ht="47.25" customHeight="1" x14ac:dyDescent="0.2">
      <c r="B19" s="106" t="s">
        <v>369</v>
      </c>
      <c r="C19" s="90" t="s">
        <v>61</v>
      </c>
      <c r="D19" s="80" t="s">
        <v>60</v>
      </c>
      <c r="E19" s="90" t="s">
        <v>114</v>
      </c>
      <c r="F19" s="90" t="s">
        <v>368</v>
      </c>
      <c r="G19" s="90" t="s">
        <v>367</v>
      </c>
      <c r="H19" s="90"/>
      <c r="I19" s="90"/>
      <c r="J19" s="105">
        <v>2500000</v>
      </c>
      <c r="K19" s="105">
        <f>J19/'[1]Comp e Produtos'!H1</f>
        <v>490196.07843137259</v>
      </c>
      <c r="L19" s="93">
        <v>1</v>
      </c>
      <c r="M19" s="93">
        <v>0</v>
      </c>
      <c r="N19" s="90" t="s">
        <v>52</v>
      </c>
      <c r="O19" s="51">
        <v>44287</v>
      </c>
      <c r="P19" s="51">
        <v>44378</v>
      </c>
      <c r="Q19" s="90" t="s">
        <v>154</v>
      </c>
      <c r="R19" s="51"/>
      <c r="S19" s="90" t="s">
        <v>48</v>
      </c>
    </row>
    <row r="20" spans="1:19" s="94" customFormat="1" ht="63.6" customHeight="1" x14ac:dyDescent="0.2">
      <c r="B20" s="106" t="s">
        <v>366</v>
      </c>
      <c r="C20" s="90" t="s">
        <v>61</v>
      </c>
      <c r="D20" s="80" t="s">
        <v>60</v>
      </c>
      <c r="E20" s="90" t="s">
        <v>114</v>
      </c>
      <c r="F20" s="90" t="s">
        <v>365</v>
      </c>
      <c r="G20" s="90" t="s">
        <v>154</v>
      </c>
      <c r="H20" s="90"/>
      <c r="I20" s="90"/>
      <c r="J20" s="105">
        <v>3500000</v>
      </c>
      <c r="K20" s="105">
        <f>J20/'[1]Comp e Produtos'!H1</f>
        <v>686274.50980392157</v>
      </c>
      <c r="L20" s="93">
        <v>1</v>
      </c>
      <c r="M20" s="93">
        <v>0</v>
      </c>
      <c r="N20" s="90" t="s">
        <v>52</v>
      </c>
      <c r="O20" s="51">
        <v>44317</v>
      </c>
      <c r="P20" s="51">
        <v>44409</v>
      </c>
      <c r="Q20" s="90" t="s">
        <v>154</v>
      </c>
      <c r="R20" s="51"/>
      <c r="S20" s="90" t="s">
        <v>48</v>
      </c>
    </row>
    <row r="21" spans="1:19" s="94" customFormat="1" ht="63.6" customHeight="1" x14ac:dyDescent="0.2">
      <c r="B21" s="106" t="s">
        <v>364</v>
      </c>
      <c r="C21" s="90" t="s">
        <v>61</v>
      </c>
      <c r="D21" s="80" t="s">
        <v>60</v>
      </c>
      <c r="E21" s="90" t="s">
        <v>114</v>
      </c>
      <c r="F21" s="90" t="s">
        <v>363</v>
      </c>
      <c r="G21" s="90" t="s">
        <v>154</v>
      </c>
      <c r="H21" s="90"/>
      <c r="I21" s="90" t="s">
        <v>362</v>
      </c>
      <c r="J21" s="83">
        <v>345600</v>
      </c>
      <c r="K21" s="83">
        <f>J21/'[1]Comp e Produtos'!H1</f>
        <v>67764.705882352951</v>
      </c>
      <c r="L21" s="93">
        <v>1</v>
      </c>
      <c r="M21" s="93">
        <v>0</v>
      </c>
      <c r="N21" s="90" t="s">
        <v>52</v>
      </c>
      <c r="O21" s="51">
        <v>44136</v>
      </c>
      <c r="P21" s="51">
        <v>44256</v>
      </c>
      <c r="Q21" s="90" t="s">
        <v>154</v>
      </c>
      <c r="R21" s="51"/>
      <c r="S21" s="90" t="s">
        <v>47</v>
      </c>
    </row>
    <row r="22" spans="1:19" ht="47.25" customHeight="1" x14ac:dyDescent="0.2">
      <c r="A22" s="94"/>
      <c r="B22" s="106" t="s">
        <v>361</v>
      </c>
      <c r="C22" s="90" t="s">
        <v>61</v>
      </c>
      <c r="D22" s="80" t="s">
        <v>60</v>
      </c>
      <c r="E22" s="90" t="s">
        <v>114</v>
      </c>
      <c r="F22" s="90" t="s">
        <v>360</v>
      </c>
      <c r="G22" s="90" t="s">
        <v>154</v>
      </c>
      <c r="H22" s="90"/>
      <c r="I22" s="90" t="s">
        <v>359</v>
      </c>
      <c r="J22" s="83">
        <v>123015</v>
      </c>
      <c r="K22" s="83">
        <f>J22/'[1]Comp e Produtos'!H1</f>
        <v>24120.588235294119</v>
      </c>
      <c r="L22" s="93">
        <v>1</v>
      </c>
      <c r="M22" s="93">
        <v>0</v>
      </c>
      <c r="N22" s="90" t="s">
        <v>52</v>
      </c>
      <c r="O22" s="51">
        <v>43739</v>
      </c>
      <c r="P22" s="51">
        <v>44531</v>
      </c>
      <c r="Q22" s="90" t="s">
        <v>154</v>
      </c>
      <c r="R22" s="51"/>
      <c r="S22" s="90" t="s">
        <v>47</v>
      </c>
    </row>
    <row r="23" spans="1:19" s="94" customFormat="1" ht="47.25" customHeight="1" x14ac:dyDescent="0.2">
      <c r="B23" s="106" t="s">
        <v>358</v>
      </c>
      <c r="C23" s="90" t="s">
        <v>61</v>
      </c>
      <c r="D23" s="80" t="s">
        <v>60</v>
      </c>
      <c r="E23" s="90" t="s">
        <v>114</v>
      </c>
      <c r="F23" s="90" t="s">
        <v>357</v>
      </c>
      <c r="G23" s="90" t="s">
        <v>154</v>
      </c>
      <c r="H23" s="90"/>
      <c r="I23" s="90"/>
      <c r="J23" s="83">
        <v>15060</v>
      </c>
      <c r="K23" s="83">
        <f>J23/'[1]Comp e Produtos'!H1</f>
        <v>2952.9411764705883</v>
      </c>
      <c r="L23" s="93">
        <v>1</v>
      </c>
      <c r="M23" s="93">
        <v>0</v>
      </c>
      <c r="N23" s="90" t="s">
        <v>52</v>
      </c>
      <c r="O23" s="51">
        <v>44197</v>
      </c>
      <c r="P23" s="51">
        <v>44256</v>
      </c>
      <c r="Q23" s="90" t="s">
        <v>154</v>
      </c>
      <c r="R23" s="51"/>
      <c r="S23" s="90" t="s">
        <v>48</v>
      </c>
    </row>
    <row r="24" spans="1:19" ht="47.25" customHeight="1" x14ac:dyDescent="0.2">
      <c r="B24" s="106" t="s">
        <v>356</v>
      </c>
      <c r="C24" s="90" t="s">
        <v>61</v>
      </c>
      <c r="D24" s="80" t="s">
        <v>60</v>
      </c>
      <c r="E24" s="90" t="s">
        <v>114</v>
      </c>
      <c r="F24" s="90" t="s">
        <v>355</v>
      </c>
      <c r="G24" s="90" t="s">
        <v>154</v>
      </c>
      <c r="H24" s="90"/>
      <c r="I24" s="90" t="s">
        <v>354</v>
      </c>
      <c r="J24" s="105">
        <v>274610</v>
      </c>
      <c r="K24" s="105">
        <f>J24/'[1]Comp e Produtos'!H1</f>
        <v>53845.098039215693</v>
      </c>
      <c r="L24" s="93">
        <v>1</v>
      </c>
      <c r="M24" s="93">
        <v>0</v>
      </c>
      <c r="N24" s="90" t="s">
        <v>52</v>
      </c>
      <c r="O24" s="51">
        <v>43739</v>
      </c>
      <c r="P24" s="51">
        <v>44256</v>
      </c>
      <c r="Q24" s="90" t="s">
        <v>154</v>
      </c>
      <c r="R24" s="51"/>
      <c r="S24" s="90" t="s">
        <v>47</v>
      </c>
    </row>
    <row r="25" spans="1:19" x14ac:dyDescent="0.2">
      <c r="B25" s="106" t="s">
        <v>353</v>
      </c>
      <c r="C25" s="90" t="s">
        <v>61</v>
      </c>
      <c r="D25" s="80" t="s">
        <v>60</v>
      </c>
      <c r="E25" s="90" t="s">
        <v>114</v>
      </c>
      <c r="F25" s="90" t="s">
        <v>352</v>
      </c>
      <c r="G25" s="90" t="s">
        <v>154</v>
      </c>
      <c r="H25" s="90"/>
      <c r="I25" s="90"/>
      <c r="J25" s="105">
        <v>350000</v>
      </c>
      <c r="K25" s="105">
        <f>J25/'[1]Comp e Produtos'!H1</f>
        <v>68627.450980392168</v>
      </c>
      <c r="L25" s="93">
        <v>1</v>
      </c>
      <c r="M25" s="93">
        <v>0</v>
      </c>
      <c r="N25" s="90" t="s">
        <v>52</v>
      </c>
      <c r="O25" s="219">
        <v>44228</v>
      </c>
      <c r="P25" s="51">
        <v>44348</v>
      </c>
      <c r="Q25" s="90" t="s">
        <v>154</v>
      </c>
      <c r="R25" s="51"/>
      <c r="S25" s="90" t="s">
        <v>48</v>
      </c>
    </row>
    <row r="26" spans="1:19" ht="63" x14ac:dyDescent="0.2">
      <c r="B26" s="106" t="s">
        <v>351</v>
      </c>
      <c r="C26" s="90" t="s">
        <v>61</v>
      </c>
      <c r="D26" s="80" t="s">
        <v>60</v>
      </c>
      <c r="E26" s="90" t="s">
        <v>114</v>
      </c>
      <c r="F26" s="90" t="s">
        <v>350</v>
      </c>
      <c r="G26" s="90" t="s">
        <v>154</v>
      </c>
      <c r="H26" s="90"/>
      <c r="I26" s="90" t="s">
        <v>349</v>
      </c>
      <c r="J26" s="105">
        <v>3286438</v>
      </c>
      <c r="K26" s="105">
        <f>J26/'[1]Comp e Produtos'!H1</f>
        <v>644399.60784313735</v>
      </c>
      <c r="L26" s="93">
        <v>1</v>
      </c>
      <c r="M26" s="93">
        <v>0</v>
      </c>
      <c r="N26" s="90" t="s">
        <v>52</v>
      </c>
      <c r="O26" s="51">
        <v>43983</v>
      </c>
      <c r="P26" s="51">
        <v>44197</v>
      </c>
      <c r="Q26" s="90" t="s">
        <v>154</v>
      </c>
      <c r="R26" s="51"/>
      <c r="S26" s="90" t="s">
        <v>47</v>
      </c>
    </row>
    <row r="27" spans="1:19" s="94" customFormat="1" ht="63" x14ac:dyDescent="0.2">
      <c r="B27" s="106" t="s">
        <v>348</v>
      </c>
      <c r="C27" s="90" t="s">
        <v>61</v>
      </c>
      <c r="D27" s="80" t="s">
        <v>60</v>
      </c>
      <c r="E27" s="90" t="s">
        <v>114</v>
      </c>
      <c r="F27" s="90" t="s">
        <v>347</v>
      </c>
      <c r="G27" s="90" t="s">
        <v>154</v>
      </c>
      <c r="H27" s="90"/>
      <c r="I27" s="90"/>
      <c r="J27" s="105">
        <v>1697525</v>
      </c>
      <c r="K27" s="105">
        <f>J27/'[1]Comp e Produtos'!H1</f>
        <v>332848.03921568632</v>
      </c>
      <c r="L27" s="93">
        <v>1</v>
      </c>
      <c r="M27" s="93">
        <v>0</v>
      </c>
      <c r="N27" s="90" t="s">
        <v>52</v>
      </c>
      <c r="O27" s="51">
        <v>44166</v>
      </c>
      <c r="P27" s="51">
        <v>44256</v>
      </c>
      <c r="Q27" s="90" t="s">
        <v>154</v>
      </c>
      <c r="R27" s="51"/>
      <c r="S27" s="90" t="s">
        <v>47</v>
      </c>
    </row>
    <row r="28" spans="1:19" ht="63.6" customHeight="1" x14ac:dyDescent="0.2">
      <c r="B28" s="106" t="s">
        <v>346</v>
      </c>
      <c r="C28" s="90" t="s">
        <v>61</v>
      </c>
      <c r="D28" s="80" t="s">
        <v>60</v>
      </c>
      <c r="E28" s="90" t="s">
        <v>249</v>
      </c>
      <c r="F28" s="90" t="s">
        <v>345</v>
      </c>
      <c r="G28" s="90" t="s">
        <v>154</v>
      </c>
      <c r="H28" s="90"/>
      <c r="I28" s="90"/>
      <c r="J28" s="193">
        <v>201315.76800000001</v>
      </c>
      <c r="K28" s="83">
        <f>J28/'[1]Comp e Produtos'!H1</f>
        <v>39473.680000000008</v>
      </c>
      <c r="L28" s="93">
        <v>1</v>
      </c>
      <c r="M28" s="93">
        <v>0</v>
      </c>
      <c r="N28" s="90" t="s">
        <v>52</v>
      </c>
      <c r="O28" s="51">
        <v>44228</v>
      </c>
      <c r="P28" s="51">
        <v>44348</v>
      </c>
      <c r="Q28" s="90" t="s">
        <v>154</v>
      </c>
      <c r="R28" s="51"/>
      <c r="S28" s="90" t="s">
        <v>46</v>
      </c>
    </row>
    <row r="29" spans="1:19" ht="31.5" x14ac:dyDescent="0.2">
      <c r="B29" s="106" t="s">
        <v>344</v>
      </c>
      <c r="C29" s="90" t="s">
        <v>61</v>
      </c>
      <c r="D29" s="80" t="s">
        <v>60</v>
      </c>
      <c r="E29" s="90" t="s">
        <v>249</v>
      </c>
      <c r="F29" s="90" t="s">
        <v>343</v>
      </c>
      <c r="G29" s="90" t="s">
        <v>154</v>
      </c>
      <c r="H29" s="90"/>
      <c r="I29" s="90"/>
      <c r="J29" s="193">
        <v>134210.52900000001</v>
      </c>
      <c r="K29" s="83">
        <f>J29/'[1]Comp e Produtos'!H1</f>
        <v>26315.790000000005</v>
      </c>
      <c r="L29" s="93">
        <v>1</v>
      </c>
      <c r="M29" s="93">
        <v>0</v>
      </c>
      <c r="N29" s="90" t="s">
        <v>52</v>
      </c>
      <c r="O29" s="51">
        <v>44228</v>
      </c>
      <c r="P29" s="51">
        <v>44348</v>
      </c>
      <c r="Q29" s="90" t="s">
        <v>154</v>
      </c>
      <c r="R29" s="51"/>
      <c r="S29" s="90" t="s">
        <v>46</v>
      </c>
    </row>
    <row r="30" spans="1:19" ht="31.5" x14ac:dyDescent="0.2">
      <c r="B30" s="106" t="s">
        <v>342</v>
      </c>
      <c r="C30" s="90" t="s">
        <v>61</v>
      </c>
      <c r="D30" s="80" t="s">
        <v>60</v>
      </c>
      <c r="E30" s="90" t="s">
        <v>249</v>
      </c>
      <c r="F30" s="90" t="s">
        <v>341</v>
      </c>
      <c r="G30" s="90" t="s">
        <v>154</v>
      </c>
      <c r="H30" s="90"/>
      <c r="I30" s="90"/>
      <c r="J30" s="193">
        <v>230000</v>
      </c>
      <c r="K30" s="83">
        <f>J30/'[1]Comp e Produtos'!H1</f>
        <v>45098.03921568628</v>
      </c>
      <c r="L30" s="93">
        <v>1</v>
      </c>
      <c r="M30" s="93">
        <v>0</v>
      </c>
      <c r="N30" s="90" t="s">
        <v>52</v>
      </c>
      <c r="O30" s="51">
        <v>44228</v>
      </c>
      <c r="P30" s="51">
        <v>44348</v>
      </c>
      <c r="Q30" s="90" t="s">
        <v>154</v>
      </c>
      <c r="R30" s="51"/>
      <c r="S30" s="90" t="s">
        <v>46</v>
      </c>
    </row>
    <row r="31" spans="1:19" ht="31.5" x14ac:dyDescent="0.2">
      <c r="B31" s="106" t="s">
        <v>340</v>
      </c>
      <c r="C31" s="90" t="s">
        <v>61</v>
      </c>
      <c r="D31" s="80" t="s">
        <v>60</v>
      </c>
      <c r="E31" s="90" t="s">
        <v>249</v>
      </c>
      <c r="F31" s="90" t="s">
        <v>339</v>
      </c>
      <c r="G31" s="90" t="s">
        <v>154</v>
      </c>
      <c r="H31" s="90"/>
      <c r="I31" s="90"/>
      <c r="J31" s="193">
        <v>300000</v>
      </c>
      <c r="K31" s="83">
        <f>J31/'[1]Comp e Produtos'!H1</f>
        <v>58823.529411764714</v>
      </c>
      <c r="L31" s="93">
        <v>1</v>
      </c>
      <c r="M31" s="93">
        <v>0</v>
      </c>
      <c r="N31" s="90" t="s">
        <v>52</v>
      </c>
      <c r="O31" s="51">
        <v>44228</v>
      </c>
      <c r="P31" s="51">
        <v>44348</v>
      </c>
      <c r="Q31" s="90" t="s">
        <v>154</v>
      </c>
      <c r="R31" s="51"/>
      <c r="S31" s="90" t="s">
        <v>46</v>
      </c>
    </row>
    <row r="32" spans="1:19" ht="31.5" x14ac:dyDescent="0.2">
      <c r="B32" s="106" t="s">
        <v>338</v>
      </c>
      <c r="C32" s="90" t="s">
        <v>61</v>
      </c>
      <c r="D32" s="80" t="s">
        <v>60</v>
      </c>
      <c r="E32" s="90" t="s">
        <v>249</v>
      </c>
      <c r="F32" s="90" t="s">
        <v>337</v>
      </c>
      <c r="G32" s="90" t="s">
        <v>154</v>
      </c>
      <c r="H32" s="90"/>
      <c r="I32" s="90"/>
      <c r="J32" s="193">
        <v>134210.52900000001</v>
      </c>
      <c r="K32" s="83">
        <f>J32/'[1]Comp e Produtos'!H1</f>
        <v>26315.790000000005</v>
      </c>
      <c r="L32" s="93">
        <v>1</v>
      </c>
      <c r="M32" s="93">
        <v>0</v>
      </c>
      <c r="N32" s="90" t="s">
        <v>52</v>
      </c>
      <c r="O32" s="51">
        <v>44228</v>
      </c>
      <c r="P32" s="51">
        <v>44348</v>
      </c>
      <c r="Q32" s="90" t="s">
        <v>154</v>
      </c>
      <c r="R32" s="51"/>
      <c r="S32" s="90" t="s">
        <v>46</v>
      </c>
    </row>
    <row r="33" spans="1:54" ht="31.5" x14ac:dyDescent="0.2">
      <c r="B33" s="106" t="s">
        <v>336</v>
      </c>
      <c r="C33" s="90" t="s">
        <v>61</v>
      </c>
      <c r="D33" s="80" t="s">
        <v>60</v>
      </c>
      <c r="E33" s="90" t="s">
        <v>249</v>
      </c>
      <c r="F33" s="90" t="s">
        <v>335</v>
      </c>
      <c r="G33" s="90" t="s">
        <v>154</v>
      </c>
      <c r="H33" s="90"/>
      <c r="I33" s="90"/>
      <c r="J33" s="193">
        <v>134210.52900000001</v>
      </c>
      <c r="K33" s="83">
        <f>J33/'[1]Comp e Produtos'!H1</f>
        <v>26315.790000000005</v>
      </c>
      <c r="L33" s="93">
        <v>1</v>
      </c>
      <c r="M33" s="93">
        <v>0</v>
      </c>
      <c r="N33" s="90" t="s">
        <v>52</v>
      </c>
      <c r="O33" s="51">
        <v>44228</v>
      </c>
      <c r="P33" s="51">
        <v>44348</v>
      </c>
      <c r="Q33" s="90" t="s">
        <v>154</v>
      </c>
      <c r="R33" s="51"/>
      <c r="S33" s="90" t="s">
        <v>46</v>
      </c>
    </row>
    <row r="34" spans="1:54" ht="47.25" x14ac:dyDescent="0.2">
      <c r="A34" s="79"/>
      <c r="B34" s="106" t="s">
        <v>334</v>
      </c>
      <c r="C34" s="90" t="s">
        <v>61</v>
      </c>
      <c r="D34" s="80" t="s">
        <v>60</v>
      </c>
      <c r="E34" s="90" t="s">
        <v>249</v>
      </c>
      <c r="F34" s="90" t="s">
        <v>333</v>
      </c>
      <c r="G34" s="90" t="s">
        <v>154</v>
      </c>
      <c r="H34" s="90"/>
      <c r="I34" s="90"/>
      <c r="J34" s="193">
        <v>134210.52900000001</v>
      </c>
      <c r="K34" s="83">
        <f>J34/'[1]Comp e Produtos'!H1</f>
        <v>26315.790000000005</v>
      </c>
      <c r="L34" s="93">
        <v>1</v>
      </c>
      <c r="M34" s="93">
        <v>0</v>
      </c>
      <c r="N34" s="90" t="s">
        <v>52</v>
      </c>
      <c r="O34" s="51">
        <v>44228</v>
      </c>
      <c r="P34" s="51">
        <v>44348</v>
      </c>
      <c r="Q34" s="90" t="s">
        <v>154</v>
      </c>
      <c r="R34" s="51"/>
      <c r="S34" s="90" t="s">
        <v>46</v>
      </c>
    </row>
    <row r="35" spans="1:54" ht="63" x14ac:dyDescent="0.2">
      <c r="A35" s="79"/>
      <c r="B35" s="106" t="s">
        <v>332</v>
      </c>
      <c r="C35" s="90" t="s">
        <v>61</v>
      </c>
      <c r="D35" s="80" t="s">
        <v>60</v>
      </c>
      <c r="E35" s="90" t="s">
        <v>249</v>
      </c>
      <c r="F35" s="90" t="s">
        <v>331</v>
      </c>
      <c r="G35" s="90" t="s">
        <v>154</v>
      </c>
      <c r="H35" s="90"/>
      <c r="I35" s="90"/>
      <c r="J35" s="83">
        <v>939473.70299999998</v>
      </c>
      <c r="K35" s="83">
        <f>J35/'[1]Comp e Produtos'!H1</f>
        <v>184210.53</v>
      </c>
      <c r="L35" s="93">
        <v>0</v>
      </c>
      <c r="M35" s="93">
        <v>1</v>
      </c>
      <c r="N35" s="90" t="s">
        <v>52</v>
      </c>
      <c r="O35" s="51">
        <v>44228</v>
      </c>
      <c r="P35" s="51">
        <v>44348</v>
      </c>
      <c r="Q35" s="90" t="s">
        <v>154</v>
      </c>
      <c r="R35" s="51"/>
      <c r="S35" s="90" t="s">
        <v>46</v>
      </c>
    </row>
    <row r="36" spans="1:54" ht="31.5" x14ac:dyDescent="0.2">
      <c r="A36" s="79"/>
      <c r="B36" s="106" t="s">
        <v>330</v>
      </c>
      <c r="C36" s="90" t="s">
        <v>61</v>
      </c>
      <c r="D36" s="80" t="s">
        <v>60</v>
      </c>
      <c r="E36" s="90" t="s">
        <v>249</v>
      </c>
      <c r="F36" s="80" t="s">
        <v>329</v>
      </c>
      <c r="G36" s="90" t="s">
        <v>154</v>
      </c>
      <c r="H36" s="90"/>
      <c r="I36" s="90"/>
      <c r="J36" s="83">
        <v>322105.239</v>
      </c>
      <c r="K36" s="83">
        <f>J36/'[1]Comp e Produtos'!H1</f>
        <v>63157.890000000007</v>
      </c>
      <c r="L36" s="93">
        <v>1</v>
      </c>
      <c r="M36" s="93">
        <v>0</v>
      </c>
      <c r="N36" s="90" t="s">
        <v>52</v>
      </c>
      <c r="O36" s="51">
        <v>44228</v>
      </c>
      <c r="P36" s="51">
        <v>44348</v>
      </c>
      <c r="Q36" s="90" t="s">
        <v>154</v>
      </c>
      <c r="R36" s="51"/>
      <c r="S36" s="90" t="s">
        <v>48</v>
      </c>
    </row>
    <row r="37" spans="1:54" ht="31.5" x14ac:dyDescent="0.2">
      <c r="A37" s="79"/>
      <c r="B37" s="106" t="s">
        <v>328</v>
      </c>
      <c r="C37" s="90" t="s">
        <v>61</v>
      </c>
      <c r="D37" s="80" t="s">
        <v>60</v>
      </c>
      <c r="E37" s="90" t="s">
        <v>133</v>
      </c>
      <c r="F37" s="80" t="s">
        <v>327</v>
      </c>
      <c r="G37" s="90" t="s">
        <v>154</v>
      </c>
      <c r="H37" s="90"/>
      <c r="I37" s="90" t="s">
        <v>326</v>
      </c>
      <c r="J37" s="83">
        <v>1820000.0249999999</v>
      </c>
      <c r="K37" s="83">
        <f>J37/'[1]Comp e Produtos'!H1</f>
        <v>356862.75</v>
      </c>
      <c r="L37" s="93">
        <v>1</v>
      </c>
      <c r="M37" s="93">
        <v>0</v>
      </c>
      <c r="N37" s="90" t="s">
        <v>52</v>
      </c>
      <c r="O37" s="51">
        <v>44013</v>
      </c>
      <c r="P37" s="51">
        <v>44348</v>
      </c>
      <c r="Q37" s="90" t="s">
        <v>154</v>
      </c>
      <c r="R37" s="51"/>
      <c r="S37" s="80" t="s">
        <v>47</v>
      </c>
    </row>
    <row r="38" spans="1:54" s="79" customFormat="1" ht="110.25" x14ac:dyDescent="0.2">
      <c r="B38" s="195" t="s">
        <v>325</v>
      </c>
      <c r="C38" s="80" t="s">
        <v>61</v>
      </c>
      <c r="D38" s="80" t="s">
        <v>60</v>
      </c>
      <c r="E38" s="80" t="s">
        <v>110</v>
      </c>
      <c r="F38" s="80" t="s">
        <v>324</v>
      </c>
      <c r="G38" s="80" t="s">
        <v>154</v>
      </c>
      <c r="H38" s="80"/>
      <c r="I38" s="80" t="s">
        <v>323</v>
      </c>
      <c r="J38" s="203">
        <v>1030000</v>
      </c>
      <c r="K38" s="83">
        <f>J38/'[1]Comp e Produtos'!H1</f>
        <v>201960.78431372551</v>
      </c>
      <c r="L38" s="82">
        <v>1</v>
      </c>
      <c r="M38" s="82">
        <v>0</v>
      </c>
      <c r="N38" s="80" t="s">
        <v>52</v>
      </c>
      <c r="O38" s="81">
        <v>44075</v>
      </c>
      <c r="P38" s="81">
        <v>44256</v>
      </c>
      <c r="Q38" s="90" t="s">
        <v>154</v>
      </c>
      <c r="R38" s="81"/>
      <c r="S38" s="80" t="s">
        <v>47</v>
      </c>
    </row>
    <row r="39" spans="1:54" ht="63" x14ac:dyDescent="0.2">
      <c r="B39" s="195" t="s">
        <v>322</v>
      </c>
      <c r="C39" s="80" t="s">
        <v>61</v>
      </c>
      <c r="D39" s="80" t="s">
        <v>60</v>
      </c>
      <c r="E39" s="80" t="s">
        <v>110</v>
      </c>
      <c r="F39" s="80" t="s">
        <v>321</v>
      </c>
      <c r="G39" s="80" t="s">
        <v>154</v>
      </c>
      <c r="H39" s="80"/>
      <c r="I39" s="80" t="s">
        <v>320</v>
      </c>
      <c r="J39" s="203">
        <v>306000</v>
      </c>
      <c r="K39" s="83">
        <f>J39/'[1]Comp e Produtos'!H1</f>
        <v>60000.000000000007</v>
      </c>
      <c r="L39" s="82">
        <v>1</v>
      </c>
      <c r="M39" s="82">
        <v>0</v>
      </c>
      <c r="N39" s="80" t="s">
        <v>52</v>
      </c>
      <c r="O39" s="81">
        <v>44075</v>
      </c>
      <c r="P39" s="81">
        <v>44166</v>
      </c>
      <c r="Q39" s="90" t="s">
        <v>154</v>
      </c>
      <c r="R39" s="81"/>
      <c r="S39" s="80" t="s">
        <v>42</v>
      </c>
    </row>
    <row r="40" spans="1:54" ht="31.5" x14ac:dyDescent="0.2">
      <c r="B40" s="195" t="s">
        <v>319</v>
      </c>
      <c r="C40" s="80" t="s">
        <v>61</v>
      </c>
      <c r="D40" s="80" t="s">
        <v>60</v>
      </c>
      <c r="E40" s="80" t="s">
        <v>146</v>
      </c>
      <c r="F40" s="80" t="s">
        <v>318</v>
      </c>
      <c r="G40" s="80" t="s">
        <v>154</v>
      </c>
      <c r="H40" s="80"/>
      <c r="I40" s="80"/>
      <c r="J40" s="203">
        <v>48000</v>
      </c>
      <c r="K40" s="83">
        <f>J40/'[1]Comp e Produtos'!H1</f>
        <v>9411.7647058823532</v>
      </c>
      <c r="L40" s="82">
        <v>1</v>
      </c>
      <c r="M40" s="82">
        <v>0</v>
      </c>
      <c r="N40" s="80" t="s">
        <v>52</v>
      </c>
      <c r="O40" s="51">
        <v>44228</v>
      </c>
      <c r="P40" s="51">
        <v>44348</v>
      </c>
      <c r="Q40" s="90" t="s">
        <v>154</v>
      </c>
      <c r="R40" s="81"/>
      <c r="S40" s="80" t="s">
        <v>48</v>
      </c>
    </row>
    <row r="41" spans="1:54" ht="63" x14ac:dyDescent="0.2">
      <c r="B41" s="195" t="s">
        <v>317</v>
      </c>
      <c r="C41" s="80" t="s">
        <v>61</v>
      </c>
      <c r="D41" s="80" t="s">
        <v>60</v>
      </c>
      <c r="E41" s="80" t="s">
        <v>110</v>
      </c>
      <c r="F41" s="80" t="s">
        <v>316</v>
      </c>
      <c r="G41" s="80" t="s">
        <v>154</v>
      </c>
      <c r="H41" s="80"/>
      <c r="I41" s="80"/>
      <c r="J41" s="203">
        <v>816000</v>
      </c>
      <c r="K41" s="83">
        <f>J41/'[1]Comp e Produtos'!H1</f>
        <v>160000</v>
      </c>
      <c r="L41" s="82">
        <v>1</v>
      </c>
      <c r="M41" s="82">
        <v>0</v>
      </c>
      <c r="N41" s="80" t="s">
        <v>52</v>
      </c>
      <c r="O41" s="81">
        <v>44075</v>
      </c>
      <c r="P41" s="81">
        <v>44166</v>
      </c>
      <c r="Q41" s="90" t="s">
        <v>154</v>
      </c>
      <c r="R41" s="81"/>
      <c r="S41" s="80" t="s">
        <v>47</v>
      </c>
    </row>
    <row r="42" spans="1:54" ht="47.25" x14ac:dyDescent="0.2">
      <c r="B42" s="195" t="s">
        <v>315</v>
      </c>
      <c r="C42" s="80" t="s">
        <v>61</v>
      </c>
      <c r="D42" s="80" t="s">
        <v>60</v>
      </c>
      <c r="E42" s="80" t="s">
        <v>110</v>
      </c>
      <c r="F42" s="80" t="s">
        <v>314</v>
      </c>
      <c r="G42" s="80" t="s">
        <v>154</v>
      </c>
      <c r="H42" s="80"/>
      <c r="I42" s="80"/>
      <c r="J42" s="203">
        <v>612000</v>
      </c>
      <c r="K42" s="83">
        <f>J42/'[1]Comp e Produtos'!H1</f>
        <v>120000.00000000001</v>
      </c>
      <c r="L42" s="82">
        <v>1</v>
      </c>
      <c r="M42" s="82">
        <v>0</v>
      </c>
      <c r="N42" s="80" t="s">
        <v>52</v>
      </c>
      <c r="O42" s="51">
        <v>44228</v>
      </c>
      <c r="P42" s="51">
        <v>44348</v>
      </c>
      <c r="Q42" s="90" t="s">
        <v>154</v>
      </c>
      <c r="R42" s="81"/>
      <c r="S42" s="80" t="s">
        <v>48</v>
      </c>
    </row>
    <row r="43" spans="1:54" ht="78.75" x14ac:dyDescent="0.2">
      <c r="B43" s="195" t="s">
        <v>313</v>
      </c>
      <c r="C43" s="80" t="s">
        <v>61</v>
      </c>
      <c r="D43" s="80" t="s">
        <v>60</v>
      </c>
      <c r="E43" s="80" t="s">
        <v>59</v>
      </c>
      <c r="F43" s="80" t="s">
        <v>312</v>
      </c>
      <c r="G43" s="80" t="s">
        <v>154</v>
      </c>
      <c r="H43" s="80"/>
      <c r="I43" s="80" t="s">
        <v>311</v>
      </c>
      <c r="J43" s="203">
        <v>127499.99999999999</v>
      </c>
      <c r="K43" s="83">
        <f>J43/'[1]Comp e Produtos'!H1</f>
        <v>25000</v>
      </c>
      <c r="L43" s="82">
        <v>1</v>
      </c>
      <c r="M43" s="82">
        <v>0</v>
      </c>
      <c r="N43" s="80" t="s">
        <v>52</v>
      </c>
      <c r="O43" s="81">
        <v>44075</v>
      </c>
      <c r="P43" s="81">
        <v>44256</v>
      </c>
      <c r="Q43" s="90" t="s">
        <v>154</v>
      </c>
      <c r="R43" s="81"/>
      <c r="S43" s="80" t="s">
        <v>47</v>
      </c>
    </row>
    <row r="44" spans="1:54" ht="63" x14ac:dyDescent="0.2">
      <c r="B44" s="195" t="s">
        <v>310</v>
      </c>
      <c r="C44" s="80" t="s">
        <v>61</v>
      </c>
      <c r="D44" s="80" t="s">
        <v>60</v>
      </c>
      <c r="E44" s="80" t="s">
        <v>106</v>
      </c>
      <c r="F44" s="80" t="s">
        <v>309</v>
      </c>
      <c r="G44" s="80" t="s">
        <v>154</v>
      </c>
      <c r="H44" s="80"/>
      <c r="I44" s="80"/>
      <c r="J44" s="203">
        <v>91155.767999999996</v>
      </c>
      <c r="K44" s="83">
        <f>J44/'[1]Comp e Produtos'!H1</f>
        <v>17873.68</v>
      </c>
      <c r="L44" s="82">
        <v>1</v>
      </c>
      <c r="M44" s="82">
        <v>0</v>
      </c>
      <c r="N44" s="80" t="s">
        <v>52</v>
      </c>
      <c r="O44" s="81">
        <v>44197</v>
      </c>
      <c r="P44" s="81">
        <v>44256</v>
      </c>
      <c r="Q44" s="90" t="s">
        <v>154</v>
      </c>
      <c r="R44" s="81"/>
      <c r="S44" s="80" t="s">
        <v>48</v>
      </c>
    </row>
    <row r="45" spans="1:54" ht="63" x14ac:dyDescent="0.2">
      <c r="B45" s="195" t="s">
        <v>308</v>
      </c>
      <c r="C45" s="80" t="s">
        <v>61</v>
      </c>
      <c r="D45" s="80" t="s">
        <v>60</v>
      </c>
      <c r="E45" s="80" t="s">
        <v>304</v>
      </c>
      <c r="F45" s="80" t="s">
        <v>307</v>
      </c>
      <c r="G45" s="80" t="s">
        <v>306</v>
      </c>
      <c r="H45" s="80"/>
      <c r="I45" s="80"/>
      <c r="J45" s="83">
        <v>55080000</v>
      </c>
      <c r="K45" s="83">
        <f>J45/'[1]Comp e Produtos'!H1</f>
        <v>10800000</v>
      </c>
      <c r="L45" s="82">
        <v>1</v>
      </c>
      <c r="M45" s="82">
        <v>0</v>
      </c>
      <c r="N45" s="80" t="s">
        <v>50</v>
      </c>
      <c r="O45" s="81">
        <v>43831</v>
      </c>
      <c r="P45" s="81">
        <v>44256</v>
      </c>
      <c r="Q45" s="80"/>
      <c r="R45" s="81"/>
      <c r="S45" s="80" t="s">
        <v>47</v>
      </c>
    </row>
    <row r="46" spans="1:54" ht="31.5" x14ac:dyDescent="0.2">
      <c r="B46" s="195" t="s">
        <v>305</v>
      </c>
      <c r="C46" s="80" t="s">
        <v>61</v>
      </c>
      <c r="D46" s="80" t="s">
        <v>60</v>
      </c>
      <c r="E46" s="80" t="s">
        <v>304</v>
      </c>
      <c r="F46" s="80" t="s">
        <v>303</v>
      </c>
      <c r="G46" s="80" t="s">
        <v>154</v>
      </c>
      <c r="H46" s="80"/>
      <c r="I46" s="80" t="s">
        <v>302</v>
      </c>
      <c r="J46" s="83">
        <v>1704000</v>
      </c>
      <c r="K46" s="83">
        <f>J46/'[1]Comp e Produtos'!H1</f>
        <v>334117.64705882355</v>
      </c>
      <c r="L46" s="82">
        <v>1</v>
      </c>
      <c r="M46" s="82">
        <v>0</v>
      </c>
      <c r="N46" s="80" t="s">
        <v>52</v>
      </c>
      <c r="O46" s="81">
        <v>43800</v>
      </c>
      <c r="P46" s="81">
        <v>43862</v>
      </c>
      <c r="Q46" s="90" t="s">
        <v>154</v>
      </c>
      <c r="R46" s="81"/>
      <c r="S46" s="80" t="s">
        <v>47</v>
      </c>
    </row>
    <row r="47" spans="1:54" s="94" customFormat="1" ht="31.5" x14ac:dyDescent="0.2">
      <c r="B47" s="195" t="s">
        <v>301</v>
      </c>
      <c r="C47" s="80" t="s">
        <v>61</v>
      </c>
      <c r="D47" s="80" t="s">
        <v>60</v>
      </c>
      <c r="E47" s="80" t="s">
        <v>300</v>
      </c>
      <c r="F47" s="80" t="s">
        <v>299</v>
      </c>
      <c r="G47" s="80" t="s">
        <v>154</v>
      </c>
      <c r="H47" s="80"/>
      <c r="I47" s="80"/>
      <c r="J47" s="83">
        <v>2850000</v>
      </c>
      <c r="K47" s="83">
        <f>J47/'[1]Comp e Produtos'!H1</f>
        <v>558823.5294117647</v>
      </c>
      <c r="L47" s="82">
        <v>1</v>
      </c>
      <c r="M47" s="82">
        <v>0</v>
      </c>
      <c r="N47" s="80" t="s">
        <v>52</v>
      </c>
      <c r="O47" s="81">
        <v>43983</v>
      </c>
      <c r="P47" s="81">
        <v>44409</v>
      </c>
      <c r="Q47" s="90" t="s">
        <v>154</v>
      </c>
      <c r="R47" s="81"/>
      <c r="S47" s="80" t="s">
        <v>47</v>
      </c>
    </row>
    <row r="48" spans="1:54" s="141" customFormat="1" ht="31.5" x14ac:dyDescent="0.2">
      <c r="A48" s="39"/>
      <c r="B48" s="195" t="s">
        <v>298</v>
      </c>
      <c r="C48" s="80" t="s">
        <v>61</v>
      </c>
      <c r="D48" s="80" t="s">
        <v>60</v>
      </c>
      <c r="E48" s="80" t="s">
        <v>191</v>
      </c>
      <c r="F48" s="80" t="s">
        <v>297</v>
      </c>
      <c r="G48" s="80" t="s">
        <v>182</v>
      </c>
      <c r="H48" s="134"/>
      <c r="I48" s="197"/>
      <c r="J48" s="83">
        <v>1272000</v>
      </c>
      <c r="K48" s="83">
        <f>J48/'[1]Comp e Produtos'!H1</f>
        <v>249411.76470588238</v>
      </c>
      <c r="L48" s="82">
        <v>1</v>
      </c>
      <c r="M48" s="202" t="s">
        <v>296</v>
      </c>
      <c r="N48" s="80" t="s">
        <v>52</v>
      </c>
      <c r="O48" s="81">
        <v>44228</v>
      </c>
      <c r="P48" s="81">
        <v>44317</v>
      </c>
      <c r="Q48" s="90" t="s">
        <v>154</v>
      </c>
      <c r="R48" s="81"/>
      <c r="S48" s="80" t="s">
        <v>48</v>
      </c>
      <c r="T48" s="200"/>
      <c r="U48" s="201"/>
      <c r="V48" s="200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8"/>
      <c r="AL48" s="198"/>
      <c r="AM48" s="198"/>
      <c r="AN48" s="198"/>
      <c r="AO48" s="198"/>
      <c r="AP48" s="198"/>
      <c r="AQ48" s="198"/>
      <c r="AR48" s="198"/>
      <c r="AS48" s="198"/>
      <c r="AT48" s="198"/>
      <c r="AU48" s="198"/>
      <c r="AV48" s="198"/>
      <c r="AW48" s="198"/>
      <c r="AX48" s="198"/>
      <c r="AY48" s="198"/>
      <c r="AZ48" s="198"/>
      <c r="BA48" s="198"/>
      <c r="BB48" s="198"/>
    </row>
    <row r="49" spans="1:54" s="94" customFormat="1" ht="31.5" x14ac:dyDescent="0.2">
      <c r="A49" s="39"/>
      <c r="B49" s="195" t="s">
        <v>295</v>
      </c>
      <c r="C49" s="80" t="s">
        <v>61</v>
      </c>
      <c r="D49" s="80" t="s">
        <v>60</v>
      </c>
      <c r="E49" s="80" t="s">
        <v>285</v>
      </c>
      <c r="F49" s="80" t="s">
        <v>294</v>
      </c>
      <c r="G49" s="80" t="s">
        <v>122</v>
      </c>
      <c r="H49" s="134"/>
      <c r="I49" s="197" t="s">
        <v>293</v>
      </c>
      <c r="J49" s="83">
        <v>46267.199999999997</v>
      </c>
      <c r="K49" s="83">
        <f>J49/'[1]Comp e Produtos'!H1</f>
        <v>9072</v>
      </c>
      <c r="L49" s="82"/>
      <c r="M49" s="82"/>
      <c r="N49" s="80" t="s">
        <v>167</v>
      </c>
      <c r="O49" s="81">
        <v>43983</v>
      </c>
      <c r="P49" s="81">
        <v>44228</v>
      </c>
      <c r="Q49" s="80"/>
      <c r="R49" s="81"/>
      <c r="S49" s="80" t="s">
        <v>47</v>
      </c>
      <c r="T49" s="101"/>
      <c r="U49" s="102"/>
      <c r="V49" s="101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</row>
    <row r="50" spans="1:54" s="94" customFormat="1" ht="31.5" x14ac:dyDescent="0.2">
      <c r="A50" s="39"/>
      <c r="B50" s="195" t="s">
        <v>292</v>
      </c>
      <c r="C50" s="80" t="s">
        <v>61</v>
      </c>
      <c r="D50" s="80" t="s">
        <v>60</v>
      </c>
      <c r="E50" s="80" t="s">
        <v>114</v>
      </c>
      <c r="F50" s="80" t="s">
        <v>291</v>
      </c>
      <c r="G50" s="80" t="s">
        <v>154</v>
      </c>
      <c r="H50" s="134"/>
      <c r="I50" s="197"/>
      <c r="J50" s="83">
        <v>672000</v>
      </c>
      <c r="K50" s="83">
        <f>J50/'[1]Comp e Produtos'!H1</f>
        <v>131764.70588235295</v>
      </c>
      <c r="L50" s="82">
        <v>1</v>
      </c>
      <c r="M50" s="82">
        <v>0</v>
      </c>
      <c r="N50" s="80" t="s">
        <v>52</v>
      </c>
      <c r="O50" s="81">
        <v>44197</v>
      </c>
      <c r="P50" s="81">
        <v>44287</v>
      </c>
      <c r="Q50" s="80" t="s">
        <v>154</v>
      </c>
      <c r="R50" s="81"/>
      <c r="S50" s="80" t="s">
        <v>48</v>
      </c>
      <c r="T50" s="101"/>
      <c r="U50" s="102"/>
      <c r="V50" s="101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</row>
    <row r="51" spans="1:54" s="94" customFormat="1" ht="31.5" x14ac:dyDescent="0.2">
      <c r="A51" s="39"/>
      <c r="B51" s="195" t="s">
        <v>290</v>
      </c>
      <c r="C51" s="80" t="s">
        <v>61</v>
      </c>
      <c r="D51" s="80" t="s">
        <v>60</v>
      </c>
      <c r="E51" s="80" t="s">
        <v>114</v>
      </c>
      <c r="F51" s="80" t="s">
        <v>289</v>
      </c>
      <c r="G51" s="80" t="s">
        <v>154</v>
      </c>
      <c r="H51" s="134"/>
      <c r="I51" s="197"/>
      <c r="J51" s="83">
        <v>1400000</v>
      </c>
      <c r="K51" s="83">
        <f>J51/'[1]Comp e Produtos'!H1</f>
        <v>274509.80392156867</v>
      </c>
      <c r="L51" s="82">
        <v>1</v>
      </c>
      <c r="M51" s="82">
        <v>0</v>
      </c>
      <c r="N51" s="80" t="s">
        <v>52</v>
      </c>
      <c r="O51" s="81">
        <v>44256</v>
      </c>
      <c r="P51" s="81">
        <v>44348</v>
      </c>
      <c r="Q51" s="80" t="s">
        <v>154</v>
      </c>
      <c r="R51" s="81"/>
      <c r="S51" s="80" t="s">
        <v>48</v>
      </c>
      <c r="T51" s="101"/>
      <c r="U51" s="102"/>
      <c r="V51" s="101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</row>
    <row r="52" spans="1:54" s="94" customFormat="1" ht="31.5" x14ac:dyDescent="0.2">
      <c r="A52" s="39"/>
      <c r="B52" s="195" t="s">
        <v>288</v>
      </c>
      <c r="C52" s="80" t="s">
        <v>61</v>
      </c>
      <c r="D52" s="80" t="s">
        <v>60</v>
      </c>
      <c r="E52" s="80" t="s">
        <v>114</v>
      </c>
      <c r="F52" s="80" t="s">
        <v>287</v>
      </c>
      <c r="G52" s="80" t="s">
        <v>154</v>
      </c>
      <c r="H52" s="134"/>
      <c r="I52" s="197"/>
      <c r="J52" s="83">
        <v>2100000</v>
      </c>
      <c r="K52" s="83">
        <f>J52/'[1]Comp e Produtos'!H1</f>
        <v>411764.70588235295</v>
      </c>
      <c r="L52" s="82">
        <v>1</v>
      </c>
      <c r="M52" s="82">
        <v>0</v>
      </c>
      <c r="N52" s="80" t="s">
        <v>52</v>
      </c>
      <c r="O52" s="81">
        <v>44562</v>
      </c>
      <c r="P52" s="81">
        <v>44652</v>
      </c>
      <c r="Q52" s="80" t="s">
        <v>154</v>
      </c>
      <c r="R52" s="81"/>
      <c r="S52" s="80" t="s">
        <v>48</v>
      </c>
      <c r="T52" s="101"/>
      <c r="U52" s="102"/>
      <c r="V52" s="101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</row>
    <row r="53" spans="1:54" s="94" customFormat="1" ht="31.5" x14ac:dyDescent="0.2">
      <c r="A53" s="39"/>
      <c r="B53" s="195" t="s">
        <v>286</v>
      </c>
      <c r="C53" s="80" t="s">
        <v>61</v>
      </c>
      <c r="D53" s="80" t="s">
        <v>60</v>
      </c>
      <c r="E53" s="80" t="s">
        <v>285</v>
      </c>
      <c r="F53" s="80" t="s">
        <v>284</v>
      </c>
      <c r="G53" s="80" t="s">
        <v>283</v>
      </c>
      <c r="H53" s="134"/>
      <c r="I53" s="197"/>
      <c r="J53" s="83">
        <v>196000</v>
      </c>
      <c r="K53" s="83">
        <f>J53/'[1]Comp e Produtos'!H1</f>
        <v>38431.372549019608</v>
      </c>
      <c r="L53" s="82">
        <v>1</v>
      </c>
      <c r="M53" s="82">
        <v>0</v>
      </c>
      <c r="N53" s="80" t="s">
        <v>52</v>
      </c>
      <c r="O53" s="81">
        <v>44197</v>
      </c>
      <c r="P53" s="81">
        <v>44256</v>
      </c>
      <c r="Q53" s="80" t="s">
        <v>154</v>
      </c>
      <c r="R53" s="81"/>
      <c r="S53" s="80" t="s">
        <v>48</v>
      </c>
      <c r="T53" s="101"/>
      <c r="U53" s="102"/>
      <c r="V53" s="101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</row>
    <row r="54" spans="1:54" s="94" customFormat="1" ht="31.5" x14ac:dyDescent="0.2">
      <c r="A54" s="39"/>
      <c r="B54" s="195" t="s">
        <v>282</v>
      </c>
      <c r="C54" s="80" t="s">
        <v>61</v>
      </c>
      <c r="D54" s="80" t="s">
        <v>60</v>
      </c>
      <c r="E54" s="80" t="s">
        <v>114</v>
      </c>
      <c r="F54" s="80" t="s">
        <v>281</v>
      </c>
      <c r="G54" s="80" t="s">
        <v>154</v>
      </c>
      <c r="H54" s="134"/>
      <c r="I54" s="197"/>
      <c r="J54" s="83">
        <v>3411000</v>
      </c>
      <c r="K54" s="83">
        <f>J54/'[1]Comp e Produtos'!H1</f>
        <v>668823.5294117647</v>
      </c>
      <c r="L54" s="82">
        <v>1</v>
      </c>
      <c r="M54" s="82">
        <v>0</v>
      </c>
      <c r="N54" s="80" t="s">
        <v>52</v>
      </c>
      <c r="O54" s="81">
        <v>44166</v>
      </c>
      <c r="P54" s="81">
        <v>44287</v>
      </c>
      <c r="Q54" s="80" t="s">
        <v>154</v>
      </c>
      <c r="R54" s="81"/>
      <c r="S54" s="80" t="s">
        <v>47</v>
      </c>
      <c r="T54" s="101"/>
      <c r="U54" s="102"/>
      <c r="V54" s="101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</row>
    <row r="55" spans="1:54" s="94" customFormat="1" ht="31.5" x14ac:dyDescent="0.2">
      <c r="A55" s="39"/>
      <c r="B55" s="195" t="s">
        <v>280</v>
      </c>
      <c r="C55" s="80" t="s">
        <v>61</v>
      </c>
      <c r="D55" s="80" t="s">
        <v>60</v>
      </c>
      <c r="E55" s="80" t="s">
        <v>114</v>
      </c>
      <c r="F55" s="80" t="s">
        <v>279</v>
      </c>
      <c r="G55" s="80" t="s">
        <v>154</v>
      </c>
      <c r="H55" s="134"/>
      <c r="I55" s="197"/>
      <c r="J55" s="83">
        <v>3601318.85</v>
      </c>
      <c r="K55" s="83">
        <f>J55/'[1]Comp e Produtos'!H1</f>
        <v>706140.95098039217</v>
      </c>
      <c r="L55" s="82">
        <v>1</v>
      </c>
      <c r="M55" s="82">
        <v>0</v>
      </c>
      <c r="N55" s="80" t="s">
        <v>52</v>
      </c>
      <c r="O55" s="81">
        <v>44896</v>
      </c>
      <c r="P55" s="81">
        <v>45017</v>
      </c>
      <c r="Q55" s="80" t="s">
        <v>154</v>
      </c>
      <c r="R55" s="81"/>
      <c r="S55" s="80" t="s">
        <v>48</v>
      </c>
      <c r="T55" s="101"/>
      <c r="U55" s="102"/>
      <c r="V55" s="101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99"/>
      <c r="AW55" s="99"/>
      <c r="AX55" s="99"/>
      <c r="AY55" s="99"/>
      <c r="AZ55" s="99"/>
      <c r="BA55" s="99"/>
      <c r="BB55" s="99"/>
    </row>
    <row r="56" spans="1:54" ht="31.5" x14ac:dyDescent="0.2">
      <c r="A56" s="39"/>
      <c r="B56" s="195" t="s">
        <v>278</v>
      </c>
      <c r="C56" s="80" t="s">
        <v>61</v>
      </c>
      <c r="D56" s="80" t="s">
        <v>60</v>
      </c>
      <c r="E56" s="80" t="s">
        <v>249</v>
      </c>
      <c r="F56" s="80" t="s">
        <v>277</v>
      </c>
      <c r="G56" s="80" t="s">
        <v>154</v>
      </c>
      <c r="H56" s="78"/>
      <c r="I56" s="197" t="s">
        <v>253</v>
      </c>
      <c r="J56" s="193">
        <v>70000</v>
      </c>
      <c r="K56" s="83">
        <f>J56/'[1]Comp e Produtos'!H1</f>
        <v>13725.490196078432</v>
      </c>
      <c r="L56" s="82">
        <v>1</v>
      </c>
      <c r="M56" s="82">
        <v>0</v>
      </c>
      <c r="N56" s="80" t="s">
        <v>52</v>
      </c>
      <c r="O56" s="81">
        <v>44013</v>
      </c>
      <c r="P56" s="81">
        <v>44256</v>
      </c>
      <c r="Q56" s="90" t="s">
        <v>154</v>
      </c>
      <c r="R56" s="81"/>
      <c r="S56" s="80" t="s">
        <v>47</v>
      </c>
    </row>
    <row r="57" spans="1:54" ht="31.5" x14ac:dyDescent="0.2">
      <c r="A57" s="39"/>
      <c r="B57" s="195" t="s">
        <v>276</v>
      </c>
      <c r="C57" s="80" t="s">
        <v>61</v>
      </c>
      <c r="D57" s="80" t="s">
        <v>60</v>
      </c>
      <c r="E57" s="80" t="s">
        <v>249</v>
      </c>
      <c r="F57" s="80" t="s">
        <v>275</v>
      </c>
      <c r="G57" s="80" t="s">
        <v>154</v>
      </c>
      <c r="H57" s="80"/>
      <c r="I57" s="197" t="s">
        <v>253</v>
      </c>
      <c r="J57" s="193">
        <v>200000</v>
      </c>
      <c r="K57" s="83">
        <f>J57/'[1]Comp e Produtos'!H1</f>
        <v>39215.686274509804</v>
      </c>
      <c r="L57" s="82">
        <v>1</v>
      </c>
      <c r="M57" s="82">
        <v>0</v>
      </c>
      <c r="N57" s="80" t="s">
        <v>52</v>
      </c>
      <c r="O57" s="81">
        <v>44013</v>
      </c>
      <c r="P57" s="81">
        <v>44256</v>
      </c>
      <c r="Q57" s="90" t="s">
        <v>154</v>
      </c>
      <c r="R57" s="81"/>
      <c r="S57" s="80" t="s">
        <v>47</v>
      </c>
    </row>
    <row r="58" spans="1:54" ht="31.5" x14ac:dyDescent="0.2">
      <c r="A58" s="39"/>
      <c r="B58" s="195" t="s">
        <v>274</v>
      </c>
      <c r="C58" s="80" t="s">
        <v>61</v>
      </c>
      <c r="D58" s="80" t="s">
        <v>60</v>
      </c>
      <c r="E58" s="80" t="s">
        <v>249</v>
      </c>
      <c r="F58" s="80" t="s">
        <v>273</v>
      </c>
      <c r="G58" s="80" t="s">
        <v>154</v>
      </c>
      <c r="H58" s="80"/>
      <c r="I58" s="197" t="s">
        <v>253</v>
      </c>
      <c r="J58" s="193">
        <v>130000</v>
      </c>
      <c r="K58" s="83">
        <f>J58/'[1]Comp e Produtos'!H1</f>
        <v>25490.196078431374</v>
      </c>
      <c r="L58" s="82">
        <v>1</v>
      </c>
      <c r="M58" s="82">
        <v>0</v>
      </c>
      <c r="N58" s="80" t="s">
        <v>52</v>
      </c>
      <c r="O58" s="81">
        <v>44013</v>
      </c>
      <c r="P58" s="81">
        <v>44256</v>
      </c>
      <c r="Q58" s="90" t="s">
        <v>154</v>
      </c>
      <c r="R58" s="81"/>
      <c r="S58" s="80" t="s">
        <v>47</v>
      </c>
    </row>
    <row r="59" spans="1:54" x14ac:dyDescent="0.2">
      <c r="A59" s="39"/>
      <c r="B59" s="195" t="s">
        <v>272</v>
      </c>
      <c r="C59" s="80" t="s">
        <v>61</v>
      </c>
      <c r="D59" s="80" t="s">
        <v>60</v>
      </c>
      <c r="E59" s="80" t="s">
        <v>249</v>
      </c>
      <c r="F59" s="80" t="s">
        <v>271</v>
      </c>
      <c r="G59" s="80" t="s">
        <v>154</v>
      </c>
      <c r="H59" s="80"/>
      <c r="I59" s="197" t="s">
        <v>253</v>
      </c>
      <c r="J59" s="193">
        <v>8200</v>
      </c>
      <c r="K59" s="83">
        <f>J59/'[1]Comp e Produtos'!H1</f>
        <v>1607.8431372549021</v>
      </c>
      <c r="L59" s="82">
        <v>1</v>
      </c>
      <c r="M59" s="82">
        <v>0</v>
      </c>
      <c r="N59" s="80" t="s">
        <v>52</v>
      </c>
      <c r="O59" s="81">
        <v>44013</v>
      </c>
      <c r="P59" s="81">
        <v>44256</v>
      </c>
      <c r="Q59" s="90" t="s">
        <v>154</v>
      </c>
      <c r="R59" s="81"/>
      <c r="S59" s="80" t="s">
        <v>47</v>
      </c>
    </row>
    <row r="60" spans="1:54" x14ac:dyDescent="0.2">
      <c r="A60" s="39"/>
      <c r="B60" s="195" t="s">
        <v>270</v>
      </c>
      <c r="C60" s="80" t="s">
        <v>61</v>
      </c>
      <c r="D60" s="80" t="s">
        <v>60</v>
      </c>
      <c r="E60" s="80" t="s">
        <v>249</v>
      </c>
      <c r="F60" s="80" t="s">
        <v>269</v>
      </c>
      <c r="G60" s="80" t="s">
        <v>154</v>
      </c>
      <c r="H60" s="80"/>
      <c r="I60" s="197" t="s">
        <v>253</v>
      </c>
      <c r="J60" s="193">
        <v>6000</v>
      </c>
      <c r="K60" s="83">
        <f>J60/'[1]Comp e Produtos'!H1</f>
        <v>1176.4705882352941</v>
      </c>
      <c r="L60" s="82">
        <v>1</v>
      </c>
      <c r="M60" s="82">
        <v>0</v>
      </c>
      <c r="N60" s="80" t="s">
        <v>52</v>
      </c>
      <c r="O60" s="81">
        <v>44013</v>
      </c>
      <c r="P60" s="81">
        <v>44256</v>
      </c>
      <c r="Q60" s="90" t="s">
        <v>154</v>
      </c>
      <c r="R60" s="81"/>
      <c r="S60" s="80" t="s">
        <v>47</v>
      </c>
    </row>
    <row r="61" spans="1:54" ht="31.5" x14ac:dyDescent="0.2">
      <c r="A61" s="39"/>
      <c r="B61" s="195" t="s">
        <v>268</v>
      </c>
      <c r="C61" s="80" t="s">
        <v>61</v>
      </c>
      <c r="D61" s="80" t="s">
        <v>60</v>
      </c>
      <c r="E61" s="80" t="s">
        <v>249</v>
      </c>
      <c r="F61" s="80" t="s">
        <v>267</v>
      </c>
      <c r="G61" s="80" t="s">
        <v>154</v>
      </c>
      <c r="H61" s="80"/>
      <c r="I61" s="197" t="s">
        <v>253</v>
      </c>
      <c r="J61" s="193">
        <v>9500</v>
      </c>
      <c r="K61" s="83">
        <f>J61/'[1]Comp e Produtos'!H1</f>
        <v>1862.7450980392159</v>
      </c>
      <c r="L61" s="82">
        <v>1</v>
      </c>
      <c r="M61" s="82">
        <v>0</v>
      </c>
      <c r="N61" s="80" t="s">
        <v>52</v>
      </c>
      <c r="O61" s="81">
        <v>44013</v>
      </c>
      <c r="P61" s="81">
        <v>44256</v>
      </c>
      <c r="Q61" s="90" t="s">
        <v>154</v>
      </c>
      <c r="R61" s="81"/>
      <c r="S61" s="80" t="s">
        <v>47</v>
      </c>
    </row>
    <row r="62" spans="1:54" ht="31.5" x14ac:dyDescent="0.2">
      <c r="A62" s="39"/>
      <c r="B62" s="195" t="s">
        <v>266</v>
      </c>
      <c r="C62" s="80" t="s">
        <v>61</v>
      </c>
      <c r="D62" s="80" t="s">
        <v>60</v>
      </c>
      <c r="E62" s="80" t="s">
        <v>249</v>
      </c>
      <c r="F62" s="80" t="s">
        <v>265</v>
      </c>
      <c r="G62" s="80" t="s">
        <v>154</v>
      </c>
      <c r="H62" s="80"/>
      <c r="I62" s="197" t="s">
        <v>253</v>
      </c>
      <c r="J62" s="193">
        <v>18000</v>
      </c>
      <c r="K62" s="83">
        <f>J62/'[1]Comp e Produtos'!H1</f>
        <v>3529.4117647058824</v>
      </c>
      <c r="L62" s="82">
        <v>1</v>
      </c>
      <c r="M62" s="82">
        <v>0</v>
      </c>
      <c r="N62" s="80" t="s">
        <v>52</v>
      </c>
      <c r="O62" s="81">
        <v>44013</v>
      </c>
      <c r="P62" s="81">
        <v>44256</v>
      </c>
      <c r="Q62" s="90" t="s">
        <v>154</v>
      </c>
      <c r="R62" s="81"/>
      <c r="S62" s="80" t="s">
        <v>47</v>
      </c>
    </row>
    <row r="63" spans="1:54" ht="31.5" x14ac:dyDescent="0.2">
      <c r="A63" s="39"/>
      <c r="B63" s="195" t="s">
        <v>264</v>
      </c>
      <c r="C63" s="80" t="s">
        <v>61</v>
      </c>
      <c r="D63" s="80" t="s">
        <v>60</v>
      </c>
      <c r="E63" s="80" t="s">
        <v>249</v>
      </c>
      <c r="F63" s="80" t="s">
        <v>263</v>
      </c>
      <c r="G63" s="80" t="s">
        <v>154</v>
      </c>
      <c r="H63" s="80"/>
      <c r="I63" s="197" t="s">
        <v>253</v>
      </c>
      <c r="J63" s="193">
        <v>4000</v>
      </c>
      <c r="K63" s="83">
        <f>J63/'[1]Comp e Produtos'!H1</f>
        <v>784.31372549019613</v>
      </c>
      <c r="L63" s="82">
        <v>1</v>
      </c>
      <c r="M63" s="82">
        <v>0</v>
      </c>
      <c r="N63" s="80" t="s">
        <v>52</v>
      </c>
      <c r="O63" s="81">
        <v>44013</v>
      </c>
      <c r="P63" s="81">
        <v>44256</v>
      </c>
      <c r="Q63" s="90" t="s">
        <v>154</v>
      </c>
      <c r="R63" s="81"/>
      <c r="S63" s="80" t="s">
        <v>47</v>
      </c>
    </row>
    <row r="64" spans="1:54" ht="31.5" x14ac:dyDescent="0.2">
      <c r="A64" s="39"/>
      <c r="B64" s="195" t="s">
        <v>262</v>
      </c>
      <c r="C64" s="80" t="s">
        <v>61</v>
      </c>
      <c r="D64" s="80" t="s">
        <v>60</v>
      </c>
      <c r="E64" s="80" t="s">
        <v>114</v>
      </c>
      <c r="F64" s="80" t="s">
        <v>261</v>
      </c>
      <c r="G64" s="80" t="s">
        <v>122</v>
      </c>
      <c r="H64" s="134"/>
      <c r="I64" s="197" t="s">
        <v>260</v>
      </c>
      <c r="J64" s="83">
        <v>92200</v>
      </c>
      <c r="K64" s="83">
        <f>J64/'[1]Comp e Produtos'!H1</f>
        <v>18078.431372549021</v>
      </c>
      <c r="L64" s="196">
        <v>1</v>
      </c>
      <c r="M64" s="196">
        <v>0</v>
      </c>
      <c r="N64" s="80" t="s">
        <v>167</v>
      </c>
      <c r="O64" s="81">
        <v>44013</v>
      </c>
      <c r="P64" s="81">
        <v>44256</v>
      </c>
      <c r="Q64" s="80"/>
      <c r="R64" s="81"/>
      <c r="S64" s="80" t="s">
        <v>47</v>
      </c>
    </row>
    <row r="65" spans="1:19" ht="31.5" x14ac:dyDescent="0.2">
      <c r="A65" s="39"/>
      <c r="B65" s="195" t="s">
        <v>259</v>
      </c>
      <c r="C65" s="80" t="s">
        <v>61</v>
      </c>
      <c r="D65" s="80" t="s">
        <v>60</v>
      </c>
      <c r="E65" s="80" t="s">
        <v>249</v>
      </c>
      <c r="F65" s="80" t="s">
        <v>258</v>
      </c>
      <c r="G65" s="80" t="s">
        <v>154</v>
      </c>
      <c r="H65" s="80"/>
      <c r="I65" s="194" t="s">
        <v>253</v>
      </c>
      <c r="J65" s="193">
        <v>80000</v>
      </c>
      <c r="K65" s="83">
        <f>J65/'[1]Comp e Produtos'!H1</f>
        <v>15686.274509803923</v>
      </c>
      <c r="L65" s="82">
        <v>1</v>
      </c>
      <c r="M65" s="82">
        <v>0</v>
      </c>
      <c r="N65" s="80" t="s">
        <v>52</v>
      </c>
      <c r="O65" s="81">
        <v>44013</v>
      </c>
      <c r="P65" s="81">
        <v>44256</v>
      </c>
      <c r="Q65" s="90" t="s">
        <v>154</v>
      </c>
      <c r="R65" s="81"/>
      <c r="S65" s="80" t="s">
        <v>47</v>
      </c>
    </row>
    <row r="66" spans="1:19" ht="31.5" x14ac:dyDescent="0.2">
      <c r="A66" s="39"/>
      <c r="B66" s="195" t="s">
        <v>257</v>
      </c>
      <c r="C66" s="80" t="s">
        <v>61</v>
      </c>
      <c r="D66" s="80" t="s">
        <v>60</v>
      </c>
      <c r="E66" s="80" t="s">
        <v>249</v>
      </c>
      <c r="F66" s="80" t="s">
        <v>256</v>
      </c>
      <c r="G66" s="80" t="s">
        <v>154</v>
      </c>
      <c r="H66" s="80"/>
      <c r="I66" s="194" t="s">
        <v>253</v>
      </c>
      <c r="J66" s="193">
        <v>340000</v>
      </c>
      <c r="K66" s="83">
        <f>J66/'[1]Comp e Produtos'!H1</f>
        <v>66666.666666666672</v>
      </c>
      <c r="L66" s="82">
        <v>1</v>
      </c>
      <c r="M66" s="82">
        <v>0</v>
      </c>
      <c r="N66" s="80" t="s">
        <v>52</v>
      </c>
      <c r="O66" s="81">
        <v>44013</v>
      </c>
      <c r="P66" s="81">
        <v>44256</v>
      </c>
      <c r="Q66" s="90" t="s">
        <v>154</v>
      </c>
      <c r="R66" s="81"/>
      <c r="S66" s="80" t="s">
        <v>47</v>
      </c>
    </row>
    <row r="67" spans="1:19" ht="31.5" x14ac:dyDescent="0.2">
      <c r="A67" s="39"/>
      <c r="B67" s="195" t="s">
        <v>255</v>
      </c>
      <c r="C67" s="80" t="s">
        <v>61</v>
      </c>
      <c r="D67" s="80" t="s">
        <v>60</v>
      </c>
      <c r="E67" s="80" t="s">
        <v>249</v>
      </c>
      <c r="F67" s="80" t="s">
        <v>254</v>
      </c>
      <c r="G67" s="80" t="s">
        <v>154</v>
      </c>
      <c r="H67" s="80"/>
      <c r="I67" s="194" t="s">
        <v>253</v>
      </c>
      <c r="J67" s="193">
        <v>20000</v>
      </c>
      <c r="K67" s="83">
        <f>J67/'[1]Comp e Produtos'!H1</f>
        <v>3921.5686274509808</v>
      </c>
      <c r="L67" s="82">
        <v>1</v>
      </c>
      <c r="M67" s="82">
        <v>0</v>
      </c>
      <c r="N67" s="80" t="s">
        <v>52</v>
      </c>
      <c r="O67" s="81">
        <v>44013</v>
      </c>
      <c r="P67" s="81">
        <v>44256</v>
      </c>
      <c r="Q67" s="90" t="s">
        <v>154</v>
      </c>
      <c r="R67" s="81"/>
      <c r="S67" s="80" t="s">
        <v>47</v>
      </c>
    </row>
    <row r="68" spans="1:19" ht="38.25" x14ac:dyDescent="0.2">
      <c r="A68" s="39"/>
      <c r="B68" s="192" t="s">
        <v>252</v>
      </c>
      <c r="C68" s="190" t="s">
        <v>61</v>
      </c>
      <c r="D68" s="80" t="s">
        <v>90</v>
      </c>
      <c r="E68" s="190" t="s">
        <v>156</v>
      </c>
      <c r="F68" s="191" t="s">
        <v>251</v>
      </c>
      <c r="G68" s="179" t="s">
        <v>182</v>
      </c>
      <c r="H68" s="190"/>
      <c r="I68" s="190"/>
      <c r="J68" s="189">
        <v>93947.354999999996</v>
      </c>
      <c r="K68" s="84">
        <f>J68/'[1]Comp e Produtos'!H1</f>
        <v>18421.05</v>
      </c>
      <c r="L68" s="188"/>
      <c r="M68" s="188"/>
      <c r="N68" s="80" t="s">
        <v>52</v>
      </c>
      <c r="O68" s="81">
        <v>44197</v>
      </c>
      <c r="P68" s="81">
        <v>44256</v>
      </c>
      <c r="Q68" s="90" t="s">
        <v>154</v>
      </c>
      <c r="R68" s="187"/>
      <c r="S68" s="80" t="s">
        <v>48</v>
      </c>
    </row>
    <row r="69" spans="1:19" ht="34.5" customHeight="1" x14ac:dyDescent="0.2">
      <c r="A69" s="39"/>
      <c r="B69" s="178" t="s">
        <v>250</v>
      </c>
      <c r="C69" s="181" t="s">
        <v>61</v>
      </c>
      <c r="D69" s="80" t="s">
        <v>90</v>
      </c>
      <c r="E69" s="181" t="s">
        <v>249</v>
      </c>
      <c r="F69" s="186" t="s">
        <v>248</v>
      </c>
      <c r="G69" s="179" t="s">
        <v>182</v>
      </c>
      <c r="H69" s="181"/>
      <c r="I69" s="185"/>
      <c r="J69" s="184">
        <v>1260000.0023999999</v>
      </c>
      <c r="K69" s="84">
        <f>J69/'[1]Comp e Produtos'!H1</f>
        <v>247058.82399999999</v>
      </c>
      <c r="L69" s="183"/>
      <c r="M69" s="183"/>
      <c r="N69" s="80" t="s">
        <v>52</v>
      </c>
      <c r="O69" s="81">
        <v>44197</v>
      </c>
      <c r="P69" s="81">
        <v>44256</v>
      </c>
      <c r="Q69" s="90" t="s">
        <v>154</v>
      </c>
      <c r="R69" s="182"/>
      <c r="S69" s="80" t="s">
        <v>48</v>
      </c>
    </row>
    <row r="70" spans="1:19" ht="34.5" customHeight="1" x14ac:dyDescent="0.2">
      <c r="A70" s="39"/>
      <c r="B70" s="178" t="s">
        <v>247</v>
      </c>
      <c r="C70" s="181" t="s">
        <v>61</v>
      </c>
      <c r="D70" s="80" t="s">
        <v>90</v>
      </c>
      <c r="E70" s="181" t="s">
        <v>234</v>
      </c>
      <c r="F70" s="177" t="s">
        <v>246</v>
      </c>
      <c r="G70" s="179" t="s">
        <v>182</v>
      </c>
      <c r="H70" s="173"/>
      <c r="I70" s="173"/>
      <c r="J70" s="176">
        <v>161048.61599999998</v>
      </c>
      <c r="K70" s="84">
        <f>J70/'[1]Comp e Produtos'!H1</f>
        <v>31578.16</v>
      </c>
      <c r="L70" s="175"/>
      <c r="M70" s="175"/>
      <c r="N70" s="80" t="s">
        <v>52</v>
      </c>
      <c r="O70" s="81">
        <v>44197</v>
      </c>
      <c r="P70" s="81">
        <v>44256</v>
      </c>
      <c r="Q70" s="90" t="s">
        <v>154</v>
      </c>
      <c r="R70" s="174"/>
      <c r="S70" s="80" t="s">
        <v>48</v>
      </c>
    </row>
    <row r="71" spans="1:19" ht="51.6" customHeight="1" x14ac:dyDescent="0.2">
      <c r="A71" s="39"/>
      <c r="B71" s="178" t="s">
        <v>245</v>
      </c>
      <c r="C71" s="181" t="s">
        <v>61</v>
      </c>
      <c r="D71" s="80" t="s">
        <v>90</v>
      </c>
      <c r="E71" s="181" t="s">
        <v>234</v>
      </c>
      <c r="F71" s="177" t="s">
        <v>244</v>
      </c>
      <c r="G71" s="179" t="s">
        <v>182</v>
      </c>
      <c r="H71" s="173"/>
      <c r="I71" s="173"/>
      <c r="J71" s="176">
        <v>107365.761</v>
      </c>
      <c r="K71" s="84">
        <f>J71/'[1]Comp e Produtos'!H1</f>
        <v>21052.11</v>
      </c>
      <c r="L71" s="175"/>
      <c r="M71" s="175"/>
      <c r="N71" s="80" t="s">
        <v>52</v>
      </c>
      <c r="O71" s="81">
        <v>44197</v>
      </c>
      <c r="P71" s="81">
        <v>44256</v>
      </c>
      <c r="Q71" s="90" t="s">
        <v>154</v>
      </c>
      <c r="R71" s="174"/>
      <c r="S71" s="80" t="s">
        <v>48</v>
      </c>
    </row>
    <row r="72" spans="1:19" ht="52.5" customHeight="1" x14ac:dyDescent="0.2">
      <c r="A72" s="39"/>
      <c r="B72" s="178" t="s">
        <v>243</v>
      </c>
      <c r="C72" s="181" t="s">
        <v>61</v>
      </c>
      <c r="D72" s="80" t="s">
        <v>90</v>
      </c>
      <c r="E72" s="181" t="s">
        <v>234</v>
      </c>
      <c r="F72" s="177" t="s">
        <v>242</v>
      </c>
      <c r="G72" s="179" t="s">
        <v>182</v>
      </c>
      <c r="H72" s="173"/>
      <c r="I72" s="173"/>
      <c r="J72" s="176">
        <v>261706.49999999997</v>
      </c>
      <c r="K72" s="84">
        <f>J72/'[1]Comp e Produtos'!H1</f>
        <v>51315</v>
      </c>
      <c r="L72" s="175"/>
      <c r="M72" s="175"/>
      <c r="N72" s="80" t="s">
        <v>52</v>
      </c>
      <c r="O72" s="81">
        <v>44197</v>
      </c>
      <c r="P72" s="81">
        <v>44256</v>
      </c>
      <c r="Q72" s="90" t="s">
        <v>154</v>
      </c>
      <c r="R72" s="174"/>
      <c r="S72" s="80" t="s">
        <v>48</v>
      </c>
    </row>
    <row r="73" spans="1:19" ht="63.6" customHeight="1" x14ac:dyDescent="0.2">
      <c r="A73" s="39"/>
      <c r="B73" s="178" t="s">
        <v>241</v>
      </c>
      <c r="C73" s="181" t="s">
        <v>61</v>
      </c>
      <c r="D73" s="80" t="s">
        <v>90</v>
      </c>
      <c r="E73" s="181" t="s">
        <v>234</v>
      </c>
      <c r="F73" s="177" t="s">
        <v>240</v>
      </c>
      <c r="G73" s="179" t="s">
        <v>182</v>
      </c>
      <c r="H73" s="173"/>
      <c r="I73" s="173"/>
      <c r="J73" s="176">
        <v>627368.43999999994</v>
      </c>
      <c r="K73" s="84">
        <f>J73/'[1]Comp e Produtos'!H1</f>
        <v>123013.41960784314</v>
      </c>
      <c r="L73" s="175"/>
      <c r="M73" s="175"/>
      <c r="N73" s="80" t="s">
        <v>52</v>
      </c>
      <c r="O73" s="174">
        <v>44317</v>
      </c>
      <c r="P73" s="81">
        <v>44348</v>
      </c>
      <c r="Q73" s="90" t="s">
        <v>154</v>
      </c>
      <c r="R73" s="174"/>
      <c r="S73" s="80" t="s">
        <v>48</v>
      </c>
    </row>
    <row r="74" spans="1:19" ht="51" customHeight="1" x14ac:dyDescent="0.2">
      <c r="A74" s="39"/>
      <c r="B74" s="178" t="s">
        <v>239</v>
      </c>
      <c r="C74" s="181" t="s">
        <v>61</v>
      </c>
      <c r="D74" s="80" t="s">
        <v>90</v>
      </c>
      <c r="E74" s="181" t="s">
        <v>234</v>
      </c>
      <c r="F74" s="177" t="s">
        <v>238</v>
      </c>
      <c r="G74" s="179" t="s">
        <v>182</v>
      </c>
      <c r="H74" s="173"/>
      <c r="I74" s="173"/>
      <c r="J74" s="176">
        <v>120789.47099999999</v>
      </c>
      <c r="K74" s="84">
        <f>J74/'[1]Comp e Produtos'!H1</f>
        <v>23684.21</v>
      </c>
      <c r="L74" s="175"/>
      <c r="M74" s="175"/>
      <c r="N74" s="80" t="s">
        <v>52</v>
      </c>
      <c r="O74" s="81">
        <v>44197</v>
      </c>
      <c r="P74" s="81">
        <v>44256</v>
      </c>
      <c r="Q74" s="90" t="s">
        <v>154</v>
      </c>
      <c r="R74" s="174"/>
      <c r="S74" s="80" t="s">
        <v>48</v>
      </c>
    </row>
    <row r="75" spans="1:19" ht="25.5" x14ac:dyDescent="0.2">
      <c r="A75" s="39"/>
      <c r="B75" s="178" t="s">
        <v>237</v>
      </c>
      <c r="C75" s="181" t="s">
        <v>61</v>
      </c>
      <c r="D75" s="80" t="s">
        <v>90</v>
      </c>
      <c r="E75" s="181" t="s">
        <v>234</v>
      </c>
      <c r="F75" s="177" t="s">
        <v>236</v>
      </c>
      <c r="G75" s="179" t="s">
        <v>182</v>
      </c>
      <c r="H75" s="173"/>
      <c r="I75" s="173"/>
      <c r="J75" s="176">
        <v>93947.354999999996</v>
      </c>
      <c r="K75" s="84">
        <f>J75/'[1]Comp e Produtos'!H1</f>
        <v>18421.05</v>
      </c>
      <c r="L75" s="175"/>
      <c r="M75" s="175"/>
      <c r="N75" s="80" t="s">
        <v>52</v>
      </c>
      <c r="O75" s="81">
        <v>44197</v>
      </c>
      <c r="P75" s="81">
        <v>44256</v>
      </c>
      <c r="Q75" s="90" t="s">
        <v>154</v>
      </c>
      <c r="R75" s="174"/>
      <c r="S75" s="80" t="s">
        <v>48</v>
      </c>
    </row>
    <row r="76" spans="1:19" ht="25.5" x14ac:dyDescent="0.2">
      <c r="A76" s="39"/>
      <c r="B76" s="178" t="s">
        <v>235</v>
      </c>
      <c r="C76" s="181" t="s">
        <v>61</v>
      </c>
      <c r="D76" s="80" t="s">
        <v>90</v>
      </c>
      <c r="E76" s="181" t="s">
        <v>234</v>
      </c>
      <c r="F76" s="177" t="s">
        <v>233</v>
      </c>
      <c r="G76" s="179" t="s">
        <v>182</v>
      </c>
      <c r="H76" s="173"/>
      <c r="I76" s="173"/>
      <c r="J76" s="176">
        <v>26852.826000000001</v>
      </c>
      <c r="K76" s="84">
        <f>J76/'[1]Comp e Produtos'!H1</f>
        <v>5265.26</v>
      </c>
      <c r="L76" s="175"/>
      <c r="M76" s="175"/>
      <c r="N76" s="80" t="s">
        <v>52</v>
      </c>
      <c r="O76" s="81">
        <v>44197</v>
      </c>
      <c r="P76" s="81">
        <v>44256</v>
      </c>
      <c r="Q76" s="90" t="s">
        <v>154</v>
      </c>
      <c r="R76" s="174"/>
      <c r="S76" s="80" t="s">
        <v>48</v>
      </c>
    </row>
    <row r="77" spans="1:19" ht="25.5" x14ac:dyDescent="0.2">
      <c r="A77" s="39"/>
      <c r="B77" s="178" t="s">
        <v>232</v>
      </c>
      <c r="C77" s="181" t="s">
        <v>61</v>
      </c>
      <c r="D77" s="80" t="s">
        <v>90</v>
      </c>
      <c r="E77" s="181" t="s">
        <v>146</v>
      </c>
      <c r="F77" s="177" t="s">
        <v>231</v>
      </c>
      <c r="G77" s="179" t="s">
        <v>182</v>
      </c>
      <c r="H77" s="173"/>
      <c r="I77" s="173"/>
      <c r="J77" s="176">
        <v>120000</v>
      </c>
      <c r="K77" s="176">
        <f>J77/'[1]Comp e Produtos'!H1</f>
        <v>23529.411764705885</v>
      </c>
      <c r="L77" s="175"/>
      <c r="M77" s="175"/>
      <c r="N77" s="80" t="s">
        <v>52</v>
      </c>
      <c r="O77" s="174">
        <v>44228</v>
      </c>
      <c r="P77" s="81">
        <v>44287</v>
      </c>
      <c r="Q77" s="90" t="s">
        <v>154</v>
      </c>
      <c r="R77" s="174"/>
      <c r="S77" s="80" t="s">
        <v>48</v>
      </c>
    </row>
    <row r="78" spans="1:19" x14ac:dyDescent="0.2">
      <c r="A78" s="39"/>
      <c r="B78" s="178" t="s">
        <v>230</v>
      </c>
      <c r="C78" s="181" t="s">
        <v>61</v>
      </c>
      <c r="D78" s="80" t="s">
        <v>90</v>
      </c>
      <c r="E78" s="181" t="s">
        <v>146</v>
      </c>
      <c r="F78" s="177" t="s">
        <v>229</v>
      </c>
      <c r="G78" s="179" t="s">
        <v>182</v>
      </c>
      <c r="H78" s="173"/>
      <c r="I78" s="173"/>
      <c r="J78" s="176">
        <v>50000</v>
      </c>
      <c r="K78" s="176">
        <f>J78/'[1]Comp e Produtos'!H1</f>
        <v>9803.9215686274511</v>
      </c>
      <c r="L78" s="175"/>
      <c r="M78" s="175"/>
      <c r="N78" s="80" t="s">
        <v>52</v>
      </c>
      <c r="O78" s="174">
        <v>44228</v>
      </c>
      <c r="P78" s="81">
        <v>44287</v>
      </c>
      <c r="Q78" s="90" t="s">
        <v>154</v>
      </c>
      <c r="R78" s="174"/>
      <c r="S78" s="80" t="s">
        <v>48</v>
      </c>
    </row>
    <row r="79" spans="1:19" ht="25.5" x14ac:dyDescent="0.2">
      <c r="A79" s="39"/>
      <c r="B79" s="178" t="s">
        <v>228</v>
      </c>
      <c r="C79" s="181" t="s">
        <v>61</v>
      </c>
      <c r="D79" s="80" t="s">
        <v>90</v>
      </c>
      <c r="E79" s="181" t="s">
        <v>146</v>
      </c>
      <c r="F79" s="177" t="s">
        <v>227</v>
      </c>
      <c r="G79" s="179" t="s">
        <v>182</v>
      </c>
      <c r="H79" s="173"/>
      <c r="I79" s="173"/>
      <c r="J79" s="176">
        <v>15000</v>
      </c>
      <c r="K79" s="176">
        <f>J79/'[1]Comp e Produtos'!H1</f>
        <v>2941.1764705882356</v>
      </c>
      <c r="L79" s="175"/>
      <c r="M79" s="175"/>
      <c r="N79" s="80" t="s">
        <v>52</v>
      </c>
      <c r="O79" s="81">
        <v>44197</v>
      </c>
      <c r="P79" s="81">
        <v>44256</v>
      </c>
      <c r="Q79" s="90" t="s">
        <v>154</v>
      </c>
      <c r="R79" s="174"/>
      <c r="S79" s="80" t="s">
        <v>48</v>
      </c>
    </row>
    <row r="80" spans="1:19" ht="25.5" x14ac:dyDescent="0.2">
      <c r="A80" s="39"/>
      <c r="B80" s="178" t="s">
        <v>226</v>
      </c>
      <c r="C80" s="181" t="s">
        <v>61</v>
      </c>
      <c r="D80" s="80" t="s">
        <v>90</v>
      </c>
      <c r="E80" s="181" t="s">
        <v>225</v>
      </c>
      <c r="F80" s="177" t="s">
        <v>224</v>
      </c>
      <c r="G80" s="179" t="s">
        <v>182</v>
      </c>
      <c r="H80" s="173"/>
      <c r="I80" s="173"/>
      <c r="J80" s="176">
        <v>4250000</v>
      </c>
      <c r="K80" s="176">
        <f>J80/'[1]Comp e Produtos'!H1</f>
        <v>833333.33333333337</v>
      </c>
      <c r="L80" s="175"/>
      <c r="M80" s="175"/>
      <c r="N80" s="80" t="s">
        <v>52</v>
      </c>
      <c r="O80" s="174">
        <v>44256</v>
      </c>
      <c r="P80" s="81">
        <v>44348</v>
      </c>
      <c r="Q80" s="90" t="s">
        <v>154</v>
      </c>
      <c r="R80" s="174"/>
      <c r="S80" s="80" t="s">
        <v>48</v>
      </c>
    </row>
    <row r="81" spans="1:54" ht="25.5" x14ac:dyDescent="0.2">
      <c r="A81" s="39"/>
      <c r="B81" s="178" t="s">
        <v>223</v>
      </c>
      <c r="C81" s="181" t="s">
        <v>61</v>
      </c>
      <c r="D81" s="80" t="s">
        <v>90</v>
      </c>
      <c r="E81" s="181" t="s">
        <v>169</v>
      </c>
      <c r="F81" s="177" t="s">
        <v>222</v>
      </c>
      <c r="G81" s="179" t="s">
        <v>182</v>
      </c>
      <c r="H81" s="173"/>
      <c r="I81" s="173"/>
      <c r="J81" s="176">
        <v>3000000</v>
      </c>
      <c r="K81" s="176">
        <f>J81/'[1]Comp e Produtos'!H1</f>
        <v>588235.29411764711</v>
      </c>
      <c r="L81" s="175"/>
      <c r="M81" s="175"/>
      <c r="N81" s="80" t="s">
        <v>52</v>
      </c>
      <c r="O81" s="174">
        <v>44378</v>
      </c>
      <c r="P81" s="81">
        <v>44440</v>
      </c>
      <c r="Q81" s="90" t="s">
        <v>154</v>
      </c>
      <c r="R81" s="174"/>
      <c r="S81" s="80" t="s">
        <v>48</v>
      </c>
    </row>
    <row r="82" spans="1:54" ht="76.5" x14ac:dyDescent="0.2">
      <c r="A82" s="39"/>
      <c r="B82" s="178" t="s">
        <v>221</v>
      </c>
      <c r="C82" s="181" t="s">
        <v>61</v>
      </c>
      <c r="D82" s="80" t="s">
        <v>90</v>
      </c>
      <c r="E82" s="181" t="s">
        <v>220</v>
      </c>
      <c r="F82" s="177" t="s">
        <v>219</v>
      </c>
      <c r="G82" s="179" t="s">
        <v>122</v>
      </c>
      <c r="H82" s="173"/>
      <c r="I82" s="173"/>
      <c r="J82" s="176">
        <v>153000</v>
      </c>
      <c r="K82" s="176">
        <f>J82/'[1]Comp e Produtos'!H1</f>
        <v>30000.000000000004</v>
      </c>
      <c r="L82" s="175"/>
      <c r="M82" s="175"/>
      <c r="N82" s="80"/>
      <c r="O82" s="174">
        <v>44166</v>
      </c>
      <c r="P82" s="81">
        <v>44228</v>
      </c>
      <c r="Q82" s="90"/>
      <c r="R82" s="174"/>
      <c r="S82" s="80" t="s">
        <v>48</v>
      </c>
    </row>
    <row r="83" spans="1:54" ht="38.25" x14ac:dyDescent="0.2">
      <c r="A83" s="39"/>
      <c r="B83" s="178" t="s">
        <v>218</v>
      </c>
      <c r="C83" s="181" t="s">
        <v>61</v>
      </c>
      <c r="D83" s="80" t="s">
        <v>90</v>
      </c>
      <c r="E83" s="181" t="s">
        <v>169</v>
      </c>
      <c r="F83" s="177" t="s">
        <v>217</v>
      </c>
      <c r="G83" s="179" t="s">
        <v>182</v>
      </c>
      <c r="H83" s="173"/>
      <c r="I83" s="173"/>
      <c r="J83" s="176">
        <v>51000</v>
      </c>
      <c r="K83" s="176">
        <f>J83/'[1]Comp e Produtos'!H1</f>
        <v>10000</v>
      </c>
      <c r="L83" s="175"/>
      <c r="M83" s="175"/>
      <c r="N83" s="80" t="s">
        <v>52</v>
      </c>
      <c r="O83" s="174">
        <v>44197</v>
      </c>
      <c r="P83" s="81">
        <v>44256</v>
      </c>
      <c r="Q83" s="90" t="s">
        <v>154</v>
      </c>
      <c r="R83" s="174"/>
      <c r="S83" s="80" t="s">
        <v>48</v>
      </c>
    </row>
    <row r="84" spans="1:54" ht="38.25" x14ac:dyDescent="0.2">
      <c r="A84" s="39"/>
      <c r="B84" s="178" t="s">
        <v>216</v>
      </c>
      <c r="C84" s="181" t="s">
        <v>61</v>
      </c>
      <c r="D84" s="80" t="s">
        <v>90</v>
      </c>
      <c r="E84" s="180" t="s">
        <v>215</v>
      </c>
      <c r="F84" s="177" t="s">
        <v>214</v>
      </c>
      <c r="G84" s="179" t="s">
        <v>182</v>
      </c>
      <c r="H84" s="173"/>
      <c r="I84" s="173"/>
      <c r="J84" s="176">
        <v>1500000</v>
      </c>
      <c r="K84" s="176">
        <f>J84/'[1]Comp e Produtos'!H1</f>
        <v>294117.64705882355</v>
      </c>
      <c r="L84" s="175"/>
      <c r="M84" s="175"/>
      <c r="N84" s="80" t="s">
        <v>52</v>
      </c>
      <c r="O84" s="174">
        <v>44378</v>
      </c>
      <c r="P84" s="81">
        <v>44470</v>
      </c>
      <c r="Q84" s="90" t="s">
        <v>154</v>
      </c>
      <c r="R84" s="174"/>
      <c r="S84" s="80" t="s">
        <v>48</v>
      </c>
    </row>
    <row r="85" spans="1:54" x14ac:dyDescent="0.2">
      <c r="B85" s="172"/>
      <c r="C85" s="170"/>
      <c r="D85" s="170"/>
      <c r="E85" s="170"/>
      <c r="F85" s="171"/>
      <c r="G85" s="171"/>
      <c r="H85" s="170"/>
      <c r="I85" s="169"/>
      <c r="J85" s="168"/>
      <c r="K85" s="167"/>
      <c r="L85" s="166"/>
      <c r="M85" s="166"/>
      <c r="N85" s="163"/>
      <c r="O85" s="164"/>
      <c r="P85" s="164"/>
      <c r="Q85" s="165"/>
      <c r="R85" s="164"/>
      <c r="S85" s="163"/>
    </row>
    <row r="86" spans="1:54" x14ac:dyDescent="0.2">
      <c r="B86" s="290" t="s">
        <v>55</v>
      </c>
      <c r="C86" s="291"/>
      <c r="D86" s="291"/>
      <c r="E86" s="291"/>
      <c r="F86" s="291"/>
      <c r="G86" s="291"/>
      <c r="H86" s="291"/>
      <c r="I86" s="292"/>
      <c r="J86" s="162">
        <f>SUM(J11:J84)</f>
        <v>112364143.29540001</v>
      </c>
      <c r="K86" s="162">
        <f>SUM(K11:K84)</f>
        <v>22032184.959882356</v>
      </c>
      <c r="L86" s="68"/>
      <c r="M86" s="68"/>
      <c r="N86" s="67"/>
      <c r="O86" s="67"/>
      <c r="P86" s="67"/>
      <c r="Q86" s="67"/>
      <c r="R86" s="66"/>
      <c r="S86" s="66"/>
    </row>
    <row r="87" spans="1:54" x14ac:dyDescent="0.2">
      <c r="B87" s="285">
        <v>3</v>
      </c>
      <c r="C87" s="293" t="s">
        <v>213</v>
      </c>
      <c r="D87" s="294"/>
      <c r="E87" s="294"/>
      <c r="F87" s="294"/>
      <c r="G87" s="294"/>
      <c r="H87" s="294"/>
      <c r="I87" s="294"/>
      <c r="J87" s="294"/>
      <c r="K87" s="294"/>
      <c r="L87" s="294"/>
      <c r="M87" s="294"/>
      <c r="N87" s="294"/>
      <c r="O87" s="294"/>
      <c r="P87" s="294"/>
      <c r="Q87" s="294"/>
      <c r="R87" s="294"/>
      <c r="S87" s="295"/>
    </row>
    <row r="88" spans="1:54" x14ac:dyDescent="0.2">
      <c r="B88" s="285"/>
      <c r="C88" s="278" t="s">
        <v>85</v>
      </c>
      <c r="D88" s="111"/>
      <c r="E88" s="228" t="s">
        <v>84</v>
      </c>
      <c r="F88" s="278" t="s">
        <v>83</v>
      </c>
      <c r="G88" s="278" t="s">
        <v>82</v>
      </c>
      <c r="H88" s="278" t="s">
        <v>212</v>
      </c>
      <c r="I88" s="278" t="s">
        <v>76</v>
      </c>
      <c r="J88" s="287" t="s">
        <v>81</v>
      </c>
      <c r="K88" s="288"/>
      <c r="L88" s="288"/>
      <c r="M88" s="289"/>
      <c r="N88" s="278" t="s">
        <v>80</v>
      </c>
      <c r="O88" s="287" t="s">
        <v>79</v>
      </c>
      <c r="P88" s="289"/>
      <c r="Q88" s="278" t="s">
        <v>78</v>
      </c>
      <c r="R88" s="278" t="s">
        <v>77</v>
      </c>
      <c r="S88" s="280" t="s">
        <v>49</v>
      </c>
      <c r="T88" s="161"/>
      <c r="U88" s="160"/>
      <c r="V88" s="159"/>
      <c r="W88" s="158"/>
      <c r="X88" s="158"/>
      <c r="Y88" s="158"/>
      <c r="Z88" s="158"/>
      <c r="AA88" s="158"/>
      <c r="AB88" s="158"/>
      <c r="AC88" s="158"/>
      <c r="AD88" s="158"/>
      <c r="AE88" s="158"/>
      <c r="AF88" s="158"/>
      <c r="AG88" s="158"/>
      <c r="AH88" s="158"/>
      <c r="AI88" s="158"/>
      <c r="AJ88" s="158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</row>
    <row r="89" spans="1:54" ht="31.5" x14ac:dyDescent="0.2">
      <c r="B89" s="285"/>
      <c r="C89" s="279"/>
      <c r="D89" s="110"/>
      <c r="E89" s="228"/>
      <c r="F89" s="279"/>
      <c r="G89" s="279"/>
      <c r="H89" s="279"/>
      <c r="I89" s="279"/>
      <c r="J89" s="63" t="s">
        <v>75</v>
      </c>
      <c r="K89" s="63" t="s">
        <v>74</v>
      </c>
      <c r="L89" s="108" t="s">
        <v>73</v>
      </c>
      <c r="M89" s="108" t="s">
        <v>72</v>
      </c>
      <c r="N89" s="279"/>
      <c r="O89" s="107" t="s">
        <v>211</v>
      </c>
      <c r="P89" s="107" t="s">
        <v>150</v>
      </c>
      <c r="Q89" s="279"/>
      <c r="R89" s="279"/>
      <c r="S89" s="281"/>
      <c r="T89" s="161"/>
      <c r="U89" s="160"/>
      <c r="V89" s="159"/>
      <c r="W89" s="158"/>
      <c r="X89" s="158"/>
      <c r="Y89" s="158"/>
      <c r="Z89" s="158"/>
      <c r="AA89" s="158"/>
      <c r="AB89" s="158"/>
      <c r="AC89" s="158"/>
      <c r="AD89" s="158"/>
      <c r="AE89" s="158"/>
      <c r="AF89" s="158"/>
      <c r="AG89" s="158"/>
      <c r="AH89" s="158"/>
      <c r="AI89" s="158"/>
      <c r="AJ89" s="158"/>
      <c r="AK89" s="157"/>
      <c r="AL89" s="157"/>
      <c r="AM89" s="157"/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</row>
    <row r="90" spans="1:54" ht="47.25" x14ac:dyDescent="0.2">
      <c r="A90" s="39"/>
      <c r="B90" s="90" t="s">
        <v>210</v>
      </c>
      <c r="C90" s="90" t="s">
        <v>61</v>
      </c>
      <c r="D90" s="90" t="s">
        <v>60</v>
      </c>
      <c r="E90" s="90" t="s">
        <v>142</v>
      </c>
      <c r="F90" s="90" t="s">
        <v>209</v>
      </c>
      <c r="G90" s="90" t="s">
        <v>122</v>
      </c>
      <c r="H90" s="90"/>
      <c r="I90" s="90" t="s">
        <v>208</v>
      </c>
      <c r="J90" s="83">
        <v>312029.78000000003</v>
      </c>
      <c r="K90" s="83">
        <f>J90/'[1]Comp e Produtos'!H1</f>
        <v>61182.309803921577</v>
      </c>
      <c r="L90" s="93">
        <v>1</v>
      </c>
      <c r="M90" s="93">
        <v>0</v>
      </c>
      <c r="N90" s="90" t="s">
        <v>50</v>
      </c>
      <c r="O90" s="51">
        <v>43770</v>
      </c>
      <c r="P90" s="51">
        <v>44256</v>
      </c>
      <c r="Q90" s="90"/>
      <c r="R90" s="51"/>
      <c r="S90" s="147" t="s">
        <v>47</v>
      </c>
      <c r="T90" s="161"/>
      <c r="U90" s="160"/>
      <c r="V90" s="159"/>
      <c r="W90" s="158"/>
      <c r="X90" s="158"/>
      <c r="Y90" s="158"/>
      <c r="Z90" s="158"/>
      <c r="AA90" s="158"/>
      <c r="AB90" s="158"/>
      <c r="AC90" s="158"/>
      <c r="AD90" s="158"/>
      <c r="AE90" s="158"/>
      <c r="AF90" s="158"/>
      <c r="AG90" s="158"/>
      <c r="AH90" s="158"/>
      <c r="AI90" s="158"/>
      <c r="AJ90" s="158"/>
      <c r="AK90" s="157"/>
      <c r="AL90" s="157"/>
      <c r="AM90" s="157"/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7"/>
      <c r="BA90" s="157"/>
      <c r="BB90" s="157"/>
    </row>
    <row r="91" spans="1:54" s="153" customFormat="1" ht="63" x14ac:dyDescent="0.2">
      <c r="B91" s="90" t="s">
        <v>207</v>
      </c>
      <c r="C91" s="90" t="s">
        <v>61</v>
      </c>
      <c r="D91" s="90" t="s">
        <v>60</v>
      </c>
      <c r="E91" s="90" t="s">
        <v>64</v>
      </c>
      <c r="F91" s="90" t="s">
        <v>206</v>
      </c>
      <c r="G91" s="90" t="s">
        <v>205</v>
      </c>
      <c r="H91" s="90"/>
      <c r="I91" s="90" t="s">
        <v>204</v>
      </c>
      <c r="J91" s="83">
        <v>4566273.53</v>
      </c>
      <c r="K91" s="83">
        <f>J91/'[1]Comp e Produtos'!H1</f>
        <v>895347.75098039221</v>
      </c>
      <c r="L91" s="93">
        <v>1</v>
      </c>
      <c r="M91" s="93">
        <v>0</v>
      </c>
      <c r="N91" s="90" t="s">
        <v>51</v>
      </c>
      <c r="O91" s="51" t="s">
        <v>174</v>
      </c>
      <c r="P91" s="51" t="s">
        <v>174</v>
      </c>
      <c r="Q91" s="90"/>
      <c r="R91" s="51"/>
      <c r="S91" s="147" t="s">
        <v>47</v>
      </c>
      <c r="T91" s="156"/>
      <c r="U91" s="154"/>
      <c r="V91" s="155"/>
      <c r="W91" s="154"/>
    </row>
    <row r="92" spans="1:54" s="94" customFormat="1" ht="31.5" x14ac:dyDescent="0.2">
      <c r="A92" s="39"/>
      <c r="B92" s="90" t="s">
        <v>203</v>
      </c>
      <c r="C92" s="90" t="s">
        <v>61</v>
      </c>
      <c r="D92" s="90" t="s">
        <v>60</v>
      </c>
      <c r="E92" s="90" t="s">
        <v>64</v>
      </c>
      <c r="F92" s="90" t="s">
        <v>202</v>
      </c>
      <c r="G92" s="90" t="s">
        <v>187</v>
      </c>
      <c r="H92" s="90"/>
      <c r="I92" s="90" t="s">
        <v>201</v>
      </c>
      <c r="J92" s="83">
        <v>125000</v>
      </c>
      <c r="K92" s="83">
        <f>J92/'[1]Comp e Produtos'!H1</f>
        <v>24509.803921568629</v>
      </c>
      <c r="L92" s="93">
        <v>1</v>
      </c>
      <c r="M92" s="93">
        <v>0</v>
      </c>
      <c r="N92" s="90" t="s">
        <v>52</v>
      </c>
      <c r="O92" s="51">
        <v>43770</v>
      </c>
      <c r="P92" s="51">
        <v>43831</v>
      </c>
      <c r="Q92" s="90" t="s">
        <v>200</v>
      </c>
      <c r="R92" s="51"/>
      <c r="S92" s="147" t="s">
        <v>47</v>
      </c>
      <c r="T92" s="152"/>
      <c r="U92" s="151"/>
      <c r="V92" s="150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49"/>
      <c r="AH92" s="149"/>
      <c r="AI92" s="149"/>
      <c r="AJ92" s="149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</row>
    <row r="93" spans="1:54" s="94" customFormat="1" ht="31.5" x14ac:dyDescent="0.2">
      <c r="A93" s="39"/>
      <c r="B93" s="90" t="s">
        <v>199</v>
      </c>
      <c r="C93" s="90" t="s">
        <v>61</v>
      </c>
      <c r="D93" s="90" t="s">
        <v>60</v>
      </c>
      <c r="E93" s="90" t="s">
        <v>198</v>
      </c>
      <c r="F93" s="90" t="s">
        <v>197</v>
      </c>
      <c r="G93" s="90" t="s">
        <v>196</v>
      </c>
      <c r="H93" s="90"/>
      <c r="I93" s="90" t="s">
        <v>195</v>
      </c>
      <c r="J93" s="83">
        <v>24157894.046999998</v>
      </c>
      <c r="K93" s="83">
        <f>J93/'[1]Comp e Produtos'!H1</f>
        <v>4736841.97</v>
      </c>
      <c r="L93" s="93">
        <v>0.5</v>
      </c>
      <c r="M93" s="93">
        <v>0.5</v>
      </c>
      <c r="N93" s="90" t="s">
        <v>50</v>
      </c>
      <c r="O93" s="51">
        <v>44228</v>
      </c>
      <c r="P93" s="51">
        <v>44287</v>
      </c>
      <c r="Q93" s="90"/>
      <c r="R93" s="51"/>
      <c r="S93" s="147" t="s">
        <v>47</v>
      </c>
      <c r="T93" s="152"/>
      <c r="U93" s="151"/>
      <c r="V93" s="150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49"/>
      <c r="AH93" s="149"/>
      <c r="AI93" s="149"/>
      <c r="AJ93" s="149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</row>
    <row r="94" spans="1:54" s="141" customFormat="1" ht="31.5" x14ac:dyDescent="0.2">
      <c r="A94" s="39"/>
      <c r="B94" s="80" t="s">
        <v>194</v>
      </c>
      <c r="C94" s="80" t="s">
        <v>61</v>
      </c>
      <c r="D94" s="90" t="s">
        <v>60</v>
      </c>
      <c r="E94" s="80" t="s">
        <v>191</v>
      </c>
      <c r="F94" s="80" t="s">
        <v>193</v>
      </c>
      <c r="G94" s="80" t="s">
        <v>154</v>
      </c>
      <c r="H94" s="80"/>
      <c r="I94" s="80"/>
      <c r="J94" s="83">
        <v>391894.761</v>
      </c>
      <c r="K94" s="83">
        <f>J94/'[1]Comp e Produtos'!H1</f>
        <v>76842.11</v>
      </c>
      <c r="L94" s="82">
        <v>1</v>
      </c>
      <c r="M94" s="82">
        <v>0</v>
      </c>
      <c r="N94" s="80" t="s">
        <v>52</v>
      </c>
      <c r="O94" s="81">
        <v>44197</v>
      </c>
      <c r="P94" s="81">
        <v>44256</v>
      </c>
      <c r="Q94" s="80"/>
      <c r="R94" s="81"/>
      <c r="S94" s="104" t="s">
        <v>48</v>
      </c>
      <c r="T94" s="146"/>
      <c r="U94" s="145"/>
      <c r="V94" s="144"/>
      <c r="W94" s="143"/>
      <c r="X94" s="143"/>
      <c r="Y94" s="143"/>
      <c r="Z94" s="143"/>
      <c r="AA94" s="143"/>
      <c r="AB94" s="143"/>
      <c r="AC94" s="143"/>
      <c r="AD94" s="143"/>
      <c r="AE94" s="143"/>
      <c r="AF94" s="143"/>
      <c r="AG94" s="143"/>
      <c r="AH94" s="143"/>
      <c r="AI94" s="143"/>
      <c r="AJ94" s="143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</row>
    <row r="95" spans="1:54" s="141" customFormat="1" x14ac:dyDescent="0.2">
      <c r="A95" s="39"/>
      <c r="B95" s="80" t="s">
        <v>192</v>
      </c>
      <c r="C95" s="80" t="s">
        <v>61</v>
      </c>
      <c r="D95" s="90" t="s">
        <v>60</v>
      </c>
      <c r="E95" s="80" t="s">
        <v>191</v>
      </c>
      <c r="F95" s="80" t="s">
        <v>190</v>
      </c>
      <c r="G95" s="80" t="s">
        <v>154</v>
      </c>
      <c r="H95" s="80"/>
      <c r="I95" s="80"/>
      <c r="J95" s="83">
        <v>508657.88399999996</v>
      </c>
      <c r="K95" s="83">
        <f>J95/'[1]Comp e Produtos'!H1</f>
        <v>99736.84</v>
      </c>
      <c r="L95" s="82">
        <v>1</v>
      </c>
      <c r="M95" s="82">
        <v>0</v>
      </c>
      <c r="N95" s="80" t="s">
        <v>52</v>
      </c>
      <c r="O95" s="81">
        <v>44197</v>
      </c>
      <c r="P95" s="81">
        <v>44256</v>
      </c>
      <c r="Q95" s="80"/>
      <c r="R95" s="81"/>
      <c r="S95" s="104" t="s">
        <v>48</v>
      </c>
      <c r="T95" s="146"/>
      <c r="U95" s="145"/>
      <c r="V95" s="144"/>
      <c r="W95" s="143"/>
      <c r="X95" s="143"/>
      <c r="Y95" s="143"/>
      <c r="Z95" s="143"/>
      <c r="AA95" s="143"/>
      <c r="AB95" s="143"/>
      <c r="AC95" s="143"/>
      <c r="AD95" s="143"/>
      <c r="AE95" s="143"/>
      <c r="AF95" s="143"/>
      <c r="AG95" s="143"/>
      <c r="AH95" s="143"/>
      <c r="AI95" s="143"/>
      <c r="AJ95" s="143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2"/>
    </row>
    <row r="96" spans="1:54" s="141" customFormat="1" ht="78.75" x14ac:dyDescent="0.2">
      <c r="A96" s="39"/>
      <c r="B96" s="90" t="s">
        <v>189</v>
      </c>
      <c r="C96" s="90" t="s">
        <v>61</v>
      </c>
      <c r="D96" s="90" t="s">
        <v>60</v>
      </c>
      <c r="E96" s="80" t="s">
        <v>146</v>
      </c>
      <c r="F96" s="90" t="s">
        <v>188</v>
      </c>
      <c r="G96" s="90" t="s">
        <v>187</v>
      </c>
      <c r="H96" s="90" t="s">
        <v>186</v>
      </c>
      <c r="I96" s="90"/>
      <c r="J96" s="105">
        <v>650000</v>
      </c>
      <c r="K96" s="105">
        <f>J96/'[1]Comp e Produtos'!H1</f>
        <v>127450.98039215687</v>
      </c>
      <c r="L96" s="93">
        <v>1</v>
      </c>
      <c r="M96" s="93">
        <v>0</v>
      </c>
      <c r="N96" s="90" t="s">
        <v>52</v>
      </c>
      <c r="O96" s="51">
        <v>43770</v>
      </c>
      <c r="P96" s="51">
        <v>43831</v>
      </c>
      <c r="Q96" s="90" t="s">
        <v>182</v>
      </c>
      <c r="R96" s="51"/>
      <c r="S96" s="147" t="s">
        <v>42</v>
      </c>
      <c r="T96" s="146"/>
      <c r="U96" s="145"/>
      <c r="V96" s="144"/>
      <c r="W96" s="143"/>
      <c r="X96" s="143"/>
      <c r="Y96" s="143"/>
      <c r="Z96" s="143"/>
      <c r="AA96" s="143"/>
      <c r="AB96" s="143"/>
      <c r="AC96" s="143"/>
      <c r="AD96" s="143"/>
      <c r="AE96" s="143"/>
      <c r="AF96" s="143"/>
      <c r="AG96" s="143"/>
      <c r="AH96" s="143"/>
      <c r="AI96" s="143"/>
      <c r="AJ96" s="143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</row>
    <row r="97" spans="1:19" s="139" customFormat="1" ht="47.25" x14ac:dyDescent="0.2">
      <c r="A97" s="39"/>
      <c r="B97" s="90" t="s">
        <v>185</v>
      </c>
      <c r="C97" s="90" t="s">
        <v>61</v>
      </c>
      <c r="D97" s="90" t="s">
        <v>60</v>
      </c>
      <c r="E97" s="90" t="s">
        <v>169</v>
      </c>
      <c r="F97" s="90" t="s">
        <v>184</v>
      </c>
      <c r="G97" s="90" t="s">
        <v>182</v>
      </c>
      <c r="H97" s="90" t="s">
        <v>183</v>
      </c>
      <c r="I97" s="90"/>
      <c r="J97" s="83">
        <v>35000</v>
      </c>
      <c r="K97" s="140">
        <v>9211</v>
      </c>
      <c r="L97" s="93">
        <v>1</v>
      </c>
      <c r="M97" s="93">
        <v>0</v>
      </c>
      <c r="N97" s="90" t="s">
        <v>52</v>
      </c>
      <c r="O97" s="51">
        <v>44197</v>
      </c>
      <c r="P97" s="51">
        <v>44287</v>
      </c>
      <c r="Q97" s="90" t="s">
        <v>182</v>
      </c>
      <c r="R97" s="51"/>
      <c r="S97" s="90" t="s">
        <v>47</v>
      </c>
    </row>
    <row r="98" spans="1:19" ht="31.5" x14ac:dyDescent="0.2">
      <c r="A98" s="39"/>
      <c r="B98" s="90" t="s">
        <v>181</v>
      </c>
      <c r="C98" s="90" t="s">
        <v>61</v>
      </c>
      <c r="D98" s="90" t="s">
        <v>60</v>
      </c>
      <c r="E98" s="90" t="s">
        <v>169</v>
      </c>
      <c r="F98" s="90" t="s">
        <v>180</v>
      </c>
      <c r="G98" s="90" t="s">
        <v>179</v>
      </c>
      <c r="H98" s="90"/>
      <c r="I98" s="133"/>
      <c r="J98" s="105">
        <v>125000</v>
      </c>
      <c r="K98" s="105">
        <f>J98/'[1]Comp e Produtos'!H1</f>
        <v>24509.803921568629</v>
      </c>
      <c r="L98" s="93">
        <v>1</v>
      </c>
      <c r="M98" s="93">
        <v>0</v>
      </c>
      <c r="N98" s="90" t="s">
        <v>52</v>
      </c>
      <c r="O98" s="51">
        <v>43862</v>
      </c>
      <c r="P98" s="51" t="s">
        <v>174</v>
      </c>
      <c r="Q98" s="90" t="s">
        <v>52</v>
      </c>
      <c r="R98" s="51"/>
      <c r="S98" s="90" t="s">
        <v>48</v>
      </c>
    </row>
    <row r="99" spans="1:19" ht="31.5" x14ac:dyDescent="0.2">
      <c r="A99" s="39"/>
      <c r="B99" s="90" t="s">
        <v>178</v>
      </c>
      <c r="C99" s="90" t="s">
        <v>61</v>
      </c>
      <c r="D99" s="90" t="s">
        <v>60</v>
      </c>
      <c r="E99" s="90" t="s">
        <v>169</v>
      </c>
      <c r="F99" s="90" t="s">
        <v>177</v>
      </c>
      <c r="G99" s="90" t="s">
        <v>122</v>
      </c>
      <c r="H99" s="90"/>
      <c r="I99" s="133"/>
      <c r="J99" s="105">
        <v>60000</v>
      </c>
      <c r="K99" s="105">
        <f>J99/'[1]Comp e Produtos'!H1</f>
        <v>11764.705882352942</v>
      </c>
      <c r="L99" s="93">
        <v>1</v>
      </c>
      <c r="M99" s="93">
        <v>0</v>
      </c>
      <c r="N99" s="90" t="s">
        <v>52</v>
      </c>
      <c r="O99" s="51">
        <v>43862</v>
      </c>
      <c r="P99" s="51" t="s">
        <v>174</v>
      </c>
      <c r="Q99" s="90"/>
      <c r="R99" s="51"/>
      <c r="S99" s="90" t="s">
        <v>48</v>
      </c>
    </row>
    <row r="100" spans="1:19" x14ac:dyDescent="0.2">
      <c r="A100" s="39"/>
      <c r="B100" s="90" t="s">
        <v>176</v>
      </c>
      <c r="C100" s="90" t="s">
        <v>61</v>
      </c>
      <c r="D100" s="90" t="s">
        <v>60</v>
      </c>
      <c r="E100" s="90" t="s">
        <v>169</v>
      </c>
      <c r="F100" s="90" t="s">
        <v>175</v>
      </c>
      <c r="G100" s="90" t="s">
        <v>122</v>
      </c>
      <c r="H100" s="90"/>
      <c r="I100" s="133"/>
      <c r="J100" s="105">
        <v>70000</v>
      </c>
      <c r="K100" s="105">
        <f>J100/'[1]Comp e Produtos'!H1</f>
        <v>13725.490196078432</v>
      </c>
      <c r="L100" s="93">
        <v>1</v>
      </c>
      <c r="M100" s="93">
        <v>0</v>
      </c>
      <c r="N100" s="90" t="s">
        <v>52</v>
      </c>
      <c r="O100" s="51">
        <v>43862</v>
      </c>
      <c r="P100" s="51" t="s">
        <v>174</v>
      </c>
      <c r="Q100" s="90"/>
      <c r="R100" s="51"/>
      <c r="S100" s="90"/>
    </row>
    <row r="101" spans="1:19" s="39" customFormat="1" ht="47.25" x14ac:dyDescent="0.2">
      <c r="B101" s="119" t="s">
        <v>173</v>
      </c>
      <c r="C101" s="119" t="s">
        <v>61</v>
      </c>
      <c r="D101" s="90" t="s">
        <v>60</v>
      </c>
      <c r="E101" s="119" t="s">
        <v>169</v>
      </c>
      <c r="F101" s="135" t="s">
        <v>172</v>
      </c>
      <c r="G101" s="119" t="s">
        <v>154</v>
      </c>
      <c r="H101" s="120"/>
      <c r="I101" s="133" t="s">
        <v>171</v>
      </c>
      <c r="J101" s="138">
        <v>5600</v>
      </c>
      <c r="K101" s="105">
        <f>J101/'[1]Comp e Produtos'!H1</f>
        <v>1098.0392156862745</v>
      </c>
      <c r="L101" s="137">
        <v>1</v>
      </c>
      <c r="M101" s="137">
        <v>0</v>
      </c>
      <c r="N101" s="120" t="s">
        <v>52</v>
      </c>
      <c r="O101" s="136">
        <v>44287</v>
      </c>
      <c r="P101" s="136">
        <v>44354</v>
      </c>
      <c r="Q101" s="120" t="s">
        <v>52</v>
      </c>
      <c r="R101" s="136"/>
      <c r="S101" s="119" t="s">
        <v>47</v>
      </c>
    </row>
    <row r="102" spans="1:19" s="39" customFormat="1" ht="69" customHeight="1" x14ac:dyDescent="0.2">
      <c r="B102" s="106" t="s">
        <v>170</v>
      </c>
      <c r="C102" s="90" t="s">
        <v>61</v>
      </c>
      <c r="D102" s="90" t="s">
        <v>60</v>
      </c>
      <c r="E102" s="119" t="s">
        <v>169</v>
      </c>
      <c r="F102" s="135" t="s">
        <v>168</v>
      </c>
      <c r="G102" s="90" t="s">
        <v>122</v>
      </c>
      <c r="H102" s="134"/>
      <c r="I102" s="133"/>
      <c r="J102" s="105">
        <v>116250</v>
      </c>
      <c r="K102" s="105">
        <f>J102/'[1]Comp e Produtos'!H1</f>
        <v>22794.117647058825</v>
      </c>
      <c r="L102" s="93">
        <v>1</v>
      </c>
      <c r="M102" s="93">
        <v>0</v>
      </c>
      <c r="N102" s="90" t="s">
        <v>167</v>
      </c>
      <c r="O102" s="51">
        <v>44013</v>
      </c>
      <c r="P102" s="51">
        <v>44075</v>
      </c>
      <c r="Q102" s="90" t="s">
        <v>167</v>
      </c>
      <c r="R102" s="51"/>
      <c r="S102" s="119" t="s">
        <v>42</v>
      </c>
    </row>
    <row r="103" spans="1:19" s="39" customFormat="1" ht="69" customHeight="1" x14ac:dyDescent="0.2">
      <c r="B103" s="106" t="s">
        <v>166</v>
      </c>
      <c r="C103" s="90" t="s">
        <v>61</v>
      </c>
      <c r="D103" s="90" t="s">
        <v>60</v>
      </c>
      <c r="E103" s="119" t="s">
        <v>68</v>
      </c>
      <c r="F103" s="135" t="s">
        <v>165</v>
      </c>
      <c r="G103" s="90" t="s">
        <v>162</v>
      </c>
      <c r="H103" s="134"/>
      <c r="I103" s="133"/>
      <c r="J103" s="105">
        <v>60000</v>
      </c>
      <c r="K103" s="105">
        <f>J103/'[1]Comp e Produtos'!H1</f>
        <v>11764.705882352942</v>
      </c>
      <c r="L103" s="93">
        <v>1</v>
      </c>
      <c r="M103" s="93">
        <v>0</v>
      </c>
      <c r="N103" s="93" t="s">
        <v>51</v>
      </c>
      <c r="O103" s="51">
        <v>43983</v>
      </c>
      <c r="P103" s="51">
        <v>44531</v>
      </c>
      <c r="Q103" s="93" t="s">
        <v>51</v>
      </c>
      <c r="R103" s="51"/>
      <c r="S103" s="119" t="s">
        <v>47</v>
      </c>
    </row>
    <row r="104" spans="1:19" ht="31.5" x14ac:dyDescent="0.2">
      <c r="A104" s="39"/>
      <c r="B104" s="106" t="s">
        <v>164</v>
      </c>
      <c r="C104" s="90" t="s">
        <v>61</v>
      </c>
      <c r="D104" s="90" t="s">
        <v>60</v>
      </c>
      <c r="E104" s="119" t="s">
        <v>68</v>
      </c>
      <c r="F104" s="135" t="s">
        <v>163</v>
      </c>
      <c r="G104" s="90" t="s">
        <v>162</v>
      </c>
      <c r="H104" s="134"/>
      <c r="I104" s="133" t="s">
        <v>161</v>
      </c>
      <c r="J104" s="105">
        <v>30000</v>
      </c>
      <c r="K104" s="105">
        <f>J104/'[1]Comp e Produtos'!H1</f>
        <v>5882.3529411764712</v>
      </c>
      <c r="L104" s="93">
        <v>1</v>
      </c>
      <c r="M104" s="93">
        <v>0</v>
      </c>
      <c r="N104" s="93" t="s">
        <v>51</v>
      </c>
      <c r="O104" s="51">
        <v>43983</v>
      </c>
      <c r="P104" s="51">
        <v>44531</v>
      </c>
      <c r="Q104" s="93" t="s">
        <v>51</v>
      </c>
      <c r="R104" s="51"/>
      <c r="S104" s="90" t="s">
        <v>48</v>
      </c>
    </row>
    <row r="105" spans="1:19" s="94" customFormat="1" x14ac:dyDescent="0.2">
      <c r="B105" s="132" t="s">
        <v>160</v>
      </c>
      <c r="C105" s="90" t="s">
        <v>61</v>
      </c>
      <c r="D105" s="90" t="s">
        <v>60</v>
      </c>
      <c r="E105" s="131" t="s">
        <v>159</v>
      </c>
      <c r="F105" s="130" t="s">
        <v>158</v>
      </c>
      <c r="G105" s="129" t="s">
        <v>154</v>
      </c>
      <c r="H105" s="128"/>
      <c r="I105" s="127"/>
      <c r="J105" s="105">
        <v>996184.28</v>
      </c>
      <c r="K105" s="105">
        <f>J105/'[1]Comp e Produtos'!H1</f>
        <v>195330.25098039219</v>
      </c>
      <c r="L105" s="93">
        <v>1</v>
      </c>
      <c r="M105" s="93">
        <v>0</v>
      </c>
      <c r="N105" s="93" t="s">
        <v>52</v>
      </c>
      <c r="O105" s="51">
        <v>44256</v>
      </c>
      <c r="P105" s="51">
        <v>44348</v>
      </c>
      <c r="Q105" s="93"/>
      <c r="R105" s="51"/>
      <c r="S105" s="90" t="s">
        <v>48</v>
      </c>
    </row>
    <row r="106" spans="1:19" s="118" customFormat="1" ht="95.25" thickBot="1" x14ac:dyDescent="0.25">
      <c r="A106" s="94"/>
      <c r="B106" s="126" t="s">
        <v>157</v>
      </c>
      <c r="C106" s="125" t="s">
        <v>61</v>
      </c>
      <c r="D106" s="125" t="s">
        <v>90</v>
      </c>
      <c r="E106" s="123" t="s">
        <v>156</v>
      </c>
      <c r="F106" s="124" t="s">
        <v>155</v>
      </c>
      <c r="G106" s="123" t="s">
        <v>154</v>
      </c>
      <c r="H106" s="122"/>
      <c r="I106" s="121" t="s">
        <v>153</v>
      </c>
      <c r="J106" s="83">
        <v>183536</v>
      </c>
      <c r="K106" s="83">
        <f>J106/'[1]Comp e Produtos'!H1</f>
        <v>35987.450980392161</v>
      </c>
      <c r="L106" s="93">
        <v>1</v>
      </c>
      <c r="M106" s="93">
        <v>0</v>
      </c>
      <c r="N106" s="120" t="s">
        <v>52</v>
      </c>
      <c r="O106" s="51">
        <v>44105</v>
      </c>
      <c r="P106" s="51">
        <v>44256</v>
      </c>
      <c r="Q106" s="93" t="s">
        <v>51</v>
      </c>
      <c r="R106" s="51"/>
      <c r="S106" s="119" t="s">
        <v>47</v>
      </c>
    </row>
    <row r="107" spans="1:19" s="39" customFormat="1" ht="69" customHeight="1" x14ac:dyDescent="0.2">
      <c r="B107" s="282" t="s">
        <v>55</v>
      </c>
      <c r="C107" s="283"/>
      <c r="D107" s="283"/>
      <c r="E107" s="283"/>
      <c r="F107" s="283"/>
      <c r="G107" s="283"/>
      <c r="H107" s="283"/>
      <c r="I107" s="284"/>
      <c r="J107" s="117">
        <f>SUM(J90:J106)</f>
        <v>32393320.282000002</v>
      </c>
      <c r="K107" s="117">
        <f>SUM(K90:K106)</f>
        <v>6353979.6827450981</v>
      </c>
      <c r="L107" s="116"/>
      <c r="M107" s="116"/>
      <c r="N107" s="115"/>
      <c r="O107" s="115"/>
      <c r="P107" s="114"/>
      <c r="Q107" s="113"/>
      <c r="R107" s="113"/>
      <c r="S107" s="112"/>
    </row>
    <row r="108" spans="1:19" s="39" customFormat="1" ht="37.5" customHeight="1" x14ac:dyDescent="0.2">
      <c r="B108" s="285">
        <v>4</v>
      </c>
      <c r="C108" s="286" t="s">
        <v>152</v>
      </c>
      <c r="D108" s="286"/>
      <c r="E108" s="286"/>
      <c r="F108" s="286"/>
      <c r="G108" s="286"/>
      <c r="H108" s="286"/>
      <c r="I108" s="286"/>
      <c r="J108" s="286"/>
      <c r="K108" s="286"/>
      <c r="L108" s="286"/>
      <c r="M108" s="286"/>
      <c r="N108" s="286"/>
      <c r="O108" s="286"/>
      <c r="P108" s="286"/>
      <c r="Q108" s="286"/>
      <c r="R108" s="286"/>
      <c r="S108" s="286"/>
    </row>
    <row r="109" spans="1:19" s="39" customFormat="1" ht="46.5" customHeight="1" x14ac:dyDescent="0.2">
      <c r="B109" s="285"/>
      <c r="C109" s="278" t="s">
        <v>85</v>
      </c>
      <c r="D109" s="111"/>
      <c r="E109" s="228" t="s">
        <v>84</v>
      </c>
      <c r="F109" s="228" t="s">
        <v>83</v>
      </c>
      <c r="G109" s="228" t="s">
        <v>82</v>
      </c>
      <c r="H109" s="286"/>
      <c r="I109" s="286"/>
      <c r="J109" s="228" t="s">
        <v>81</v>
      </c>
      <c r="K109" s="228"/>
      <c r="L109" s="228"/>
      <c r="M109" s="228"/>
      <c r="N109" s="228" t="s">
        <v>80</v>
      </c>
      <c r="O109" s="228" t="s">
        <v>79</v>
      </c>
      <c r="P109" s="228"/>
      <c r="Q109" s="228" t="s">
        <v>78</v>
      </c>
      <c r="R109" s="228" t="s">
        <v>77</v>
      </c>
      <c r="S109" s="228" t="s">
        <v>49</v>
      </c>
    </row>
    <row r="110" spans="1:19" ht="27.6" customHeight="1" x14ac:dyDescent="0.2">
      <c r="B110" s="285"/>
      <c r="C110" s="279"/>
      <c r="D110" s="110"/>
      <c r="E110" s="228"/>
      <c r="F110" s="228"/>
      <c r="G110" s="228"/>
      <c r="H110" s="228" t="s">
        <v>76</v>
      </c>
      <c r="I110" s="228"/>
      <c r="J110" s="63" t="s">
        <v>75</v>
      </c>
      <c r="K110" s="63" t="s">
        <v>74</v>
      </c>
      <c r="L110" s="109" t="s">
        <v>73</v>
      </c>
      <c r="M110" s="108" t="s">
        <v>72</v>
      </c>
      <c r="N110" s="228"/>
      <c r="O110" s="107" t="s">
        <v>151</v>
      </c>
      <c r="P110" s="107" t="s">
        <v>150</v>
      </c>
      <c r="Q110" s="228"/>
      <c r="R110" s="228"/>
      <c r="S110" s="228"/>
    </row>
    <row r="111" spans="1:19" ht="77.25" customHeight="1" x14ac:dyDescent="0.2">
      <c r="A111" s="39"/>
      <c r="B111" s="106" t="s">
        <v>149</v>
      </c>
      <c r="C111" s="90" t="s">
        <v>61</v>
      </c>
      <c r="D111" s="80" t="s">
        <v>60</v>
      </c>
      <c r="E111" s="90" t="s">
        <v>146</v>
      </c>
      <c r="F111" s="90" t="s">
        <v>148</v>
      </c>
      <c r="G111" s="90" t="s">
        <v>92</v>
      </c>
      <c r="H111" s="274"/>
      <c r="I111" s="275"/>
      <c r="J111" s="105">
        <v>406500</v>
      </c>
      <c r="K111" s="105">
        <f>J111/'[1]Comp e Produtos'!H1</f>
        <v>79705.882352941175</v>
      </c>
      <c r="L111" s="93">
        <v>1</v>
      </c>
      <c r="M111" s="93">
        <v>0</v>
      </c>
      <c r="N111" s="90" t="s">
        <v>51</v>
      </c>
      <c r="O111" s="51">
        <v>44228</v>
      </c>
      <c r="P111" s="51">
        <v>44317</v>
      </c>
      <c r="Q111" s="90"/>
      <c r="R111" s="51"/>
      <c r="S111" s="90" t="s">
        <v>48</v>
      </c>
    </row>
    <row r="112" spans="1:19" ht="47.25" x14ac:dyDescent="0.2">
      <c r="A112" s="39"/>
      <c r="B112" s="95" t="s">
        <v>147</v>
      </c>
      <c r="C112" s="80" t="s">
        <v>61</v>
      </c>
      <c r="D112" s="80" t="s">
        <v>60</v>
      </c>
      <c r="E112" s="80" t="s">
        <v>146</v>
      </c>
      <c r="F112" s="80" t="s">
        <v>145</v>
      </c>
      <c r="G112" s="80" t="s">
        <v>92</v>
      </c>
      <c r="H112" s="269" t="s">
        <v>144</v>
      </c>
      <c r="I112" s="270"/>
      <c r="J112" s="83">
        <v>1000000</v>
      </c>
      <c r="K112" s="83">
        <f>J112/'[1]Comp e Produtos'!H1</f>
        <v>196078.43137254904</v>
      </c>
      <c r="L112" s="98">
        <v>1</v>
      </c>
      <c r="M112" s="98">
        <v>0</v>
      </c>
      <c r="N112" s="98" t="s">
        <v>51</v>
      </c>
      <c r="O112" s="81">
        <v>43770</v>
      </c>
      <c r="P112" s="81">
        <v>43831</v>
      </c>
      <c r="Q112" s="81"/>
      <c r="R112" s="81"/>
      <c r="S112" s="80" t="s">
        <v>42</v>
      </c>
    </row>
    <row r="113" spans="1:54" s="94" customFormat="1" ht="63" x14ac:dyDescent="0.2">
      <c r="B113" s="95" t="s">
        <v>143</v>
      </c>
      <c r="C113" s="80" t="s">
        <v>61</v>
      </c>
      <c r="D113" s="80" t="s">
        <v>60</v>
      </c>
      <c r="E113" s="80" t="s">
        <v>142</v>
      </c>
      <c r="F113" s="80" t="s">
        <v>141</v>
      </c>
      <c r="G113" s="80" t="s">
        <v>92</v>
      </c>
      <c r="H113" s="276" t="s">
        <v>140</v>
      </c>
      <c r="I113" s="277"/>
      <c r="J113" s="83">
        <v>1020000</v>
      </c>
      <c r="K113" s="83">
        <f>J113/'[1]Comp e Produtos'!H1</f>
        <v>200000</v>
      </c>
      <c r="L113" s="98">
        <v>1</v>
      </c>
      <c r="M113" s="98">
        <v>0</v>
      </c>
      <c r="N113" s="98" t="s">
        <v>51</v>
      </c>
      <c r="O113" s="81">
        <v>44075</v>
      </c>
      <c r="P113" s="81">
        <v>44256</v>
      </c>
      <c r="Q113" s="81"/>
      <c r="R113" s="81"/>
      <c r="S113" s="80" t="s">
        <v>47</v>
      </c>
    </row>
    <row r="114" spans="1:54" ht="47.25" x14ac:dyDescent="0.2">
      <c r="A114" s="39"/>
      <c r="B114" s="95" t="s">
        <v>139</v>
      </c>
      <c r="C114" s="80" t="s">
        <v>61</v>
      </c>
      <c r="D114" s="80" t="s">
        <v>60</v>
      </c>
      <c r="E114" s="80" t="s">
        <v>64</v>
      </c>
      <c r="F114" s="80" t="s">
        <v>138</v>
      </c>
      <c r="G114" s="80" t="s">
        <v>92</v>
      </c>
      <c r="H114" s="271"/>
      <c r="I114" s="271"/>
      <c r="J114" s="83">
        <v>1020000</v>
      </c>
      <c r="K114" s="83">
        <f>J114/'[1]Comp e Produtos'!H1</f>
        <v>200000</v>
      </c>
      <c r="L114" s="98">
        <v>1</v>
      </c>
      <c r="M114" s="98">
        <v>0</v>
      </c>
      <c r="N114" s="98" t="s">
        <v>51</v>
      </c>
      <c r="O114" s="81">
        <v>44348</v>
      </c>
      <c r="P114" s="81">
        <v>44440</v>
      </c>
      <c r="Q114" s="81"/>
      <c r="R114" s="81"/>
      <c r="S114" s="80" t="s">
        <v>48</v>
      </c>
    </row>
    <row r="115" spans="1:54" s="94" customFormat="1" ht="47.25" x14ac:dyDescent="0.2">
      <c r="B115" s="95" t="s">
        <v>137</v>
      </c>
      <c r="C115" s="80" t="s">
        <v>61</v>
      </c>
      <c r="D115" s="80" t="s">
        <v>60</v>
      </c>
      <c r="E115" s="80" t="s">
        <v>136</v>
      </c>
      <c r="F115" s="80" t="s">
        <v>135</v>
      </c>
      <c r="G115" s="80" t="s">
        <v>122</v>
      </c>
      <c r="H115" s="271"/>
      <c r="I115" s="271"/>
      <c r="J115" s="83">
        <v>1270593.8549999997</v>
      </c>
      <c r="K115" s="83">
        <f>J115/'[1]Comp e Produtos'!H1</f>
        <v>249136.04999999996</v>
      </c>
      <c r="L115" s="98">
        <v>0</v>
      </c>
      <c r="M115" s="98">
        <v>1</v>
      </c>
      <c r="N115" s="80" t="s">
        <v>50</v>
      </c>
      <c r="O115" s="81">
        <v>44256</v>
      </c>
      <c r="P115" s="81">
        <v>44317</v>
      </c>
      <c r="Q115" s="81"/>
      <c r="R115" s="81"/>
      <c r="S115" s="104" t="s">
        <v>48</v>
      </c>
      <c r="T115" s="103"/>
      <c r="U115" s="102"/>
      <c r="V115" s="101"/>
      <c r="W115" s="100"/>
      <c r="X115" s="100"/>
      <c r="Y115" s="100"/>
      <c r="Z115" s="100"/>
      <c r="AA115" s="100"/>
      <c r="AB115" s="100"/>
      <c r="AC115" s="100"/>
      <c r="AD115" s="100"/>
      <c r="AE115" s="100"/>
      <c r="AF115" s="100"/>
      <c r="AG115" s="100"/>
      <c r="AH115" s="100"/>
      <c r="AI115" s="100"/>
      <c r="AJ115" s="100"/>
      <c r="AK115" s="99"/>
      <c r="AL115" s="99"/>
      <c r="AM115" s="99"/>
      <c r="AN115" s="99"/>
      <c r="AO115" s="99"/>
      <c r="AP115" s="99"/>
      <c r="AQ115" s="99"/>
      <c r="AR115" s="99"/>
      <c r="AS115" s="99"/>
      <c r="AT115" s="99"/>
      <c r="AU115" s="99"/>
      <c r="AV115" s="99"/>
      <c r="AW115" s="99"/>
      <c r="AX115" s="99"/>
      <c r="AY115" s="99"/>
      <c r="AZ115" s="99"/>
      <c r="BA115" s="99"/>
      <c r="BB115" s="99"/>
    </row>
    <row r="116" spans="1:54" ht="31.5" x14ac:dyDescent="0.2">
      <c r="A116" s="39"/>
      <c r="B116" s="95" t="s">
        <v>134</v>
      </c>
      <c r="C116" s="80" t="s">
        <v>61</v>
      </c>
      <c r="D116" s="80" t="s">
        <v>60</v>
      </c>
      <c r="E116" s="80" t="s">
        <v>133</v>
      </c>
      <c r="F116" s="80" t="s">
        <v>132</v>
      </c>
      <c r="G116" s="80" t="s">
        <v>92</v>
      </c>
      <c r="H116" s="269" t="s">
        <v>131</v>
      </c>
      <c r="I116" s="270"/>
      <c r="J116" s="83">
        <v>999999.99809999997</v>
      </c>
      <c r="K116" s="83">
        <f>J116/'[1]Comp e Produtos'!H1</f>
        <v>196078.43100000001</v>
      </c>
      <c r="L116" s="98">
        <v>1</v>
      </c>
      <c r="M116" s="98">
        <v>0</v>
      </c>
      <c r="N116" s="98" t="s">
        <v>51</v>
      </c>
      <c r="O116" s="81">
        <v>43862</v>
      </c>
      <c r="P116" s="81">
        <v>43952</v>
      </c>
      <c r="Q116" s="81"/>
      <c r="R116" s="81"/>
      <c r="S116" s="80" t="s">
        <v>42</v>
      </c>
    </row>
    <row r="117" spans="1:54" s="94" customFormat="1" ht="63" x14ac:dyDescent="0.2">
      <c r="B117" s="95" t="s">
        <v>130</v>
      </c>
      <c r="C117" s="80" t="s">
        <v>61</v>
      </c>
      <c r="D117" s="80" t="s">
        <v>60</v>
      </c>
      <c r="E117" s="80" t="s">
        <v>129</v>
      </c>
      <c r="F117" s="80" t="s">
        <v>128</v>
      </c>
      <c r="G117" s="80" t="s">
        <v>122</v>
      </c>
      <c r="H117" s="271"/>
      <c r="I117" s="271"/>
      <c r="J117" s="83">
        <v>1033241</v>
      </c>
      <c r="K117" s="83">
        <f>J117/'[1]Comp e Produtos'!H1</f>
        <v>202596.27450980394</v>
      </c>
      <c r="L117" s="98">
        <v>1</v>
      </c>
      <c r="M117" s="98">
        <v>0</v>
      </c>
      <c r="N117" s="98" t="s">
        <v>50</v>
      </c>
      <c r="O117" s="81">
        <v>44197</v>
      </c>
      <c r="P117" s="81">
        <v>44256</v>
      </c>
      <c r="Q117" s="81"/>
      <c r="R117" s="81"/>
      <c r="S117" s="80" t="s">
        <v>48</v>
      </c>
    </row>
    <row r="118" spans="1:54" ht="47.25" x14ac:dyDescent="0.2">
      <c r="A118" s="39"/>
      <c r="B118" s="95" t="s">
        <v>127</v>
      </c>
      <c r="C118" s="80" t="s">
        <v>61</v>
      </c>
      <c r="D118" s="80" t="s">
        <v>60</v>
      </c>
      <c r="E118" s="80" t="s">
        <v>106</v>
      </c>
      <c r="F118" s="80" t="s">
        <v>126</v>
      </c>
      <c r="G118" s="80" t="s">
        <v>118</v>
      </c>
      <c r="H118" s="271"/>
      <c r="I118" s="271"/>
      <c r="J118" s="83">
        <v>2279375.23</v>
      </c>
      <c r="K118" s="83">
        <f>J118/'[1]Comp e Produtos'!H1</f>
        <v>446936.31960784318</v>
      </c>
      <c r="L118" s="82">
        <v>1</v>
      </c>
      <c r="M118" s="82">
        <v>0</v>
      </c>
      <c r="N118" s="80" t="s">
        <v>51</v>
      </c>
      <c r="O118" s="81">
        <v>44256</v>
      </c>
      <c r="P118" s="81">
        <v>44317</v>
      </c>
      <c r="Q118" s="80"/>
      <c r="R118" s="81"/>
      <c r="S118" s="80" t="s">
        <v>48</v>
      </c>
    </row>
    <row r="119" spans="1:54" s="94" customFormat="1" ht="86.45" customHeight="1" x14ac:dyDescent="0.2">
      <c r="A119" s="97"/>
      <c r="B119" s="95" t="s">
        <v>125</v>
      </c>
      <c r="C119" s="80" t="s">
        <v>61</v>
      </c>
      <c r="D119" s="80" t="s">
        <v>60</v>
      </c>
      <c r="E119" s="96" t="s">
        <v>124</v>
      </c>
      <c r="F119" s="80" t="s">
        <v>123</v>
      </c>
      <c r="G119" s="80" t="s">
        <v>122</v>
      </c>
      <c r="H119" s="271"/>
      <c r="I119" s="271"/>
      <c r="J119" s="83">
        <f>1805600.52+1022393.42</f>
        <v>2827993.94</v>
      </c>
      <c r="K119" s="83">
        <f>J119/'[1]Comp e Produtos'!H1</f>
        <v>554508.61568627448</v>
      </c>
      <c r="L119" s="82">
        <v>1</v>
      </c>
      <c r="M119" s="82">
        <v>0</v>
      </c>
      <c r="N119" s="80" t="s">
        <v>50</v>
      </c>
      <c r="O119" s="81">
        <v>43252</v>
      </c>
      <c r="P119" s="81">
        <v>43739</v>
      </c>
      <c r="Q119" s="80"/>
      <c r="R119" s="81"/>
      <c r="S119" s="80" t="s">
        <v>42</v>
      </c>
    </row>
    <row r="120" spans="1:54" s="94" customFormat="1" ht="157.5" x14ac:dyDescent="0.2">
      <c r="B120" s="95" t="s">
        <v>121</v>
      </c>
      <c r="C120" s="80" t="s">
        <v>61</v>
      </c>
      <c r="D120" s="80" t="s">
        <v>60</v>
      </c>
      <c r="E120" s="80" t="s">
        <v>120</v>
      </c>
      <c r="F120" s="80" t="s">
        <v>119</v>
      </c>
      <c r="G120" s="80" t="s">
        <v>118</v>
      </c>
      <c r="H120" s="271"/>
      <c r="I120" s="271"/>
      <c r="J120" s="83">
        <v>28415560.829999998</v>
      </c>
      <c r="K120" s="83">
        <f>J120/'[1]Comp e Produtos'!H1</f>
        <v>5571678.594117647</v>
      </c>
      <c r="L120" s="82">
        <v>0.35</v>
      </c>
      <c r="M120" s="82">
        <v>0.65</v>
      </c>
      <c r="N120" s="80" t="s">
        <v>50</v>
      </c>
      <c r="O120" s="81">
        <v>43922</v>
      </c>
      <c r="P120" s="81">
        <v>44228</v>
      </c>
      <c r="Q120" s="80"/>
      <c r="R120" s="81"/>
      <c r="S120" s="80" t="s">
        <v>47</v>
      </c>
    </row>
    <row r="121" spans="1:54" ht="94.5" x14ac:dyDescent="0.2">
      <c r="A121" s="39"/>
      <c r="B121" s="89" t="s">
        <v>117</v>
      </c>
      <c r="C121" s="90" t="s">
        <v>61</v>
      </c>
      <c r="D121" s="80" t="s">
        <v>60</v>
      </c>
      <c r="E121" s="90" t="s">
        <v>59</v>
      </c>
      <c r="F121" s="80" t="s">
        <v>116</v>
      </c>
      <c r="G121" s="90" t="s">
        <v>92</v>
      </c>
      <c r="H121" s="272"/>
      <c r="I121" s="273"/>
      <c r="J121" s="83">
        <v>484500</v>
      </c>
      <c r="K121" s="83">
        <f>J121/'[1]Comp e Produtos'!H1</f>
        <v>95000</v>
      </c>
      <c r="L121" s="93">
        <v>1</v>
      </c>
      <c r="M121" s="93">
        <v>0</v>
      </c>
      <c r="N121" s="90" t="s">
        <v>51</v>
      </c>
      <c r="O121" s="51">
        <v>44228</v>
      </c>
      <c r="P121" s="51">
        <v>44317</v>
      </c>
      <c r="Q121" s="90"/>
      <c r="R121" s="51"/>
      <c r="S121" s="90" t="s">
        <v>48</v>
      </c>
    </row>
    <row r="122" spans="1:54" s="91" customFormat="1" ht="52.5" customHeight="1" x14ac:dyDescent="0.2">
      <c r="A122" s="92"/>
      <c r="B122" s="89" t="s">
        <v>115</v>
      </c>
      <c r="C122" s="90" t="s">
        <v>61</v>
      </c>
      <c r="D122" s="80" t="s">
        <v>60</v>
      </c>
      <c r="E122" s="90" t="s">
        <v>114</v>
      </c>
      <c r="F122" s="80" t="s">
        <v>113</v>
      </c>
      <c r="G122" s="90" t="s">
        <v>92</v>
      </c>
      <c r="H122" s="272" t="s">
        <v>112</v>
      </c>
      <c r="I122" s="273"/>
      <c r="J122" s="83">
        <v>1000000</v>
      </c>
      <c r="K122" s="83">
        <f>J122/'[1]Comp e Produtos'!H1</f>
        <v>196078.43137254904</v>
      </c>
      <c r="L122" s="93">
        <v>1</v>
      </c>
      <c r="M122" s="93"/>
      <c r="N122" s="90" t="s">
        <v>56</v>
      </c>
      <c r="O122" s="51">
        <v>44075</v>
      </c>
      <c r="P122" s="51">
        <v>44166</v>
      </c>
      <c r="Q122" s="90"/>
      <c r="R122" s="51"/>
      <c r="S122" s="90" t="s">
        <v>47</v>
      </c>
    </row>
    <row r="123" spans="1:54" s="91" customFormat="1" ht="47.25" x14ac:dyDescent="0.2">
      <c r="A123" s="92"/>
      <c r="B123" s="89" t="s">
        <v>111</v>
      </c>
      <c r="C123" s="80" t="s">
        <v>61</v>
      </c>
      <c r="D123" s="80" t="s">
        <v>60</v>
      </c>
      <c r="E123" s="80" t="s">
        <v>110</v>
      </c>
      <c r="F123" s="80" t="s">
        <v>109</v>
      </c>
      <c r="G123" s="80" t="s">
        <v>92</v>
      </c>
      <c r="H123" s="269" t="s">
        <v>108</v>
      </c>
      <c r="I123" s="270"/>
      <c r="J123" s="83">
        <v>1019999.9999999999</v>
      </c>
      <c r="K123" s="83">
        <f>J123/'[1]Comp e Produtos'!H1</f>
        <v>200000</v>
      </c>
      <c r="L123" s="82">
        <v>1</v>
      </c>
      <c r="M123" s="82"/>
      <c r="N123" s="80" t="s">
        <v>56</v>
      </c>
      <c r="O123" s="81">
        <v>44075</v>
      </c>
      <c r="P123" s="81">
        <v>44166</v>
      </c>
      <c r="Q123" s="80"/>
      <c r="R123" s="81"/>
      <c r="S123" s="80" t="s">
        <v>47</v>
      </c>
    </row>
    <row r="124" spans="1:54" s="39" customFormat="1" ht="47.25" x14ac:dyDescent="0.2">
      <c r="B124" s="89" t="s">
        <v>107</v>
      </c>
      <c r="C124" s="80" t="s">
        <v>61</v>
      </c>
      <c r="D124" s="80" t="s">
        <v>60</v>
      </c>
      <c r="E124" s="80" t="s">
        <v>106</v>
      </c>
      <c r="F124" s="80" t="s">
        <v>105</v>
      </c>
      <c r="G124" s="80" t="s">
        <v>92</v>
      </c>
      <c r="H124" s="269"/>
      <c r="I124" s="270"/>
      <c r="J124" s="83">
        <v>760000</v>
      </c>
      <c r="K124" s="83">
        <f>J124/'[1]Comp e Produtos'!H1</f>
        <v>149019.60784313726</v>
      </c>
      <c r="L124" s="82">
        <v>1</v>
      </c>
      <c r="M124" s="82"/>
      <c r="N124" s="80" t="s">
        <v>56</v>
      </c>
      <c r="O124" s="81">
        <v>44197</v>
      </c>
      <c r="P124" s="81">
        <v>44287</v>
      </c>
      <c r="Q124" s="80"/>
      <c r="R124" s="81"/>
      <c r="S124" s="80" t="s">
        <v>48</v>
      </c>
      <c r="T124" s="1"/>
    </row>
    <row r="125" spans="1:54" s="39" customFormat="1" ht="47.25" x14ac:dyDescent="0.2">
      <c r="B125" s="89" t="s">
        <v>104</v>
      </c>
      <c r="C125" s="80" t="s">
        <v>61</v>
      </c>
      <c r="D125" s="80" t="s">
        <v>90</v>
      </c>
      <c r="E125" s="80" t="s">
        <v>103</v>
      </c>
      <c r="F125" s="80" t="s">
        <v>102</v>
      </c>
      <c r="G125" s="80" t="s">
        <v>92</v>
      </c>
      <c r="H125" s="269"/>
      <c r="I125" s="270"/>
      <c r="J125" s="83">
        <v>951732.06299999997</v>
      </c>
      <c r="K125" s="83">
        <f>J125/'[1]Comp e Produtos'!H1</f>
        <v>186614.13</v>
      </c>
      <c r="L125" s="82">
        <v>1</v>
      </c>
      <c r="M125" s="82">
        <v>0</v>
      </c>
      <c r="N125" s="80" t="s">
        <v>51</v>
      </c>
      <c r="O125" s="81">
        <v>44013</v>
      </c>
      <c r="P125" s="81">
        <v>44075</v>
      </c>
      <c r="Q125" s="80"/>
      <c r="R125" s="81"/>
      <c r="S125" s="80" t="s">
        <v>42</v>
      </c>
      <c r="T125" s="1"/>
    </row>
    <row r="126" spans="1:54" s="39" customFormat="1" ht="78.75" x14ac:dyDescent="0.2">
      <c r="B126" s="89" t="s">
        <v>101</v>
      </c>
      <c r="C126" s="80" t="s">
        <v>61</v>
      </c>
      <c r="D126" s="80" t="s">
        <v>90</v>
      </c>
      <c r="E126" s="80" t="s">
        <v>100</v>
      </c>
      <c r="F126" s="80" t="s">
        <v>99</v>
      </c>
      <c r="G126" s="80" t="s">
        <v>92</v>
      </c>
      <c r="H126" s="269"/>
      <c r="I126" s="270"/>
      <c r="J126" s="83">
        <v>1019999.9999999999</v>
      </c>
      <c r="K126" s="83">
        <f>J126/'[1]Comp e Produtos'!H1</f>
        <v>200000</v>
      </c>
      <c r="L126" s="82">
        <v>1</v>
      </c>
      <c r="M126" s="82"/>
      <c r="N126" s="80" t="s">
        <v>56</v>
      </c>
      <c r="O126" s="81">
        <v>44256</v>
      </c>
      <c r="P126" s="81">
        <v>44348</v>
      </c>
      <c r="Q126" s="80"/>
      <c r="R126" s="81"/>
      <c r="S126" s="80" t="s">
        <v>48</v>
      </c>
      <c r="T126" s="1"/>
    </row>
    <row r="127" spans="1:54" s="39" customFormat="1" ht="47.25" x14ac:dyDescent="0.2">
      <c r="B127" s="89" t="s">
        <v>98</v>
      </c>
      <c r="C127" s="80" t="s">
        <v>61</v>
      </c>
      <c r="D127" s="80" t="s">
        <v>90</v>
      </c>
      <c r="E127" s="80" t="s">
        <v>97</v>
      </c>
      <c r="F127" s="80" t="s">
        <v>96</v>
      </c>
      <c r="G127" s="80" t="s">
        <v>92</v>
      </c>
      <c r="H127" s="269"/>
      <c r="I127" s="270"/>
      <c r="J127" s="83">
        <v>866999.99999999988</v>
      </c>
      <c r="K127" s="83">
        <f>J127/'[1]Comp e Produtos'!H1</f>
        <v>170000</v>
      </c>
      <c r="L127" s="82">
        <v>1</v>
      </c>
      <c r="M127" s="82"/>
      <c r="N127" s="80" t="s">
        <v>56</v>
      </c>
      <c r="O127" s="81">
        <v>44256</v>
      </c>
      <c r="P127" s="81">
        <v>44348</v>
      </c>
      <c r="Q127" s="80"/>
      <c r="R127" s="81"/>
      <c r="S127" s="80" t="s">
        <v>48</v>
      </c>
      <c r="T127" s="1"/>
    </row>
    <row r="128" spans="1:54" s="39" customFormat="1" ht="63.75" thickBot="1" x14ac:dyDescent="0.25">
      <c r="B128" s="89" t="s">
        <v>95</v>
      </c>
      <c r="C128" s="80" t="s">
        <v>61</v>
      </c>
      <c r="D128" s="88" t="s">
        <v>90</v>
      </c>
      <c r="E128" s="80" t="s">
        <v>94</v>
      </c>
      <c r="F128" s="80" t="s">
        <v>93</v>
      </c>
      <c r="G128" s="80" t="s">
        <v>92</v>
      </c>
      <c r="H128" s="269"/>
      <c r="I128" s="270"/>
      <c r="J128" s="83">
        <v>765000</v>
      </c>
      <c r="K128" s="83">
        <f>J128/'[1]Comp e Produtos'!H1</f>
        <v>150000</v>
      </c>
      <c r="L128" s="82">
        <v>1</v>
      </c>
      <c r="M128" s="82"/>
      <c r="N128" s="80" t="s">
        <v>56</v>
      </c>
      <c r="O128" s="81">
        <v>44256</v>
      </c>
      <c r="P128" s="81">
        <v>44348</v>
      </c>
      <c r="Q128" s="80"/>
      <c r="R128" s="81"/>
      <c r="S128" s="90" t="s">
        <v>48</v>
      </c>
      <c r="U128" s="1"/>
    </row>
    <row r="129" spans="2:21" s="78" customFormat="1" ht="16.5" thickBot="1" x14ac:dyDescent="0.25">
      <c r="B129" s="89" t="s">
        <v>91</v>
      </c>
      <c r="C129" s="87" t="s">
        <v>61</v>
      </c>
      <c r="D129" s="88" t="s">
        <v>90</v>
      </c>
      <c r="E129" s="87" t="s">
        <v>89</v>
      </c>
      <c r="F129" s="87" t="s">
        <v>88</v>
      </c>
      <c r="G129" s="87" t="s">
        <v>87</v>
      </c>
      <c r="H129" s="86"/>
      <c r="I129" s="85"/>
      <c r="J129" s="84">
        <v>1530000</v>
      </c>
      <c r="K129" s="83">
        <f>J129/'[1]Comp e Produtos'!H1</f>
        <v>300000</v>
      </c>
      <c r="L129" s="82">
        <v>1</v>
      </c>
      <c r="M129" s="82">
        <v>0</v>
      </c>
      <c r="N129" s="80" t="s">
        <v>51</v>
      </c>
      <c r="O129" s="81">
        <v>44105</v>
      </c>
      <c r="P129" s="81">
        <v>44197</v>
      </c>
      <c r="Q129" s="80"/>
      <c r="R129" s="81"/>
      <c r="S129" s="80" t="s">
        <v>47</v>
      </c>
      <c r="U129" s="79"/>
    </row>
    <row r="130" spans="2:21" s="39" customFormat="1" x14ac:dyDescent="0.2">
      <c r="B130" s="77"/>
      <c r="C130" s="76"/>
      <c r="D130" s="76"/>
      <c r="E130" s="76"/>
      <c r="F130" s="76"/>
      <c r="G130" s="76"/>
      <c r="H130" s="75"/>
      <c r="I130" s="74"/>
      <c r="J130" s="73"/>
      <c r="K130" s="73"/>
      <c r="L130" s="72"/>
      <c r="M130" s="72"/>
      <c r="N130" s="70"/>
      <c r="O130" s="71"/>
      <c r="P130" s="71"/>
      <c r="Q130" s="70"/>
      <c r="R130" s="71"/>
      <c r="S130" s="70"/>
      <c r="U130" s="1"/>
    </row>
    <row r="131" spans="2:21" s="39" customFormat="1" x14ac:dyDescent="0.2">
      <c r="B131" s="221" t="s">
        <v>55</v>
      </c>
      <c r="C131" s="221"/>
      <c r="D131" s="221"/>
      <c r="E131" s="221"/>
      <c r="F131" s="221"/>
      <c r="G131" s="221"/>
      <c r="H131" s="221"/>
      <c r="I131" s="221"/>
      <c r="J131" s="69">
        <f>SUM(J111:J130)</f>
        <v>48671496.916100003</v>
      </c>
      <c r="K131" s="69">
        <f>SUM(K111:K130)</f>
        <v>9543430.7678627465</v>
      </c>
      <c r="L131" s="68"/>
      <c r="M131" s="68"/>
      <c r="N131" s="67"/>
      <c r="O131" s="67"/>
      <c r="P131" s="67"/>
      <c r="Q131" s="67"/>
      <c r="R131" s="66"/>
      <c r="S131" s="66"/>
      <c r="U131" s="1"/>
    </row>
    <row r="132" spans="2:21" ht="15.6" customHeight="1" x14ac:dyDescent="0.2">
      <c r="B132" s="222">
        <v>5</v>
      </c>
      <c r="C132" s="223" t="s">
        <v>86</v>
      </c>
      <c r="D132" s="224"/>
      <c r="E132" s="224"/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5"/>
    </row>
    <row r="133" spans="2:21" x14ac:dyDescent="0.2">
      <c r="B133" s="222"/>
      <c r="C133" s="226" t="s">
        <v>85</v>
      </c>
      <c r="D133" s="65"/>
      <c r="E133" s="228" t="s">
        <v>84</v>
      </c>
      <c r="F133" s="229" t="s">
        <v>83</v>
      </c>
      <c r="G133" s="229" t="s">
        <v>82</v>
      </c>
      <c r="H133" s="265"/>
      <c r="I133" s="265"/>
      <c r="J133" s="266" t="s">
        <v>81</v>
      </c>
      <c r="K133" s="266"/>
      <c r="L133" s="266"/>
      <c r="M133" s="266"/>
      <c r="N133" s="229" t="s">
        <v>80</v>
      </c>
      <c r="O133" s="229" t="s">
        <v>79</v>
      </c>
      <c r="P133" s="229"/>
      <c r="Q133" s="229" t="s">
        <v>78</v>
      </c>
      <c r="R133" s="229" t="s">
        <v>77</v>
      </c>
      <c r="S133" s="229" t="s">
        <v>49</v>
      </c>
    </row>
    <row r="134" spans="2:21" ht="31.5" x14ac:dyDescent="0.2">
      <c r="B134" s="222"/>
      <c r="C134" s="227"/>
      <c r="D134" s="64"/>
      <c r="E134" s="228"/>
      <c r="F134" s="229"/>
      <c r="G134" s="229"/>
      <c r="H134" s="229" t="s">
        <v>76</v>
      </c>
      <c r="I134" s="229"/>
      <c r="J134" s="63" t="s">
        <v>75</v>
      </c>
      <c r="K134" s="63" t="s">
        <v>74</v>
      </c>
      <c r="L134" s="62" t="s">
        <v>73</v>
      </c>
      <c r="M134" s="61" t="s">
        <v>72</v>
      </c>
      <c r="N134" s="229"/>
      <c r="O134" s="60" t="s">
        <v>71</v>
      </c>
      <c r="P134" s="60" t="s">
        <v>70</v>
      </c>
      <c r="Q134" s="229"/>
      <c r="R134" s="229"/>
      <c r="S134" s="229"/>
    </row>
    <row r="135" spans="2:21" ht="47.25" x14ac:dyDescent="0.2">
      <c r="B135" s="48" t="s">
        <v>69</v>
      </c>
      <c r="C135" s="48" t="s">
        <v>61</v>
      </c>
      <c r="D135" s="48" t="s">
        <v>60</v>
      </c>
      <c r="E135" s="48" t="s">
        <v>68</v>
      </c>
      <c r="F135" s="48" t="s">
        <v>67</v>
      </c>
      <c r="G135" s="50" t="s">
        <v>57</v>
      </c>
      <c r="H135" s="267" t="s">
        <v>66</v>
      </c>
      <c r="I135" s="268"/>
      <c r="J135" s="59">
        <f>K135*3.2</f>
        <v>320000</v>
      </c>
      <c r="K135" s="59">
        <v>100000</v>
      </c>
      <c r="L135" s="57">
        <v>1</v>
      </c>
      <c r="M135" s="57">
        <v>0</v>
      </c>
      <c r="N135" s="57" t="s">
        <v>56</v>
      </c>
      <c r="O135" s="51">
        <v>43800</v>
      </c>
      <c r="P135" s="58">
        <v>43862</v>
      </c>
      <c r="Q135" s="57"/>
      <c r="R135" s="56"/>
      <c r="S135" s="48" t="s">
        <v>42</v>
      </c>
    </row>
    <row r="136" spans="2:21" ht="31.5" x14ac:dyDescent="0.2">
      <c r="B136" s="48" t="s">
        <v>65</v>
      </c>
      <c r="C136" s="48" t="s">
        <v>61</v>
      </c>
      <c r="D136" s="48" t="s">
        <v>60</v>
      </c>
      <c r="E136" s="48" t="s">
        <v>64</v>
      </c>
      <c r="F136" s="50" t="s">
        <v>63</v>
      </c>
      <c r="G136" s="48" t="s">
        <v>57</v>
      </c>
      <c r="H136" s="54"/>
      <c r="I136" s="48"/>
      <c r="J136" s="55">
        <v>1395000</v>
      </c>
      <c r="K136" s="55">
        <f>J136/'[1]Comp e Produtos'!H1</f>
        <v>273529.4117647059</v>
      </c>
      <c r="L136" s="52">
        <v>1</v>
      </c>
      <c r="M136" s="52">
        <v>0</v>
      </c>
      <c r="N136" s="48" t="s">
        <v>51</v>
      </c>
      <c r="O136" s="51">
        <v>44228</v>
      </c>
      <c r="P136" s="51" t="s">
        <v>404</v>
      </c>
      <c r="Q136" s="50"/>
      <c r="R136" s="49"/>
      <c r="S136" s="48" t="s">
        <v>48</v>
      </c>
    </row>
    <row r="137" spans="2:21" ht="63" x14ac:dyDescent="0.2">
      <c r="B137" s="48" t="s">
        <v>62</v>
      </c>
      <c r="C137" s="48" t="s">
        <v>61</v>
      </c>
      <c r="D137" s="48" t="s">
        <v>60</v>
      </c>
      <c r="E137" s="48" t="s">
        <v>59</v>
      </c>
      <c r="F137" s="50" t="s">
        <v>58</v>
      </c>
      <c r="G137" s="48" t="s">
        <v>57</v>
      </c>
      <c r="H137" s="54"/>
      <c r="I137" s="48"/>
      <c r="J137" s="53">
        <v>227549.30100000001</v>
      </c>
      <c r="K137" s="53">
        <f>J137/'[1]Comp e Produtos'!H1</f>
        <v>44617.51</v>
      </c>
      <c r="L137" s="52">
        <v>1</v>
      </c>
      <c r="M137" s="52">
        <v>0</v>
      </c>
      <c r="N137" s="48" t="s">
        <v>56</v>
      </c>
      <c r="O137" s="51">
        <v>44228</v>
      </c>
      <c r="P137" s="51">
        <v>44256</v>
      </c>
      <c r="Q137" s="50"/>
      <c r="R137" s="49"/>
      <c r="S137" s="48" t="s">
        <v>48</v>
      </c>
    </row>
    <row r="138" spans="2:21" x14ac:dyDescent="0.2">
      <c r="B138" s="242" t="s">
        <v>55</v>
      </c>
      <c r="C138" s="243"/>
      <c r="D138" s="243"/>
      <c r="E138" s="243"/>
      <c r="F138" s="243"/>
      <c r="G138" s="243"/>
      <c r="H138" s="243"/>
      <c r="I138" s="244"/>
      <c r="J138" s="47">
        <f>SUM(J135:J137)</f>
        <v>1942549.301</v>
      </c>
      <c r="K138" s="47">
        <f>SUM(K135:K137)</f>
        <v>418146.92176470591</v>
      </c>
    </row>
    <row r="139" spans="2:21" x14ac:dyDescent="0.2">
      <c r="B139" s="245" t="s">
        <v>54</v>
      </c>
      <c r="C139" s="246"/>
      <c r="D139" s="246"/>
      <c r="E139" s="246"/>
      <c r="F139" s="246"/>
      <c r="G139" s="246"/>
      <c r="H139" s="246"/>
      <c r="I139" s="247"/>
      <c r="J139" s="46">
        <f>J131+J107+J86+J7+J138</f>
        <v>195371509.79449999</v>
      </c>
      <c r="K139" s="46">
        <f>K131+K107+K86+K7+K138</f>
        <v>38347742.332254909</v>
      </c>
    </row>
    <row r="140" spans="2:21" x14ac:dyDescent="0.2">
      <c r="I140" s="45"/>
    </row>
    <row r="141" spans="2:21" x14ac:dyDescent="0.2">
      <c r="B141" s="42"/>
      <c r="C141" s="42"/>
      <c r="D141" s="42"/>
      <c r="E141" s="42"/>
      <c r="F141" s="42"/>
      <c r="G141" s="36"/>
      <c r="H141" s="41"/>
      <c r="I141" s="44"/>
      <c r="J141" s="43"/>
      <c r="K141" s="43"/>
      <c r="L141" s="38"/>
      <c r="M141" s="38"/>
      <c r="N141" s="36"/>
      <c r="O141" s="37"/>
      <c r="P141" s="37"/>
      <c r="Q141" s="37"/>
      <c r="R141" s="37"/>
      <c r="S141" s="36"/>
    </row>
    <row r="142" spans="2:21" x14ac:dyDescent="0.2">
      <c r="B142" s="42"/>
      <c r="C142" s="42"/>
      <c r="D142" s="42"/>
      <c r="E142" s="42"/>
      <c r="F142" s="42"/>
      <c r="G142" s="36"/>
      <c r="H142" s="41"/>
      <c r="I142" s="41"/>
      <c r="J142" s="40"/>
      <c r="K142" s="39"/>
      <c r="L142" s="38"/>
      <c r="M142" s="38"/>
      <c r="N142" s="36"/>
      <c r="O142" s="37"/>
      <c r="P142" s="37"/>
      <c r="Q142" s="37"/>
      <c r="R142" s="37"/>
      <c r="S142" s="36"/>
    </row>
    <row r="143" spans="2:21" x14ac:dyDescent="0.2">
      <c r="B143" s="1"/>
      <c r="C143" s="248" t="s">
        <v>53</v>
      </c>
      <c r="D143" s="31"/>
      <c r="E143" s="31"/>
      <c r="F143" s="34" t="s">
        <v>52</v>
      </c>
      <c r="R143" s="1"/>
      <c r="S143" s="1"/>
    </row>
    <row r="144" spans="2:21" ht="42.6" customHeight="1" x14ac:dyDescent="0.2">
      <c r="B144" s="1"/>
      <c r="C144" s="249"/>
      <c r="D144" s="30"/>
      <c r="E144" s="30"/>
      <c r="F144" s="34" t="s">
        <v>51</v>
      </c>
      <c r="R144" s="1"/>
      <c r="S144" s="1"/>
    </row>
    <row r="145" spans="2:21" ht="15.6" customHeight="1" x14ac:dyDescent="0.2">
      <c r="B145" s="1"/>
      <c r="C145" s="250"/>
      <c r="D145" s="29"/>
      <c r="E145" s="29"/>
      <c r="F145" s="35" t="s">
        <v>50</v>
      </c>
      <c r="R145" s="1"/>
      <c r="S145" s="1"/>
    </row>
    <row r="146" spans="2:21" ht="15.6" customHeight="1" x14ac:dyDescent="0.2"/>
    <row r="147" spans="2:21" ht="15.6" customHeight="1" x14ac:dyDescent="0.2">
      <c r="B147" s="1"/>
      <c r="C147" s="248" t="s">
        <v>49</v>
      </c>
      <c r="D147" s="31"/>
      <c r="E147" s="31"/>
      <c r="F147" s="34" t="s">
        <v>48</v>
      </c>
      <c r="R147" s="1"/>
      <c r="S147" s="1"/>
    </row>
    <row r="148" spans="2:21" ht="15.6" customHeight="1" x14ac:dyDescent="0.2">
      <c r="B148" s="1"/>
      <c r="C148" s="249"/>
      <c r="D148" s="30"/>
      <c r="E148" s="30"/>
      <c r="F148" s="34" t="s">
        <v>47</v>
      </c>
      <c r="R148" s="1"/>
      <c r="S148" s="1"/>
    </row>
    <row r="149" spans="2:21" ht="15.6" customHeight="1" x14ac:dyDescent="0.2">
      <c r="B149" s="1"/>
      <c r="C149" s="249"/>
      <c r="D149" s="30"/>
      <c r="E149" s="30"/>
      <c r="F149" s="34" t="s">
        <v>46</v>
      </c>
      <c r="R149" s="1"/>
      <c r="S149" s="1"/>
    </row>
    <row r="150" spans="2:21" ht="15.6" customHeight="1" x14ac:dyDescent="0.2">
      <c r="B150" s="1"/>
      <c r="C150" s="249"/>
      <c r="D150" s="30"/>
      <c r="E150" s="30"/>
      <c r="F150" s="34" t="s">
        <v>45</v>
      </c>
      <c r="R150" s="1"/>
      <c r="S150" s="1"/>
    </row>
    <row r="151" spans="2:21" ht="15.6" customHeight="1" x14ac:dyDescent="0.2">
      <c r="B151" s="1"/>
      <c r="C151" s="249"/>
      <c r="D151" s="30"/>
      <c r="E151" s="30"/>
      <c r="F151" s="34" t="s">
        <v>44</v>
      </c>
      <c r="R151" s="1"/>
      <c r="S151" s="1"/>
    </row>
    <row r="152" spans="2:21" ht="15.6" customHeight="1" x14ac:dyDescent="0.2">
      <c r="B152" s="1"/>
      <c r="C152" s="249"/>
      <c r="D152" s="30"/>
      <c r="E152" s="30"/>
      <c r="F152" s="34" t="s">
        <v>43</v>
      </c>
      <c r="R152" s="1"/>
      <c r="S152" s="1"/>
    </row>
    <row r="153" spans="2:21" ht="15.6" customHeight="1" x14ac:dyDescent="0.2">
      <c r="B153" s="1"/>
      <c r="C153" s="249"/>
      <c r="D153" s="30"/>
      <c r="E153" s="30"/>
      <c r="F153" s="34" t="s">
        <v>42</v>
      </c>
      <c r="R153" s="1"/>
      <c r="S153" s="1"/>
    </row>
    <row r="154" spans="2:21" ht="15.6" customHeight="1" x14ac:dyDescent="0.2">
      <c r="B154" s="1"/>
      <c r="C154" s="250"/>
      <c r="D154" s="29"/>
      <c r="E154" s="29"/>
      <c r="F154" s="34" t="s">
        <v>41</v>
      </c>
      <c r="R154" s="1"/>
      <c r="S154" s="1"/>
    </row>
    <row r="155" spans="2:21" ht="15.6" customHeight="1" x14ac:dyDescent="0.2"/>
    <row r="156" spans="2:21" ht="15.6" customHeight="1" x14ac:dyDescent="0.2">
      <c r="B156" s="1"/>
      <c r="C156" s="248" t="s">
        <v>40</v>
      </c>
      <c r="D156" s="31"/>
      <c r="E156" s="32"/>
      <c r="F156" s="251" t="s">
        <v>39</v>
      </c>
      <c r="G156" s="28"/>
      <c r="H156" s="33"/>
      <c r="I156" s="4"/>
      <c r="J156" s="4"/>
      <c r="K156" s="3"/>
      <c r="L156" s="1"/>
      <c r="M156" s="1"/>
      <c r="R156" s="1"/>
      <c r="S156" s="1"/>
    </row>
    <row r="157" spans="2:21" ht="15.6" customHeight="1" x14ac:dyDescent="0.2">
      <c r="B157" s="1"/>
      <c r="C157" s="249"/>
      <c r="D157" s="30"/>
      <c r="E157" s="32"/>
      <c r="F157" s="251"/>
      <c r="G157" s="28"/>
      <c r="H157" s="33"/>
      <c r="I157" s="4"/>
      <c r="J157" s="4"/>
      <c r="K157" s="3"/>
      <c r="L157" s="1"/>
      <c r="M157" s="1"/>
      <c r="R157" s="1"/>
      <c r="S157" s="1"/>
    </row>
    <row r="158" spans="2:21" ht="15.6" customHeight="1" x14ac:dyDescent="0.2">
      <c r="B158" s="1"/>
      <c r="C158" s="249"/>
      <c r="D158" s="30"/>
      <c r="E158" s="32"/>
      <c r="F158" s="251"/>
      <c r="G158" s="28"/>
      <c r="H158" s="33"/>
      <c r="I158" s="4"/>
      <c r="J158" s="4"/>
      <c r="K158" s="3"/>
      <c r="L158" s="1"/>
      <c r="M158" s="1"/>
      <c r="R158" s="1"/>
      <c r="S158" s="1"/>
      <c r="U158" s="20"/>
    </row>
    <row r="159" spans="2:21" ht="15.6" customHeight="1" x14ac:dyDescent="0.2">
      <c r="B159" s="1"/>
      <c r="C159" s="249"/>
      <c r="D159" s="30"/>
      <c r="E159" s="32"/>
      <c r="F159" s="251"/>
      <c r="G159" s="28"/>
      <c r="H159" s="33"/>
      <c r="I159" s="4"/>
      <c r="J159" s="4"/>
      <c r="K159" s="3"/>
      <c r="L159" s="1"/>
      <c r="M159" s="1"/>
      <c r="R159" s="1"/>
      <c r="S159" s="1"/>
      <c r="U159" s="20"/>
    </row>
    <row r="160" spans="2:21" ht="15.6" customHeight="1" x14ac:dyDescent="0.2">
      <c r="B160" s="1"/>
      <c r="C160" s="249"/>
      <c r="D160" s="30"/>
      <c r="E160" s="32"/>
      <c r="F160" s="251"/>
      <c r="G160" s="28"/>
      <c r="H160" s="33"/>
      <c r="I160" s="4"/>
      <c r="J160" s="4"/>
      <c r="K160" s="3"/>
      <c r="L160" s="1"/>
      <c r="M160" s="1"/>
      <c r="R160" s="1"/>
      <c r="S160" s="1"/>
      <c r="U160" s="20"/>
    </row>
    <row r="161" spans="2:21" ht="15.6" customHeight="1" x14ac:dyDescent="0.2">
      <c r="B161" s="1"/>
      <c r="C161" s="249"/>
      <c r="D161" s="30"/>
      <c r="E161" s="32"/>
      <c r="F161" s="251"/>
      <c r="G161" s="28"/>
      <c r="H161" s="33"/>
      <c r="I161" s="4"/>
      <c r="J161" s="4"/>
      <c r="K161" s="3"/>
      <c r="L161" s="1"/>
      <c r="M161" s="1"/>
      <c r="R161" s="1"/>
      <c r="S161" s="1"/>
      <c r="U161" s="20"/>
    </row>
    <row r="162" spans="2:21" ht="15.6" customHeight="1" x14ac:dyDescent="0.2">
      <c r="B162" s="1"/>
      <c r="C162" s="249"/>
      <c r="D162" s="30"/>
      <c r="E162" s="32"/>
      <c r="F162" s="251"/>
      <c r="G162" s="28"/>
      <c r="H162" s="33"/>
      <c r="I162" s="4"/>
      <c r="J162" s="4"/>
      <c r="K162" s="3"/>
      <c r="L162" s="1"/>
      <c r="M162" s="1"/>
      <c r="R162" s="1"/>
      <c r="S162" s="1"/>
      <c r="U162" s="20"/>
    </row>
    <row r="163" spans="2:21" ht="15.6" customHeight="1" x14ac:dyDescent="0.2">
      <c r="B163" s="1"/>
      <c r="C163" s="249"/>
      <c r="D163" s="30"/>
      <c r="E163" s="32"/>
      <c r="F163" s="252" t="s">
        <v>38</v>
      </c>
      <c r="G163" s="28"/>
      <c r="H163" s="33"/>
      <c r="I163" s="4"/>
      <c r="J163" s="4"/>
      <c r="K163" s="3"/>
      <c r="L163" s="1"/>
      <c r="M163" s="1"/>
      <c r="R163" s="1"/>
      <c r="S163" s="1"/>
      <c r="U163" s="17"/>
    </row>
    <row r="164" spans="2:21" x14ac:dyDescent="0.2">
      <c r="B164" s="1"/>
      <c r="C164" s="249"/>
      <c r="D164" s="30"/>
      <c r="E164" s="32"/>
      <c r="F164" s="252"/>
      <c r="G164" s="28"/>
      <c r="H164" s="33"/>
      <c r="I164" s="4"/>
      <c r="J164" s="4"/>
      <c r="K164" s="3"/>
      <c r="L164" s="1"/>
      <c r="M164" s="1"/>
      <c r="R164" s="1"/>
      <c r="S164" s="1"/>
      <c r="U164" s="17"/>
    </row>
    <row r="165" spans="2:21" s="20" customFormat="1" x14ac:dyDescent="0.2">
      <c r="B165" s="1"/>
      <c r="C165" s="249"/>
      <c r="D165" s="30"/>
      <c r="E165" s="32"/>
      <c r="F165" s="252"/>
      <c r="G165" s="28"/>
      <c r="H165" s="1"/>
      <c r="I165" s="2"/>
      <c r="J165" s="5"/>
      <c r="K165" s="4"/>
      <c r="L165" s="3"/>
      <c r="M165" s="3"/>
      <c r="N165" s="1"/>
      <c r="O165" s="1"/>
      <c r="P165" s="1"/>
      <c r="Q165" s="1"/>
      <c r="R165" s="1"/>
      <c r="S165" s="1"/>
      <c r="U165" s="17"/>
    </row>
    <row r="166" spans="2:21" s="20" customFormat="1" ht="33.75" customHeight="1" x14ac:dyDescent="0.2">
      <c r="B166" s="1"/>
      <c r="C166" s="249"/>
      <c r="D166" s="30"/>
      <c r="E166" s="32"/>
      <c r="F166" s="252"/>
      <c r="G166" s="28"/>
      <c r="H166" s="1"/>
      <c r="I166" s="2"/>
      <c r="J166" s="5"/>
      <c r="K166" s="4"/>
      <c r="L166" s="3"/>
      <c r="M166" s="3"/>
      <c r="N166" s="1"/>
      <c r="O166" s="1"/>
      <c r="P166" s="1"/>
      <c r="Q166" s="1"/>
      <c r="R166" s="1"/>
      <c r="S166" s="1"/>
      <c r="U166" s="17"/>
    </row>
    <row r="167" spans="2:21" s="20" customFormat="1" x14ac:dyDescent="0.2">
      <c r="B167" s="1"/>
      <c r="C167" s="249"/>
      <c r="D167" s="30"/>
      <c r="E167" s="32"/>
      <c r="F167" s="252"/>
      <c r="G167" s="28"/>
      <c r="H167" s="1"/>
      <c r="I167" s="2"/>
      <c r="J167" s="5"/>
      <c r="K167" s="4"/>
      <c r="L167" s="3"/>
      <c r="M167" s="3"/>
      <c r="N167" s="1"/>
      <c r="O167" s="1"/>
      <c r="P167" s="1"/>
      <c r="Q167" s="1"/>
      <c r="R167" s="1"/>
      <c r="S167" s="1"/>
      <c r="U167" s="1"/>
    </row>
    <row r="168" spans="2:21" s="20" customFormat="1" ht="37.5" customHeight="1" x14ac:dyDescent="0.2">
      <c r="B168" s="1"/>
      <c r="C168" s="249"/>
      <c r="D168" s="30"/>
      <c r="E168" s="32"/>
      <c r="F168" s="252"/>
      <c r="G168" s="28"/>
      <c r="H168" s="1"/>
      <c r="I168" s="2"/>
      <c r="J168" s="5"/>
      <c r="K168" s="4"/>
      <c r="L168" s="3"/>
      <c r="M168" s="3"/>
      <c r="N168" s="1"/>
      <c r="O168" s="1"/>
      <c r="P168" s="1"/>
      <c r="Q168" s="1"/>
      <c r="R168" s="1"/>
      <c r="S168" s="1"/>
      <c r="U168" s="1"/>
    </row>
    <row r="169" spans="2:21" s="20" customFormat="1" x14ac:dyDescent="0.2">
      <c r="B169" s="1"/>
      <c r="C169" s="249"/>
      <c r="D169" s="30"/>
      <c r="E169" s="32"/>
      <c r="F169" s="252"/>
      <c r="G169" s="28"/>
      <c r="H169" s="1"/>
      <c r="I169" s="2"/>
      <c r="J169" s="5"/>
      <c r="K169" s="4"/>
      <c r="L169" s="3"/>
      <c r="M169" s="3"/>
      <c r="N169" s="1"/>
      <c r="O169" s="1"/>
      <c r="P169" s="1"/>
      <c r="Q169" s="1"/>
      <c r="R169" s="1"/>
      <c r="S169" s="1"/>
      <c r="U169" s="1"/>
    </row>
    <row r="170" spans="2:21" s="17" customFormat="1" x14ac:dyDescent="0.2">
      <c r="B170" s="1"/>
      <c r="C170" s="249"/>
      <c r="D170" s="30"/>
      <c r="E170" s="32"/>
      <c r="F170" s="252"/>
      <c r="G170" s="28"/>
      <c r="H170" s="1"/>
      <c r="I170" s="2"/>
      <c r="J170" s="5"/>
      <c r="K170" s="4"/>
      <c r="L170" s="3"/>
      <c r="M170" s="3"/>
      <c r="N170" s="1"/>
      <c r="O170" s="1"/>
      <c r="P170" s="1"/>
      <c r="Q170" s="1"/>
      <c r="R170" s="1"/>
      <c r="S170" s="1"/>
      <c r="U170" s="1"/>
    </row>
    <row r="171" spans="2:21" s="17" customFormat="1" x14ac:dyDescent="0.2">
      <c r="B171" s="1"/>
      <c r="C171" s="249"/>
      <c r="D171" s="30"/>
      <c r="E171" s="32"/>
      <c r="F171" s="252"/>
      <c r="G171" s="28"/>
      <c r="H171" s="1"/>
      <c r="I171" s="2"/>
      <c r="J171" s="5"/>
      <c r="K171" s="4"/>
      <c r="L171" s="3"/>
      <c r="M171" s="3"/>
      <c r="N171" s="1"/>
      <c r="O171" s="1"/>
      <c r="P171" s="1"/>
      <c r="Q171" s="1"/>
      <c r="R171" s="1"/>
      <c r="S171" s="1"/>
      <c r="U171" s="1"/>
    </row>
    <row r="172" spans="2:21" s="17" customFormat="1" x14ac:dyDescent="0.2">
      <c r="B172" s="1"/>
      <c r="C172" s="249"/>
      <c r="D172" s="30"/>
      <c r="E172" s="32"/>
      <c r="F172" s="252"/>
      <c r="G172" s="28"/>
      <c r="H172" s="1"/>
      <c r="I172" s="2"/>
      <c r="J172" s="5"/>
      <c r="K172" s="4"/>
      <c r="L172" s="3"/>
      <c r="M172" s="3"/>
      <c r="N172" s="1"/>
      <c r="O172" s="1"/>
      <c r="P172" s="1"/>
      <c r="Q172" s="1"/>
      <c r="R172" s="1"/>
      <c r="S172" s="1"/>
      <c r="U172" s="1"/>
    </row>
    <row r="173" spans="2:21" s="17" customFormat="1" x14ac:dyDescent="0.2">
      <c r="B173" s="1"/>
      <c r="C173" s="249"/>
      <c r="D173" s="30"/>
      <c r="E173" s="31"/>
      <c r="F173" s="253" t="s">
        <v>37</v>
      </c>
      <c r="G173" s="28"/>
      <c r="H173" s="1"/>
      <c r="I173" s="2"/>
      <c r="J173" s="5"/>
      <c r="K173" s="4"/>
      <c r="L173" s="3"/>
      <c r="M173" s="3"/>
      <c r="N173" s="1"/>
      <c r="O173" s="1"/>
      <c r="P173" s="1"/>
      <c r="Q173" s="1"/>
      <c r="R173" s="1"/>
      <c r="S173" s="1"/>
      <c r="U173" s="1"/>
    </row>
    <row r="174" spans="2:21" ht="15.75" customHeight="1" x14ac:dyDescent="0.2">
      <c r="B174" s="1"/>
      <c r="C174" s="249"/>
      <c r="D174" s="30"/>
      <c r="E174" s="30"/>
      <c r="F174" s="254"/>
      <c r="G174" s="28"/>
      <c r="R174" s="1"/>
      <c r="S174" s="1"/>
      <c r="T174" s="15"/>
      <c r="U174" s="15"/>
    </row>
    <row r="175" spans="2:21" x14ac:dyDescent="0.2">
      <c r="C175" s="250"/>
      <c r="D175" s="29"/>
      <c r="E175" s="29"/>
      <c r="F175" s="255"/>
      <c r="G175" s="28"/>
    </row>
    <row r="176" spans="2:21" ht="15.75" customHeight="1" x14ac:dyDescent="0.2"/>
    <row r="177" spans="2:19" ht="15.75" customHeight="1" x14ac:dyDescent="0.2">
      <c r="C177" s="262" t="s">
        <v>36</v>
      </c>
      <c r="D177" s="263"/>
      <c r="E177" s="263"/>
      <c r="F177" s="263"/>
      <c r="G177" s="264"/>
      <c r="H177" s="26"/>
      <c r="I177" s="26"/>
      <c r="J177" s="22"/>
      <c r="K177" s="27"/>
      <c r="L177" s="26"/>
      <c r="M177" s="26"/>
      <c r="N177" s="25"/>
      <c r="O177" s="24"/>
      <c r="P177" s="20"/>
      <c r="Q177" s="20"/>
    </row>
    <row r="178" spans="2:19" x14ac:dyDescent="0.2">
      <c r="C178" s="23" t="s">
        <v>35</v>
      </c>
      <c r="D178" s="23"/>
      <c r="E178" s="23"/>
      <c r="F178" s="220" t="s">
        <v>34</v>
      </c>
      <c r="G178" s="220"/>
      <c r="H178" s="21"/>
      <c r="I178" s="21"/>
      <c r="J178" s="22"/>
      <c r="K178" s="21"/>
      <c r="L178" s="21"/>
      <c r="M178" s="21"/>
      <c r="N178" s="21"/>
      <c r="O178" s="21"/>
      <c r="P178" s="20"/>
      <c r="Q178" s="20"/>
    </row>
    <row r="179" spans="2:19" ht="15.75" customHeight="1" x14ac:dyDescent="0.2">
      <c r="C179" s="23" t="s">
        <v>33</v>
      </c>
      <c r="D179" s="23"/>
      <c r="E179" s="23"/>
      <c r="F179" s="220" t="s">
        <v>32</v>
      </c>
      <c r="G179" s="220"/>
      <c r="H179" s="21"/>
      <c r="I179" s="21"/>
      <c r="J179" s="22"/>
      <c r="K179" s="21"/>
      <c r="L179" s="21"/>
      <c r="M179" s="21"/>
      <c r="N179" s="21"/>
      <c r="O179" s="21"/>
      <c r="P179" s="20"/>
      <c r="Q179" s="20"/>
    </row>
    <row r="180" spans="2:19" ht="15.75" customHeight="1" x14ac:dyDescent="0.2">
      <c r="C180" s="23" t="s">
        <v>31</v>
      </c>
      <c r="D180" s="23"/>
      <c r="E180" s="23"/>
      <c r="F180" s="220" t="s">
        <v>30</v>
      </c>
      <c r="G180" s="220"/>
      <c r="H180" s="21"/>
      <c r="I180" s="21"/>
      <c r="J180" s="22"/>
      <c r="K180" s="21"/>
      <c r="L180" s="21"/>
      <c r="M180" s="21"/>
      <c r="N180" s="21"/>
      <c r="O180" s="21"/>
      <c r="P180" s="20"/>
      <c r="Q180" s="20"/>
    </row>
    <row r="181" spans="2:19" ht="15.75" customHeight="1" x14ac:dyDescent="0.2">
      <c r="C181" s="23" t="s">
        <v>29</v>
      </c>
      <c r="D181" s="23"/>
      <c r="E181" s="23"/>
      <c r="F181" s="220" t="s">
        <v>28</v>
      </c>
      <c r="G181" s="220"/>
      <c r="H181" s="21"/>
      <c r="I181" s="21"/>
      <c r="J181" s="22"/>
      <c r="K181" s="21"/>
      <c r="L181" s="21"/>
      <c r="M181" s="21"/>
      <c r="N181" s="21"/>
      <c r="O181" s="21"/>
      <c r="P181" s="20"/>
      <c r="Q181" s="20"/>
    </row>
    <row r="182" spans="2:19" ht="15.75" customHeight="1" x14ac:dyDescent="0.2">
      <c r="B182" s="16"/>
      <c r="C182" s="17"/>
      <c r="D182" s="17"/>
      <c r="E182" s="17"/>
      <c r="F182" s="17"/>
      <c r="G182" s="17"/>
      <c r="H182" s="17"/>
      <c r="I182" s="16"/>
      <c r="J182" s="19"/>
      <c r="K182" s="15"/>
      <c r="L182" s="18"/>
      <c r="M182" s="18"/>
      <c r="N182" s="17"/>
      <c r="O182" s="17"/>
      <c r="P182" s="17"/>
      <c r="Q182" s="17"/>
      <c r="R182" s="16"/>
      <c r="S182" s="16"/>
    </row>
    <row r="183" spans="2:19" ht="15.75" customHeight="1" x14ac:dyDescent="0.2">
      <c r="B183" s="16"/>
      <c r="C183" s="17"/>
      <c r="D183" s="17"/>
      <c r="E183" s="17"/>
      <c r="F183" s="17"/>
      <c r="G183" s="17"/>
      <c r="H183" s="17"/>
      <c r="I183" s="16"/>
      <c r="J183" s="19"/>
      <c r="K183" s="15"/>
      <c r="L183" s="18"/>
      <c r="M183" s="18"/>
      <c r="N183" s="17"/>
      <c r="O183" s="17"/>
      <c r="P183" s="17"/>
      <c r="Q183" s="17"/>
      <c r="R183" s="16"/>
      <c r="S183" s="16"/>
    </row>
    <row r="184" spans="2:19" ht="15.75" customHeight="1" x14ac:dyDescent="0.2">
      <c r="B184" s="16"/>
      <c r="C184" s="17"/>
      <c r="D184" s="17"/>
      <c r="E184" s="17"/>
      <c r="F184" s="17"/>
      <c r="G184" s="17"/>
      <c r="H184" s="17"/>
      <c r="I184" s="16"/>
      <c r="J184" s="19"/>
      <c r="K184" s="15"/>
      <c r="L184" s="18"/>
      <c r="M184" s="18"/>
      <c r="N184" s="17"/>
      <c r="O184" s="17"/>
      <c r="P184" s="17"/>
      <c r="Q184" s="17"/>
      <c r="R184" s="16"/>
      <c r="S184" s="16"/>
    </row>
    <row r="185" spans="2:19" ht="15.75" customHeight="1" x14ac:dyDescent="0.2">
      <c r="B185" s="16"/>
      <c r="C185" s="17"/>
      <c r="D185" s="17"/>
      <c r="E185" s="17"/>
      <c r="F185" s="17"/>
      <c r="G185" s="17"/>
      <c r="H185" s="17"/>
      <c r="I185" s="16"/>
      <c r="J185" s="19"/>
      <c r="K185" s="15"/>
      <c r="L185" s="18"/>
      <c r="M185" s="18"/>
      <c r="N185" s="17"/>
      <c r="O185" s="17"/>
      <c r="P185" s="17"/>
      <c r="Q185" s="17"/>
      <c r="R185" s="16"/>
      <c r="S185" s="16"/>
    </row>
    <row r="186" spans="2:19" ht="15.75" customHeight="1" x14ac:dyDescent="0.2">
      <c r="B186" s="230"/>
      <c r="C186" s="233" t="s">
        <v>27</v>
      </c>
      <c r="D186" s="234"/>
      <c r="E186" s="234"/>
      <c r="F186" s="234"/>
      <c r="G186" s="234"/>
      <c r="H186" s="234"/>
      <c r="I186" s="234"/>
      <c r="J186" s="235"/>
      <c r="K186" s="15"/>
      <c r="L186" s="15"/>
      <c r="M186" s="15"/>
      <c r="N186" s="15"/>
      <c r="O186" s="15"/>
      <c r="P186" s="15"/>
      <c r="Q186" s="15"/>
      <c r="R186" s="15"/>
      <c r="S186" s="15"/>
    </row>
    <row r="187" spans="2:19" ht="15.75" customHeight="1" x14ac:dyDescent="0.2">
      <c r="B187" s="231"/>
      <c r="C187" s="236" t="s">
        <v>26</v>
      </c>
      <c r="D187" s="237"/>
      <c r="E187" s="237"/>
      <c r="F187" s="238"/>
      <c r="G187" s="14" t="s">
        <v>25</v>
      </c>
      <c r="H187" s="14" t="s">
        <v>24</v>
      </c>
      <c r="I187" s="14" t="s">
        <v>23</v>
      </c>
      <c r="J187" s="14" t="s">
        <v>22</v>
      </c>
    </row>
    <row r="188" spans="2:19" x14ac:dyDescent="0.2">
      <c r="B188" s="231"/>
      <c r="C188" s="239" t="s">
        <v>21</v>
      </c>
      <c r="D188" s="240"/>
      <c r="E188" s="240"/>
      <c r="F188" s="241"/>
      <c r="G188" s="11">
        <v>4000</v>
      </c>
      <c r="H188" s="11">
        <v>8000</v>
      </c>
      <c r="I188" s="8" t="s">
        <v>20</v>
      </c>
      <c r="J188" s="12" t="s">
        <v>19</v>
      </c>
    </row>
    <row r="189" spans="2:19" x14ac:dyDescent="0.2">
      <c r="B189" s="231"/>
      <c r="C189" s="239" t="s">
        <v>18</v>
      </c>
      <c r="D189" s="240"/>
      <c r="E189" s="240"/>
      <c r="F189" s="241"/>
      <c r="G189" s="11">
        <v>5000</v>
      </c>
      <c r="H189" s="11">
        <v>10000</v>
      </c>
      <c r="I189" s="8" t="s">
        <v>1</v>
      </c>
      <c r="J189" s="12" t="s">
        <v>7</v>
      </c>
    </row>
    <row r="190" spans="2:19" x14ac:dyDescent="0.2">
      <c r="B190" s="231"/>
      <c r="C190" s="259" t="s">
        <v>17</v>
      </c>
      <c r="D190" s="260"/>
      <c r="E190" s="260"/>
      <c r="F190" s="261"/>
      <c r="G190" s="11">
        <v>5000</v>
      </c>
      <c r="H190" s="11">
        <v>15000</v>
      </c>
      <c r="I190" s="8" t="s">
        <v>10</v>
      </c>
      <c r="J190" s="12" t="s">
        <v>7</v>
      </c>
    </row>
    <row r="191" spans="2:19" x14ac:dyDescent="0.2">
      <c r="B191" s="231"/>
      <c r="C191" s="256" t="s">
        <v>16</v>
      </c>
      <c r="D191" s="257"/>
      <c r="E191" s="257"/>
      <c r="F191" s="258"/>
      <c r="G191" s="10">
        <v>400</v>
      </c>
      <c r="H191" s="10">
        <v>2400</v>
      </c>
      <c r="I191" s="12" t="s">
        <v>10</v>
      </c>
      <c r="J191" s="7" t="s">
        <v>0</v>
      </c>
    </row>
    <row r="192" spans="2:19" x14ac:dyDescent="0.2">
      <c r="B192" s="231"/>
      <c r="C192" s="256" t="s">
        <v>15</v>
      </c>
      <c r="D192" s="257"/>
      <c r="E192" s="257"/>
      <c r="F192" s="258"/>
      <c r="G192" s="13">
        <v>500</v>
      </c>
      <c r="H192" s="11">
        <v>7500</v>
      </c>
      <c r="I192" s="12" t="s">
        <v>10</v>
      </c>
      <c r="J192" s="12" t="s">
        <v>0</v>
      </c>
    </row>
    <row r="193" spans="2:19" x14ac:dyDescent="0.2">
      <c r="B193" s="231"/>
      <c r="C193" s="256" t="s">
        <v>14</v>
      </c>
      <c r="D193" s="257"/>
      <c r="E193" s="257"/>
      <c r="F193" s="258"/>
      <c r="G193" s="11">
        <v>2000</v>
      </c>
      <c r="H193" s="11">
        <v>8000</v>
      </c>
      <c r="I193" s="12" t="s">
        <v>10</v>
      </c>
      <c r="J193" s="7" t="s">
        <v>13</v>
      </c>
    </row>
    <row r="194" spans="2:19" x14ac:dyDescent="0.2">
      <c r="B194" s="231"/>
      <c r="C194" s="256" t="s">
        <v>12</v>
      </c>
      <c r="D194" s="257"/>
      <c r="E194" s="257"/>
      <c r="F194" s="258"/>
      <c r="G194" s="11">
        <v>1500</v>
      </c>
      <c r="H194" s="11">
        <v>22500</v>
      </c>
      <c r="I194" s="12" t="s">
        <v>10</v>
      </c>
      <c r="J194" s="7" t="s">
        <v>0</v>
      </c>
    </row>
    <row r="195" spans="2:19" x14ac:dyDescent="0.2">
      <c r="B195" s="231"/>
      <c r="C195" s="256" t="s">
        <v>11</v>
      </c>
      <c r="D195" s="257"/>
      <c r="E195" s="257"/>
      <c r="F195" s="258"/>
      <c r="G195" s="11">
        <v>1500</v>
      </c>
      <c r="H195" s="11">
        <v>7500</v>
      </c>
      <c r="I195" s="12" t="s">
        <v>10</v>
      </c>
      <c r="J195" s="7" t="s">
        <v>7</v>
      </c>
    </row>
    <row r="196" spans="2:19" x14ac:dyDescent="0.2">
      <c r="B196" s="231"/>
      <c r="C196" s="256" t="s">
        <v>9</v>
      </c>
      <c r="D196" s="257"/>
      <c r="E196" s="257"/>
      <c r="F196" s="258"/>
      <c r="G196" s="11">
        <v>4000</v>
      </c>
      <c r="H196" s="11">
        <v>12000</v>
      </c>
      <c r="I196" s="8" t="s">
        <v>8</v>
      </c>
      <c r="J196" s="12" t="s">
        <v>7</v>
      </c>
    </row>
    <row r="197" spans="2:19" x14ac:dyDescent="0.2">
      <c r="B197" s="231"/>
      <c r="C197" s="256" t="s">
        <v>6</v>
      </c>
      <c r="D197" s="257"/>
      <c r="E197" s="257"/>
      <c r="F197" s="258"/>
      <c r="G197" s="11">
        <v>1500</v>
      </c>
      <c r="H197" s="9">
        <f>G197*15</f>
        <v>22500</v>
      </c>
      <c r="I197" s="8" t="s">
        <v>5</v>
      </c>
      <c r="J197" s="7" t="s">
        <v>0</v>
      </c>
    </row>
    <row r="198" spans="2:19" x14ac:dyDescent="0.2">
      <c r="B198" s="231"/>
      <c r="C198" s="256" t="s">
        <v>4</v>
      </c>
      <c r="D198" s="257"/>
      <c r="E198" s="257"/>
      <c r="F198" s="258"/>
      <c r="G198" s="11">
        <v>1300</v>
      </c>
      <c r="H198" s="9">
        <f>G198*15</f>
        <v>19500</v>
      </c>
      <c r="I198" s="8" t="s">
        <v>3</v>
      </c>
      <c r="J198" s="7" t="s">
        <v>0</v>
      </c>
      <c r="K198" s="1"/>
      <c r="L198" s="1"/>
      <c r="M198" s="1"/>
      <c r="R198" s="1"/>
      <c r="S198" s="1"/>
    </row>
    <row r="199" spans="2:19" x14ac:dyDescent="0.2">
      <c r="B199" s="231"/>
      <c r="C199" s="256" t="s">
        <v>2</v>
      </c>
      <c r="D199" s="257"/>
      <c r="E199" s="257"/>
      <c r="F199" s="258"/>
      <c r="G199" s="10">
        <f>H199/35</f>
        <v>9611.4285714285706</v>
      </c>
      <c r="H199" s="9">
        <v>336400</v>
      </c>
      <c r="I199" s="8" t="s">
        <v>1</v>
      </c>
      <c r="J199" s="7" t="s">
        <v>0</v>
      </c>
      <c r="K199" s="1"/>
      <c r="L199" s="1"/>
      <c r="M199" s="1"/>
      <c r="R199" s="1"/>
      <c r="S199" s="1"/>
    </row>
    <row r="200" spans="2:19" x14ac:dyDescent="0.2">
      <c r="B200" s="232"/>
      <c r="H200" s="6">
        <f>SUM(H188:H199)</f>
        <v>471300</v>
      </c>
      <c r="K200" s="1"/>
      <c r="L200" s="1"/>
      <c r="M200" s="1"/>
      <c r="R200" s="1"/>
      <c r="S200" s="1"/>
    </row>
  </sheetData>
  <mergeCells count="121">
    <mergeCell ref="O4:P4"/>
    <mergeCell ref="Q4:Q5"/>
    <mergeCell ref="R4:R5"/>
    <mergeCell ref="S4:S5"/>
    <mergeCell ref="B7:I7"/>
    <mergeCell ref="B8:B10"/>
    <mergeCell ref="C8:S8"/>
    <mergeCell ref="C9:C10"/>
    <mergeCell ref="E9:E10"/>
    <mergeCell ref="F9:F10"/>
    <mergeCell ref="B3:B5"/>
    <mergeCell ref="C3:S3"/>
    <mergeCell ref="C4:C5"/>
    <mergeCell ref="E4:E5"/>
    <mergeCell ref="F4:F5"/>
    <mergeCell ref="G4:G5"/>
    <mergeCell ref="H4:H5"/>
    <mergeCell ref="I4:I5"/>
    <mergeCell ref="J4:M4"/>
    <mergeCell ref="N4:N5"/>
    <mergeCell ref="Q9:Q10"/>
    <mergeCell ref="R9:R10"/>
    <mergeCell ref="S9:S10"/>
    <mergeCell ref="B86:I86"/>
    <mergeCell ref="B87:B89"/>
    <mergeCell ref="C87:S87"/>
    <mergeCell ref="C88:C89"/>
    <mergeCell ref="E88:E89"/>
    <mergeCell ref="F88:F89"/>
    <mergeCell ref="G88:G89"/>
    <mergeCell ref="G9:G10"/>
    <mergeCell ref="H9:H10"/>
    <mergeCell ref="I9:I10"/>
    <mergeCell ref="J9:M9"/>
    <mergeCell ref="N9:N10"/>
    <mergeCell ref="O9:P9"/>
    <mergeCell ref="Q109:Q110"/>
    <mergeCell ref="R109:R110"/>
    <mergeCell ref="S109:S110"/>
    <mergeCell ref="R88:R89"/>
    <mergeCell ref="S88:S89"/>
    <mergeCell ref="B107:I107"/>
    <mergeCell ref="B108:B110"/>
    <mergeCell ref="C108:S108"/>
    <mergeCell ref="C109:C110"/>
    <mergeCell ref="E109:E110"/>
    <mergeCell ref="F109:F110"/>
    <mergeCell ref="G109:G110"/>
    <mergeCell ref="H109:I109"/>
    <mergeCell ref="H88:H89"/>
    <mergeCell ref="I88:I89"/>
    <mergeCell ref="J88:M88"/>
    <mergeCell ref="N88:N89"/>
    <mergeCell ref="O88:P88"/>
    <mergeCell ref="Q88:Q89"/>
    <mergeCell ref="H110:I110"/>
    <mergeCell ref="H111:I111"/>
    <mergeCell ref="H112:I112"/>
    <mergeCell ref="H113:I113"/>
    <mergeCell ref="H114:I114"/>
    <mergeCell ref="H115:I115"/>
    <mergeCell ref="J109:M109"/>
    <mergeCell ref="N109:N110"/>
    <mergeCell ref="O109:P109"/>
    <mergeCell ref="H122:I122"/>
    <mergeCell ref="H123:I123"/>
    <mergeCell ref="H124:I124"/>
    <mergeCell ref="H125:I125"/>
    <mergeCell ref="H126:I126"/>
    <mergeCell ref="H128:I128"/>
    <mergeCell ref="H116:I116"/>
    <mergeCell ref="H117:I117"/>
    <mergeCell ref="H118:I118"/>
    <mergeCell ref="H119:I119"/>
    <mergeCell ref="H120:I120"/>
    <mergeCell ref="H121:I121"/>
    <mergeCell ref="H127:I127"/>
    <mergeCell ref="B186:B200"/>
    <mergeCell ref="C186:J186"/>
    <mergeCell ref="C187:F187"/>
    <mergeCell ref="C188:F188"/>
    <mergeCell ref="C189:F189"/>
    <mergeCell ref="B138:I138"/>
    <mergeCell ref="B139:I139"/>
    <mergeCell ref="C143:C145"/>
    <mergeCell ref="C147:C154"/>
    <mergeCell ref="C156:C175"/>
    <mergeCell ref="F156:F162"/>
    <mergeCell ref="F163:F172"/>
    <mergeCell ref="F173:F175"/>
    <mergeCell ref="C196:F196"/>
    <mergeCell ref="C197:F197"/>
    <mergeCell ref="C198:F198"/>
    <mergeCell ref="C199:F199"/>
    <mergeCell ref="C190:F190"/>
    <mergeCell ref="C191:F191"/>
    <mergeCell ref="C192:F192"/>
    <mergeCell ref="C193:F193"/>
    <mergeCell ref="C194:F194"/>
    <mergeCell ref="C195:F195"/>
    <mergeCell ref="C177:G177"/>
    <mergeCell ref="F178:G178"/>
    <mergeCell ref="F179:G179"/>
    <mergeCell ref="F180:G180"/>
    <mergeCell ref="F181:G181"/>
    <mergeCell ref="B131:I131"/>
    <mergeCell ref="B132:B134"/>
    <mergeCell ref="C132:S132"/>
    <mergeCell ref="C133:C134"/>
    <mergeCell ref="E133:E134"/>
    <mergeCell ref="F133:F134"/>
    <mergeCell ref="G133:G134"/>
    <mergeCell ref="O133:P133"/>
    <mergeCell ref="Q133:Q134"/>
    <mergeCell ref="R133:R134"/>
    <mergeCell ref="H133:I133"/>
    <mergeCell ref="J133:M133"/>
    <mergeCell ref="N133:N134"/>
    <mergeCell ref="S133:S134"/>
    <mergeCell ref="H134:I134"/>
    <mergeCell ref="H135:I135"/>
  </mergeCells>
  <conditionalFormatting sqref="O42:P42">
    <cfRule type="timePeriod" dxfId="0" priority="1" timePeriod="lastMonth">
      <formula>AND(MONTH(O42)=MONTH(EDATE(TODAY(),0-1)),YEAR(O42)=YEAR(EDATE(TODAY(),0-1)))</formula>
    </cfRule>
  </conditionalFormatting>
  <dataValidations count="23">
    <dataValidation type="list" allowBlank="1" showInputMessage="1" showErrorMessage="1" sqref="S98:S100" xr:uid="{1E028BA0-29BC-49B7-8528-DF9C788459E8}">
      <formula1>$F$131:$F$141</formula1>
    </dataValidation>
    <dataValidation type="list" allowBlank="1" showInputMessage="1" showErrorMessage="1" sqref="S86 S38:S46 S28:S36 S17:S26 S111:S131 S102 S11:S15 S90:S97 S107 S135:S137 S49 S56:S67 A119" xr:uid="{C70D2E1E-6FF1-46EE-AF79-262D5DF48F11}">
      <formula1>$F$147:$F$154</formula1>
    </dataValidation>
    <dataValidation type="list" allowBlank="1" showInputMessage="1" showErrorMessage="1" sqref="N6 N17:N47 N114:N124 N86 N11:N15 N135:N137 N111:N112 N90:N97 N107 N126:N131" xr:uid="{2EEC8ED0-39CF-4A57-A144-AD9B97124FFC}">
      <formula1>$F$143:$F$145</formula1>
    </dataValidation>
    <dataValidation type="list" allowBlank="1" showInputMessage="1" showErrorMessage="1" sqref="N113" xr:uid="{0C986949-0CAA-4DA0-8898-322FCFF7B931}">
      <formula1>$F$149:$F$151</formula1>
    </dataValidation>
    <dataValidation type="list" allowBlank="1" showInputMessage="1" showErrorMessage="1" sqref="S16" xr:uid="{901E704A-8E47-4C1B-B425-FCD8FAF1DCF5}">
      <formula1>$F$146:$F$153</formula1>
    </dataValidation>
    <dataValidation type="list" allowBlank="1" showInputMessage="1" showErrorMessage="1" sqref="N106 N98:N101 Q98:Q101 N16" xr:uid="{08E8ECDA-8829-4A0B-9C03-10054980C761}">
      <formula1>$F$142:$F$144</formula1>
    </dataValidation>
    <dataValidation type="list" allowBlank="1" showInputMessage="1" showErrorMessage="1" sqref="V115 S54 S47 S37 S27" xr:uid="{D82DE7B4-B080-4777-9CB9-46F79373408C}">
      <formula1>$F$167:$F$174</formula1>
    </dataValidation>
    <dataValidation type="list" allowBlank="1" showInputMessage="1" showErrorMessage="1" sqref="Q125 N125" xr:uid="{0F41C0F1-A33A-4040-A840-8A0008F71512}">
      <formula1>$F$163:$F$165</formula1>
    </dataValidation>
    <dataValidation type="list" allowBlank="1" showInputMessage="1" showErrorMessage="1" sqref="V115" xr:uid="{CE4B23B9-8B73-49B3-ACC1-B1FAA4764115}">
      <formula1>$F$169:$F$176</formula1>
    </dataValidation>
    <dataValidation type="list" allowBlank="1" showInputMessage="1" showErrorMessage="1" sqref="Q125 N125" xr:uid="{85AABA57-E582-404E-91B0-3D504530D21D}">
      <formula1>$F$165:$F$167</formula1>
    </dataValidation>
    <dataValidation type="list" allowBlank="1" showInputMessage="1" showErrorMessage="1" sqref="V88:V90" xr:uid="{C035C549-E0CE-4392-B3A9-A3B9CDD5BBBF}">
      <formula1>$F$146:$F$157</formula1>
    </dataValidation>
    <dataValidation type="list" allowBlank="1" showInputMessage="1" showErrorMessage="1" sqref="V91:V92" xr:uid="{C6739C03-2F9C-41A6-B14B-6B315E4C451D}">
      <formula1>$F$160:$F$167</formula1>
    </dataValidation>
    <dataValidation type="list" allowBlank="1" showInputMessage="1" showErrorMessage="1" sqref="Q103:Q106 N103:N105" xr:uid="{ED5CEFE6-989F-4DDA-B023-62BEDA218D02}">
      <formula1>$F$154:$F$156</formula1>
    </dataValidation>
    <dataValidation type="list" allowBlank="1" showInputMessage="1" showErrorMessage="1" sqref="V93:V96" xr:uid="{749716D5-ECA8-4125-82D9-EC92F4401671}">
      <formula1>$F$158:$F$165</formula1>
    </dataValidation>
    <dataValidation type="list" allowBlank="1" showInputMessage="1" showErrorMessage="1" sqref="Q102 N102" xr:uid="{0E4188A6-EC47-4F21-9F80-98DC38EE837C}">
      <formula1>$F$156:$F$158</formula1>
    </dataValidation>
    <dataValidation type="list" allowBlank="1" showInputMessage="1" showErrorMessage="1" sqref="V48:V49 S48" xr:uid="{EBF3492A-2E63-4508-89F5-47BC734FE82A}">
      <formula1>$F$156:$F$163</formula1>
    </dataValidation>
    <dataValidation type="list" allowBlank="1" showInputMessage="1" showErrorMessage="1" sqref="N48:N49" xr:uid="{CD599C19-E70E-4C36-A2BC-76CA72EC44AF}">
      <formula1>$F$152:$F$154</formula1>
    </dataValidation>
    <dataValidation type="list" allowBlank="1" showInputMessage="1" showErrorMessage="1" sqref="S85 S68:S84 S50:S53 S55" xr:uid="{21B1183B-9DD8-4A8C-8C32-DA3D14D6ABFA}">
      <formula1>$F$151:$F$158</formula1>
      <formula2>0</formula2>
    </dataValidation>
    <dataValidation type="list" allowBlank="1" showInputMessage="1" showErrorMessage="1" sqref="N50:N55 N82 N85" xr:uid="{0523EEF8-60F7-4B22-9F5A-5C7BE4E9892D}">
      <formula1>$F$147:$F$149</formula1>
      <formula2>0</formula2>
    </dataValidation>
    <dataValidation type="list" allowBlank="1" showInputMessage="1" showErrorMessage="1" sqref="N56:N63 N83:N84 N65:N81" xr:uid="{633FEF0D-0E22-4371-AFD6-19586F4CCB73}">
      <formula1>#REF!</formula1>
    </dataValidation>
    <dataValidation type="list" allowBlank="1" showInputMessage="1" showErrorMessage="1" sqref="Q64 N83:N84 N64:N81" xr:uid="{764AC6CF-72D9-4100-9EBC-8743C10DBF10}">
      <formula1>$F$140:$F$142</formula1>
    </dataValidation>
    <dataValidation type="list" allowBlank="1" showInputMessage="1" showErrorMessage="1" sqref="S104:S105" xr:uid="{0E1AE6C9-4900-4713-AE8F-50FAC4DA3A71}">
      <formula1>$F$142:$F$149</formula1>
    </dataValidation>
    <dataValidation type="list" allowBlank="1" showInputMessage="1" showErrorMessage="1" sqref="S101 S103 S106" xr:uid="{C1915DDD-5537-4C43-A52C-33200B43F778}">
      <formula1>$F$144:$F$151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9E1105CD9AD3549B1C13E03C468490E" ma:contentTypeVersion="5681" ma:contentTypeDescription="A content type to manage public (operations) IDB documents" ma:contentTypeScope="" ma:versionID="dd8d538adc53f0e6d1b61f43c0779d3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f1343133a01182c6335267919310ab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0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4554/OC-BR</Approval_x0020_Number>
    <Phase xmlns="cdc7663a-08f0-4737-9e8c-148ce897a09c">PHASE_IMPLEMENTATION</Phase>
    <Document_x0020_Author xmlns="cdc7663a-08f0-4737-9e8c-148ce897a09c">Da CruzAdriana Almeida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BR-L1501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EZSHARE-41365039-55</_dlc_DocId>
    <_dlc_DocIdUrl xmlns="cdc7663a-08f0-4737-9e8c-148ce897a09c">
      <Url>https://idbg.sharepoint.com/teams/EZ-BR-LON/BR-L1501/_layouts/15/DocIdRedir.aspx?ID=EZSHARE-41365039-55</Url>
      <Description>EZSHARE-41365039-55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5728F7DB-91CF-4307-A7B0-0FA69DEE219F}"/>
</file>

<file path=customXml/itemProps2.xml><?xml version="1.0" encoding="utf-8"?>
<ds:datastoreItem xmlns:ds="http://schemas.openxmlformats.org/officeDocument/2006/customXml" ds:itemID="{EBF60CF3-1664-41DB-974F-6B83B627FAD3}"/>
</file>

<file path=customXml/itemProps3.xml><?xml version="1.0" encoding="utf-8"?>
<ds:datastoreItem xmlns:ds="http://schemas.openxmlformats.org/officeDocument/2006/customXml" ds:itemID="{A3ADCFCB-5C32-4BFA-B51A-599096464EAB}"/>
</file>

<file path=customXml/itemProps4.xml><?xml version="1.0" encoding="utf-8"?>
<ds:datastoreItem xmlns:ds="http://schemas.openxmlformats.org/officeDocument/2006/customXml" ds:itemID="{09C28AD9-0E76-499C-BB6E-AA256CD62393}"/>
</file>

<file path=customXml/itemProps5.xml><?xml version="1.0" encoding="utf-8"?>
<ds:datastoreItem xmlns:ds="http://schemas.openxmlformats.org/officeDocument/2006/customXml" ds:itemID="{32F8FC6B-AE15-49F9-A944-8036EBD18D1E}"/>
</file>

<file path=customXml/itemProps6.xml><?xml version="1.0" encoding="utf-8"?>
<ds:datastoreItem xmlns:ds="http://schemas.openxmlformats.org/officeDocument/2006/customXml" ds:itemID="{F340AAA7-510B-4604-95BF-B44F504704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(2020-2021) - publicação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Eduardo Vicente do Nascimento</dc:creator>
  <cp:keywords/>
  <cp:lastModifiedBy>Eduardo Vicente</cp:lastModifiedBy>
  <dcterms:created xsi:type="dcterms:W3CDTF">2020-12-14T17:36:16Z</dcterms:created>
  <dcterms:modified xsi:type="dcterms:W3CDTF">2021-01-05T19:53:12Z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2f477f47-90f4-481e-9ed4-55f6e296a398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0x0101001A458A224826124E8B45B1D613300CFC0089E1105CD9AD3549B1C13E03C468490E</vt:lpwstr>
  </property>
  <property fmtid="{D5CDD505-2E9C-101B-9397-08002B2CF9AE}" pid="18" name="Series Operations IDB">
    <vt:lpwstr/>
  </property>
</Properties>
</file>