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20" yWindow="45" windowWidth="18915" windowHeight="8265" activeTab="1"/>
  </bookViews>
  <sheets>
    <sheet name="Hoja1" sheetId="1" r:id="rId1"/>
    <sheet name="BD_ORIGINAL" sheetId="4" r:id="rId2"/>
    <sheet name="BD " sheetId="5" r:id="rId3"/>
    <sheet name="Secretaria Planeacion" sheetId="6" r:id="rId4"/>
    <sheet name="Secretaria tecnica OCAD" sheetId="7" r:id="rId5"/>
    <sheet name="Cuentas regalias directas" sheetId="8" r:id="rId6"/>
    <sheet name="Ejecutores" sheetId="9" r:id="rId7"/>
  </sheets>
  <definedNames>
    <definedName name="_xlnm._FilterDatabase" localSheetId="0" hidden="1">Hoja1!$A$1:$AI$17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9" l="1"/>
  <c r="B2" i="9"/>
  <c r="B3" i="9"/>
  <c r="B4" i="9"/>
  <c r="B5" i="9"/>
  <c r="B6" i="9"/>
  <c r="B7" i="9"/>
  <c r="B8" i="9"/>
  <c r="B9" i="9"/>
  <c r="B10" i="9"/>
  <c r="B11" i="9"/>
  <c r="C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8" i="9"/>
  <c r="B1" i="8"/>
  <c r="B2" i="8"/>
  <c r="B3" i="8"/>
  <c r="B4" i="8"/>
  <c r="B5" i="8"/>
  <c r="B6" i="8"/>
  <c r="C6" i="8"/>
  <c r="B7" i="8"/>
  <c r="C7" i="8"/>
  <c r="B8" i="8"/>
  <c r="B9" i="8"/>
  <c r="B10" i="8"/>
  <c r="B11" i="8"/>
  <c r="B1" i="7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4" i="7"/>
  <c r="B25" i="7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O18" i="1"/>
  <c r="P18" i="1"/>
  <c r="T18" i="1"/>
  <c r="O22" i="1"/>
  <c r="O17" i="1"/>
  <c r="P17" i="1"/>
  <c r="T17" i="1"/>
  <c r="O21" i="1"/>
  <c r="O16" i="1"/>
  <c r="P16" i="1"/>
  <c r="T16" i="1"/>
  <c r="O20" i="1"/>
  <c r="AG17" i="1"/>
  <c r="AA17" i="1"/>
  <c r="AB17" i="1"/>
  <c r="AD17" i="1"/>
  <c r="AA18" i="1"/>
  <c r="AA19" i="1"/>
  <c r="AI17" i="1"/>
</calcChain>
</file>

<file path=xl/sharedStrings.xml><?xml version="1.0" encoding="utf-8"?>
<sst xmlns="http://schemas.openxmlformats.org/spreadsheetml/2006/main" count="2069" uniqueCount="521">
  <si>
    <t>Entidad/Dependencia</t>
  </si>
  <si>
    <t>Cargo</t>
  </si>
  <si>
    <t>Nombre del entrevistado</t>
  </si>
  <si>
    <t>Fecha de inicio</t>
  </si>
  <si>
    <t>¿Cuál es el nivel de educación máximo alcanzado por  usted?</t>
  </si>
  <si>
    <t>¿Cuál es el último año aprobado en este nivel por usted?</t>
  </si>
  <si>
    <t>¿Ha recibido capacitación para el trabajo que desempeña actualmente?</t>
  </si>
  <si>
    <t>¿En total cuántos cursos de capacitación ha realizado?</t>
  </si>
  <si>
    <t>¿Qué entidad dicto eso(s) curso(s)?</t>
  </si>
  <si>
    <t>¿Cómo calificaría en promedio la calidad de la formación que ha recibido siendo 1 muy mala y 5 muy buena?</t>
  </si>
  <si>
    <t>¿Usted procesa información del SUIFP de los proyectos financiados por el SGR?</t>
  </si>
  <si>
    <t>¿Cada cuánto se actualiza la información en el SUIFP?</t>
  </si>
  <si>
    <t>¿Considera que la información de los proyectos en el SUIFP le permite realizar a tiempo sus labores?</t>
  </si>
  <si>
    <t>¿Realiza alguna otra gestión para obtener la información necesaria para llevar a cabo sus labores?</t>
  </si>
  <si>
    <t>¿Cuantos días dedica a la gestión para obtener esa información adicional?</t>
  </si>
  <si>
    <t>¿Cuántos días dedica a procesar la información de los proyectos en el SUIFP?</t>
  </si>
  <si>
    <t>¿A quién(es) le envía esta información sobre los proyectos en el SUIFP?</t>
  </si>
  <si>
    <t>¿Cada cuánto le(s) envía esa información sobre los proyectos del SUIFP?</t>
  </si>
  <si>
    <t>¿La información recolectada sobre los proyectos financiados por el SGR genera alertas para su seguimiento?</t>
  </si>
  <si>
    <t>¿Cuántos días se demora procesando las alertas sobre los proyectos financiados por el SGR?</t>
  </si>
  <si>
    <t>¿Cada cuánto se generan alertas sobre los proyectos financiados por el SGR?</t>
  </si>
  <si>
    <t>¿A quién(es) se le envían las alertas sobre los proyectos financiados por el SGR?</t>
  </si>
  <si>
    <t>¿Usted procesa información del aplicativo que registra la información de saldos e inversiones financieras de asignaciones directas?</t>
  </si>
  <si>
    <t>¿Cada cuánto se actualiza la información en el aplicativo que registra la información de saldos e inversiones financieras de asignaciones directas?</t>
  </si>
  <si>
    <t>¿Considera que la información del aplicativo que registra la información de saldos e inversiones financieras de asignaciones directas le permite realizar a tiempo sus labores?</t>
  </si>
  <si>
    <t>¿Cuántos días dedica a procesar la información que obtiene  del aplicativo que registra la información de saldos e inversiones financieras de asignaciones directas?</t>
  </si>
  <si>
    <t>¿La información recolectada sobre saldos e inversiones financieras de asignaciones directas genera alertas para su seguimiento?</t>
  </si>
  <si>
    <t>¿Cuántos días se demora procesando las alertas sobre la información de saldos e inversiones financieras de asignaciones directas?</t>
  </si>
  <si>
    <t>¿Cada cuánto se generan alertas sobre la información de saldos e inversiones financieras de asignaciones directas?</t>
  </si>
  <si>
    <t>¿A quién(es) se le envían las alertas sobre la información de saldos e inversiones financieras de asignaciones directas?</t>
  </si>
  <si>
    <t>Antes de la introducción del aplicativo para monitoreo de saldos e inversiones financieras de asignaciones directas de regalías, ¿cuántas horas tardaba al mes en solicitar y procesar esta información?</t>
  </si>
  <si>
    <t>Considera que el aplicativo le ha generado ahorros en tiempo o recursos para el monitoreo de saldos e inversiones financieras de asignaciones directas de regalías?</t>
  </si>
  <si>
    <t>¿Cuánto han sido esos ahorros?</t>
  </si>
  <si>
    <t>Alexander Rodriguez</t>
  </si>
  <si>
    <t>Dirección de Regalías – Subdirección de Control y Vigilancia</t>
  </si>
  <si>
    <t>Consultor</t>
  </si>
  <si>
    <t xml:space="preserve"> Postgrado    </t>
  </si>
  <si>
    <t>No</t>
  </si>
  <si>
    <t>Si</t>
  </si>
  <si>
    <t>Diariamente</t>
  </si>
  <si>
    <t>Reporte mensual</t>
  </si>
  <si>
    <t>Al grupo de MSCE</t>
  </si>
  <si>
    <t>Daniel Gustavo Caceres</t>
  </si>
  <si>
    <t>Postgrado</t>
  </si>
  <si>
    <t>Daniel S. Ramírez Figueredo</t>
  </si>
  <si>
    <t>Dirección de Regalías</t>
  </si>
  <si>
    <t>Mensualmente</t>
  </si>
  <si>
    <t>Organismos de Control, entidades beneficiarias, SPC</t>
  </si>
  <si>
    <t>Hernan Francisco Hernandez Santos</t>
  </si>
  <si>
    <t>DNP-DR/SCV</t>
  </si>
  <si>
    <t>Johan Giovanni Quevedo Solano</t>
  </si>
  <si>
    <t>Subdirección de Vigilancia y Control</t>
  </si>
  <si>
    <t>Entidades territoriales</t>
  </si>
  <si>
    <t>Cada mes</t>
  </si>
  <si>
    <t>Cada semana</t>
  </si>
  <si>
    <t>Semanalmente</t>
  </si>
  <si>
    <t>Juan Carlos Salazar Coral</t>
  </si>
  <si>
    <t>Direcciòn Regalìas</t>
  </si>
  <si>
    <t>Universitaria</t>
  </si>
  <si>
    <t>Organismos de Control o a quien lo solicite en uso de sus derechos.</t>
  </si>
  <si>
    <t xml:space="preserve">De acuerdo a los términos de las solicitudes </t>
  </si>
  <si>
    <t>Constantemente</t>
  </si>
  <si>
    <t>A la SPC del DNP y a Organismos de Control</t>
  </si>
  <si>
    <t>Corte mensual</t>
  </si>
  <si>
    <t>Juan Manuel Montoya Noreña</t>
  </si>
  <si>
    <t>Monica Valderrama Espitia</t>
  </si>
  <si>
    <t>Contratista</t>
  </si>
  <si>
    <t>No procesa</t>
  </si>
  <si>
    <t>A solicitud</t>
  </si>
  <si>
    <t>Permanentemente</t>
  </si>
  <si>
    <t>Mensual</t>
  </si>
  <si>
    <t>Depende de la info registrada</t>
  </si>
  <si>
    <t>Luyenny Saenz Garavito</t>
  </si>
  <si>
    <t>A las entidades que no reportan</t>
  </si>
  <si>
    <t>Natalia Naranjo Rojas</t>
  </si>
  <si>
    <t>Cada 15 dìas</t>
  </si>
  <si>
    <t>Ets</t>
  </si>
  <si>
    <t>Neila Consuelo Ruiz Martín</t>
  </si>
  <si>
    <t xml:space="preserve">Profesional Plus I </t>
  </si>
  <si>
    <t>Respuesta a quien lo solicite</t>
  </si>
  <si>
    <t>Rene Mauricio Quimbay</t>
  </si>
  <si>
    <t>Yahir Giovanny Ostos naranjo</t>
  </si>
  <si>
    <t>Marìa del Carmen Lòpez Herrera</t>
  </si>
  <si>
    <t>Subdirector tècnico</t>
  </si>
  <si>
    <t>Delegados y enlaces/Entidades, OCAD</t>
  </si>
  <si>
    <t>Trimestral/Semanal</t>
  </si>
  <si>
    <t>OCAD, Direcciòn delegados, ejecutor, enlaces</t>
  </si>
  <si>
    <t>Beneficiarios, publicaciòn web, superfinanciera, consejo superior de la judicatura</t>
  </si>
  <si>
    <t>Sin determinar aùn</t>
  </si>
  <si>
    <t>Promedio</t>
  </si>
  <si>
    <t>promedio</t>
  </si>
  <si>
    <t>minimo</t>
  </si>
  <si>
    <t>maximo</t>
  </si>
  <si>
    <t>Muy útiles</t>
  </si>
  <si>
    <t>Correo físico</t>
  </si>
  <si>
    <t>Correo electrónico</t>
  </si>
  <si>
    <t>no ee hqn enviado</t>
  </si>
  <si>
    <t>.doc</t>
  </si>
  <si>
    <t>No se han enviado</t>
  </si>
  <si>
    <t>SECRETARIA DE PLANEACION</t>
  </si>
  <si>
    <t>Sí</t>
  </si>
  <si>
    <t>SAN JOSE DE LA MONTAÑA</t>
  </si>
  <si>
    <t>Antioquia</t>
  </si>
  <si>
    <t>181.158.42.170</t>
  </si>
  <si>
    <t>OCAD BUENAVISTA</t>
  </si>
  <si>
    <t>CÓRDOBA</t>
  </si>
  <si>
    <t>BUENAVISTA</t>
  </si>
  <si>
    <t>190.109.128.231</t>
  </si>
  <si>
    <t>DNP -SEC. DE HACIENDA, SEC. GENERAL Y DE GOBIERNO</t>
  </si>
  <si>
    <t>.xls</t>
  </si>
  <si>
    <t>SEC. GENERAL Y DE GOBIERNO, SEC . DE HACIENDA</t>
  </si>
  <si>
    <t>SECRETARIA DE INFRAESTRUCTURA Y PLANEACION</t>
  </si>
  <si>
    <t>Archivo word o excel</t>
  </si>
  <si>
    <t>MEDIANTE CORREOS ELECTRONICOS</t>
  </si>
  <si>
    <t>SECRETARIA TECNICA CARMEN DE CARUPA - CUNDINAMARCA</t>
  </si>
  <si>
    <t>CUNDINAMARCA</t>
  </si>
  <si>
    <t>CARMEN DE CARUPA</t>
  </si>
  <si>
    <t>190.14.232.109</t>
  </si>
  <si>
    <t>RISARALDA</t>
  </si>
  <si>
    <t>LA CELIA</t>
  </si>
  <si>
    <t>186.0.45.187</t>
  </si>
  <si>
    <t>Algo útiles</t>
  </si>
  <si>
    <t>INTERVENTORIA FINANCIERA</t>
  </si>
  <si>
    <t>iNTERVENTORIA FINANCIERA</t>
  </si>
  <si>
    <t>ALCALDIA</t>
  </si>
  <si>
    <t>e-mail Y CORREO</t>
  </si>
  <si>
    <t>OCAD MUNICIPAL CORINTO</t>
  </si>
  <si>
    <t>CAUCA</t>
  </si>
  <si>
    <t>CORINTO</t>
  </si>
  <si>
    <t>190.0.62.246</t>
  </si>
  <si>
    <t>CALDAS</t>
  </si>
  <si>
    <t>VILLAMARIA</t>
  </si>
  <si>
    <t>190.0.63.154</t>
  </si>
  <si>
    <t>Aplicativo web</t>
  </si>
  <si>
    <t>NO E HA EMPEZADO A EJECUTAR</t>
  </si>
  <si>
    <t>.pdf</t>
  </si>
  <si>
    <t>SECRETARIA DE OBRAS PUBLICAS Y PLANEACION</t>
  </si>
  <si>
    <t>POR INTERNET</t>
  </si>
  <si>
    <t>OCAD MUNICIPIO DE CUCUNUBA</t>
  </si>
  <si>
    <t xml:space="preserve"> </t>
  </si>
  <si>
    <t>CUCUNUBA</t>
  </si>
  <si>
    <t>190.14.232.120</t>
  </si>
  <si>
    <t>no aplica</t>
  </si>
  <si>
    <t>formato en papel</t>
  </si>
  <si>
    <t>oficina asesora de planeacion</t>
  </si>
  <si>
    <t>aplicativo web</t>
  </si>
  <si>
    <t>municipio de silvia Cauca</t>
  </si>
  <si>
    <t>SILVIA</t>
  </si>
  <si>
    <t>190.255.205.250</t>
  </si>
  <si>
    <t>Magdalena</t>
  </si>
  <si>
    <t>Santa Ana</t>
  </si>
  <si>
    <t>181.154.181.233</t>
  </si>
  <si>
    <t>DNP</t>
  </si>
  <si>
    <t>SUIFT DNP</t>
  </si>
  <si>
    <t>SECRETARIA DE PLANEACION ALCALDIA DE SAN SEBASTIAN DE BUENAVISTA</t>
  </si>
  <si>
    <t>SAN SEBASTIAN DE BUENAVISTA</t>
  </si>
  <si>
    <t>MAGDALENA</t>
  </si>
  <si>
    <t>181.71.247.175</t>
  </si>
  <si>
    <t>OCAD MUNICIPAL</t>
  </si>
  <si>
    <t>CASANRE</t>
  </si>
  <si>
    <t>LA SALINA</t>
  </si>
  <si>
    <t>181.154.101.171</t>
  </si>
  <si>
    <t>PLANEACION</t>
  </si>
  <si>
    <t>OFICINA ASESORA DE PLANEACIÓN</t>
  </si>
  <si>
    <t>MUNICIPIO DE DIBULLA</t>
  </si>
  <si>
    <t>LA GUAJIRA</t>
  </si>
  <si>
    <t>DIBULLA</t>
  </si>
  <si>
    <t>186.1.165.18</t>
  </si>
  <si>
    <t>Independiente fui secretaria de planeación Quibdó 2012</t>
  </si>
  <si>
    <t>CHOCO</t>
  </si>
  <si>
    <t>QUIBDÓ</t>
  </si>
  <si>
    <t>186.112.33.207</t>
  </si>
  <si>
    <t>Papel</t>
  </si>
  <si>
    <t>Página del DNP utilizando aplicativo y reporte en línea</t>
  </si>
  <si>
    <t>EL TAMBO</t>
  </si>
  <si>
    <t>190.14.240.250</t>
  </si>
  <si>
    <t>CHIP,</t>
  </si>
  <si>
    <t>NARIÑO</t>
  </si>
  <si>
    <t>EL TABLON DE GOMEZ</t>
  </si>
  <si>
    <t>186.84.212.190</t>
  </si>
  <si>
    <t>BOYACA</t>
  </si>
  <si>
    <t>CIENEGA</t>
  </si>
  <si>
    <t>186.113.46.205</t>
  </si>
  <si>
    <t>PROVIDENCIA</t>
  </si>
  <si>
    <t>181.152.53.134</t>
  </si>
  <si>
    <t>OFICINA DE PROSPECTIVA</t>
  </si>
  <si>
    <t>LA CEJA</t>
  </si>
  <si>
    <t>ANTIOQUIA</t>
  </si>
  <si>
    <t>LA CEJA DEL TAMBO</t>
  </si>
  <si>
    <t>200.75.80.71</t>
  </si>
  <si>
    <t>cundinamarca</t>
  </si>
  <si>
    <t>fuquene</t>
  </si>
  <si>
    <t>190.25.111.34</t>
  </si>
  <si>
    <t>SANTA ANA</t>
  </si>
  <si>
    <t>186.170.197.213</t>
  </si>
  <si>
    <t>municipio de el reten magdalena</t>
  </si>
  <si>
    <t>El reten</t>
  </si>
  <si>
    <t>68.171.231.91</t>
  </si>
  <si>
    <t>OCAD MUNICIPAL SAN JOSE DE URE</t>
  </si>
  <si>
    <t>CORDOBA</t>
  </si>
  <si>
    <t>SAN JOSE DE URE</t>
  </si>
  <si>
    <t>186.116.65.255</t>
  </si>
  <si>
    <t>VALLE DEL CAUCA</t>
  </si>
  <si>
    <t>OBANDO</t>
  </si>
  <si>
    <t>186.169.100.241</t>
  </si>
  <si>
    <t>LINK</t>
  </si>
  <si>
    <t>OCAD MUNICIPAL DE VALENCIA</t>
  </si>
  <si>
    <t>cordoba</t>
  </si>
  <si>
    <t>valencia</t>
  </si>
  <si>
    <t>186.43.33.42</t>
  </si>
  <si>
    <t>BOYACÁ</t>
  </si>
  <si>
    <t>PAUNA</t>
  </si>
  <si>
    <t>181.157.210.47</t>
  </si>
  <si>
    <t>SUTATAUSA</t>
  </si>
  <si>
    <t>190.14.232.6</t>
  </si>
  <si>
    <t>Nada útiles</t>
  </si>
  <si>
    <t>SECRETARIA DE PLANEACION E INFRESTRUCURA</t>
  </si>
  <si>
    <t>APLICATRIVO WEB</t>
  </si>
  <si>
    <t>EL RETEN MAGDALENA</t>
  </si>
  <si>
    <t>EL RETEN</t>
  </si>
  <si>
    <t>186.116.201.106</t>
  </si>
  <si>
    <t>caldas</t>
  </si>
  <si>
    <t>vllamaria</t>
  </si>
  <si>
    <t>181.132.168.57</t>
  </si>
  <si>
    <t>DNP., CONTRALORIA, PROCURADURIA Y OTROS</t>
  </si>
  <si>
    <t>PLANEACION-OBARS Y DESPACHO</t>
  </si>
  <si>
    <t>PLANEACION/ALCALDIA CUASPUD</t>
  </si>
  <si>
    <t>CUASPUD</t>
  </si>
  <si>
    <t>190.111.78.155</t>
  </si>
  <si>
    <t>TOTA</t>
  </si>
  <si>
    <t>190.69.220.56</t>
  </si>
  <si>
    <t>RIOHACHA</t>
  </si>
  <si>
    <t>181.155.89.1</t>
  </si>
  <si>
    <t>SANTANDER</t>
  </si>
  <si>
    <t>PALMAS DEL SOCORRO</t>
  </si>
  <si>
    <t>186.170.242.139</t>
  </si>
  <si>
    <t>YARUMAL</t>
  </si>
  <si>
    <t>200.35.35.106</t>
  </si>
  <si>
    <t>Infraestructura</t>
  </si>
  <si>
    <t>Secretaria de Planeacion/ Municipio Pueblo Nuevo</t>
  </si>
  <si>
    <t>Municipio de Pueblo Nuevo</t>
  </si>
  <si>
    <t>Córdoba</t>
  </si>
  <si>
    <t>Pueblo Nuevo</t>
  </si>
  <si>
    <t>200.35.53.209</t>
  </si>
  <si>
    <t>Cundinamarca</t>
  </si>
  <si>
    <t>Villapinzón</t>
  </si>
  <si>
    <t>190.109.118.57</t>
  </si>
  <si>
    <t>CONCORDIA</t>
  </si>
  <si>
    <t>186.159.86.168</t>
  </si>
  <si>
    <t>POR MEDIO DE LA PLATAFORMA ESTABLECIDA POR EL DNP, EL SISTEMA DE MONITOREO Y SEGUIMIENTO.</t>
  </si>
  <si>
    <t>EL PEÑON</t>
  </si>
  <si>
    <t>186.85.137.143</t>
  </si>
  <si>
    <t>SAN PELAYO</t>
  </si>
  <si>
    <t>186.43.33.130</t>
  </si>
  <si>
    <t>DNP, CONTRALORIA, GOBERNACION, OCAD.</t>
  </si>
  <si>
    <t>MATRIZ DE SEGUIMIENTO</t>
  </si>
  <si>
    <t>OCAD TAURAMENA</t>
  </si>
  <si>
    <t>CASANARE</t>
  </si>
  <si>
    <t>TAURAMENA</t>
  </si>
  <si>
    <t>190.25.156.251</t>
  </si>
  <si>
    <t>Cordoba</t>
  </si>
  <si>
    <t>Ayapel</t>
  </si>
  <si>
    <t>186.43.2.24</t>
  </si>
  <si>
    <t>BARRANCABERMEJA</t>
  </si>
  <si>
    <t>200.35.44.202</t>
  </si>
  <si>
    <t>NO  SE HAN PRESENTADO INFORMES</t>
  </si>
  <si>
    <t>NO SE HAN PRESENTADO INFORMES</t>
  </si>
  <si>
    <t>OCAD MUNICIPAL LEGUIZAMO</t>
  </si>
  <si>
    <t>Putumayo</t>
  </si>
  <si>
    <t>Puerto Leguízamo</t>
  </si>
  <si>
    <t>201.219.120.254</t>
  </si>
  <si>
    <t>SGR</t>
  </si>
  <si>
    <t>MEDIANTE INFORMES</t>
  </si>
  <si>
    <t>GACHANTIVA</t>
  </si>
  <si>
    <t>190.14.233.148</t>
  </si>
  <si>
    <t>banco de proyectos departamental y dnp</t>
  </si>
  <si>
    <t>secretaria de planeacion departamental y dnp</t>
  </si>
  <si>
    <t>secretaria de planeacio e infraestructura del municipio de yarumal</t>
  </si>
  <si>
    <t>por medio de la paltaforma destinada para esto por el dnp</t>
  </si>
  <si>
    <t>antioquia</t>
  </si>
  <si>
    <t>yarumal</t>
  </si>
  <si>
    <t>OCAD MUNICIPAL DE BOJACÁ</t>
  </si>
  <si>
    <t>BOJACÁ</t>
  </si>
  <si>
    <t>190.254.22.139</t>
  </si>
  <si>
    <t>PUTUMAYI</t>
  </si>
  <si>
    <t>MOCOA</t>
  </si>
  <si>
    <t>190.254.52.196</t>
  </si>
  <si>
    <t>Planeacion</t>
  </si>
  <si>
    <t>planeacion</t>
  </si>
  <si>
    <t>MUNICIPIO DE AMALFI</t>
  </si>
  <si>
    <t>AMALFI</t>
  </si>
  <si>
    <t>190.109.170.18</t>
  </si>
  <si>
    <t>boyaca</t>
  </si>
  <si>
    <t>floresta</t>
  </si>
  <si>
    <t>190.147.139.36</t>
  </si>
  <si>
    <t>SAN ANTERO</t>
  </si>
  <si>
    <t>200.35.53.189</t>
  </si>
  <si>
    <t>gerencia de planeacion</t>
  </si>
  <si>
    <t>ocad municipal cogua cundinamarca</t>
  </si>
  <si>
    <t>cogua</t>
  </si>
  <si>
    <t>186.115.95.224</t>
  </si>
  <si>
    <t>CAQUETA</t>
  </si>
  <si>
    <t>PUERTO RICO</t>
  </si>
  <si>
    <t>181.236.248.220</t>
  </si>
  <si>
    <t>MIRAFLORES</t>
  </si>
  <si>
    <t>190.14.250.2</t>
  </si>
  <si>
    <t>gobernacion de amazonss</t>
  </si>
  <si>
    <t>suip</t>
  </si>
  <si>
    <t>Otro aplicativo</t>
  </si>
  <si>
    <t>por medio de cuadros</t>
  </si>
  <si>
    <t>ocad departamental amazonas</t>
  </si>
  <si>
    <t>amazona</t>
  </si>
  <si>
    <t>leticia</t>
  </si>
  <si>
    <t>181.152.47.120</t>
  </si>
  <si>
    <t>Puerto Salgar</t>
  </si>
  <si>
    <t>186.113.168.191</t>
  </si>
  <si>
    <t>sucre</t>
  </si>
  <si>
    <t>sampues</t>
  </si>
  <si>
    <t>186.43.50.246</t>
  </si>
  <si>
    <t>Secretario de Planeación</t>
  </si>
  <si>
    <t>Planeación</t>
  </si>
  <si>
    <t>Secretaría de Hacienda</t>
  </si>
  <si>
    <t>Ninguno, no se hacía reporte</t>
  </si>
  <si>
    <t>a través del sistema desarrollado para ello</t>
  </si>
  <si>
    <t>La Unión</t>
  </si>
  <si>
    <t>190.249.193.41</t>
  </si>
  <si>
    <t>NO SE REPORTABA</t>
  </si>
  <si>
    <t>A TRAVÉS DE LA PLATAFORMA DEL DNP</t>
  </si>
  <si>
    <t>TRUJILLO</t>
  </si>
  <si>
    <t>186.115.188.215</t>
  </si>
  <si>
    <t>NO SE HAN ENVIADO</t>
  </si>
  <si>
    <t>NO SE HAN ENVIADO REPORTES DE AVANCE</t>
  </si>
  <si>
    <t>NO SE HA INICIADO LA EJECUCION DE LOS PROYECTOS, PUES SE ESTA EN LA ETAPA DE CONTRATACION</t>
  </si>
  <si>
    <t>NO SE HA ENVIADO INFORME DE EJECUCION</t>
  </si>
  <si>
    <t>Secretaria de Planeacion de Quibdó</t>
  </si>
  <si>
    <t>Alcaldia Municipal de Quibdó</t>
  </si>
  <si>
    <t>Chocó</t>
  </si>
  <si>
    <t>Quibdo</t>
  </si>
  <si>
    <t>190.253.95.229</t>
  </si>
  <si>
    <t>Poco útiles</t>
  </si>
  <si>
    <t>NO</t>
  </si>
  <si>
    <t>QUETAME</t>
  </si>
  <si>
    <t>190.144.89.98</t>
  </si>
  <si>
    <t>x2</t>
  </si>
  <si>
    <t>x1</t>
  </si>
  <si>
    <t>190.144.147.97</t>
  </si>
  <si>
    <t>ANORI</t>
  </si>
  <si>
    <t>200.35.39.231</t>
  </si>
  <si>
    <t>RICAURTE</t>
  </si>
  <si>
    <t>201.244.159.161</t>
  </si>
  <si>
    <t>Sincelejo</t>
  </si>
  <si>
    <t xml:space="preserve">  </t>
  </si>
  <si>
    <t>Sucre</t>
  </si>
  <si>
    <t>190.0.245.84</t>
  </si>
  <si>
    <t>BALBOA</t>
  </si>
  <si>
    <t>200.93.161.195</t>
  </si>
  <si>
    <t>APLICATIVOS PARA REPOERTE DE INFORMACION</t>
  </si>
  <si>
    <t>ORGANO COLEGIADO DE ADMINISTRACION OCAD PUEBLORRICO</t>
  </si>
  <si>
    <t>PUEBLORRICO</t>
  </si>
  <si>
    <t>200.35.37.47</t>
  </si>
  <si>
    <t>NINGUNO</t>
  </si>
  <si>
    <t>NINGUNO HASTA EL MOMENTO NO SE HAN EJECUTADO PROYECTOS</t>
  </si>
  <si>
    <t>Secretaria de Planeación</t>
  </si>
  <si>
    <t>Municipio de Subachoque</t>
  </si>
  <si>
    <t>Subachoque</t>
  </si>
  <si>
    <t>190.216.202.250</t>
  </si>
  <si>
    <t>PLANEACION MUNICIPAL</t>
  </si>
  <si>
    <t>OCAD MUNCICIPAL DE ILES-NARIÑO</t>
  </si>
  <si>
    <t>ILES</t>
  </si>
  <si>
    <t>190.147.26.179</t>
  </si>
  <si>
    <t>lewis valencia villegas</t>
  </si>
  <si>
    <t>atlantico</t>
  </si>
  <si>
    <t>campo de la cruz</t>
  </si>
  <si>
    <t>181.157.194.34</t>
  </si>
  <si>
    <t>Respuesta abierta</t>
  </si>
  <si>
    <t>Otro (especifique)</t>
  </si>
  <si>
    <t>$</t>
  </si>
  <si>
    <t>Horas</t>
  </si>
  <si>
    <t>Colciencias</t>
  </si>
  <si>
    <t>Ente Territorial</t>
  </si>
  <si>
    <t>_x0000_</t>
  </si>
  <si>
    <t>Gracias por su tiempo.    Favor de enviar este cuestionario a un funcionario de la Secretaría de Planeación del ente territorial, o a un miembro de la Secretaría Técnica del OCAD.</t>
  </si>
  <si>
    <t>¿Qué tan útiles considera que son las auditorías visibles para la ejecución eficiente de los recursos?</t>
  </si>
  <si>
    <t>¿Cuántas personas u organizaciones participan en promedio en las auditorías visibles?</t>
  </si>
  <si>
    <t>En los proyectos que se han ejecutado en su dependencia el último año, ¿cuántas auditorías visibles se hicieron por proyecto?</t>
  </si>
  <si>
    <t>¿Cómo los envía?</t>
  </si>
  <si>
    <t>¿A quién envía los reportes de avance?</t>
  </si>
  <si>
    <t>¿Cuántas horas tarda en diligenciar estos formatos por proyecto para cada reporte de avance?</t>
  </si>
  <si>
    <t>¿Qué tipo de archivo son estos formatos?</t>
  </si>
  <si>
    <t>¿Cuántos formatos debe diligenciar para los informes de avance?</t>
  </si>
  <si>
    <t>¿A qué dependencias envía informes de avance sobre la ejecución de los proyectos?</t>
  </si>
  <si>
    <t>Para el último proyecto que ejecutaron, ¿cada cuántas semanas se realizó un reporte de avance de proyecto?</t>
  </si>
  <si>
    <t>Para el último proyecto del que fue ejecutor, ¿cuántos días tardó en cargar en el SECOP la información de contratos una vez que se hizo la contratación?</t>
  </si>
  <si>
    <t>En el último año ¿de cuántos proyectos del SGR ha sido ejecutora su dependencia?</t>
  </si>
  <si>
    <t>¿Cuánto es el salario total mensual de estas personas?</t>
  </si>
  <si>
    <t>¿Cuántas de estas personas tienen entre sus labores cargar la información de los contratos y realizar los reportes de avance de los proyectos financiados por el Sistema General de Regalías (SGR)?</t>
  </si>
  <si>
    <t>¿Cuántas personas trabajan en su dependencia?</t>
  </si>
  <si>
    <t>Dependencia / Entidad donde trabaja</t>
  </si>
  <si>
    <t>¿Usted debe hacer seguimiento a la ejecución de proyectos financiados por el SGR?</t>
  </si>
  <si>
    <t>¿Podría cuantificar estos ahorros en horas o en recursos monetarios?</t>
  </si>
  <si>
    <t>¿Considera usted que el aplicativo le ha generado ahorros en tiempo o recursos?</t>
  </si>
  <si>
    <t>¿En qué formato reportaba esta información?</t>
  </si>
  <si>
    <t>Antes de la implementación del aplicativo web para reportar la información sobre saldos e inversiones financieras de asignaciones directas, ¿cuánto tiempo tardaba al mes en reportar esta información, incluyendo recopilación de información, aprobación, firmas?</t>
  </si>
  <si>
    <t>¿Cuántas personas se dedican al mes a la generación y análisis de información para estos reportes?</t>
  </si>
  <si>
    <t>En promedio, ¿cuántas horas tarda al mes en reportar esta información?</t>
  </si>
  <si>
    <t>Actualmente, ¿cómo reporta la información sobre saldos e inversiones financieras de recursos de asignaciones directas al DNP?</t>
  </si>
  <si>
    <t>Como parte de su trabajo, ¿reporta información al DNP sobre saldos de cuentas e inversiones financieras de recursos de asignaciones directas?</t>
  </si>
  <si>
    <t>¿Cuántos días en promedio toma elaborar el plan de giros?</t>
  </si>
  <si>
    <t>¿Cuántos días en promedio toma la aprobación y designación del ejecutor?</t>
  </si>
  <si>
    <t>¿Cuántos días en promedio toma la priorización de un proyecto?</t>
  </si>
  <si>
    <t>¿Cuántos días en promedio toma el registro de un proyecto?</t>
  </si>
  <si>
    <t>¿Cuántos días en promedio toma la viabilización de un proyecto?</t>
  </si>
  <si>
    <t>¿Cuántos días en promedio pasan desde que se convoca la sesión de los OCAD y la realización de la sesión?</t>
  </si>
  <si>
    <t>Una vez que se verifican los requisitos de los proyectos y se tiene el concepto del Comité Consultivo ¿Cuántos días en promedio toma convocar a los miembros de los OCAD y enviarles los proyectos para su revisión?</t>
  </si>
  <si>
    <t>¿Cuántos días en promedio se toma el organismo correspondiente para la verificación de requisitos?</t>
  </si>
  <si>
    <t>¿Cuántos días en promedio pasan desde la inscripción de un proyecto en el Banco de Proyectos y su remisión para verificación de requisitos al organismo competente (DNP, Colciencias, Ente territorial)?</t>
  </si>
  <si>
    <t>¿Cuántos días en promedio toma el Comité Consultivo en dar su concepto sobre un proyecto?</t>
  </si>
  <si>
    <t>¿Qué porcentaje de los proyectos es enviado a un Comité Consultivo?</t>
  </si>
  <si>
    <t>¿Cuántos días en promedio pasan desde que el OCAD recibe un proyecto y éste se inscribe en el banco de proyectos?</t>
  </si>
  <si>
    <t>¿Cuántos proyectos pare ser financiados por el Sistema General de Regalías en promedio le presentan los entes territoriales en un mes?</t>
  </si>
  <si>
    <t>¿Cuántas personas componen este OCAD?</t>
  </si>
  <si>
    <t>Nombre OCAD</t>
  </si>
  <si>
    <t>¿Forma parte de la Secretaría técnica del OCAD?</t>
  </si>
  <si>
    <t>¿Cuántos días en promedio pasan desde la devolución de un proyecto verificado a los OCAD y la aprobación y designación del ejecutor en caso de que el proyecto sea priorizado y aprobado?</t>
  </si>
  <si>
    <t>¿Cuántos días tardan en promedio en verificar los requisitos de un proyecto?</t>
  </si>
  <si>
    <t>¿Cuántos días en promedio pasan desde la presentación de un proyecto a los OCAD y la devolución para verificación de requisitos?</t>
  </si>
  <si>
    <t>¿Qué porcentaje de los proyectos presentados a la Secretaría de Planeación en un mes se presentan ante los OCAD?</t>
  </si>
  <si>
    <t>¿Qué porcentaje de los proyectos recibidos en un mes se devuelven al formulador para ser ajustados?</t>
  </si>
  <si>
    <t>¿Cuántos días en promedio toma la revisión de un proyecto formulado?</t>
  </si>
  <si>
    <t>¿Cuántos días en promedio pasan entre que se recibe un proyecto y se radica?</t>
  </si>
  <si>
    <t>En promedio, ¿cuántos proyectos para ser financiados por el Sistema General de Regalías recibe la Secretaría de Planeación en un mes?</t>
  </si>
  <si>
    <t>¿Cuántas de estas personas tienen entre sus labores recibir, radicar, revisar, validar y verificar los proyectos formulados para ser financiados por el Sistema General de Regalías (SGR)?</t>
  </si>
  <si>
    <t>¿Cuántas personas trabajan en la Secretaría de Planeación?</t>
  </si>
  <si>
    <t>¿Trabaja usted en la Secretaría de Planeación del municipio?</t>
  </si>
  <si>
    <t>En el desarrollo de sus labores, ¿está usted involucrado con el Sistema General de Regalías (SGR) a través de la Secretaría de Planeación del Municipio, la Secretaría Técnica del OCAD, el reporte de saldos e inversiones financieras de regalías directas, o la ejecución de proyectos?</t>
  </si>
  <si>
    <t>Departamento</t>
  </si>
  <si>
    <t>Municipio</t>
  </si>
  <si>
    <t>Datos personalizados</t>
  </si>
  <si>
    <t>Apellido</t>
  </si>
  <si>
    <t>Nombre</t>
  </si>
  <si>
    <t>Dirección de correo electrónico</t>
  </si>
  <si>
    <t>Dirección IP</t>
  </si>
  <si>
    <t>Fecha de fin</t>
  </si>
  <si>
    <t>Identificación del recopilador</t>
  </si>
  <si>
    <t>Identificación del encuestado</t>
  </si>
  <si>
    <t>MEDIANTE INFORMES MENSUALES, BIMENSULES, ANUALES</t>
  </si>
  <si>
    <t>NA</t>
  </si>
  <si>
    <t>181.154.86.245</t>
  </si>
  <si>
    <t>SECRETARIA FINANCIERA Y ADMINISTRATIVA</t>
  </si>
  <si>
    <t>NOCAIMA</t>
  </si>
  <si>
    <t>190.85.23.66</t>
  </si>
  <si>
    <t>Número de dependencias</t>
  </si>
  <si>
    <t>Promedio funcionarios por proyecto</t>
  </si>
  <si>
    <t>Días promedio entre devolución OCAD y aprobación</t>
  </si>
  <si>
    <t>Días promedio para la verificación de requisitos</t>
  </si>
  <si>
    <t>Días promedio entre envío a OCAD y devolución para revisión de requisitos</t>
  </si>
  <si>
    <t>Porcentaje promedio de proyectos que se envían a OCAD</t>
  </si>
  <si>
    <t>Porcentaje de proyectos promedio que se devuelven al formulador para ser revisados</t>
  </si>
  <si>
    <t>Días promedio para revisión proyecto</t>
  </si>
  <si>
    <t>Días promedio entre recepción y radicación proyecto</t>
  </si>
  <si>
    <t>Promedio deproyectos x SP</t>
  </si>
  <si>
    <t>Número de proyectos promedio que reciben en un mes TOTAL</t>
  </si>
  <si>
    <t>Salario promedio</t>
  </si>
  <si>
    <t>Salario mensual total de estas personas</t>
  </si>
  <si>
    <t>Numero de personas en SP encargadas de recibir y revisar proyectos de inversion de SGR</t>
  </si>
  <si>
    <t>Total respuestas</t>
  </si>
  <si>
    <t>Promedio tiempo verificación (ET, DNP, COLCIENCIAS)</t>
  </si>
  <si>
    <t>Días promedio plan de giros de un proyecto</t>
  </si>
  <si>
    <t>Días promedio aprobación y designación de ejecutor de un proyecto</t>
  </si>
  <si>
    <t>Días promedio prioriización de un proyecto</t>
  </si>
  <si>
    <t>Días promedio registro de un proyecto</t>
  </si>
  <si>
    <t>Días promedio viabilización de un proyecto</t>
  </si>
  <si>
    <t>Días entre convocatoria sesión OCAD y sesión</t>
  </si>
  <si>
    <t>Días para convocar sesión OCAD</t>
  </si>
  <si>
    <t>Días promedio para verificación de requisitos DNP</t>
  </si>
  <si>
    <t>Días promedio para verificación de requisitos Colciencias</t>
  </si>
  <si>
    <t>Días promedio para verificación de requisitos ET</t>
  </si>
  <si>
    <t>Días promedio entre inscripción a Banco de Proyectos y envío para verificación de requisitos</t>
  </si>
  <si>
    <t>Días promedio que tarda comité consultivo en dar concepto tecnico</t>
  </si>
  <si>
    <t>% proyectos enviado a comité consultivo</t>
  </si>
  <si>
    <t>Días promedio entre recepción de proyecto e inscripción en Banco de Proyectos</t>
  </si>
  <si>
    <t>Proyectos promedio por OCAD</t>
  </si>
  <si>
    <t>Proyectos promedio que reciben en un mes TOTAL</t>
  </si>
  <si>
    <t>Salario total mensual</t>
  </si>
  <si>
    <t>Personas promedio por OCAD</t>
  </si>
  <si>
    <t>Total personas OCAD</t>
  </si>
  <si>
    <t>Recursos promedio reportadas que se ahorran por aplicativo</t>
  </si>
  <si>
    <t>Recursos totales reportadas que se ahorran por aplicativo</t>
  </si>
  <si>
    <t>Horas promedio reportadas que se ahorran por aplicativo</t>
  </si>
  <si>
    <t>Horas totales reportadas que se ahorran por aplicativo</t>
  </si>
  <si>
    <t>Horas promedio al mes en reportar info antes aplicativo</t>
  </si>
  <si>
    <t>Horas totales al mes en reportar info antes aplicativo</t>
  </si>
  <si>
    <t>Número de personas promedio dedicadas a resportes</t>
  </si>
  <si>
    <t>Número de personas totales dedicadas a reportes</t>
  </si>
  <si>
    <t>Horas promedio al mes en reportar info</t>
  </si>
  <si>
    <t>Horas totales al mes en reportar info</t>
  </si>
  <si>
    <t>Tiempo promedio por reporte</t>
  </si>
  <si>
    <t>% que considera auditorías visibles muy útiles</t>
  </si>
  <si>
    <t>% que considera auditorías visibles algo útiles</t>
  </si>
  <si>
    <t>% que considera auditorías visibles poco útiles</t>
  </si>
  <si>
    <t>% que considera auditorías visibles nada útiles</t>
  </si>
  <si>
    <t>personas que considera auditorías visibles muy útiles</t>
  </si>
  <si>
    <t>personas que considera auditorías visibles algo útiles</t>
  </si>
  <si>
    <t>personas que considera auditorías visibles poco útiles</t>
  </si>
  <si>
    <t>personas que considera auditorías visibles nada útiles</t>
  </si>
  <si>
    <t>Personas promedio que participan en auditorías visibles</t>
  </si>
  <si>
    <t>Número de auditorías visibles realizadas por ejecutor</t>
  </si>
  <si>
    <t>Número de auditorías visibles realizadas por proyecto</t>
  </si>
  <si>
    <t>Número de auditorías visibles realizadas</t>
  </si>
  <si>
    <t>Número de dependencias promedio a las que se les envía reporte</t>
  </si>
  <si>
    <t>días</t>
  </si>
  <si>
    <t>Horas promedio en diligenciar formatos</t>
  </si>
  <si>
    <t>Promedio de formatos a diligenciar para reportes de avance</t>
  </si>
  <si>
    <t>Promedio de semanas en que se realizó reporte avance</t>
  </si>
  <si>
    <t>Días promedio en cargar información al SECOP</t>
  </si>
  <si>
    <t>Promedio proyectos por dependencia</t>
  </si>
  <si>
    <t>Número de proyectos que ha sido ejecutor en el ultimo año</t>
  </si>
  <si>
    <t>Salario mensual promedio</t>
  </si>
  <si>
    <t>Salario mensual total</t>
  </si>
  <si>
    <t>Núemro de personas promedio x entidad encargadas de dar seguimiento a proyectos</t>
  </si>
  <si>
    <t>Número de personas encargadas de dar seguimiento a proyectos SGR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</si>
</sst>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mm/dd/yyyy"/>
    <numFmt numFmtId="166" formatCode="_-[$$-409]* #,##0.00_ ;_-[$$-409]* \-#,##0.00\ ;_-[$$-409]* &quot;-&quot;??_ ;_-@_ 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.5"/>
      <color theme="1"/>
      <name val="Arial Narrow"/>
      <family val="2"/>
    </font>
    <font>
      <b/>
      <sz val="9.5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Microsoft Sans Serif"/>
    </font>
    <font>
      <sz val="10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164" fontId="1" fillId="0" borderId="0" xfId="0" applyNumberFormat="1" applyFont="1" applyAlignment="1">
      <alignment horizontal="center"/>
    </xf>
    <xf numFmtId="10" fontId="1" fillId="0" borderId="0" xfId="1" applyNumberFormat="1" applyFont="1" applyAlignment="1">
      <alignment horizontal="center"/>
    </xf>
    <xf numFmtId="0" fontId="6" fillId="0" borderId="0" xfId="2"/>
    <xf numFmtId="0" fontId="6" fillId="2" borderId="0" xfId="2" applyFill="1"/>
    <xf numFmtId="165" fontId="6" fillId="0" borderId="0" xfId="2" applyNumberFormat="1"/>
    <xf numFmtId="2" fontId="6" fillId="0" borderId="0" xfId="2" applyNumberFormat="1"/>
    <xf numFmtId="0" fontId="6" fillId="0" borderId="0" xfId="2" applyNumberFormat="1"/>
    <xf numFmtId="166" fontId="6" fillId="0" borderId="0" xfId="2" applyNumberFormat="1"/>
    <xf numFmtId="9" fontId="0" fillId="0" borderId="0" xfId="3" applyFont="1"/>
    <xf numFmtId="0" fontId="0" fillId="0" borderId="0" xfId="3" applyNumberFormat="1" applyFont="1"/>
    <xf numFmtId="167" fontId="6" fillId="0" borderId="0" xfId="2" applyNumberFormat="1"/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"/>
  <sheetViews>
    <sheetView topLeftCell="W1" workbookViewId="0">
      <selection activeCell="AB6" sqref="AB6"/>
    </sheetView>
  </sheetViews>
  <sheetFormatPr defaultColWidth="10.85546875" defaultRowHeight="12.75" x14ac:dyDescent="0.2"/>
  <cols>
    <col min="1" max="1" width="21" style="4" bestFit="1" customWidth="1"/>
    <col min="2" max="2" width="15.42578125" style="4" bestFit="1" customWidth="1"/>
    <col min="3" max="35" width="10.85546875" style="4"/>
    <col min="36" max="16384" width="10.85546875" style="1"/>
  </cols>
  <sheetData>
    <row r="1" spans="1:35" ht="280.5" x14ac:dyDescent="0.2">
      <c r="A1" s="6" t="s">
        <v>2</v>
      </c>
      <c r="B1" s="6" t="s">
        <v>0</v>
      </c>
      <c r="C1" s="7" t="s">
        <v>1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13</v>
      </c>
      <c r="AA1" s="7" t="s">
        <v>14</v>
      </c>
      <c r="AB1" s="7" t="s">
        <v>25</v>
      </c>
      <c r="AC1" s="7" t="s">
        <v>26</v>
      </c>
      <c r="AD1" s="7" t="s">
        <v>27</v>
      </c>
      <c r="AE1" s="7" t="s">
        <v>28</v>
      </c>
      <c r="AF1" s="7" t="s">
        <v>29</v>
      </c>
      <c r="AG1" s="7" t="s">
        <v>30</v>
      </c>
      <c r="AH1" s="7" t="s">
        <v>31</v>
      </c>
      <c r="AI1" s="7" t="s">
        <v>32</v>
      </c>
    </row>
    <row r="2" spans="1:35" x14ac:dyDescent="0.2">
      <c r="A2" s="3" t="s">
        <v>33</v>
      </c>
      <c r="B2" s="3" t="s">
        <v>34</v>
      </c>
      <c r="C2" s="4" t="s">
        <v>35</v>
      </c>
      <c r="D2" s="5">
        <v>39904</v>
      </c>
      <c r="E2" s="3" t="s">
        <v>36</v>
      </c>
      <c r="F2" s="4">
        <v>1</v>
      </c>
      <c r="G2" s="4" t="s">
        <v>37</v>
      </c>
      <c r="K2" s="4" t="s">
        <v>37</v>
      </c>
      <c r="W2" s="4" t="s">
        <v>38</v>
      </c>
      <c r="X2" s="4" t="s">
        <v>39</v>
      </c>
      <c r="Y2" s="4" t="s">
        <v>38</v>
      </c>
      <c r="Z2" s="4" t="s">
        <v>38</v>
      </c>
      <c r="AA2" s="4">
        <v>20</v>
      </c>
      <c r="AB2" s="4">
        <v>10</v>
      </c>
      <c r="AC2" s="4" t="s">
        <v>38</v>
      </c>
      <c r="AD2" s="4">
        <v>10</v>
      </c>
      <c r="AE2" s="2" t="s">
        <v>40</v>
      </c>
      <c r="AF2" s="2" t="s">
        <v>41</v>
      </c>
      <c r="AG2" s="4">
        <v>25</v>
      </c>
      <c r="AH2" s="4" t="s">
        <v>38</v>
      </c>
      <c r="AI2" s="4">
        <v>160</v>
      </c>
    </row>
    <row r="3" spans="1:35" x14ac:dyDescent="0.2">
      <c r="A3" s="4" t="s">
        <v>42</v>
      </c>
      <c r="B3" s="3" t="s">
        <v>34</v>
      </c>
      <c r="C3" s="4" t="s">
        <v>35</v>
      </c>
      <c r="D3" s="5">
        <v>40210</v>
      </c>
      <c r="E3" s="4" t="s">
        <v>43</v>
      </c>
      <c r="F3" s="4">
        <v>2</v>
      </c>
      <c r="G3" s="4" t="s">
        <v>37</v>
      </c>
    </row>
    <row r="4" spans="1:35" x14ac:dyDescent="0.2">
      <c r="A4" s="3" t="s">
        <v>44</v>
      </c>
      <c r="B4" s="2" t="s">
        <v>45</v>
      </c>
      <c r="C4" s="4" t="s">
        <v>35</v>
      </c>
      <c r="D4" s="5">
        <v>39264</v>
      </c>
      <c r="E4" s="4" t="s">
        <v>43</v>
      </c>
      <c r="F4" s="4">
        <v>1</v>
      </c>
      <c r="G4" s="4" t="s">
        <v>37</v>
      </c>
      <c r="K4" s="4" t="s">
        <v>37</v>
      </c>
      <c r="W4" s="4" t="s">
        <v>38</v>
      </c>
      <c r="X4" s="4" t="s">
        <v>46</v>
      </c>
      <c r="Y4" s="4" t="s">
        <v>38</v>
      </c>
      <c r="Z4" s="4" t="s">
        <v>37</v>
      </c>
      <c r="AD4" s="4">
        <v>5</v>
      </c>
      <c r="AE4" s="4" t="s">
        <v>46</v>
      </c>
      <c r="AF4" s="2" t="s">
        <v>47</v>
      </c>
      <c r="AG4" s="4">
        <v>80</v>
      </c>
      <c r="AH4" s="4" t="s">
        <v>38</v>
      </c>
      <c r="AI4" s="4">
        <v>40</v>
      </c>
    </row>
    <row r="5" spans="1:35" x14ac:dyDescent="0.2">
      <c r="A5" s="3" t="s">
        <v>48</v>
      </c>
      <c r="B5" s="3" t="s">
        <v>49</v>
      </c>
      <c r="C5" s="4" t="s">
        <v>35</v>
      </c>
      <c r="D5" s="5">
        <v>41244</v>
      </c>
      <c r="E5" s="4" t="s">
        <v>43</v>
      </c>
      <c r="G5" s="4" t="s">
        <v>37</v>
      </c>
      <c r="K5" s="4" t="s">
        <v>37</v>
      </c>
    </row>
    <row r="6" spans="1:35" x14ac:dyDescent="0.2">
      <c r="A6" s="3" t="s">
        <v>50</v>
      </c>
      <c r="B6" s="2" t="s">
        <v>51</v>
      </c>
      <c r="D6" s="5">
        <v>41244</v>
      </c>
      <c r="E6" s="4" t="s">
        <v>43</v>
      </c>
      <c r="F6" s="4">
        <v>2</v>
      </c>
      <c r="G6" s="4" t="s">
        <v>37</v>
      </c>
      <c r="K6" s="4" t="s">
        <v>38</v>
      </c>
      <c r="L6" s="4" t="s">
        <v>54</v>
      </c>
      <c r="M6" s="4" t="s">
        <v>38</v>
      </c>
      <c r="N6" s="4" t="s">
        <v>38</v>
      </c>
      <c r="O6" s="4">
        <v>365</v>
      </c>
      <c r="P6" s="4">
        <v>20</v>
      </c>
      <c r="Q6" s="4" t="s">
        <v>52</v>
      </c>
      <c r="R6" s="4" t="s">
        <v>53</v>
      </c>
      <c r="S6" s="4" t="s">
        <v>38</v>
      </c>
      <c r="T6" s="4">
        <v>10</v>
      </c>
      <c r="U6" s="4" t="s">
        <v>55</v>
      </c>
      <c r="W6" s="4" t="s">
        <v>37</v>
      </c>
    </row>
    <row r="7" spans="1:35" x14ac:dyDescent="0.2">
      <c r="A7" s="3" t="s">
        <v>56</v>
      </c>
      <c r="B7" s="4" t="s">
        <v>57</v>
      </c>
      <c r="C7" s="4" t="s">
        <v>35</v>
      </c>
      <c r="D7" s="5">
        <v>40940</v>
      </c>
      <c r="E7" s="4" t="s">
        <v>58</v>
      </c>
      <c r="G7" s="4" t="s">
        <v>37</v>
      </c>
      <c r="K7" s="4" t="s">
        <v>38</v>
      </c>
      <c r="M7" s="4" t="s">
        <v>37</v>
      </c>
      <c r="N7" s="4" t="s">
        <v>38</v>
      </c>
      <c r="O7" s="4">
        <v>4</v>
      </c>
      <c r="P7" s="4">
        <v>1</v>
      </c>
      <c r="Q7" s="2" t="s">
        <v>59</v>
      </c>
      <c r="R7" s="2" t="s">
        <v>60</v>
      </c>
      <c r="S7" s="4" t="s">
        <v>38</v>
      </c>
      <c r="T7" s="4">
        <v>6</v>
      </c>
      <c r="U7" s="2" t="s">
        <v>61</v>
      </c>
      <c r="V7" s="2" t="s">
        <v>62</v>
      </c>
      <c r="W7" s="4" t="s">
        <v>38</v>
      </c>
      <c r="X7" s="4" t="s">
        <v>63</v>
      </c>
      <c r="Y7" s="4" t="s">
        <v>38</v>
      </c>
      <c r="Z7" s="4" t="s">
        <v>37</v>
      </c>
      <c r="AB7" s="4">
        <v>2</v>
      </c>
      <c r="AC7" s="4" t="s">
        <v>38</v>
      </c>
      <c r="AD7" s="4">
        <v>3</v>
      </c>
      <c r="AE7" s="4" t="s">
        <v>63</v>
      </c>
      <c r="AF7" s="2" t="s">
        <v>62</v>
      </c>
      <c r="AG7" s="4">
        <v>7</v>
      </c>
      <c r="AH7" s="4" t="s">
        <v>38</v>
      </c>
      <c r="AI7" s="4">
        <v>40</v>
      </c>
    </row>
    <row r="8" spans="1:35" x14ac:dyDescent="0.2">
      <c r="A8" s="3" t="s">
        <v>64</v>
      </c>
      <c r="B8" s="2" t="s">
        <v>34</v>
      </c>
      <c r="C8" s="4" t="s">
        <v>35</v>
      </c>
      <c r="D8" s="5">
        <v>40179</v>
      </c>
      <c r="E8" s="4" t="s">
        <v>43</v>
      </c>
      <c r="G8" s="4" t="s">
        <v>37</v>
      </c>
      <c r="K8" s="4" t="s">
        <v>37</v>
      </c>
    </row>
    <row r="9" spans="1:35" x14ac:dyDescent="0.2">
      <c r="A9" s="3" t="s">
        <v>65</v>
      </c>
      <c r="B9" s="4" t="s">
        <v>57</v>
      </c>
      <c r="C9" s="4" t="s">
        <v>66</v>
      </c>
      <c r="D9" s="5">
        <v>40909</v>
      </c>
      <c r="E9" s="4" t="s">
        <v>43</v>
      </c>
      <c r="F9" s="4">
        <v>2</v>
      </c>
      <c r="G9" s="4" t="s">
        <v>37</v>
      </c>
      <c r="K9" s="4" t="s">
        <v>38</v>
      </c>
      <c r="M9" s="4" t="s">
        <v>37</v>
      </c>
      <c r="N9" s="4" t="s">
        <v>38</v>
      </c>
      <c r="O9" s="4">
        <v>5</v>
      </c>
      <c r="P9" s="4" t="s">
        <v>67</v>
      </c>
      <c r="Q9" s="4" t="s">
        <v>68</v>
      </c>
      <c r="R9" s="4" t="s">
        <v>68</v>
      </c>
      <c r="S9" s="4" t="s">
        <v>38</v>
      </c>
      <c r="T9" s="4">
        <v>2</v>
      </c>
      <c r="U9" s="4" t="s">
        <v>69</v>
      </c>
      <c r="V9" s="4" t="s">
        <v>68</v>
      </c>
      <c r="W9" s="4" t="s">
        <v>38</v>
      </c>
      <c r="X9" s="4" t="s">
        <v>70</v>
      </c>
      <c r="Y9" s="4" t="s">
        <v>38</v>
      </c>
      <c r="Z9" s="4" t="s">
        <v>37</v>
      </c>
      <c r="AC9" s="4" t="s">
        <v>38</v>
      </c>
      <c r="AD9" s="4">
        <v>1</v>
      </c>
      <c r="AE9" s="4" t="s">
        <v>71</v>
      </c>
      <c r="AF9" s="4" t="s">
        <v>68</v>
      </c>
      <c r="AG9" s="4">
        <v>15</v>
      </c>
      <c r="AH9" s="4" t="s">
        <v>38</v>
      </c>
      <c r="AI9" s="4">
        <v>8</v>
      </c>
    </row>
    <row r="10" spans="1:35" x14ac:dyDescent="0.2">
      <c r="A10" s="3" t="s">
        <v>72</v>
      </c>
      <c r="B10" s="4" t="s">
        <v>57</v>
      </c>
      <c r="C10" s="4" t="s">
        <v>35</v>
      </c>
      <c r="D10" s="5">
        <v>41306</v>
      </c>
      <c r="E10" s="4" t="s">
        <v>43</v>
      </c>
      <c r="F10" s="4">
        <v>1</v>
      </c>
      <c r="G10" s="4" t="s">
        <v>37</v>
      </c>
      <c r="K10" s="4" t="s">
        <v>37</v>
      </c>
      <c r="W10" s="4" t="s">
        <v>38</v>
      </c>
      <c r="X10" s="4" t="s">
        <v>46</v>
      </c>
      <c r="Y10" s="4" t="s">
        <v>38</v>
      </c>
      <c r="Z10" s="4" t="s">
        <v>37</v>
      </c>
      <c r="AB10" s="4">
        <v>3</v>
      </c>
      <c r="AC10" s="4" t="s">
        <v>38</v>
      </c>
      <c r="AD10" s="4">
        <v>3</v>
      </c>
      <c r="AE10" s="4" t="s">
        <v>70</v>
      </c>
      <c r="AF10" s="4" t="s">
        <v>73</v>
      </c>
      <c r="AG10" s="4">
        <v>48</v>
      </c>
      <c r="AH10" s="4" t="s">
        <v>38</v>
      </c>
      <c r="AI10" s="4">
        <v>24</v>
      </c>
    </row>
    <row r="11" spans="1:35" x14ac:dyDescent="0.2">
      <c r="A11" s="3" t="s">
        <v>74</v>
      </c>
      <c r="B11" s="4" t="s">
        <v>57</v>
      </c>
      <c r="C11" s="4" t="s">
        <v>35</v>
      </c>
      <c r="E11" s="4" t="s">
        <v>43</v>
      </c>
      <c r="F11" s="4">
        <v>1</v>
      </c>
      <c r="G11" s="4" t="s">
        <v>37</v>
      </c>
      <c r="K11" s="4" t="s">
        <v>37</v>
      </c>
      <c r="W11" s="4" t="s">
        <v>38</v>
      </c>
      <c r="X11" s="4" t="s">
        <v>53</v>
      </c>
      <c r="Y11" s="4" t="s">
        <v>37</v>
      </c>
      <c r="Z11" s="4" t="s">
        <v>38</v>
      </c>
      <c r="AA11" s="4">
        <v>2</v>
      </c>
      <c r="AB11" s="4">
        <v>1</v>
      </c>
      <c r="AC11" s="4" t="s">
        <v>38</v>
      </c>
      <c r="AD11" s="4">
        <v>3</v>
      </c>
      <c r="AE11" s="4" t="s">
        <v>75</v>
      </c>
      <c r="AF11" s="4" t="s">
        <v>76</v>
      </c>
    </row>
    <row r="12" spans="1:35" x14ac:dyDescent="0.2">
      <c r="A12" s="3" t="s">
        <v>77</v>
      </c>
      <c r="B12" s="4" t="s">
        <v>57</v>
      </c>
      <c r="C12" s="4" t="s">
        <v>78</v>
      </c>
      <c r="D12" s="5">
        <v>38687</v>
      </c>
      <c r="E12" s="4" t="s">
        <v>43</v>
      </c>
      <c r="F12" s="4">
        <v>2</v>
      </c>
      <c r="G12" s="4" t="s">
        <v>37</v>
      </c>
      <c r="K12" s="4" t="s">
        <v>37</v>
      </c>
      <c r="W12" s="4" t="s">
        <v>38</v>
      </c>
      <c r="X12" s="4" t="s">
        <v>46</v>
      </c>
      <c r="Y12" s="4" t="s">
        <v>38</v>
      </c>
      <c r="Z12" s="4" t="s">
        <v>37</v>
      </c>
      <c r="AB12" s="4">
        <v>5</v>
      </c>
      <c r="AC12" s="4" t="s">
        <v>38</v>
      </c>
      <c r="AD12" s="4">
        <v>5</v>
      </c>
      <c r="AE12" s="4" t="s">
        <v>46</v>
      </c>
      <c r="AF12" s="4" t="s">
        <v>79</v>
      </c>
      <c r="AG12" s="4">
        <v>10</v>
      </c>
      <c r="AH12" s="4" t="s">
        <v>38</v>
      </c>
      <c r="AI12" s="4">
        <v>40</v>
      </c>
    </row>
    <row r="13" spans="1:35" x14ac:dyDescent="0.2">
      <c r="A13" s="4" t="s">
        <v>80</v>
      </c>
      <c r="B13" s="3" t="s">
        <v>34</v>
      </c>
      <c r="C13" s="4" t="s">
        <v>35</v>
      </c>
      <c r="D13" s="5">
        <v>40940</v>
      </c>
      <c r="E13" s="4" t="s">
        <v>43</v>
      </c>
      <c r="F13" s="4">
        <v>1</v>
      </c>
      <c r="G13" s="4" t="s">
        <v>37</v>
      </c>
      <c r="K13" s="4" t="s">
        <v>37</v>
      </c>
      <c r="W13" s="4" t="s">
        <v>37</v>
      </c>
    </row>
    <row r="14" spans="1:35" x14ac:dyDescent="0.2">
      <c r="A14" s="2" t="s">
        <v>81</v>
      </c>
      <c r="B14" s="2" t="s">
        <v>34</v>
      </c>
      <c r="C14" s="4" t="s">
        <v>35</v>
      </c>
      <c r="D14" s="5">
        <v>40940</v>
      </c>
      <c r="E14" s="4" t="s">
        <v>43</v>
      </c>
      <c r="G14" s="4" t="s">
        <v>37</v>
      </c>
      <c r="K14" s="4" t="s">
        <v>37</v>
      </c>
    </row>
    <row r="15" spans="1:35" x14ac:dyDescent="0.2">
      <c r="A15" s="4" t="s">
        <v>82</v>
      </c>
      <c r="B15" s="2" t="s">
        <v>34</v>
      </c>
      <c r="C15" s="4" t="s">
        <v>83</v>
      </c>
      <c r="D15" s="5">
        <v>41244</v>
      </c>
      <c r="E15" s="4" t="s">
        <v>43</v>
      </c>
      <c r="F15" s="4">
        <v>2</v>
      </c>
      <c r="G15" s="4" t="s">
        <v>37</v>
      </c>
      <c r="K15" s="4" t="s">
        <v>38</v>
      </c>
      <c r="L15" s="4" t="s">
        <v>39</v>
      </c>
      <c r="M15" s="4" t="s">
        <v>37</v>
      </c>
      <c r="N15" s="4" t="s">
        <v>38</v>
      </c>
      <c r="O15" s="4">
        <v>30</v>
      </c>
      <c r="P15" s="4">
        <v>5</v>
      </c>
      <c r="Q15" s="4" t="s">
        <v>84</v>
      </c>
      <c r="R15" s="4" t="s">
        <v>85</v>
      </c>
      <c r="S15" s="4" t="s">
        <v>38</v>
      </c>
      <c r="T15" s="4">
        <v>15</v>
      </c>
      <c r="U15" s="4" t="s">
        <v>70</v>
      </c>
      <c r="V15" s="4" t="s">
        <v>86</v>
      </c>
      <c r="W15" s="4" t="s">
        <v>38</v>
      </c>
      <c r="X15" s="4" t="s">
        <v>70</v>
      </c>
      <c r="Y15" s="4" t="s">
        <v>37</v>
      </c>
      <c r="Z15" s="4" t="s">
        <v>38</v>
      </c>
      <c r="AA15" s="4">
        <v>30</v>
      </c>
      <c r="AB15" s="4">
        <v>15</v>
      </c>
      <c r="AC15" s="4" t="s">
        <v>38</v>
      </c>
      <c r="AD15" s="4">
        <v>15</v>
      </c>
      <c r="AE15" s="4" t="s">
        <v>46</v>
      </c>
      <c r="AF15" s="4" t="s">
        <v>87</v>
      </c>
      <c r="AG15" s="4">
        <v>60</v>
      </c>
      <c r="AH15" s="4" t="s">
        <v>38</v>
      </c>
      <c r="AI15" s="4" t="s">
        <v>88</v>
      </c>
    </row>
    <row r="16" spans="1:35" s="9" customFormat="1" x14ac:dyDescent="0.2">
      <c r="A16" s="8" t="s">
        <v>89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>
        <f>AVERAGE(30,O7,O9,O15)</f>
        <v>17.25</v>
      </c>
      <c r="P16" s="8">
        <f>AVERAGE(1.66,P6,P7,P15)</f>
        <v>6.915</v>
      </c>
      <c r="Q16" s="8"/>
      <c r="R16" s="8"/>
      <c r="S16" s="8"/>
      <c r="T16" s="8">
        <f>AVERAGE(T6,T7,T9,T15)</f>
        <v>8.25</v>
      </c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4:35" x14ac:dyDescent="0.2">
      <c r="O17" s="4">
        <f>MIN(30,O7:O15)</f>
        <v>4</v>
      </c>
      <c r="P17" s="10">
        <f>MIN(1.66,P7:P15)</f>
        <v>1</v>
      </c>
      <c r="T17" s="4">
        <f>MIN(T6:T15)</f>
        <v>2</v>
      </c>
      <c r="AA17" s="4">
        <f>AVERAGE(AA2,AA11,AA15)</f>
        <v>17.333333333333332</v>
      </c>
      <c r="AB17" s="4">
        <f>AVERAGE(AB2,AB7,AB10,AB11,AB12,AB15)</f>
        <v>6</v>
      </c>
      <c r="AD17" s="4">
        <f>AVERAGE(AD2,AD4,AD7,AD9,AD10,AD11,AD12,AD15)</f>
        <v>5.625</v>
      </c>
      <c r="AG17" s="4">
        <f>AVERAGE(AG2,AG4,AG7,AG9,AG10,AG12,AG15)</f>
        <v>35</v>
      </c>
      <c r="AI17" s="4">
        <f>AVERAGE(AI2,AI4,AI7,AI9,AI10,AI12)</f>
        <v>52</v>
      </c>
    </row>
    <row r="18" spans="14:35" x14ac:dyDescent="0.2">
      <c r="O18" s="4">
        <f>MAX(30,O7:O15)</f>
        <v>30</v>
      </c>
      <c r="P18" s="4">
        <f>MAX(P6,P7,P15)</f>
        <v>20</v>
      </c>
      <c r="T18" s="4">
        <f>MAX(T6,T7,T9,T15)</f>
        <v>15</v>
      </c>
      <c r="AA18" s="4">
        <f>AA17+AB17+AD17</f>
        <v>28.958333333333332</v>
      </c>
    </row>
    <row r="19" spans="14:35" x14ac:dyDescent="0.2">
      <c r="AA19" s="11">
        <f>(AG17-AA18)/AG17</f>
        <v>0.17261904761904764</v>
      </c>
    </row>
    <row r="20" spans="14:35" x14ac:dyDescent="0.2">
      <c r="N20" s="4" t="s">
        <v>90</v>
      </c>
      <c r="O20" s="4">
        <f>O16+P16+T16</f>
        <v>32.414999999999999</v>
      </c>
    </row>
    <row r="21" spans="14:35" x14ac:dyDescent="0.2">
      <c r="N21" s="4" t="s">
        <v>91</v>
      </c>
      <c r="O21" s="10">
        <f>O17+P17+T17</f>
        <v>7</v>
      </c>
    </row>
    <row r="22" spans="14:35" x14ac:dyDescent="0.2">
      <c r="N22" s="4" t="s">
        <v>92</v>
      </c>
      <c r="O22" s="10">
        <f>O18+P18+T18</f>
        <v>65</v>
      </c>
    </row>
  </sheetData>
  <autoFilter ref="A1:AI17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0"/>
  <sheetViews>
    <sheetView tabSelected="1" workbookViewId="0">
      <selection activeCell="F36" sqref="F36"/>
    </sheetView>
  </sheetViews>
  <sheetFormatPr defaultColWidth="9.140625" defaultRowHeight="12.75" x14ac:dyDescent="0.2"/>
  <cols>
    <col min="1" max="1" width="8.85546875" style="12" customWidth="1"/>
    <col min="2" max="2" width="9.140625" style="12" customWidth="1"/>
    <col min="3" max="3" width="13.28515625" style="12" customWidth="1"/>
    <col min="4" max="4" width="15.7109375" style="12" customWidth="1"/>
    <col min="5" max="5" width="13.85546875" style="12" bestFit="1" customWidth="1"/>
    <col min="6" max="6" width="15" style="12" customWidth="1"/>
    <col min="7" max="20" width="9.140625" style="12" customWidth="1"/>
    <col min="21" max="21" width="9.140625" style="13" customWidth="1"/>
    <col min="22" max="16384" width="9.140625" style="12"/>
  </cols>
  <sheetData>
    <row r="1" spans="1:90" x14ac:dyDescent="0.2">
      <c r="A1" s="12" t="s">
        <v>444</v>
      </c>
      <c r="B1" s="12" t="s">
        <v>443</v>
      </c>
      <c r="C1" s="12" t="s">
        <v>3</v>
      </c>
      <c r="D1" s="12" t="s">
        <v>442</v>
      </c>
      <c r="E1" s="12" t="s">
        <v>441</v>
      </c>
      <c r="F1" s="12" t="s">
        <v>440</v>
      </c>
      <c r="G1" s="12" t="s">
        <v>439</v>
      </c>
      <c r="H1" s="12" t="s">
        <v>438</v>
      </c>
      <c r="I1" s="12" t="s">
        <v>437</v>
      </c>
      <c r="J1" s="12" t="s">
        <v>436</v>
      </c>
      <c r="K1" s="12" t="s">
        <v>435</v>
      </c>
      <c r="L1" s="12" t="s">
        <v>434</v>
      </c>
      <c r="N1" s="12" t="s">
        <v>433</v>
      </c>
      <c r="P1" s="12" t="s">
        <v>432</v>
      </c>
      <c r="Q1" s="12" t="s">
        <v>431</v>
      </c>
      <c r="R1" s="12" t="s">
        <v>394</v>
      </c>
      <c r="S1" s="12" t="s">
        <v>430</v>
      </c>
      <c r="T1" s="12" t="s">
        <v>429</v>
      </c>
      <c r="U1" s="13" t="s">
        <v>428</v>
      </c>
      <c r="V1" s="12" t="s">
        <v>427</v>
      </c>
      <c r="W1" s="12" t="s">
        <v>426</v>
      </c>
      <c r="X1" s="12" t="s">
        <v>425</v>
      </c>
      <c r="Y1" s="12" t="s">
        <v>424</v>
      </c>
      <c r="Z1" s="12" t="s">
        <v>423</v>
      </c>
      <c r="AA1" s="12" t="s">
        <v>422</v>
      </c>
      <c r="AC1" s="12" t="s">
        <v>421</v>
      </c>
      <c r="AD1" s="12" t="s">
        <v>420</v>
      </c>
      <c r="AE1" s="12" t="s">
        <v>394</v>
      </c>
      <c r="AF1" s="12" t="s">
        <v>419</v>
      </c>
      <c r="AG1" s="12" t="s">
        <v>418</v>
      </c>
      <c r="AH1" s="12" t="s">
        <v>417</v>
      </c>
      <c r="AI1" s="12" t="s">
        <v>416</v>
      </c>
      <c r="AJ1" s="12" t="s">
        <v>415</v>
      </c>
      <c r="AK1" s="12" t="s">
        <v>414</v>
      </c>
      <c r="AN1" s="12" t="s">
        <v>413</v>
      </c>
      <c r="AO1" s="12" t="s">
        <v>412</v>
      </c>
      <c r="AP1" s="12" t="s">
        <v>411</v>
      </c>
      <c r="AQ1" s="12" t="s">
        <v>410</v>
      </c>
      <c r="AR1" s="12" t="s">
        <v>409</v>
      </c>
      <c r="AS1" s="12" t="s">
        <v>408</v>
      </c>
      <c r="AT1" s="12" t="s">
        <v>407</v>
      </c>
      <c r="AU1" s="12" t="s">
        <v>406</v>
      </c>
      <c r="AW1" s="12" t="s">
        <v>405</v>
      </c>
      <c r="AX1" s="12" t="s">
        <v>404</v>
      </c>
      <c r="AY1" s="12" t="s">
        <v>403</v>
      </c>
      <c r="AZ1" s="12" t="s">
        <v>402</v>
      </c>
      <c r="BA1" s="12" t="s">
        <v>401</v>
      </c>
      <c r="BE1" s="12" t="s">
        <v>400</v>
      </c>
      <c r="BG1" s="12" t="s">
        <v>399</v>
      </c>
      <c r="BI1" s="12" t="s">
        <v>398</v>
      </c>
      <c r="BK1" s="12" t="s">
        <v>397</v>
      </c>
      <c r="BL1" s="12" t="s">
        <v>396</v>
      </c>
      <c r="BM1" s="12" t="s">
        <v>395</v>
      </c>
      <c r="BN1" s="12" t="s">
        <v>394</v>
      </c>
      <c r="BO1" s="12" t="s">
        <v>393</v>
      </c>
      <c r="BP1" s="12" t="s">
        <v>392</v>
      </c>
      <c r="BQ1" s="12" t="s">
        <v>391</v>
      </c>
      <c r="BR1" s="12" t="s">
        <v>390</v>
      </c>
      <c r="BS1" s="12" t="s">
        <v>389</v>
      </c>
      <c r="BT1" s="12" t="s">
        <v>388</v>
      </c>
      <c r="BZ1" s="12" t="s">
        <v>387</v>
      </c>
      <c r="CA1" s="12" t="s">
        <v>386</v>
      </c>
      <c r="CB1" s="12" t="s">
        <v>385</v>
      </c>
      <c r="CF1" s="12" t="s">
        <v>384</v>
      </c>
      <c r="CG1" s="12" t="s">
        <v>383</v>
      </c>
      <c r="CH1" s="12" t="s">
        <v>382</v>
      </c>
      <c r="CL1" s="12" t="s">
        <v>381</v>
      </c>
    </row>
    <row r="2" spans="1:90" x14ac:dyDescent="0.2">
      <c r="A2" s="12" t="s">
        <v>380</v>
      </c>
      <c r="B2" s="12" t="s">
        <v>380</v>
      </c>
      <c r="C2" s="12" t="s">
        <v>380</v>
      </c>
      <c r="D2" s="12" t="s">
        <v>380</v>
      </c>
      <c r="E2" s="12" t="s">
        <v>380</v>
      </c>
      <c r="F2" s="12" t="s">
        <v>380</v>
      </c>
      <c r="G2" s="12" t="s">
        <v>380</v>
      </c>
      <c r="H2" s="12" t="s">
        <v>380</v>
      </c>
      <c r="I2" s="12" t="s">
        <v>380</v>
      </c>
      <c r="J2" s="12" t="s">
        <v>374</v>
      </c>
      <c r="K2" s="12" t="s">
        <v>374</v>
      </c>
      <c r="L2" s="12" t="s">
        <v>100</v>
      </c>
      <c r="M2" s="12" t="s">
        <v>37</v>
      </c>
      <c r="N2" s="12" t="s">
        <v>100</v>
      </c>
      <c r="O2" s="12" t="s">
        <v>37</v>
      </c>
      <c r="P2" s="12" t="s">
        <v>374</v>
      </c>
      <c r="Q2" s="12" t="s">
        <v>374</v>
      </c>
      <c r="R2" s="12" t="s">
        <v>376</v>
      </c>
      <c r="S2" s="12" t="s">
        <v>374</v>
      </c>
      <c r="T2" s="12" t="s">
        <v>374</v>
      </c>
      <c r="U2" s="13" t="s">
        <v>374</v>
      </c>
      <c r="V2" s="12" t="s">
        <v>374</v>
      </c>
      <c r="W2" s="12" t="s">
        <v>374</v>
      </c>
      <c r="X2" s="12" t="s">
        <v>374</v>
      </c>
      <c r="Y2" s="12" t="s">
        <v>374</v>
      </c>
      <c r="Z2" s="12" t="s">
        <v>374</v>
      </c>
      <c r="AA2" s="12" t="s">
        <v>100</v>
      </c>
      <c r="AB2" s="12" t="s">
        <v>37</v>
      </c>
      <c r="AC2" s="12" t="s">
        <v>374</v>
      </c>
      <c r="AD2" s="12" t="s">
        <v>374</v>
      </c>
      <c r="AE2" s="12" t="s">
        <v>376</v>
      </c>
      <c r="AF2" s="12" t="s">
        <v>374</v>
      </c>
      <c r="AG2" s="12" t="s">
        <v>374</v>
      </c>
      <c r="AH2" s="12" t="s">
        <v>374</v>
      </c>
      <c r="AI2" s="12" t="s">
        <v>374</v>
      </c>
      <c r="AJ2" s="12" t="s">
        <v>374</v>
      </c>
      <c r="AK2" s="12" t="s">
        <v>379</v>
      </c>
      <c r="AL2" s="12" t="s">
        <v>378</v>
      </c>
      <c r="AM2" s="12" t="s">
        <v>152</v>
      </c>
      <c r="AN2" s="12" t="s">
        <v>374</v>
      </c>
      <c r="AO2" s="12" t="s">
        <v>374</v>
      </c>
      <c r="AP2" s="12" t="s">
        <v>374</v>
      </c>
      <c r="AQ2" s="12" t="s">
        <v>374</v>
      </c>
      <c r="AR2" s="12" t="s">
        <v>374</v>
      </c>
      <c r="AS2" s="12" t="s">
        <v>374</v>
      </c>
      <c r="AT2" s="12" t="s">
        <v>374</v>
      </c>
      <c r="AU2" s="12" t="s">
        <v>100</v>
      </c>
      <c r="AV2" s="12" t="s">
        <v>37</v>
      </c>
      <c r="AW2" s="12" t="s">
        <v>374</v>
      </c>
      <c r="AX2" s="12" t="s">
        <v>374</v>
      </c>
      <c r="AY2" s="12" t="s">
        <v>374</v>
      </c>
      <c r="AZ2" s="12" t="s">
        <v>374</v>
      </c>
      <c r="BA2" s="12" t="s">
        <v>172</v>
      </c>
      <c r="BB2" s="12" t="s">
        <v>112</v>
      </c>
      <c r="BC2" s="12" t="s">
        <v>308</v>
      </c>
      <c r="BD2" s="12" t="s">
        <v>375</v>
      </c>
      <c r="BE2" s="12" t="s">
        <v>100</v>
      </c>
      <c r="BF2" s="12" t="s">
        <v>37</v>
      </c>
      <c r="BG2" s="12" t="s">
        <v>377</v>
      </c>
      <c r="BH2" s="12" t="s">
        <v>376</v>
      </c>
      <c r="BI2" s="12" t="s">
        <v>100</v>
      </c>
      <c r="BJ2" s="12" t="s">
        <v>37</v>
      </c>
      <c r="BK2" s="12" t="s">
        <v>374</v>
      </c>
      <c r="BL2" s="12" t="s">
        <v>374</v>
      </c>
      <c r="BM2" s="12" t="s">
        <v>374</v>
      </c>
      <c r="BN2" s="12" t="s">
        <v>376</v>
      </c>
      <c r="BO2" s="12" t="s">
        <v>374</v>
      </c>
      <c r="BP2" s="12" t="s">
        <v>374</v>
      </c>
      <c r="BQ2" s="12" t="s">
        <v>374</v>
      </c>
      <c r="BR2" s="12" t="s">
        <v>374</v>
      </c>
      <c r="BS2" s="12" t="s">
        <v>374</v>
      </c>
      <c r="BT2" s="12" t="s">
        <v>97</v>
      </c>
      <c r="BU2" s="12" t="s">
        <v>109</v>
      </c>
      <c r="BV2" s="12" t="s">
        <v>135</v>
      </c>
      <c r="BW2" s="12" t="s">
        <v>143</v>
      </c>
      <c r="BX2" s="12" t="s">
        <v>145</v>
      </c>
      <c r="BY2" s="12" t="s">
        <v>375</v>
      </c>
      <c r="BZ2" s="12" t="s">
        <v>374</v>
      </c>
      <c r="CA2" s="12" t="s">
        <v>374</v>
      </c>
      <c r="CB2" s="12" t="s">
        <v>95</v>
      </c>
      <c r="CC2" s="12" t="s">
        <v>94</v>
      </c>
      <c r="CD2" s="12" t="s">
        <v>133</v>
      </c>
      <c r="CE2" s="12" t="s">
        <v>375</v>
      </c>
      <c r="CF2" s="12" t="s">
        <v>374</v>
      </c>
      <c r="CG2" s="12" t="s">
        <v>374</v>
      </c>
      <c r="CH2" s="12" t="s">
        <v>215</v>
      </c>
      <c r="CI2" s="12" t="s">
        <v>339</v>
      </c>
      <c r="CJ2" s="12" t="s">
        <v>121</v>
      </c>
      <c r="CK2" s="12" t="s">
        <v>93</v>
      </c>
      <c r="CL2" s="12" t="s">
        <v>374</v>
      </c>
    </row>
    <row r="3" spans="1:90" x14ac:dyDescent="0.2">
      <c r="A3" s="12">
        <v>2551768612</v>
      </c>
      <c r="B3" s="12">
        <v>39625768</v>
      </c>
      <c r="C3" s="14">
        <v>41368.925138888888</v>
      </c>
      <c r="D3" s="14">
        <v>41368.937962962962</v>
      </c>
      <c r="E3" s="12" t="s">
        <v>373</v>
      </c>
      <c r="J3" s="12" t="s">
        <v>372</v>
      </c>
      <c r="K3" s="12" t="s">
        <v>371</v>
      </c>
      <c r="L3" s="12" t="s">
        <v>100</v>
      </c>
      <c r="N3" s="12" t="s">
        <v>100</v>
      </c>
      <c r="P3" s="12">
        <v>4</v>
      </c>
      <c r="Q3" s="12">
        <v>2</v>
      </c>
      <c r="R3" s="12">
        <v>1160000</v>
      </c>
      <c r="S3" s="12">
        <v>1</v>
      </c>
      <c r="T3" s="12">
        <v>5</v>
      </c>
      <c r="U3" s="13">
        <v>15</v>
      </c>
      <c r="V3" s="12">
        <v>50</v>
      </c>
      <c r="W3" s="12">
        <v>0</v>
      </c>
      <c r="X3" s="12">
        <v>7</v>
      </c>
      <c r="Y3" s="12">
        <v>5</v>
      </c>
      <c r="Z3" s="12">
        <v>7</v>
      </c>
      <c r="AA3" s="12" t="s">
        <v>100</v>
      </c>
      <c r="AC3" s="12" t="s">
        <v>370</v>
      </c>
      <c r="AD3" s="12">
        <v>1</v>
      </c>
      <c r="AE3" s="12">
        <v>116000</v>
      </c>
    </row>
    <row r="4" spans="1:90" x14ac:dyDescent="0.2">
      <c r="A4" s="12">
        <v>2551460021</v>
      </c>
      <c r="B4" s="12">
        <v>39625768</v>
      </c>
      <c r="C4" s="14">
        <v>41368.82298611111</v>
      </c>
      <c r="D4" s="14">
        <v>41368.830949074072</v>
      </c>
      <c r="E4" s="12" t="s">
        <v>369</v>
      </c>
      <c r="J4" s="12" t="s">
        <v>368</v>
      </c>
      <c r="K4" s="12" t="s">
        <v>177</v>
      </c>
      <c r="L4" s="12" t="s">
        <v>100</v>
      </c>
      <c r="N4" s="12" t="s">
        <v>100</v>
      </c>
      <c r="P4" s="12">
        <v>2</v>
      </c>
      <c r="Q4" s="12">
        <v>1</v>
      </c>
      <c r="R4" s="12">
        <v>1117750</v>
      </c>
      <c r="S4" s="12">
        <v>1</v>
      </c>
      <c r="T4" s="12">
        <v>2</v>
      </c>
      <c r="U4" s="13">
        <v>5</v>
      </c>
      <c r="V4" s="12">
        <v>1</v>
      </c>
      <c r="W4" s="12">
        <v>1</v>
      </c>
      <c r="X4" s="12">
        <v>5</v>
      </c>
      <c r="Y4" s="12">
        <v>4</v>
      </c>
      <c r="Z4" s="12">
        <v>7</v>
      </c>
      <c r="AA4" s="12" t="s">
        <v>100</v>
      </c>
      <c r="AC4" s="12" t="s">
        <v>367</v>
      </c>
      <c r="AD4" s="12">
        <v>3</v>
      </c>
      <c r="AE4" s="12">
        <v>2500000</v>
      </c>
      <c r="AF4" s="12">
        <v>1</v>
      </c>
      <c r="AG4" s="12">
        <v>4</v>
      </c>
      <c r="AH4" s="12">
        <v>1</v>
      </c>
      <c r="AI4" s="12">
        <v>4</v>
      </c>
      <c r="AJ4" s="12">
        <v>7</v>
      </c>
      <c r="AK4" s="12">
        <v>7</v>
      </c>
      <c r="AL4" s="12">
        <v>7</v>
      </c>
      <c r="AM4" s="12">
        <v>7</v>
      </c>
      <c r="AN4" s="12">
        <v>7</v>
      </c>
      <c r="AO4" s="12">
        <v>7</v>
      </c>
      <c r="AP4" s="12">
        <v>7</v>
      </c>
      <c r="AQ4" s="12">
        <v>5</v>
      </c>
      <c r="AR4" s="12">
        <v>7</v>
      </c>
      <c r="AS4" s="12">
        <v>5</v>
      </c>
      <c r="AT4" s="12">
        <v>15</v>
      </c>
      <c r="AV4" s="12" t="s">
        <v>37</v>
      </c>
      <c r="BI4" s="12" t="s">
        <v>100</v>
      </c>
      <c r="BK4" s="12" t="s">
        <v>366</v>
      </c>
      <c r="BL4" s="12">
        <v>2</v>
      </c>
      <c r="BM4" s="12">
        <v>1</v>
      </c>
      <c r="BN4" s="12">
        <v>1117500</v>
      </c>
      <c r="BO4" s="12">
        <v>0</v>
      </c>
      <c r="BP4" s="12">
        <v>0</v>
      </c>
      <c r="BQ4" s="12">
        <v>0</v>
      </c>
      <c r="BR4" s="12">
        <v>0</v>
      </c>
      <c r="BS4" s="12">
        <v>0</v>
      </c>
      <c r="BT4" s="12" t="s">
        <v>97</v>
      </c>
      <c r="BZ4" s="12">
        <v>0</v>
      </c>
      <c r="CA4" s="12">
        <v>0</v>
      </c>
      <c r="CB4" s="12" t="s">
        <v>95</v>
      </c>
      <c r="CF4" s="12">
        <v>0</v>
      </c>
      <c r="CG4" s="12">
        <v>0</v>
      </c>
      <c r="CK4" s="12" t="s">
        <v>93</v>
      </c>
    </row>
    <row r="5" spans="1:90" x14ac:dyDescent="0.2">
      <c r="A5" s="12">
        <v>2551403959</v>
      </c>
      <c r="B5" s="12">
        <v>39625768</v>
      </c>
      <c r="C5" s="14">
        <v>41368.751493055555</v>
      </c>
      <c r="D5" s="14">
        <v>41368.816828703704</v>
      </c>
      <c r="E5" s="12" t="s">
        <v>365</v>
      </c>
      <c r="J5" s="12" t="s">
        <v>364</v>
      </c>
      <c r="K5" s="12" t="s">
        <v>244</v>
      </c>
      <c r="L5" s="12" t="s">
        <v>100</v>
      </c>
      <c r="N5" s="12" t="s">
        <v>100</v>
      </c>
      <c r="P5" s="12">
        <v>3</v>
      </c>
      <c r="Q5" s="12">
        <v>1</v>
      </c>
      <c r="R5" s="12">
        <v>2332000</v>
      </c>
      <c r="S5" s="12">
        <v>1</v>
      </c>
      <c r="T5" s="12">
        <v>10</v>
      </c>
      <c r="U5" s="13">
        <v>10</v>
      </c>
      <c r="V5" s="12">
        <v>1</v>
      </c>
      <c r="W5" s="12">
        <v>1</v>
      </c>
      <c r="X5" s="12">
        <v>5</v>
      </c>
      <c r="Y5" s="12">
        <v>10</v>
      </c>
      <c r="Z5" s="12">
        <v>5</v>
      </c>
      <c r="AA5" s="12" t="s">
        <v>100</v>
      </c>
      <c r="AC5" s="12" t="s">
        <v>363</v>
      </c>
      <c r="AD5" s="12">
        <v>3</v>
      </c>
      <c r="AE5" s="12">
        <v>0</v>
      </c>
      <c r="AF5" s="12">
        <v>1</v>
      </c>
      <c r="AG5" s="12">
        <v>5</v>
      </c>
      <c r="AH5" s="12">
        <v>100</v>
      </c>
      <c r="AI5" s="12">
        <v>15</v>
      </c>
      <c r="AJ5" s="12">
        <v>5</v>
      </c>
      <c r="AK5" s="12">
        <v>10</v>
      </c>
      <c r="AN5" s="12">
        <v>10</v>
      </c>
      <c r="AO5" s="12">
        <v>60</v>
      </c>
      <c r="AP5" s="12">
        <v>30</v>
      </c>
      <c r="AQ5" s="12">
        <v>2</v>
      </c>
      <c r="AR5" s="12">
        <v>2</v>
      </c>
      <c r="AS5" s="12">
        <v>5</v>
      </c>
      <c r="AT5" s="12">
        <v>10</v>
      </c>
      <c r="AV5" s="12" t="s">
        <v>37</v>
      </c>
      <c r="BI5" s="12" t="s">
        <v>100</v>
      </c>
      <c r="BK5" s="12" t="s">
        <v>362</v>
      </c>
      <c r="BL5" s="12">
        <v>4</v>
      </c>
      <c r="BM5" s="12">
        <v>1</v>
      </c>
      <c r="BN5" s="12">
        <v>2332000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V5" s="12" t="s">
        <v>135</v>
      </c>
      <c r="BY5" s="12" t="s">
        <v>361</v>
      </c>
      <c r="BZ5" s="12">
        <v>0</v>
      </c>
      <c r="CA5" s="12">
        <v>0</v>
      </c>
      <c r="CB5" s="12" t="s">
        <v>95</v>
      </c>
      <c r="CE5" s="12" t="s">
        <v>360</v>
      </c>
      <c r="CF5" s="12">
        <v>0</v>
      </c>
      <c r="CG5" s="12">
        <v>0</v>
      </c>
      <c r="CI5" s="12" t="s">
        <v>339</v>
      </c>
    </row>
    <row r="6" spans="1:90" x14ac:dyDescent="0.2">
      <c r="A6" s="12">
        <v>2550474034</v>
      </c>
      <c r="B6" s="12">
        <v>39625768</v>
      </c>
      <c r="C6" s="14">
        <v>41368.539733796293</v>
      </c>
      <c r="D6" s="14">
        <v>41368.557476851849</v>
      </c>
      <c r="E6" s="12" t="s">
        <v>359</v>
      </c>
      <c r="J6" s="12" t="s">
        <v>358</v>
      </c>
      <c r="K6" s="12" t="s">
        <v>187</v>
      </c>
      <c r="L6" s="12" t="s">
        <v>100</v>
      </c>
      <c r="N6" s="12" t="s">
        <v>100</v>
      </c>
      <c r="P6" s="12">
        <v>3</v>
      </c>
      <c r="Q6" s="12">
        <v>1</v>
      </c>
      <c r="R6" s="12">
        <v>1000000</v>
      </c>
      <c r="S6" s="12">
        <v>1</v>
      </c>
      <c r="T6" s="12">
        <v>30</v>
      </c>
      <c r="U6" s="13">
        <v>5</v>
      </c>
      <c r="V6" s="12">
        <v>0</v>
      </c>
      <c r="W6" s="12">
        <v>1</v>
      </c>
      <c r="X6" s="12">
        <v>3</v>
      </c>
      <c r="Y6" s="12">
        <v>5</v>
      </c>
      <c r="Z6" s="12">
        <v>20</v>
      </c>
      <c r="AA6" s="12" t="s">
        <v>100</v>
      </c>
      <c r="AC6" s="12" t="s">
        <v>357</v>
      </c>
      <c r="AD6" s="12">
        <v>5</v>
      </c>
      <c r="AE6" s="12">
        <v>4000000</v>
      </c>
      <c r="AF6" s="12">
        <v>2</v>
      </c>
      <c r="AG6" s="12">
        <v>1</v>
      </c>
      <c r="AH6" s="12">
        <v>2</v>
      </c>
      <c r="AI6" s="12">
        <v>1</v>
      </c>
      <c r="AJ6" s="12">
        <v>15</v>
      </c>
      <c r="AK6" s="12">
        <v>15</v>
      </c>
      <c r="AL6" s="12">
        <v>5</v>
      </c>
      <c r="AM6" s="12">
        <v>15</v>
      </c>
      <c r="AN6" s="12">
        <v>5</v>
      </c>
      <c r="AO6" s="12">
        <v>5</v>
      </c>
      <c r="AP6" s="12">
        <v>10</v>
      </c>
      <c r="AQ6" s="12">
        <v>10</v>
      </c>
      <c r="AR6" s="12">
        <v>1</v>
      </c>
      <c r="AS6" s="12">
        <v>4</v>
      </c>
      <c r="AT6" s="12">
        <v>20</v>
      </c>
      <c r="AU6" s="12" t="s">
        <v>100</v>
      </c>
      <c r="AW6" s="12" t="s">
        <v>356</v>
      </c>
      <c r="AX6" s="12">
        <v>1</v>
      </c>
      <c r="AY6" s="12">
        <v>1</v>
      </c>
      <c r="AZ6" s="12">
        <v>15</v>
      </c>
      <c r="BA6" s="12" t="s">
        <v>172</v>
      </c>
      <c r="BB6" s="12" t="s">
        <v>112</v>
      </c>
      <c r="BE6" s="12" t="s">
        <v>100</v>
      </c>
      <c r="BG6" s="12">
        <v>3</v>
      </c>
      <c r="BH6" s="12">
        <v>600</v>
      </c>
      <c r="BI6" s="12" t="s">
        <v>100</v>
      </c>
      <c r="BK6" s="12" t="s">
        <v>99</v>
      </c>
      <c r="BL6" s="12">
        <v>3</v>
      </c>
      <c r="BM6" s="12">
        <v>1</v>
      </c>
      <c r="BN6" s="12">
        <v>900000</v>
      </c>
      <c r="BO6" s="12">
        <v>1</v>
      </c>
      <c r="BP6" s="12">
        <v>1</v>
      </c>
      <c r="BQ6" s="12">
        <v>2</v>
      </c>
      <c r="BR6" s="12" t="s">
        <v>152</v>
      </c>
      <c r="BS6" s="12">
        <v>2</v>
      </c>
      <c r="BT6" s="12" t="s">
        <v>97</v>
      </c>
      <c r="BU6" s="12" t="s">
        <v>109</v>
      </c>
      <c r="BZ6" s="12">
        <v>5</v>
      </c>
      <c r="CA6" s="12" t="s">
        <v>152</v>
      </c>
      <c r="CB6" s="12" t="s">
        <v>95</v>
      </c>
      <c r="CF6" s="12">
        <v>1</v>
      </c>
      <c r="CG6" s="12">
        <v>2</v>
      </c>
      <c r="CK6" s="12" t="s">
        <v>93</v>
      </c>
    </row>
    <row r="7" spans="1:90" x14ac:dyDescent="0.2">
      <c r="A7" s="12">
        <v>2549548960</v>
      </c>
      <c r="B7" s="12">
        <v>39625768</v>
      </c>
      <c r="C7" s="14">
        <v>41367.919247685182</v>
      </c>
      <c r="D7" s="14">
        <v>41367.919814814813</v>
      </c>
      <c r="E7" s="12" t="s">
        <v>355</v>
      </c>
      <c r="J7" s="12" t="s">
        <v>354</v>
      </c>
      <c r="K7" s="12" t="s">
        <v>118</v>
      </c>
      <c r="L7" s="12" t="s">
        <v>100</v>
      </c>
      <c r="N7" s="12" t="s">
        <v>100</v>
      </c>
    </row>
    <row r="8" spans="1:90" x14ac:dyDescent="0.2">
      <c r="A8" s="12">
        <v>2549508958</v>
      </c>
      <c r="B8" s="12">
        <v>39625768</v>
      </c>
      <c r="C8" s="14">
        <v>41367.902303240742</v>
      </c>
      <c r="D8" s="14">
        <v>41367.945810185185</v>
      </c>
      <c r="E8" s="12" t="s">
        <v>353</v>
      </c>
      <c r="J8" s="12" t="s">
        <v>350</v>
      </c>
      <c r="K8" s="12" t="s">
        <v>352</v>
      </c>
      <c r="L8" s="12" t="s">
        <v>100</v>
      </c>
      <c r="N8" s="12" t="s">
        <v>100</v>
      </c>
      <c r="P8" s="12">
        <v>43</v>
      </c>
      <c r="Q8" s="12">
        <v>3</v>
      </c>
      <c r="R8" s="12">
        <v>7699999</v>
      </c>
      <c r="S8" s="12">
        <v>4</v>
      </c>
      <c r="T8" s="12">
        <v>1</v>
      </c>
      <c r="U8" s="13">
        <v>1</v>
      </c>
      <c r="V8" s="12">
        <v>0</v>
      </c>
      <c r="W8" s="12">
        <v>100</v>
      </c>
      <c r="X8" s="12" t="s">
        <v>351</v>
      </c>
      <c r="Y8" s="12">
        <v>1</v>
      </c>
      <c r="Z8" s="12" t="s">
        <v>139</v>
      </c>
      <c r="AA8" s="12" t="s">
        <v>100</v>
      </c>
      <c r="AC8" s="12" t="s">
        <v>350</v>
      </c>
      <c r="AD8" s="12">
        <v>3</v>
      </c>
      <c r="AE8" s="12">
        <v>0</v>
      </c>
      <c r="AF8" s="12">
        <v>4</v>
      </c>
      <c r="AG8" s="12">
        <v>5</v>
      </c>
      <c r="AH8" s="12">
        <v>100</v>
      </c>
      <c r="AI8" s="12">
        <v>6</v>
      </c>
      <c r="AJ8" s="12">
        <v>0</v>
      </c>
      <c r="AK8" s="12">
        <v>1</v>
      </c>
      <c r="AN8" s="12">
        <v>0</v>
      </c>
      <c r="AO8" s="12">
        <v>7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V8" s="12" t="s">
        <v>37</v>
      </c>
      <c r="BJ8" s="12" t="s">
        <v>37</v>
      </c>
    </row>
    <row r="9" spans="1:90" x14ac:dyDescent="0.2">
      <c r="A9" s="12">
        <v>2549497674</v>
      </c>
      <c r="B9" s="12">
        <v>39625768</v>
      </c>
      <c r="C9" s="14">
        <v>41367.898206018515</v>
      </c>
      <c r="D9" s="14">
        <v>41367.899375000001</v>
      </c>
      <c r="E9" s="12" t="s">
        <v>349</v>
      </c>
      <c r="J9" s="12" t="s">
        <v>348</v>
      </c>
      <c r="K9" s="12" t="s">
        <v>115</v>
      </c>
      <c r="L9" s="12" t="s">
        <v>100</v>
      </c>
      <c r="O9" s="12" t="s">
        <v>37</v>
      </c>
    </row>
    <row r="10" spans="1:90" x14ac:dyDescent="0.2">
      <c r="A10" s="12">
        <v>2549262699</v>
      </c>
      <c r="B10" s="12">
        <v>39625768</v>
      </c>
      <c r="C10" s="14">
        <v>41367.818252314813</v>
      </c>
      <c r="D10" s="14">
        <v>41367.82104166667</v>
      </c>
      <c r="E10" s="12" t="s">
        <v>347</v>
      </c>
      <c r="J10" s="12" t="s">
        <v>346</v>
      </c>
      <c r="K10" s="12" t="s">
        <v>187</v>
      </c>
      <c r="L10" s="12" t="s">
        <v>100</v>
      </c>
      <c r="N10" s="12" t="s">
        <v>100</v>
      </c>
      <c r="P10" s="12">
        <v>6</v>
      </c>
      <c r="Q10" s="12">
        <v>1</v>
      </c>
      <c r="R10" s="12">
        <v>1500000</v>
      </c>
    </row>
    <row r="11" spans="1:90" x14ac:dyDescent="0.2">
      <c r="A11" s="12">
        <v>2548769284</v>
      </c>
      <c r="B11" s="12">
        <v>39625768</v>
      </c>
      <c r="C11" s="14">
        <v>41367.666307870371</v>
      </c>
      <c r="D11" s="14">
        <v>41367.666805555556</v>
      </c>
      <c r="E11" s="12" t="s">
        <v>345</v>
      </c>
      <c r="J11" s="12" t="s">
        <v>344</v>
      </c>
      <c r="K11" s="12" t="s">
        <v>343</v>
      </c>
    </row>
    <row r="12" spans="1:90" x14ac:dyDescent="0.2">
      <c r="A12" s="12">
        <v>2548746302</v>
      </c>
      <c r="B12" s="12">
        <v>39625768</v>
      </c>
      <c r="C12" s="14">
        <v>41367.659780092596</v>
      </c>
      <c r="D12" s="14">
        <v>41367.66615740741</v>
      </c>
      <c r="E12" s="12" t="s">
        <v>342</v>
      </c>
      <c r="J12" s="12" t="s">
        <v>341</v>
      </c>
      <c r="K12" s="12" t="s">
        <v>115</v>
      </c>
      <c r="L12" s="12" t="s">
        <v>100</v>
      </c>
      <c r="N12" s="12" t="s">
        <v>100</v>
      </c>
      <c r="P12" s="12">
        <v>2</v>
      </c>
      <c r="Q12" s="12">
        <v>0</v>
      </c>
      <c r="R12" s="12">
        <v>3500000</v>
      </c>
      <c r="S12" s="12">
        <v>0</v>
      </c>
      <c r="T12" s="12">
        <v>0</v>
      </c>
      <c r="U12" s="13">
        <v>0</v>
      </c>
      <c r="V12" s="12">
        <v>0</v>
      </c>
      <c r="W12" s="12">
        <v>0</v>
      </c>
      <c r="X12" s="12" t="s">
        <v>139</v>
      </c>
      <c r="Y12" s="12" t="s">
        <v>139</v>
      </c>
      <c r="Z12" s="12" t="s">
        <v>139</v>
      </c>
      <c r="AA12" s="12" t="s">
        <v>100</v>
      </c>
      <c r="AC12" s="12" t="s">
        <v>158</v>
      </c>
      <c r="AD12" s="12">
        <v>5</v>
      </c>
      <c r="AE12" s="12">
        <v>10000000</v>
      </c>
      <c r="AF12" s="12">
        <v>0</v>
      </c>
      <c r="AG12" s="12">
        <v>0</v>
      </c>
      <c r="AH12" s="12">
        <v>100</v>
      </c>
      <c r="AI12" s="12">
        <v>5</v>
      </c>
      <c r="AJ12" s="12">
        <v>15</v>
      </c>
      <c r="AK12" s="12">
        <v>5</v>
      </c>
      <c r="AL12" s="12">
        <v>55</v>
      </c>
      <c r="AM12" s="12">
        <v>5</v>
      </c>
      <c r="AN12" s="12">
        <v>7</v>
      </c>
      <c r="AO12" s="12">
        <v>7</v>
      </c>
      <c r="AP12" s="12">
        <v>5</v>
      </c>
      <c r="AQ12" s="12">
        <v>5</v>
      </c>
      <c r="AR12" s="12">
        <v>5</v>
      </c>
      <c r="AS12" s="12">
        <v>5</v>
      </c>
      <c r="AT12" s="12">
        <v>5</v>
      </c>
      <c r="AV12" s="12" t="s">
        <v>37</v>
      </c>
      <c r="BI12" s="12" t="s">
        <v>100</v>
      </c>
      <c r="BK12" s="12" t="s">
        <v>162</v>
      </c>
      <c r="BL12" s="12">
        <v>2</v>
      </c>
      <c r="BM12" s="12">
        <v>0</v>
      </c>
      <c r="BN12" s="12">
        <v>3500000</v>
      </c>
      <c r="BO12" s="12">
        <v>0</v>
      </c>
      <c r="BP12" s="12">
        <v>0</v>
      </c>
      <c r="BQ12" s="12">
        <v>0</v>
      </c>
      <c r="BR12" s="12" t="s">
        <v>340</v>
      </c>
      <c r="BS12" s="12">
        <v>0</v>
      </c>
      <c r="BT12" s="12" t="s">
        <v>97</v>
      </c>
      <c r="BZ12" s="12">
        <v>0</v>
      </c>
      <c r="CA12" s="12" t="s">
        <v>340</v>
      </c>
      <c r="CB12" s="12" t="s">
        <v>95</v>
      </c>
      <c r="CF12" s="12">
        <v>0</v>
      </c>
      <c r="CG12" s="12">
        <v>0</v>
      </c>
      <c r="CI12" s="12" t="s">
        <v>339</v>
      </c>
    </row>
    <row r="13" spans="1:90" x14ac:dyDescent="0.2">
      <c r="A13" s="12">
        <v>2548595499</v>
      </c>
      <c r="B13" s="12">
        <v>39625768</v>
      </c>
      <c r="C13" s="14">
        <v>41367.616678240738</v>
      </c>
      <c r="D13" s="14">
        <v>41367.650185185186</v>
      </c>
      <c r="E13" s="12" t="s">
        <v>338</v>
      </c>
      <c r="J13" s="12" t="s">
        <v>337</v>
      </c>
      <c r="K13" s="12" t="s">
        <v>336</v>
      </c>
      <c r="L13" s="12" t="s">
        <v>100</v>
      </c>
      <c r="N13" s="12" t="s">
        <v>100</v>
      </c>
      <c r="P13" s="12">
        <v>11</v>
      </c>
      <c r="Q13" s="12">
        <v>6</v>
      </c>
      <c r="R13" s="12">
        <v>15000000</v>
      </c>
      <c r="S13" s="12">
        <v>1</v>
      </c>
      <c r="T13" s="12">
        <v>5</v>
      </c>
      <c r="U13" s="13">
        <v>5</v>
      </c>
      <c r="V13" s="12">
        <v>50</v>
      </c>
      <c r="W13" s="12">
        <v>1</v>
      </c>
      <c r="X13" s="12">
        <v>15</v>
      </c>
      <c r="Y13" s="12">
        <v>15</v>
      </c>
      <c r="Z13" s="12">
        <v>90</v>
      </c>
      <c r="AA13" s="12" t="s">
        <v>100</v>
      </c>
      <c r="AC13" s="12" t="s">
        <v>335</v>
      </c>
      <c r="AD13" s="12">
        <v>4</v>
      </c>
      <c r="AE13" s="12">
        <v>17800000</v>
      </c>
      <c r="AF13" s="12">
        <v>1</v>
      </c>
      <c r="AG13" s="12">
        <v>5</v>
      </c>
      <c r="AH13" s="12">
        <v>20</v>
      </c>
      <c r="AI13" s="12">
        <v>5</v>
      </c>
      <c r="AJ13" s="12">
        <v>5</v>
      </c>
      <c r="AK13" s="12">
        <v>5</v>
      </c>
      <c r="AL13" s="12">
        <v>0</v>
      </c>
      <c r="AM13" s="12">
        <v>10</v>
      </c>
      <c r="AN13" s="12">
        <v>8</v>
      </c>
      <c r="AO13" s="12">
        <v>7</v>
      </c>
      <c r="AP13" s="12">
        <v>5</v>
      </c>
      <c r="AQ13" s="12">
        <v>5</v>
      </c>
      <c r="AR13" s="12">
        <v>5</v>
      </c>
      <c r="AS13" s="12">
        <v>3</v>
      </c>
      <c r="AT13" s="12">
        <v>45</v>
      </c>
      <c r="AV13" s="12" t="s">
        <v>37</v>
      </c>
      <c r="BI13" s="12" t="s">
        <v>100</v>
      </c>
      <c r="BK13" s="12" t="s">
        <v>334</v>
      </c>
      <c r="BL13" s="12">
        <v>16</v>
      </c>
      <c r="BM13" s="12">
        <v>2</v>
      </c>
      <c r="BN13" s="12">
        <v>5600000</v>
      </c>
      <c r="BO13" s="12">
        <v>0</v>
      </c>
      <c r="BP13" s="12">
        <v>0</v>
      </c>
      <c r="BQ13" s="12">
        <v>0</v>
      </c>
      <c r="BR13" s="12" t="s">
        <v>333</v>
      </c>
      <c r="BS13" s="12">
        <v>0</v>
      </c>
      <c r="BX13" s="12" t="s">
        <v>145</v>
      </c>
      <c r="BY13" s="12" t="s">
        <v>332</v>
      </c>
      <c r="BZ13" s="12">
        <v>0</v>
      </c>
      <c r="CA13" s="12" t="s">
        <v>331</v>
      </c>
      <c r="CD13" s="12" t="s">
        <v>133</v>
      </c>
      <c r="CE13" s="12" t="s">
        <v>330</v>
      </c>
      <c r="CF13" s="12">
        <v>0</v>
      </c>
      <c r="CG13" s="12">
        <v>0</v>
      </c>
      <c r="CK13" s="12" t="s">
        <v>93</v>
      </c>
    </row>
    <row r="14" spans="1:90" x14ac:dyDescent="0.2">
      <c r="A14" s="12">
        <v>2548554908</v>
      </c>
      <c r="B14" s="12">
        <v>39625768</v>
      </c>
      <c r="C14" s="14">
        <v>41367.604780092595</v>
      </c>
      <c r="D14" s="14">
        <v>41367.606689814813</v>
      </c>
      <c r="E14" s="12" t="s">
        <v>329</v>
      </c>
      <c r="J14" s="12" t="s">
        <v>328</v>
      </c>
      <c r="K14" s="12" t="s">
        <v>202</v>
      </c>
      <c r="L14" s="12" t="s">
        <v>100</v>
      </c>
      <c r="O14" s="12" t="s">
        <v>37</v>
      </c>
      <c r="AB14" s="12" t="s">
        <v>37</v>
      </c>
      <c r="AU14" s="12" t="s">
        <v>100</v>
      </c>
      <c r="AW14" s="12" t="s">
        <v>327</v>
      </c>
      <c r="AX14" s="12">
        <v>1</v>
      </c>
      <c r="AY14" s="12">
        <v>2</v>
      </c>
      <c r="AZ14" s="12">
        <v>0</v>
      </c>
      <c r="BA14" s="12" t="s">
        <v>172</v>
      </c>
      <c r="BD14" s="12" t="s">
        <v>326</v>
      </c>
      <c r="BE14" s="12" t="s">
        <v>100</v>
      </c>
    </row>
    <row r="15" spans="1:90" x14ac:dyDescent="0.2">
      <c r="A15" s="12">
        <v>2548532083</v>
      </c>
      <c r="B15" s="12">
        <v>39625768</v>
      </c>
      <c r="C15" s="14">
        <v>41367.59784722222</v>
      </c>
      <c r="D15" s="14">
        <v>41367.603935185187</v>
      </c>
      <c r="E15" s="12" t="s">
        <v>325</v>
      </c>
      <c r="J15" s="12" t="s">
        <v>324</v>
      </c>
      <c r="K15" s="12" t="s">
        <v>102</v>
      </c>
      <c r="L15" s="12" t="s">
        <v>100</v>
      </c>
      <c r="O15" s="12" t="s">
        <v>37</v>
      </c>
      <c r="AB15" s="12" t="s">
        <v>37</v>
      </c>
      <c r="AU15" s="12" t="s">
        <v>100</v>
      </c>
      <c r="AW15" s="12" t="s">
        <v>323</v>
      </c>
      <c r="AX15" s="12">
        <v>1</v>
      </c>
      <c r="AY15" s="12">
        <v>1</v>
      </c>
      <c r="AZ15" s="12">
        <v>0</v>
      </c>
      <c r="BC15" s="12" t="s">
        <v>308</v>
      </c>
      <c r="BD15" s="12" t="s">
        <v>322</v>
      </c>
      <c r="BF15" s="12" t="s">
        <v>37</v>
      </c>
      <c r="BI15" s="12" t="s">
        <v>100</v>
      </c>
      <c r="BK15" s="12" t="s">
        <v>321</v>
      </c>
      <c r="BL15" s="12">
        <v>10</v>
      </c>
      <c r="BM15" s="12">
        <v>1</v>
      </c>
      <c r="BN15" s="12">
        <v>1010000</v>
      </c>
      <c r="BO15" s="12">
        <v>0</v>
      </c>
      <c r="BP15" s="12">
        <v>0</v>
      </c>
      <c r="BQ15" s="12">
        <v>0</v>
      </c>
      <c r="BR15" s="12" t="s">
        <v>320</v>
      </c>
      <c r="BS15" s="12">
        <v>1</v>
      </c>
      <c r="BU15" s="12" t="s">
        <v>109</v>
      </c>
      <c r="BZ15" s="12">
        <v>1</v>
      </c>
      <c r="CA15" s="12" t="s">
        <v>319</v>
      </c>
      <c r="CB15" s="12" t="s">
        <v>95</v>
      </c>
      <c r="CF15" s="12">
        <v>0</v>
      </c>
      <c r="CG15" s="12">
        <v>0</v>
      </c>
      <c r="CK15" s="12" t="s">
        <v>93</v>
      </c>
    </row>
    <row r="16" spans="1:90" x14ac:dyDescent="0.2">
      <c r="A16" s="12">
        <v>2548499467</v>
      </c>
      <c r="B16" s="12">
        <v>39625768</v>
      </c>
      <c r="C16" s="14">
        <v>41367.588171296295</v>
      </c>
      <c r="D16" s="14">
        <v>41367.590300925927</v>
      </c>
      <c r="E16" s="12" t="s">
        <v>318</v>
      </c>
      <c r="J16" s="12" t="s">
        <v>317</v>
      </c>
      <c r="K16" s="12" t="s">
        <v>316</v>
      </c>
      <c r="L16" s="12" t="s">
        <v>100</v>
      </c>
      <c r="N16" s="12" t="s">
        <v>100</v>
      </c>
    </row>
    <row r="17" spans="1:89" x14ac:dyDescent="0.2">
      <c r="A17" s="12">
        <v>2548413838</v>
      </c>
      <c r="B17" s="12">
        <v>39625768</v>
      </c>
      <c r="C17" s="14">
        <v>41367.560416666667</v>
      </c>
      <c r="D17" s="14">
        <v>41367.562326388892</v>
      </c>
      <c r="E17" s="12" t="s">
        <v>315</v>
      </c>
      <c r="J17" s="12" t="s">
        <v>314</v>
      </c>
      <c r="K17" s="12" t="s">
        <v>244</v>
      </c>
      <c r="L17" s="12" t="s">
        <v>100</v>
      </c>
      <c r="N17" s="12" t="s">
        <v>100</v>
      </c>
    </row>
    <row r="18" spans="1:89" x14ac:dyDescent="0.2">
      <c r="A18" s="12">
        <v>2547551249</v>
      </c>
      <c r="B18" s="12">
        <v>39625768</v>
      </c>
      <c r="C18" s="14">
        <v>41366.961388888885</v>
      </c>
      <c r="D18" s="14">
        <v>41366.976574074077</v>
      </c>
      <c r="E18" s="12" t="s">
        <v>313</v>
      </c>
      <c r="J18" s="12" t="s">
        <v>312</v>
      </c>
      <c r="K18" s="12" t="s">
        <v>311</v>
      </c>
      <c r="L18" s="12" t="s">
        <v>100</v>
      </c>
      <c r="N18" s="12" t="s">
        <v>100</v>
      </c>
      <c r="P18" s="12">
        <v>5</v>
      </c>
      <c r="Q18" s="12">
        <v>3</v>
      </c>
      <c r="R18" s="12">
        <v>16000000</v>
      </c>
      <c r="S18" s="12">
        <v>2</v>
      </c>
      <c r="T18" s="12">
        <v>3</v>
      </c>
      <c r="U18" s="13">
        <v>5</v>
      </c>
      <c r="V18" s="12">
        <v>50</v>
      </c>
      <c r="W18" s="12">
        <v>4</v>
      </c>
      <c r="X18" s="12">
        <v>10</v>
      </c>
      <c r="Y18" s="12">
        <v>5</v>
      </c>
      <c r="Z18" s="12">
        <v>1</v>
      </c>
      <c r="AA18" s="12" t="s">
        <v>100</v>
      </c>
      <c r="AC18" s="12" t="s">
        <v>310</v>
      </c>
      <c r="AD18" s="12">
        <v>15</v>
      </c>
      <c r="AE18" s="12">
        <v>20000000</v>
      </c>
      <c r="AF18" s="12">
        <v>2</v>
      </c>
      <c r="AG18" s="12">
        <v>1</v>
      </c>
      <c r="AH18" s="12">
        <v>100</v>
      </c>
      <c r="AI18" s="12">
        <v>5</v>
      </c>
      <c r="AJ18" s="12">
        <v>5</v>
      </c>
      <c r="AK18" s="12">
        <v>5</v>
      </c>
      <c r="AL18" s="12">
        <v>30</v>
      </c>
      <c r="AM18" s="12">
        <v>5</v>
      </c>
      <c r="AN18" s="12">
        <v>7</v>
      </c>
      <c r="AO18" s="12">
        <v>7</v>
      </c>
      <c r="AP18" s="12">
        <v>1</v>
      </c>
      <c r="AQ18" s="12">
        <v>1</v>
      </c>
      <c r="AR18" s="12">
        <v>1</v>
      </c>
      <c r="AS18" s="12">
        <v>1</v>
      </c>
      <c r="AT18" s="12">
        <v>4</v>
      </c>
      <c r="AU18" s="12" t="s">
        <v>100</v>
      </c>
      <c r="AW18" s="12" t="s">
        <v>309</v>
      </c>
      <c r="AX18" s="12">
        <v>3</v>
      </c>
      <c r="AY18" s="12">
        <v>1</v>
      </c>
      <c r="AZ18" s="12">
        <v>3</v>
      </c>
      <c r="BA18" s="12" t="s">
        <v>172</v>
      </c>
      <c r="BC18" s="12" t="s">
        <v>308</v>
      </c>
      <c r="BD18" s="12" t="s">
        <v>307</v>
      </c>
      <c r="BE18" s="12" t="s">
        <v>100</v>
      </c>
      <c r="BG18" s="12">
        <v>8</v>
      </c>
      <c r="BI18" s="12" t="s">
        <v>100</v>
      </c>
      <c r="BK18" s="12" t="s">
        <v>306</v>
      </c>
      <c r="BL18" s="12">
        <v>5</v>
      </c>
      <c r="BM18" s="12">
        <v>2</v>
      </c>
      <c r="BN18" s="12">
        <v>7000000</v>
      </c>
    </row>
    <row r="19" spans="1:89" x14ac:dyDescent="0.2">
      <c r="A19" s="12">
        <v>2547442719</v>
      </c>
      <c r="B19" s="12">
        <v>39625768</v>
      </c>
      <c r="C19" s="14">
        <v>41366.91265046296</v>
      </c>
      <c r="D19" s="14">
        <v>41366.913622685184</v>
      </c>
      <c r="E19" s="12" t="s">
        <v>305</v>
      </c>
      <c r="J19" s="12" t="s">
        <v>304</v>
      </c>
      <c r="K19" s="12" t="s">
        <v>180</v>
      </c>
      <c r="M19" s="12" t="s">
        <v>37</v>
      </c>
    </row>
    <row r="20" spans="1:89" x14ac:dyDescent="0.2">
      <c r="A20" s="12">
        <v>2547365373</v>
      </c>
      <c r="B20" s="12">
        <v>39625768</v>
      </c>
      <c r="C20" s="14">
        <v>41366.882928240739</v>
      </c>
      <c r="D20" s="14">
        <v>41366.883368055554</v>
      </c>
      <c r="E20" s="12" t="s">
        <v>303</v>
      </c>
      <c r="J20" s="12" t="s">
        <v>302</v>
      </c>
      <c r="K20" s="12" t="s">
        <v>301</v>
      </c>
      <c r="L20" s="12" t="s">
        <v>100</v>
      </c>
    </row>
    <row r="21" spans="1:89" x14ac:dyDescent="0.2">
      <c r="A21" s="12">
        <v>2547256549</v>
      </c>
      <c r="B21" s="12">
        <v>39625768</v>
      </c>
      <c r="C21" s="14">
        <v>41366.845810185187</v>
      </c>
      <c r="D21" s="14">
        <v>41366.853090277778</v>
      </c>
      <c r="E21" s="12" t="s">
        <v>300</v>
      </c>
      <c r="J21" s="12" t="s">
        <v>299</v>
      </c>
      <c r="K21" s="12" t="s">
        <v>190</v>
      </c>
      <c r="L21" s="12" t="s">
        <v>100</v>
      </c>
      <c r="N21" s="12" t="s">
        <v>100</v>
      </c>
      <c r="P21" s="12">
        <v>4</v>
      </c>
      <c r="Q21" s="12">
        <v>1</v>
      </c>
      <c r="R21" s="12">
        <v>2200000</v>
      </c>
      <c r="S21" s="12">
        <v>1</v>
      </c>
      <c r="T21" s="12">
        <v>15</v>
      </c>
      <c r="U21" s="13">
        <v>20</v>
      </c>
      <c r="V21" s="12">
        <v>100</v>
      </c>
      <c r="W21" s="12">
        <v>50</v>
      </c>
      <c r="X21" s="12">
        <v>21</v>
      </c>
      <c r="Y21" s="12">
        <v>1</v>
      </c>
      <c r="Z21" s="12">
        <v>14</v>
      </c>
      <c r="AA21" s="12" t="s">
        <v>100</v>
      </c>
      <c r="AC21" s="12" t="s">
        <v>298</v>
      </c>
      <c r="AD21" s="12">
        <v>4</v>
      </c>
      <c r="AE21" s="12">
        <v>0</v>
      </c>
      <c r="AF21" s="12">
        <v>1</v>
      </c>
      <c r="AG21" s="12">
        <v>15</v>
      </c>
      <c r="AH21" s="12">
        <v>100</v>
      </c>
      <c r="AI21" s="12">
        <v>5</v>
      </c>
      <c r="AJ21" s="12">
        <v>5</v>
      </c>
      <c r="AK21" s="12">
        <v>5</v>
      </c>
      <c r="AL21" s="12">
        <v>5</v>
      </c>
      <c r="AM21" s="12">
        <v>5</v>
      </c>
      <c r="AN21" s="12">
        <v>7</v>
      </c>
      <c r="AO21" s="12">
        <v>7</v>
      </c>
      <c r="AP21" s="12">
        <v>3</v>
      </c>
      <c r="AQ21" s="12">
        <v>5</v>
      </c>
      <c r="AR21" s="12">
        <v>5</v>
      </c>
      <c r="AS21" s="12">
        <v>5</v>
      </c>
      <c r="AT21" s="12">
        <v>1</v>
      </c>
      <c r="AV21" s="12" t="s">
        <v>37</v>
      </c>
      <c r="BI21" s="12" t="s">
        <v>100</v>
      </c>
      <c r="BK21" s="12" t="s">
        <v>297</v>
      </c>
      <c r="BL21" s="12">
        <v>4</v>
      </c>
      <c r="BM21" s="12">
        <v>1</v>
      </c>
      <c r="BN21" s="12">
        <v>2200000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X21" s="12" t="s">
        <v>145</v>
      </c>
      <c r="BZ21" s="12">
        <v>0</v>
      </c>
      <c r="CA21" s="12">
        <v>0</v>
      </c>
      <c r="CD21" s="12" t="s">
        <v>133</v>
      </c>
      <c r="CF21" s="12">
        <v>0</v>
      </c>
      <c r="CG21" s="12">
        <v>0</v>
      </c>
      <c r="CH21" s="12" t="s">
        <v>215</v>
      </c>
    </row>
    <row r="22" spans="1:89" x14ac:dyDescent="0.2">
      <c r="A22" s="12">
        <v>2547127896</v>
      </c>
      <c r="B22" s="12">
        <v>39625768</v>
      </c>
      <c r="C22" s="14">
        <v>41366.806631944448</v>
      </c>
      <c r="D22" s="14">
        <v>41366.807592592595</v>
      </c>
      <c r="E22" s="12" t="s">
        <v>296</v>
      </c>
      <c r="J22" s="12" t="s">
        <v>295</v>
      </c>
      <c r="K22" s="12" t="s">
        <v>199</v>
      </c>
      <c r="L22" s="12" t="s">
        <v>100</v>
      </c>
      <c r="N22" s="12" t="s">
        <v>100</v>
      </c>
      <c r="P22" s="12">
        <v>6</v>
      </c>
      <c r="Q22" s="12">
        <v>1</v>
      </c>
      <c r="R22" s="12">
        <v>2180000</v>
      </c>
    </row>
    <row r="23" spans="1:89" x14ac:dyDescent="0.2">
      <c r="A23" s="12">
        <v>2547125142</v>
      </c>
      <c r="B23" s="12">
        <v>39625768</v>
      </c>
      <c r="C23" s="14">
        <v>41366.805717592593</v>
      </c>
      <c r="D23" s="14">
        <v>41366.80636574074</v>
      </c>
      <c r="E23" s="12" t="s">
        <v>294</v>
      </c>
      <c r="J23" s="12" t="s">
        <v>293</v>
      </c>
      <c r="K23" s="12" t="s">
        <v>292</v>
      </c>
      <c r="L23" s="12" t="s">
        <v>100</v>
      </c>
      <c r="O23" s="12" t="s">
        <v>37</v>
      </c>
      <c r="AA23" s="12" t="s">
        <v>100</v>
      </c>
    </row>
    <row r="24" spans="1:89" x14ac:dyDescent="0.2">
      <c r="A24" s="12">
        <v>2547098591</v>
      </c>
      <c r="B24" s="12">
        <v>39625768</v>
      </c>
      <c r="C24" s="14">
        <v>41366.797685185185</v>
      </c>
      <c r="D24" s="14">
        <v>41366.804409722223</v>
      </c>
      <c r="E24" s="12" t="s">
        <v>291</v>
      </c>
      <c r="J24" s="12" t="s">
        <v>290</v>
      </c>
      <c r="K24" s="12" t="s">
        <v>187</v>
      </c>
      <c r="L24" s="12" t="s">
        <v>100</v>
      </c>
      <c r="N24" s="12" t="s">
        <v>100</v>
      </c>
      <c r="P24" s="12">
        <v>8</v>
      </c>
      <c r="Q24" s="12">
        <v>1</v>
      </c>
      <c r="R24" s="12">
        <v>2600000</v>
      </c>
      <c r="S24" s="12">
        <v>1</v>
      </c>
      <c r="T24" s="12">
        <v>10</v>
      </c>
      <c r="U24" s="13">
        <v>10</v>
      </c>
      <c r="V24" s="12">
        <v>0</v>
      </c>
      <c r="W24" s="12">
        <v>100</v>
      </c>
      <c r="X24" s="12">
        <v>20</v>
      </c>
      <c r="Y24" s="12">
        <v>20</v>
      </c>
      <c r="Z24" s="12">
        <v>10</v>
      </c>
      <c r="AA24" s="12" t="s">
        <v>100</v>
      </c>
      <c r="AC24" s="12" t="s">
        <v>289</v>
      </c>
      <c r="AD24" s="12">
        <v>4</v>
      </c>
      <c r="AE24" s="12">
        <v>2600000</v>
      </c>
      <c r="AF24" s="12">
        <v>2</v>
      </c>
      <c r="AG24" s="12">
        <v>10</v>
      </c>
      <c r="AH24" s="12">
        <v>100</v>
      </c>
      <c r="AI24" s="12">
        <v>5</v>
      </c>
      <c r="AJ24" s="12">
        <v>20</v>
      </c>
      <c r="AK24" s="12">
        <v>10</v>
      </c>
      <c r="AL24" s="12">
        <v>10</v>
      </c>
      <c r="AM24" s="12">
        <v>20</v>
      </c>
      <c r="AN24" s="12">
        <v>10</v>
      </c>
      <c r="AO24" s="12">
        <v>10</v>
      </c>
      <c r="AP24" s="12">
        <v>10</v>
      </c>
      <c r="AQ24" s="12">
        <v>10</v>
      </c>
      <c r="AR24" s="12">
        <v>10</v>
      </c>
      <c r="AS24" s="12">
        <v>10</v>
      </c>
      <c r="AT24" s="12">
        <v>10</v>
      </c>
      <c r="AV24" s="12" t="s">
        <v>37</v>
      </c>
      <c r="BI24" s="12" t="s">
        <v>100</v>
      </c>
      <c r="BK24" s="12" t="s">
        <v>287</v>
      </c>
      <c r="BL24" s="12">
        <v>8</v>
      </c>
      <c r="BM24" s="12">
        <v>1</v>
      </c>
      <c r="BN24" s="12">
        <v>2600000</v>
      </c>
      <c r="BO24" s="12">
        <v>0</v>
      </c>
      <c r="BP24" s="12">
        <v>5</v>
      </c>
      <c r="BQ24" s="12">
        <v>20</v>
      </c>
      <c r="BR24" s="12" t="s">
        <v>288</v>
      </c>
      <c r="BS24" s="12">
        <v>2</v>
      </c>
      <c r="BU24" s="12" t="s">
        <v>109</v>
      </c>
      <c r="BZ24" s="12">
        <v>1</v>
      </c>
      <c r="CA24" s="12" t="s">
        <v>287</v>
      </c>
      <c r="CB24" s="12" t="s">
        <v>95</v>
      </c>
      <c r="CF24" s="12">
        <v>0</v>
      </c>
      <c r="CG24" s="12">
        <v>0</v>
      </c>
      <c r="CJ24" s="12" t="s">
        <v>121</v>
      </c>
    </row>
    <row r="25" spans="1:89" x14ac:dyDescent="0.2">
      <c r="A25" s="12">
        <v>2546960399</v>
      </c>
      <c r="B25" s="12">
        <v>39625768</v>
      </c>
      <c r="C25" s="14">
        <v>41366.756053240744</v>
      </c>
      <c r="D25" s="14">
        <v>41366.756412037037</v>
      </c>
      <c r="E25" s="12" t="s">
        <v>286</v>
      </c>
      <c r="J25" s="12" t="s">
        <v>285</v>
      </c>
      <c r="K25" s="12" t="s">
        <v>284</v>
      </c>
      <c r="L25" s="12" t="s">
        <v>100</v>
      </c>
      <c r="N25" s="12" t="s">
        <v>100</v>
      </c>
    </row>
    <row r="26" spans="1:89" x14ac:dyDescent="0.2">
      <c r="A26" s="12">
        <v>2546915194</v>
      </c>
      <c r="B26" s="12">
        <v>39625768</v>
      </c>
      <c r="C26" s="14">
        <v>41366.742280092592</v>
      </c>
      <c r="D26" s="14">
        <v>41366.747291666667</v>
      </c>
      <c r="E26" s="12" t="s">
        <v>283</v>
      </c>
      <c r="J26" s="12" t="s">
        <v>282</v>
      </c>
      <c r="K26" s="12" t="s">
        <v>115</v>
      </c>
      <c r="L26" s="12" t="s">
        <v>100</v>
      </c>
      <c r="N26" s="12" t="s">
        <v>100</v>
      </c>
      <c r="P26" s="12">
        <v>6</v>
      </c>
      <c r="Q26" s="12">
        <v>2</v>
      </c>
      <c r="R26" s="12">
        <v>4000000</v>
      </c>
      <c r="S26" s="12">
        <v>1</v>
      </c>
      <c r="T26" s="12">
        <v>30</v>
      </c>
      <c r="U26" s="13">
        <v>15</v>
      </c>
      <c r="V26" s="12">
        <v>0</v>
      </c>
      <c r="W26" s="12">
        <v>1</v>
      </c>
      <c r="X26" s="12">
        <v>15</v>
      </c>
      <c r="Y26" s="12">
        <v>15</v>
      </c>
      <c r="Z26" s="12">
        <v>20</v>
      </c>
      <c r="AA26" s="12" t="s">
        <v>100</v>
      </c>
      <c r="AC26" s="12" t="s">
        <v>281</v>
      </c>
      <c r="AD26" s="12">
        <v>3</v>
      </c>
      <c r="AE26" s="12">
        <v>15000000</v>
      </c>
    </row>
    <row r="27" spans="1:89" x14ac:dyDescent="0.2">
      <c r="A27" s="12">
        <v>2546242053</v>
      </c>
      <c r="B27" s="12">
        <v>39625768</v>
      </c>
      <c r="C27" s="14">
        <v>41366.522256944445</v>
      </c>
      <c r="D27" s="14">
        <v>41366.530590277776</v>
      </c>
      <c r="E27" s="12" t="s">
        <v>237</v>
      </c>
      <c r="J27" s="12" t="s">
        <v>280</v>
      </c>
      <c r="K27" s="12" t="s">
        <v>279</v>
      </c>
      <c r="L27" s="12" t="s">
        <v>100</v>
      </c>
      <c r="N27" s="12" t="s">
        <v>100</v>
      </c>
      <c r="P27" s="12">
        <v>5</v>
      </c>
      <c r="Q27" s="12">
        <v>2</v>
      </c>
      <c r="R27" s="12">
        <v>2500000</v>
      </c>
      <c r="S27" s="12">
        <v>1</v>
      </c>
      <c r="T27" s="12">
        <v>2</v>
      </c>
      <c r="U27" s="13">
        <v>2</v>
      </c>
      <c r="V27" s="12">
        <v>20</v>
      </c>
      <c r="W27" s="12">
        <v>100</v>
      </c>
      <c r="X27" s="12">
        <v>1</v>
      </c>
      <c r="Y27" s="12">
        <v>7</v>
      </c>
      <c r="Z27" s="12">
        <v>7</v>
      </c>
      <c r="AB27" s="12" t="s">
        <v>37</v>
      </c>
      <c r="AU27" s="12" t="s">
        <v>100</v>
      </c>
      <c r="AW27" s="12" t="s">
        <v>278</v>
      </c>
      <c r="AX27" s="12">
        <v>2</v>
      </c>
      <c r="AY27" s="12">
        <v>1</v>
      </c>
      <c r="AZ27" s="12">
        <v>5</v>
      </c>
      <c r="BB27" s="12" t="s">
        <v>112</v>
      </c>
      <c r="BE27" s="12" t="s">
        <v>100</v>
      </c>
      <c r="BG27" s="12">
        <v>32</v>
      </c>
      <c r="BH27" s="12">
        <v>300000</v>
      </c>
      <c r="BI27" s="12" t="s">
        <v>100</v>
      </c>
      <c r="BK27" s="12" t="s">
        <v>277</v>
      </c>
      <c r="BL27" s="12">
        <v>5</v>
      </c>
      <c r="BM27" s="12">
        <v>1</v>
      </c>
      <c r="BN27" s="12">
        <v>2500000</v>
      </c>
      <c r="BO27" s="12">
        <v>1</v>
      </c>
      <c r="BP27" s="12">
        <v>1</v>
      </c>
      <c r="BQ27" s="12">
        <v>4</v>
      </c>
      <c r="BR27" s="12" t="s">
        <v>276</v>
      </c>
      <c r="BS27" s="12">
        <v>2</v>
      </c>
      <c r="BU27" s="12" t="s">
        <v>109</v>
      </c>
      <c r="BX27" s="12" t="s">
        <v>145</v>
      </c>
      <c r="BZ27" s="12">
        <v>4</v>
      </c>
      <c r="CA27" s="12" t="s">
        <v>275</v>
      </c>
      <c r="CB27" s="12" t="s">
        <v>95</v>
      </c>
      <c r="CF27" s="12">
        <v>0</v>
      </c>
      <c r="CG27" s="12">
        <v>0</v>
      </c>
      <c r="CK27" s="12" t="s">
        <v>93</v>
      </c>
    </row>
    <row r="28" spans="1:89" x14ac:dyDescent="0.2">
      <c r="A28" s="12">
        <v>2545471363</v>
      </c>
      <c r="B28" s="12">
        <v>39625768</v>
      </c>
      <c r="C28" s="14">
        <v>41365.939965277779</v>
      </c>
      <c r="D28" s="14">
        <v>41365.958113425928</v>
      </c>
      <c r="E28" s="12" t="s">
        <v>274</v>
      </c>
      <c r="J28" s="12" t="s">
        <v>273</v>
      </c>
      <c r="K28" s="12" t="s">
        <v>180</v>
      </c>
      <c r="L28" s="12" t="s">
        <v>100</v>
      </c>
      <c r="N28" s="12" t="s">
        <v>100</v>
      </c>
      <c r="P28" s="12">
        <v>2</v>
      </c>
      <c r="Q28" s="12">
        <v>1</v>
      </c>
      <c r="R28" s="12">
        <v>1200000</v>
      </c>
      <c r="S28" s="12">
        <v>5</v>
      </c>
      <c r="T28" s="12">
        <v>1</v>
      </c>
      <c r="U28" s="13">
        <v>15</v>
      </c>
      <c r="V28" s="12">
        <v>100</v>
      </c>
      <c r="W28" s="12">
        <v>100</v>
      </c>
      <c r="X28" s="12">
        <v>60</v>
      </c>
      <c r="Y28" s="12">
        <v>15</v>
      </c>
      <c r="Z28" s="12">
        <v>60</v>
      </c>
      <c r="AA28" s="12" t="s">
        <v>100</v>
      </c>
      <c r="AC28" s="12" t="s">
        <v>273</v>
      </c>
      <c r="AD28" s="12">
        <v>9</v>
      </c>
      <c r="AE28" s="12">
        <v>0</v>
      </c>
      <c r="AF28" s="12">
        <v>0</v>
      </c>
      <c r="AG28" s="12">
        <v>20</v>
      </c>
      <c r="AH28" s="12">
        <v>100</v>
      </c>
      <c r="AI28" s="12">
        <v>20</v>
      </c>
      <c r="AJ28" s="12">
        <v>10</v>
      </c>
      <c r="AK28" s="12">
        <v>60</v>
      </c>
      <c r="AL28" s="12">
        <v>60</v>
      </c>
      <c r="AM28" s="12">
        <v>60</v>
      </c>
      <c r="AN28" s="12">
        <v>10</v>
      </c>
      <c r="AO28" s="12">
        <v>30</v>
      </c>
      <c r="AP28" s="12">
        <v>60</v>
      </c>
      <c r="AQ28" s="12">
        <v>15</v>
      </c>
      <c r="AR28" s="12">
        <v>10</v>
      </c>
      <c r="AS28" s="12">
        <v>15</v>
      </c>
      <c r="AT28" s="12">
        <v>20</v>
      </c>
      <c r="AU28" s="12" t="s">
        <v>100</v>
      </c>
      <c r="AW28" s="12" t="s">
        <v>272</v>
      </c>
      <c r="AX28" s="12">
        <v>5</v>
      </c>
      <c r="AY28" s="12">
        <v>1</v>
      </c>
      <c r="AZ28" s="12">
        <v>10</v>
      </c>
      <c r="BB28" s="12" t="s">
        <v>112</v>
      </c>
      <c r="BE28" s="12" t="s">
        <v>100</v>
      </c>
      <c r="BG28" s="12">
        <v>10</v>
      </c>
      <c r="BH28" s="12">
        <v>250000</v>
      </c>
      <c r="BI28" s="12" t="s">
        <v>100</v>
      </c>
      <c r="BK28" s="12" t="s">
        <v>99</v>
      </c>
      <c r="BL28" s="12">
        <v>2</v>
      </c>
      <c r="BM28" s="12">
        <v>1</v>
      </c>
      <c r="BN28" s="12">
        <v>1200000</v>
      </c>
      <c r="BO28" s="12">
        <v>0</v>
      </c>
      <c r="BP28" s="12">
        <v>0</v>
      </c>
      <c r="BQ28" s="12">
        <v>0</v>
      </c>
      <c r="BR28" s="12" t="s">
        <v>271</v>
      </c>
      <c r="BS28" s="12">
        <v>0</v>
      </c>
      <c r="BT28" s="12" t="s">
        <v>97</v>
      </c>
      <c r="BZ28" s="12">
        <v>5</v>
      </c>
      <c r="CA28" s="12" t="s">
        <v>271</v>
      </c>
      <c r="CB28" s="12" t="s">
        <v>95</v>
      </c>
      <c r="CF28" s="12">
        <v>0</v>
      </c>
      <c r="CG28" s="12">
        <v>0</v>
      </c>
      <c r="CK28" s="12" t="s">
        <v>93</v>
      </c>
    </row>
    <row r="29" spans="1:89" x14ac:dyDescent="0.2">
      <c r="A29" s="12">
        <v>2545373032</v>
      </c>
      <c r="B29" s="12">
        <v>39625768</v>
      </c>
      <c r="C29" s="14">
        <v>41365.890150462961</v>
      </c>
      <c r="D29" s="14">
        <v>41365.906585648147</v>
      </c>
      <c r="E29" s="12" t="s">
        <v>270</v>
      </c>
      <c r="J29" s="12" t="s">
        <v>269</v>
      </c>
      <c r="K29" s="12" t="s">
        <v>268</v>
      </c>
      <c r="L29" s="12" t="s">
        <v>100</v>
      </c>
      <c r="N29" s="12" t="s">
        <v>100</v>
      </c>
      <c r="P29" s="12">
        <v>2</v>
      </c>
      <c r="Q29" s="12">
        <v>1</v>
      </c>
      <c r="R29" s="12">
        <v>2400000</v>
      </c>
      <c r="S29" s="12">
        <v>1</v>
      </c>
      <c r="T29" s="12">
        <v>2</v>
      </c>
      <c r="U29" s="13">
        <v>2</v>
      </c>
      <c r="V29" s="12">
        <v>0</v>
      </c>
      <c r="W29" s="12">
        <v>1</v>
      </c>
      <c r="X29" s="12">
        <v>5</v>
      </c>
      <c r="Y29" s="12">
        <v>2</v>
      </c>
      <c r="Z29" s="12">
        <v>2</v>
      </c>
      <c r="AA29" s="12" t="s">
        <v>100</v>
      </c>
      <c r="AC29" s="12" t="s">
        <v>267</v>
      </c>
      <c r="AD29" s="12">
        <v>4</v>
      </c>
      <c r="AE29" s="12">
        <v>0</v>
      </c>
      <c r="AF29" s="12">
        <v>1</v>
      </c>
      <c r="AG29" s="12">
        <v>3</v>
      </c>
      <c r="AH29" s="12">
        <v>2</v>
      </c>
      <c r="AI29" s="12">
        <v>5</v>
      </c>
      <c r="AJ29" s="12">
        <v>3</v>
      </c>
      <c r="AK29" s="12">
        <v>5</v>
      </c>
      <c r="AL29" s="12">
        <v>0</v>
      </c>
      <c r="AM29" s="12">
        <v>5</v>
      </c>
      <c r="AN29" s="12">
        <v>3</v>
      </c>
      <c r="AO29" s="12">
        <v>8</v>
      </c>
      <c r="AP29" s="12">
        <v>8</v>
      </c>
      <c r="AQ29" s="12">
        <v>1</v>
      </c>
      <c r="AR29" s="12">
        <v>1</v>
      </c>
      <c r="AS29" s="12">
        <v>2</v>
      </c>
      <c r="AT29" s="12">
        <v>30</v>
      </c>
      <c r="AV29" s="12" t="s">
        <v>37</v>
      </c>
      <c r="BI29" s="12" t="s">
        <v>100</v>
      </c>
      <c r="BK29" s="12" t="s">
        <v>99</v>
      </c>
      <c r="BL29" s="12">
        <v>2</v>
      </c>
      <c r="BM29" s="12">
        <v>1</v>
      </c>
      <c r="BN29" s="12">
        <v>2400000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W29" s="12" t="s">
        <v>143</v>
      </c>
      <c r="BY29" s="12" t="s">
        <v>266</v>
      </c>
      <c r="BZ29" s="12">
        <v>0</v>
      </c>
      <c r="CA29" s="12">
        <v>0</v>
      </c>
      <c r="CB29" s="12" t="s">
        <v>95</v>
      </c>
      <c r="CD29" s="12" t="s">
        <v>133</v>
      </c>
      <c r="CE29" s="12" t="s">
        <v>265</v>
      </c>
      <c r="CF29" s="12">
        <v>0</v>
      </c>
      <c r="CG29" s="12">
        <v>0</v>
      </c>
      <c r="CK29" s="12" t="s">
        <v>93</v>
      </c>
    </row>
    <row r="30" spans="1:89" x14ac:dyDescent="0.2">
      <c r="A30" s="12">
        <v>2545306523</v>
      </c>
      <c r="B30" s="12">
        <v>39625768</v>
      </c>
      <c r="C30" s="14">
        <v>41365.552222222221</v>
      </c>
      <c r="D30" s="14">
        <v>41365.872430555559</v>
      </c>
      <c r="E30" s="12" t="s">
        <v>264</v>
      </c>
      <c r="J30" s="12" t="s">
        <v>263</v>
      </c>
      <c r="K30" s="12" t="s">
        <v>233</v>
      </c>
      <c r="L30" s="12" t="s">
        <v>100</v>
      </c>
      <c r="N30" s="12" t="s">
        <v>100</v>
      </c>
      <c r="P30" s="12">
        <v>20</v>
      </c>
      <c r="Q30" s="12">
        <v>3</v>
      </c>
      <c r="R30" s="12">
        <v>2500000</v>
      </c>
    </row>
    <row r="31" spans="1:89" x14ac:dyDescent="0.2">
      <c r="A31" s="12">
        <v>2544701950</v>
      </c>
      <c r="B31" s="12">
        <v>39625768</v>
      </c>
      <c r="C31" s="14">
        <v>41365.663437499999</v>
      </c>
      <c r="D31" s="14">
        <v>41365.663819444446</v>
      </c>
      <c r="E31" s="12" t="s">
        <v>262</v>
      </c>
      <c r="J31" s="12" t="s">
        <v>261</v>
      </c>
      <c r="K31" s="12" t="s">
        <v>260</v>
      </c>
    </row>
    <row r="32" spans="1:89" x14ac:dyDescent="0.2">
      <c r="A32" s="12">
        <v>2544682466</v>
      </c>
      <c r="B32" s="12">
        <v>39625768</v>
      </c>
      <c r="C32" s="14">
        <v>41365.656331018516</v>
      </c>
      <c r="D32" s="14">
        <v>41365.670104166667</v>
      </c>
      <c r="E32" s="12" t="s">
        <v>259</v>
      </c>
      <c r="J32" s="12" t="s">
        <v>258</v>
      </c>
      <c r="K32" s="12" t="s">
        <v>257</v>
      </c>
      <c r="L32" s="12" t="s">
        <v>100</v>
      </c>
      <c r="N32" s="12" t="s">
        <v>100</v>
      </c>
      <c r="P32" s="12">
        <v>7</v>
      </c>
      <c r="Q32" s="12">
        <v>2</v>
      </c>
      <c r="R32" s="12">
        <v>2700000</v>
      </c>
      <c r="S32" s="12">
        <v>2</v>
      </c>
      <c r="T32" s="12">
        <v>5</v>
      </c>
      <c r="U32" s="13">
        <v>2</v>
      </c>
      <c r="V32" s="12">
        <v>100</v>
      </c>
      <c r="W32" s="12">
        <v>100</v>
      </c>
      <c r="X32" s="12">
        <v>5</v>
      </c>
      <c r="Y32" s="12">
        <v>5</v>
      </c>
      <c r="Z32" s="12">
        <v>7</v>
      </c>
      <c r="AA32" s="12" t="s">
        <v>100</v>
      </c>
      <c r="AC32" s="12" t="s">
        <v>256</v>
      </c>
      <c r="AD32" s="12">
        <v>3</v>
      </c>
      <c r="AE32" s="12">
        <v>0</v>
      </c>
      <c r="AF32" s="12">
        <v>2</v>
      </c>
      <c r="AG32" s="12">
        <v>2</v>
      </c>
      <c r="AH32" s="12">
        <v>100</v>
      </c>
      <c r="AI32" s="12">
        <v>5</v>
      </c>
      <c r="AJ32" s="12">
        <v>3</v>
      </c>
      <c r="AK32" s="12">
        <v>3</v>
      </c>
      <c r="AL32" s="12">
        <v>0</v>
      </c>
      <c r="AM32" s="12">
        <v>7</v>
      </c>
      <c r="AN32" s="12">
        <v>4</v>
      </c>
      <c r="AO32" s="12">
        <v>7</v>
      </c>
      <c r="AP32" s="12">
        <v>15</v>
      </c>
      <c r="AQ32" s="12">
        <v>1</v>
      </c>
      <c r="AR32" s="12">
        <v>3</v>
      </c>
      <c r="AS32" s="12">
        <v>1</v>
      </c>
      <c r="AT32" s="12">
        <v>7</v>
      </c>
      <c r="AU32" s="12" t="s">
        <v>100</v>
      </c>
      <c r="AW32" s="12" t="s">
        <v>255</v>
      </c>
      <c r="AX32" s="12">
        <v>3</v>
      </c>
      <c r="AY32" s="12">
        <v>1</v>
      </c>
      <c r="AZ32" s="12">
        <v>7</v>
      </c>
      <c r="BB32" s="12" t="s">
        <v>112</v>
      </c>
      <c r="BE32" s="12" t="s">
        <v>100</v>
      </c>
      <c r="BG32" s="12">
        <v>32</v>
      </c>
      <c r="BH32" s="12">
        <v>500000</v>
      </c>
      <c r="BI32" s="12" t="s">
        <v>100</v>
      </c>
      <c r="BK32" s="12" t="s">
        <v>162</v>
      </c>
      <c r="BL32" s="12">
        <v>7</v>
      </c>
      <c r="BM32" s="12">
        <v>2</v>
      </c>
      <c r="BN32" s="12">
        <v>2700000</v>
      </c>
      <c r="BO32" s="12">
        <v>13</v>
      </c>
      <c r="BP32" s="12">
        <v>8</v>
      </c>
      <c r="BQ32" s="12">
        <v>1</v>
      </c>
      <c r="BR32" s="12" t="s">
        <v>254</v>
      </c>
      <c r="BS32" s="12">
        <v>1</v>
      </c>
      <c r="BU32" s="12" t="s">
        <v>109</v>
      </c>
      <c r="BZ32" s="12">
        <v>8</v>
      </c>
      <c r="CA32" s="12" t="s">
        <v>254</v>
      </c>
      <c r="CB32" s="12" t="s">
        <v>95</v>
      </c>
      <c r="CF32" s="12">
        <v>1</v>
      </c>
      <c r="CG32" s="12">
        <v>3</v>
      </c>
      <c r="CK32" s="12" t="s">
        <v>93</v>
      </c>
    </row>
    <row r="33" spans="1:89" x14ac:dyDescent="0.2">
      <c r="A33" s="12">
        <v>2544595215</v>
      </c>
      <c r="B33" s="12">
        <v>39625768</v>
      </c>
      <c r="C33" s="14">
        <v>41365.62641203704</v>
      </c>
      <c r="D33" s="14">
        <v>41365.626967592594</v>
      </c>
      <c r="E33" s="12" t="s">
        <v>253</v>
      </c>
      <c r="J33" s="12" t="s">
        <v>252</v>
      </c>
      <c r="K33" s="12" t="s">
        <v>199</v>
      </c>
      <c r="L33" s="12" t="s">
        <v>100</v>
      </c>
      <c r="N33" s="12" t="s">
        <v>100</v>
      </c>
    </row>
    <row r="34" spans="1:89" x14ac:dyDescent="0.2">
      <c r="A34" s="12">
        <v>2544576866</v>
      </c>
      <c r="B34" s="12">
        <v>39625768</v>
      </c>
      <c r="C34" s="14">
        <v>41365.619317129633</v>
      </c>
      <c r="D34" s="14">
        <v>41365.627974537034</v>
      </c>
      <c r="E34" s="12" t="s">
        <v>251</v>
      </c>
      <c r="J34" s="12" t="s">
        <v>250</v>
      </c>
      <c r="K34" s="12" t="s">
        <v>115</v>
      </c>
      <c r="L34" s="12" t="s">
        <v>100</v>
      </c>
      <c r="O34" s="12" t="s">
        <v>37</v>
      </c>
      <c r="AB34" s="12" t="s">
        <v>37</v>
      </c>
      <c r="AU34" s="12" t="s">
        <v>100</v>
      </c>
      <c r="AW34" s="12" t="s">
        <v>249</v>
      </c>
      <c r="AX34" s="12">
        <v>3</v>
      </c>
      <c r="AY34" s="12">
        <v>2</v>
      </c>
      <c r="AZ34" s="12">
        <v>8</v>
      </c>
      <c r="BA34" s="12" t="s">
        <v>172</v>
      </c>
      <c r="BE34" s="12" t="s">
        <v>100</v>
      </c>
      <c r="BG34" s="12">
        <v>5</v>
      </c>
      <c r="BJ34" s="12" t="s">
        <v>37</v>
      </c>
    </row>
    <row r="35" spans="1:89" x14ac:dyDescent="0.2">
      <c r="A35" s="12">
        <v>2544550020</v>
      </c>
      <c r="B35" s="12">
        <v>39625768</v>
      </c>
      <c r="C35" s="14">
        <v>41365.610069444447</v>
      </c>
      <c r="D35" s="14">
        <v>41365.61209490741</v>
      </c>
      <c r="E35" s="12" t="s">
        <v>248</v>
      </c>
      <c r="J35" s="12" t="s">
        <v>247</v>
      </c>
      <c r="K35" s="12" t="s">
        <v>187</v>
      </c>
      <c r="L35" s="12" t="s">
        <v>100</v>
      </c>
      <c r="N35" s="12" t="s">
        <v>100</v>
      </c>
      <c r="P35" s="12">
        <v>4</v>
      </c>
      <c r="Q35" s="12">
        <v>1</v>
      </c>
      <c r="R35" s="12">
        <v>2700000</v>
      </c>
    </row>
    <row r="36" spans="1:89" x14ac:dyDescent="0.2">
      <c r="A36" s="12">
        <v>2544480731</v>
      </c>
      <c r="B36" s="12">
        <v>39625768</v>
      </c>
      <c r="C36" s="14">
        <v>41365.58284722222</v>
      </c>
      <c r="D36" s="14">
        <v>41365.584374999999</v>
      </c>
      <c r="E36" s="12" t="s">
        <v>246</v>
      </c>
      <c r="J36" s="12" t="s">
        <v>245</v>
      </c>
      <c r="K36" s="12" t="s">
        <v>244</v>
      </c>
      <c r="L36" s="12" t="s">
        <v>100</v>
      </c>
      <c r="N36" s="12" t="s">
        <v>100</v>
      </c>
      <c r="P36" s="12">
        <v>7</v>
      </c>
      <c r="Q36" s="12">
        <v>2</v>
      </c>
      <c r="R36" s="12">
        <v>4053000</v>
      </c>
    </row>
    <row r="37" spans="1:89" x14ac:dyDescent="0.2">
      <c r="A37" s="12">
        <v>2544392117</v>
      </c>
      <c r="B37" s="12">
        <v>39625768</v>
      </c>
      <c r="C37" s="14">
        <v>41365.542627314811</v>
      </c>
      <c r="D37" s="14">
        <v>41365.57476851852</v>
      </c>
      <c r="E37" s="12" t="s">
        <v>243</v>
      </c>
      <c r="J37" s="12" t="s">
        <v>242</v>
      </c>
      <c r="K37" s="12" t="s">
        <v>241</v>
      </c>
      <c r="L37" s="12" t="s">
        <v>100</v>
      </c>
      <c r="N37" s="12" t="s">
        <v>100</v>
      </c>
      <c r="P37" s="12">
        <v>4</v>
      </c>
      <c r="Q37" s="12">
        <v>1</v>
      </c>
      <c r="R37" s="12">
        <v>5821475</v>
      </c>
      <c r="S37" s="12">
        <v>1</v>
      </c>
      <c r="T37" s="12">
        <v>5</v>
      </c>
      <c r="U37" s="13">
        <v>5</v>
      </c>
      <c r="V37" s="12">
        <v>80</v>
      </c>
      <c r="W37" s="12">
        <v>100</v>
      </c>
      <c r="X37" s="12">
        <v>5</v>
      </c>
      <c r="Y37" s="12">
        <v>2</v>
      </c>
      <c r="Z37" s="12">
        <v>5</v>
      </c>
      <c r="AA37" s="12" t="s">
        <v>100</v>
      </c>
      <c r="AC37" s="12" t="s">
        <v>240</v>
      </c>
      <c r="AD37" s="12">
        <v>3</v>
      </c>
      <c r="AE37" s="12">
        <v>0</v>
      </c>
      <c r="AF37" s="12">
        <v>1</v>
      </c>
      <c r="AG37" s="12">
        <v>5</v>
      </c>
      <c r="AH37" s="12">
        <v>100</v>
      </c>
      <c r="AI37" s="12">
        <v>5</v>
      </c>
      <c r="AJ37" s="12">
        <v>5</v>
      </c>
      <c r="AK37" s="12">
        <v>2</v>
      </c>
      <c r="AL37" s="12">
        <v>0</v>
      </c>
      <c r="AM37" s="12">
        <v>0</v>
      </c>
      <c r="AN37" s="12">
        <v>5</v>
      </c>
      <c r="AO37" s="12">
        <v>10</v>
      </c>
      <c r="AP37" s="12">
        <v>5</v>
      </c>
      <c r="AQ37" s="12">
        <v>1</v>
      </c>
      <c r="AR37" s="12">
        <v>5</v>
      </c>
      <c r="AS37" s="12">
        <v>5</v>
      </c>
      <c r="AT37" s="12">
        <v>2</v>
      </c>
      <c r="AV37" s="12" t="s">
        <v>37</v>
      </c>
      <c r="BI37" s="12" t="s">
        <v>100</v>
      </c>
      <c r="BK37" s="12" t="s">
        <v>239</v>
      </c>
      <c r="BL37" s="12">
        <v>4</v>
      </c>
      <c r="BM37" s="12">
        <v>1</v>
      </c>
      <c r="BN37" s="12">
        <v>2000423</v>
      </c>
      <c r="BO37" s="12">
        <v>0</v>
      </c>
      <c r="BP37" s="12">
        <v>1</v>
      </c>
      <c r="BQ37" s="12">
        <v>4</v>
      </c>
      <c r="BR37" s="12" t="s">
        <v>238</v>
      </c>
      <c r="BS37" s="12">
        <v>2</v>
      </c>
      <c r="BT37" s="12" t="s">
        <v>97</v>
      </c>
      <c r="BU37" s="12" t="s">
        <v>109</v>
      </c>
      <c r="BZ37" s="12">
        <v>4</v>
      </c>
      <c r="CA37" s="12" t="s">
        <v>238</v>
      </c>
      <c r="CB37" s="12" t="s">
        <v>95</v>
      </c>
      <c r="CC37" s="12" t="s">
        <v>94</v>
      </c>
      <c r="CF37" s="12">
        <v>0</v>
      </c>
      <c r="CG37" s="12">
        <v>0</v>
      </c>
      <c r="CK37" s="12" t="s">
        <v>93</v>
      </c>
    </row>
    <row r="38" spans="1:89" x14ac:dyDescent="0.2">
      <c r="A38" s="12">
        <v>2544381359</v>
      </c>
      <c r="B38" s="12">
        <v>39625768</v>
      </c>
      <c r="C38" s="14">
        <v>41365.536793981482</v>
      </c>
      <c r="D38" s="14">
        <v>41365.537453703706</v>
      </c>
      <c r="E38" s="12" t="s">
        <v>237</v>
      </c>
      <c r="J38" s="12" t="s">
        <v>236</v>
      </c>
      <c r="K38" s="12" t="s">
        <v>187</v>
      </c>
      <c r="L38" s="12" t="s">
        <v>100</v>
      </c>
      <c r="N38" s="12" t="s">
        <v>100</v>
      </c>
    </row>
    <row r="39" spans="1:89" x14ac:dyDescent="0.2">
      <c r="A39" s="12">
        <v>2544359969</v>
      </c>
      <c r="B39" s="12">
        <v>39625768</v>
      </c>
      <c r="C39" s="14">
        <v>41365.523576388892</v>
      </c>
      <c r="D39" s="14">
        <v>41365.524571759262</v>
      </c>
      <c r="E39" s="12" t="s">
        <v>235</v>
      </c>
      <c r="J39" s="12" t="s">
        <v>234</v>
      </c>
      <c r="K39" s="12" t="s">
        <v>233</v>
      </c>
      <c r="L39" s="12" t="s">
        <v>100</v>
      </c>
    </row>
    <row r="40" spans="1:89" x14ac:dyDescent="0.2">
      <c r="A40" s="12">
        <v>2544107712</v>
      </c>
      <c r="B40" s="12">
        <v>39625768</v>
      </c>
      <c r="C40" s="14">
        <v>41365.174097222225</v>
      </c>
      <c r="D40" s="14">
        <v>41365.178541666668</v>
      </c>
      <c r="E40" s="12" t="s">
        <v>232</v>
      </c>
      <c r="J40" s="12" t="s">
        <v>231</v>
      </c>
      <c r="K40" s="12" t="s">
        <v>165</v>
      </c>
      <c r="L40" s="12" t="s">
        <v>100</v>
      </c>
      <c r="N40" s="12" t="s">
        <v>100</v>
      </c>
      <c r="P40" s="12">
        <v>2</v>
      </c>
      <c r="Q40" s="12">
        <v>1</v>
      </c>
      <c r="R40" s="12">
        <v>2800000</v>
      </c>
      <c r="S40" s="12">
        <v>1</v>
      </c>
      <c r="T40" s="12">
        <v>5</v>
      </c>
      <c r="U40" s="13">
        <v>5</v>
      </c>
      <c r="V40" s="12">
        <v>60</v>
      </c>
      <c r="W40" s="12">
        <v>100</v>
      </c>
      <c r="X40" s="12">
        <v>5</v>
      </c>
      <c r="Y40" s="12">
        <v>5</v>
      </c>
      <c r="Z40" s="12">
        <v>5</v>
      </c>
      <c r="AB40" s="12" t="s">
        <v>37</v>
      </c>
      <c r="AV40" s="12" t="s">
        <v>37</v>
      </c>
      <c r="BJ40" s="12" t="s">
        <v>37</v>
      </c>
    </row>
    <row r="41" spans="1:89" x14ac:dyDescent="0.2">
      <c r="A41" s="12">
        <v>2542027284</v>
      </c>
      <c r="B41" s="12">
        <v>39625768</v>
      </c>
      <c r="C41" s="14">
        <v>41362.681539351855</v>
      </c>
      <c r="D41" s="14">
        <v>41362.692094907405</v>
      </c>
      <c r="E41" s="12" t="s">
        <v>230</v>
      </c>
      <c r="J41" s="12" t="s">
        <v>229</v>
      </c>
      <c r="K41" s="12" t="s">
        <v>180</v>
      </c>
      <c r="L41" s="12" t="s">
        <v>100</v>
      </c>
      <c r="N41" s="12" t="s">
        <v>100</v>
      </c>
      <c r="P41" s="12">
        <v>3</v>
      </c>
      <c r="Q41" s="12">
        <v>1</v>
      </c>
      <c r="R41" s="12">
        <v>1100000</v>
      </c>
      <c r="S41" s="12">
        <v>1</v>
      </c>
      <c r="T41" s="12">
        <v>30</v>
      </c>
      <c r="U41" s="13">
        <v>15</v>
      </c>
      <c r="V41" s="12">
        <v>1</v>
      </c>
      <c r="W41" s="12">
        <v>1</v>
      </c>
      <c r="X41" s="12">
        <v>15</v>
      </c>
      <c r="Y41" s="12">
        <v>8</v>
      </c>
      <c r="Z41" s="12">
        <v>45</v>
      </c>
      <c r="AA41" s="12" t="s">
        <v>100</v>
      </c>
    </row>
    <row r="42" spans="1:89" x14ac:dyDescent="0.2">
      <c r="A42" s="12">
        <v>2541942994</v>
      </c>
      <c r="B42" s="12">
        <v>39625768</v>
      </c>
      <c r="C42" s="14">
        <v>41362.642916666664</v>
      </c>
      <c r="D42" s="14">
        <v>41362.649571759262</v>
      </c>
      <c r="E42" s="12" t="s">
        <v>228</v>
      </c>
      <c r="J42" s="12" t="s">
        <v>227</v>
      </c>
      <c r="K42" s="12" t="s">
        <v>177</v>
      </c>
      <c r="L42" s="12" t="s">
        <v>100</v>
      </c>
      <c r="N42" s="12" t="s">
        <v>100</v>
      </c>
      <c r="P42" s="12">
        <v>2</v>
      </c>
      <c r="Q42" s="12">
        <v>1</v>
      </c>
      <c r="R42" s="12">
        <v>1000000</v>
      </c>
      <c r="S42" s="12">
        <v>1</v>
      </c>
      <c r="T42" s="12">
        <v>5</v>
      </c>
      <c r="U42" s="13">
        <v>10</v>
      </c>
      <c r="V42" s="12">
        <v>1</v>
      </c>
      <c r="W42" s="12">
        <v>1</v>
      </c>
      <c r="X42" s="12">
        <v>5</v>
      </c>
      <c r="Y42" s="12">
        <v>5</v>
      </c>
      <c r="Z42" s="12">
        <v>5</v>
      </c>
      <c r="AA42" s="12" t="s">
        <v>100</v>
      </c>
      <c r="AC42" s="12" t="s">
        <v>227</v>
      </c>
      <c r="AD42" s="12">
        <v>4</v>
      </c>
      <c r="AE42" s="12">
        <v>0</v>
      </c>
      <c r="AF42" s="12">
        <v>1</v>
      </c>
      <c r="AG42" s="12">
        <v>5</v>
      </c>
      <c r="AH42" s="12">
        <v>100</v>
      </c>
      <c r="AI42" s="12">
        <v>5</v>
      </c>
      <c r="AJ42" s="12">
        <v>5</v>
      </c>
      <c r="AK42" s="12">
        <v>5</v>
      </c>
      <c r="AM42" s="12">
        <v>1</v>
      </c>
      <c r="AN42" s="12">
        <v>10</v>
      </c>
      <c r="AO42" s="12">
        <v>10</v>
      </c>
      <c r="AP42" s="12">
        <v>1</v>
      </c>
      <c r="AQ42" s="12">
        <v>1</v>
      </c>
      <c r="AR42" s="12">
        <v>1</v>
      </c>
      <c r="AS42" s="12">
        <v>1</v>
      </c>
      <c r="AT42" s="12">
        <v>1</v>
      </c>
      <c r="AV42" s="12" t="s">
        <v>37</v>
      </c>
      <c r="BI42" s="12" t="s">
        <v>100</v>
      </c>
      <c r="BK42" s="12" t="s">
        <v>226</v>
      </c>
      <c r="BL42" s="12">
        <v>2</v>
      </c>
      <c r="BM42" s="12">
        <v>1</v>
      </c>
      <c r="BN42" s="12">
        <v>0</v>
      </c>
      <c r="BO42" s="12">
        <v>1</v>
      </c>
      <c r="BP42" s="12">
        <v>1</v>
      </c>
      <c r="BQ42" s="12">
        <v>4</v>
      </c>
      <c r="BR42" s="12" t="s">
        <v>225</v>
      </c>
      <c r="BS42" s="12">
        <v>2</v>
      </c>
      <c r="BT42" s="12" t="s">
        <v>97</v>
      </c>
      <c r="BU42" s="12" t="s">
        <v>109</v>
      </c>
      <c r="BV42" s="12" t="s">
        <v>135</v>
      </c>
      <c r="BZ42" s="12">
        <v>24</v>
      </c>
      <c r="CA42" s="12" t="s">
        <v>224</v>
      </c>
      <c r="CB42" s="12" t="s">
        <v>95</v>
      </c>
      <c r="CC42" s="12" t="s">
        <v>94</v>
      </c>
      <c r="CF42" s="12">
        <v>1</v>
      </c>
      <c r="CG42" s="12">
        <v>10</v>
      </c>
      <c r="CK42" s="12" t="s">
        <v>93</v>
      </c>
    </row>
    <row r="43" spans="1:89" x14ac:dyDescent="0.2">
      <c r="A43" s="12">
        <v>2539888578</v>
      </c>
      <c r="B43" s="12">
        <v>39625768</v>
      </c>
      <c r="C43" s="14">
        <v>41361.474317129629</v>
      </c>
      <c r="D43" s="14">
        <v>41361.475243055553</v>
      </c>
      <c r="E43" s="12" t="s">
        <v>223</v>
      </c>
      <c r="J43" s="12" t="s">
        <v>222</v>
      </c>
      <c r="K43" s="12" t="s">
        <v>221</v>
      </c>
      <c r="L43" s="12" t="s">
        <v>100</v>
      </c>
      <c r="O43" s="12" t="s">
        <v>37</v>
      </c>
      <c r="AB43" s="12" t="s">
        <v>37</v>
      </c>
      <c r="AU43" s="12" t="s">
        <v>100</v>
      </c>
    </row>
    <row r="44" spans="1:89" x14ac:dyDescent="0.2">
      <c r="A44" s="12">
        <v>2539521780</v>
      </c>
      <c r="B44" s="12">
        <v>39625768</v>
      </c>
      <c r="C44" s="14">
        <v>41361.123692129629</v>
      </c>
      <c r="D44" s="14">
        <v>41361.141261574077</v>
      </c>
      <c r="E44" s="12" t="s">
        <v>220</v>
      </c>
      <c r="J44" s="12" t="s">
        <v>219</v>
      </c>
      <c r="K44" s="12" t="s">
        <v>156</v>
      </c>
      <c r="L44" s="12" t="s">
        <v>100</v>
      </c>
      <c r="N44" s="12" t="s">
        <v>100</v>
      </c>
      <c r="P44" s="12">
        <v>3</v>
      </c>
      <c r="Q44" s="12">
        <v>1</v>
      </c>
      <c r="R44" s="12">
        <v>2000000</v>
      </c>
      <c r="S44" s="12">
        <v>1</v>
      </c>
      <c r="T44" s="12">
        <v>1</v>
      </c>
      <c r="U44" s="13">
        <v>5</v>
      </c>
      <c r="V44" s="12">
        <v>1</v>
      </c>
      <c r="W44" s="12">
        <v>1</v>
      </c>
      <c r="X44" s="12">
        <v>5</v>
      </c>
      <c r="Y44" s="12">
        <v>3</v>
      </c>
      <c r="Z44" s="12">
        <v>3</v>
      </c>
      <c r="AA44" s="12" t="s">
        <v>100</v>
      </c>
      <c r="AC44" s="12" t="s">
        <v>218</v>
      </c>
      <c r="AD44" s="12">
        <v>4</v>
      </c>
      <c r="AE44" s="12">
        <v>2000000</v>
      </c>
      <c r="AF44" s="12">
        <v>0</v>
      </c>
      <c r="AG44" s="12">
        <v>2</v>
      </c>
      <c r="AH44" s="12">
        <v>50</v>
      </c>
      <c r="AI44" s="12">
        <v>5</v>
      </c>
      <c r="AJ44" s="12">
        <v>3</v>
      </c>
      <c r="AK44" s="12">
        <v>7</v>
      </c>
      <c r="AL44" s="12">
        <v>7</v>
      </c>
      <c r="AM44" s="12">
        <v>7</v>
      </c>
      <c r="AN44" s="12">
        <v>2</v>
      </c>
      <c r="AO44" s="12">
        <v>2</v>
      </c>
      <c r="AP44" s="12">
        <v>5</v>
      </c>
      <c r="AQ44" s="12">
        <v>3</v>
      </c>
      <c r="AR44" s="12">
        <v>3</v>
      </c>
      <c r="AS44" s="12">
        <v>1</v>
      </c>
      <c r="AT44" s="12">
        <v>2</v>
      </c>
      <c r="AU44" s="12" t="s">
        <v>100</v>
      </c>
      <c r="AW44" s="12" t="s">
        <v>217</v>
      </c>
      <c r="AX44" s="12">
        <v>10</v>
      </c>
      <c r="AY44" s="12">
        <v>3</v>
      </c>
      <c r="AZ44" s="12">
        <v>10</v>
      </c>
      <c r="BB44" s="12" t="s">
        <v>112</v>
      </c>
      <c r="BE44" s="12" t="s">
        <v>100</v>
      </c>
      <c r="BG44" s="12">
        <v>15</v>
      </c>
      <c r="BH44" s="12">
        <v>187500</v>
      </c>
      <c r="BI44" s="12" t="s">
        <v>100</v>
      </c>
      <c r="BK44" s="12" t="s">
        <v>216</v>
      </c>
      <c r="BL44" s="12">
        <v>3</v>
      </c>
      <c r="BM44" s="12">
        <v>1</v>
      </c>
      <c r="BN44" s="12">
        <v>2000000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U44" s="12" t="s">
        <v>109</v>
      </c>
      <c r="BZ44" s="12">
        <v>0</v>
      </c>
      <c r="CA44" s="12">
        <v>0</v>
      </c>
      <c r="CB44" s="12" t="s">
        <v>95</v>
      </c>
      <c r="CF44" s="12">
        <v>0</v>
      </c>
      <c r="CG44" s="12">
        <v>0</v>
      </c>
      <c r="CH44" s="12" t="s">
        <v>215</v>
      </c>
    </row>
    <row r="45" spans="1:89" x14ac:dyDescent="0.2">
      <c r="A45" s="12">
        <v>2539240469</v>
      </c>
      <c r="B45" s="12">
        <v>39625768</v>
      </c>
      <c r="C45" s="14">
        <v>41360.957986111112</v>
      </c>
      <c r="D45" s="14">
        <v>41360.960474537038</v>
      </c>
      <c r="E45" s="12" t="s">
        <v>214</v>
      </c>
      <c r="J45" s="12" t="s">
        <v>213</v>
      </c>
      <c r="K45" s="12" t="s">
        <v>115</v>
      </c>
      <c r="L45" s="12" t="s">
        <v>100</v>
      </c>
      <c r="N45" s="12" t="s">
        <v>100</v>
      </c>
    </row>
    <row r="46" spans="1:89" x14ac:dyDescent="0.2">
      <c r="A46" s="12">
        <v>2538584892</v>
      </c>
      <c r="B46" s="12">
        <v>39625768</v>
      </c>
      <c r="C46" s="14">
        <v>41360.724976851852</v>
      </c>
      <c r="D46" s="14">
        <v>41360.729548611111</v>
      </c>
      <c r="E46" s="12" t="s">
        <v>212</v>
      </c>
      <c r="J46" s="12" t="s">
        <v>211</v>
      </c>
      <c r="K46" s="12" t="s">
        <v>210</v>
      </c>
      <c r="L46" s="12" t="s">
        <v>100</v>
      </c>
      <c r="N46" s="12" t="s">
        <v>100</v>
      </c>
      <c r="P46" s="12">
        <v>1</v>
      </c>
      <c r="Q46" s="12">
        <v>1</v>
      </c>
      <c r="R46" s="12">
        <v>2007975</v>
      </c>
    </row>
    <row r="47" spans="1:89" x14ac:dyDescent="0.2">
      <c r="A47" s="12">
        <v>2537945619</v>
      </c>
      <c r="B47" s="12">
        <v>39625768</v>
      </c>
      <c r="C47" s="14">
        <v>41360.514143518521</v>
      </c>
      <c r="D47" s="14">
        <v>41360.520185185182</v>
      </c>
      <c r="E47" s="12" t="s">
        <v>209</v>
      </c>
      <c r="J47" s="12" t="s">
        <v>208</v>
      </c>
      <c r="K47" s="12" t="s">
        <v>207</v>
      </c>
      <c r="L47" s="12" t="s">
        <v>100</v>
      </c>
      <c r="N47" s="12" t="s">
        <v>100</v>
      </c>
      <c r="P47" s="12">
        <v>4</v>
      </c>
      <c r="Q47" s="12">
        <v>1</v>
      </c>
      <c r="R47" s="12">
        <v>4200000</v>
      </c>
      <c r="S47" s="12">
        <v>6</v>
      </c>
      <c r="T47" s="12">
        <v>7</v>
      </c>
      <c r="U47" s="13">
        <v>2</v>
      </c>
      <c r="V47" s="12">
        <v>2</v>
      </c>
      <c r="W47" s="12">
        <v>2</v>
      </c>
      <c r="X47" s="12">
        <v>7</v>
      </c>
      <c r="Y47" s="12">
        <v>2</v>
      </c>
      <c r="Z47" s="12">
        <v>5</v>
      </c>
      <c r="AA47" s="12" t="s">
        <v>100</v>
      </c>
      <c r="AC47" s="12" t="s">
        <v>206</v>
      </c>
      <c r="AD47" s="12">
        <v>3</v>
      </c>
      <c r="AE47" s="12">
        <v>8000000</v>
      </c>
      <c r="AF47" s="12">
        <v>6</v>
      </c>
      <c r="AG47" s="12">
        <v>5</v>
      </c>
      <c r="AH47" s="12">
        <v>6</v>
      </c>
      <c r="AI47" s="12">
        <v>7</v>
      </c>
      <c r="AJ47" s="12">
        <v>7</v>
      </c>
      <c r="AK47" s="12">
        <v>7</v>
      </c>
      <c r="AL47" s="12">
        <v>15</v>
      </c>
      <c r="AM47" s="12">
        <v>7</v>
      </c>
      <c r="AN47" s="12">
        <v>7</v>
      </c>
      <c r="AO47" s="12">
        <v>7</v>
      </c>
      <c r="AP47" s="12">
        <v>7</v>
      </c>
      <c r="AQ47" s="12">
        <v>1</v>
      </c>
      <c r="AR47" s="12">
        <v>1</v>
      </c>
      <c r="AS47" s="12">
        <v>7</v>
      </c>
      <c r="AT47" s="12">
        <v>15</v>
      </c>
      <c r="AU47" s="12" t="s">
        <v>100</v>
      </c>
      <c r="AW47" s="12" t="s">
        <v>205</v>
      </c>
      <c r="AX47" s="12">
        <v>6</v>
      </c>
      <c r="AY47" s="12">
        <v>2</v>
      </c>
      <c r="AZ47" s="12">
        <v>30</v>
      </c>
      <c r="BB47" s="12" t="s">
        <v>112</v>
      </c>
      <c r="BE47" s="12" t="s">
        <v>100</v>
      </c>
      <c r="BG47" s="12">
        <v>10</v>
      </c>
      <c r="BH47" s="12">
        <v>5000000</v>
      </c>
      <c r="BI47" s="12" t="s">
        <v>100</v>
      </c>
      <c r="BK47" s="12" t="s">
        <v>99</v>
      </c>
      <c r="BL47" s="12">
        <v>4</v>
      </c>
      <c r="BM47" s="12">
        <v>1</v>
      </c>
      <c r="BN47" s="12">
        <v>10000000</v>
      </c>
    </row>
    <row r="48" spans="1:89" x14ac:dyDescent="0.2">
      <c r="A48" s="12">
        <v>2537452620</v>
      </c>
      <c r="B48" s="12">
        <v>39625768</v>
      </c>
      <c r="C48" s="14">
        <v>41360.088252314818</v>
      </c>
      <c r="D48" s="14">
        <v>41360.089444444442</v>
      </c>
      <c r="E48" s="12" t="s">
        <v>204</v>
      </c>
      <c r="J48" s="12" t="s">
        <v>203</v>
      </c>
      <c r="K48" s="12" t="s">
        <v>202</v>
      </c>
    </row>
    <row r="49" spans="1:89" x14ac:dyDescent="0.2">
      <c r="A49" s="12">
        <v>2537393823</v>
      </c>
      <c r="B49" s="12">
        <v>39625768</v>
      </c>
      <c r="C49" s="14">
        <v>41360.052777777775</v>
      </c>
      <c r="D49" s="14">
        <v>41360.055532407408</v>
      </c>
      <c r="E49" s="12" t="s">
        <v>201</v>
      </c>
      <c r="J49" s="12" t="s">
        <v>200</v>
      </c>
      <c r="K49" s="12" t="s">
        <v>199</v>
      </c>
      <c r="L49" s="12" t="s">
        <v>100</v>
      </c>
      <c r="N49" s="12" t="s">
        <v>100</v>
      </c>
      <c r="P49" s="12">
        <v>2</v>
      </c>
      <c r="Q49" s="12">
        <v>2</v>
      </c>
      <c r="R49" s="12">
        <v>850000</v>
      </c>
      <c r="S49" s="12">
        <v>1</v>
      </c>
      <c r="T49" s="12">
        <v>3</v>
      </c>
      <c r="U49" s="13">
        <v>3</v>
      </c>
      <c r="V49" s="12">
        <v>20</v>
      </c>
      <c r="W49" s="12">
        <v>100</v>
      </c>
      <c r="X49" s="12">
        <v>7</v>
      </c>
      <c r="Y49" s="12">
        <v>3</v>
      </c>
      <c r="Z49" s="12">
        <v>5</v>
      </c>
      <c r="AA49" s="12" t="s">
        <v>100</v>
      </c>
      <c r="AC49" s="12" t="s">
        <v>198</v>
      </c>
      <c r="AD49" s="12">
        <v>3</v>
      </c>
      <c r="AE49" s="12">
        <v>1500000</v>
      </c>
    </row>
    <row r="50" spans="1:89" x14ac:dyDescent="0.2">
      <c r="A50" s="12">
        <v>2537371477</v>
      </c>
      <c r="B50" s="12">
        <v>39625768</v>
      </c>
      <c r="C50" s="14">
        <v>41360.039664351854</v>
      </c>
      <c r="D50" s="14">
        <v>41360.065763888888</v>
      </c>
      <c r="E50" s="12" t="s">
        <v>197</v>
      </c>
      <c r="J50" s="12" t="s">
        <v>196</v>
      </c>
      <c r="K50" s="12" t="s">
        <v>149</v>
      </c>
      <c r="L50" s="12" t="s">
        <v>100</v>
      </c>
      <c r="N50" s="12" t="s">
        <v>100</v>
      </c>
      <c r="P50" s="12">
        <v>3</v>
      </c>
      <c r="Q50" s="12">
        <v>1</v>
      </c>
      <c r="R50" s="12">
        <v>2000000</v>
      </c>
      <c r="S50" s="12">
        <v>1</v>
      </c>
      <c r="T50" s="12">
        <v>5</v>
      </c>
      <c r="U50" s="13">
        <v>7</v>
      </c>
      <c r="V50" s="12">
        <v>1</v>
      </c>
      <c r="W50" s="12">
        <v>1</v>
      </c>
      <c r="X50" s="12">
        <v>5</v>
      </c>
      <c r="Y50" s="12">
        <v>2</v>
      </c>
      <c r="Z50" s="12">
        <v>5</v>
      </c>
      <c r="AA50" s="12" t="s">
        <v>100</v>
      </c>
      <c r="AC50" s="12" t="s">
        <v>195</v>
      </c>
      <c r="AD50" s="12">
        <v>4</v>
      </c>
      <c r="AE50" s="12">
        <v>2000000</v>
      </c>
      <c r="AF50" s="12">
        <v>1</v>
      </c>
      <c r="AG50" s="12">
        <v>5</v>
      </c>
      <c r="AH50" s="12">
        <v>1</v>
      </c>
      <c r="AI50" s="12">
        <v>5</v>
      </c>
      <c r="AJ50" s="12">
        <v>5</v>
      </c>
      <c r="AK50" s="12">
        <v>7</v>
      </c>
      <c r="AL50" s="12">
        <v>7</v>
      </c>
      <c r="AM50" s="12">
        <v>7</v>
      </c>
      <c r="AN50" s="12">
        <v>7</v>
      </c>
      <c r="AO50" s="12">
        <v>7</v>
      </c>
      <c r="AP50" s="12">
        <v>5</v>
      </c>
      <c r="AQ50" s="12">
        <v>5</v>
      </c>
      <c r="AR50" s="12">
        <v>2</v>
      </c>
      <c r="AS50" s="12">
        <v>1</v>
      </c>
      <c r="AT50" s="12">
        <v>10</v>
      </c>
      <c r="AU50" s="12" t="s">
        <v>100</v>
      </c>
    </row>
    <row r="51" spans="1:89" x14ac:dyDescent="0.2">
      <c r="A51" s="12">
        <v>2537228868</v>
      </c>
      <c r="B51" s="12">
        <v>39625768</v>
      </c>
      <c r="C51" s="14">
        <v>41359.961574074077</v>
      </c>
      <c r="D51" s="14">
        <v>41359.964722222219</v>
      </c>
      <c r="E51" s="12" t="s">
        <v>194</v>
      </c>
      <c r="J51" s="12" t="s">
        <v>193</v>
      </c>
      <c r="K51" s="12" t="s">
        <v>156</v>
      </c>
      <c r="L51" s="12" t="s">
        <v>100</v>
      </c>
      <c r="N51" s="12" t="s">
        <v>100</v>
      </c>
    </row>
    <row r="52" spans="1:89" x14ac:dyDescent="0.2">
      <c r="A52" s="12">
        <v>2537181052</v>
      </c>
      <c r="B52" s="12">
        <v>39625768</v>
      </c>
      <c r="C52" s="14">
        <v>41359.938194444447</v>
      </c>
      <c r="D52" s="14">
        <v>41359.938715277778</v>
      </c>
      <c r="E52" s="12" t="s">
        <v>192</v>
      </c>
      <c r="J52" s="12" t="s">
        <v>191</v>
      </c>
      <c r="K52" s="12" t="s">
        <v>190</v>
      </c>
      <c r="L52" s="12" t="s">
        <v>100</v>
      </c>
      <c r="N52" s="12" t="s">
        <v>100</v>
      </c>
    </row>
    <row r="53" spans="1:89" x14ac:dyDescent="0.2">
      <c r="A53" s="12">
        <v>2537030614</v>
      </c>
      <c r="B53" s="12">
        <v>39625768</v>
      </c>
      <c r="C53" s="14">
        <v>41359.876747685186</v>
      </c>
      <c r="D53" s="14">
        <v>41359.883796296293</v>
      </c>
      <c r="E53" s="12" t="s">
        <v>189</v>
      </c>
      <c r="J53" s="12" t="s">
        <v>188</v>
      </c>
      <c r="K53" s="12" t="s">
        <v>187</v>
      </c>
      <c r="L53" s="12" t="s">
        <v>100</v>
      </c>
      <c r="N53" s="12" t="s">
        <v>100</v>
      </c>
      <c r="P53" s="12">
        <v>8</v>
      </c>
      <c r="Q53" s="12">
        <v>2</v>
      </c>
      <c r="R53" s="12">
        <v>5796332</v>
      </c>
      <c r="S53" s="12">
        <v>1</v>
      </c>
      <c r="T53" s="12">
        <v>3</v>
      </c>
      <c r="U53" s="13">
        <v>2</v>
      </c>
      <c r="V53" s="12">
        <v>0</v>
      </c>
      <c r="W53" s="12">
        <v>1</v>
      </c>
      <c r="X53" s="12">
        <v>2</v>
      </c>
      <c r="Y53" s="12">
        <v>2</v>
      </c>
      <c r="Z53" s="12">
        <v>10</v>
      </c>
      <c r="AA53" s="12" t="s">
        <v>100</v>
      </c>
      <c r="AC53" s="12" t="s">
        <v>186</v>
      </c>
      <c r="AD53" s="12">
        <v>3</v>
      </c>
      <c r="AE53" s="12">
        <v>7500000</v>
      </c>
      <c r="AF53" s="12">
        <v>1</v>
      </c>
      <c r="AG53" s="12">
        <v>2</v>
      </c>
      <c r="AH53" s="12">
        <v>100</v>
      </c>
      <c r="AI53" s="12">
        <v>5</v>
      </c>
      <c r="AJ53" s="12">
        <v>15</v>
      </c>
      <c r="AK53" s="12">
        <v>5</v>
      </c>
      <c r="AL53" s="12">
        <v>0</v>
      </c>
      <c r="AM53" s="12">
        <v>20</v>
      </c>
      <c r="AN53" s="12">
        <v>10</v>
      </c>
      <c r="AO53" s="12">
        <v>5</v>
      </c>
      <c r="AP53" s="12">
        <v>5</v>
      </c>
      <c r="AQ53" s="12">
        <v>1</v>
      </c>
      <c r="AR53" s="12">
        <v>10</v>
      </c>
      <c r="AS53" s="12">
        <v>10</v>
      </c>
      <c r="AT53" s="12">
        <v>20</v>
      </c>
      <c r="AV53" s="12" t="s">
        <v>37</v>
      </c>
      <c r="BI53" s="12" t="s">
        <v>100</v>
      </c>
      <c r="BK53" s="12" t="s">
        <v>185</v>
      </c>
      <c r="BL53" s="12">
        <v>1</v>
      </c>
      <c r="BM53" s="12">
        <v>1</v>
      </c>
      <c r="BN53" s="12">
        <v>2182403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 t="s">
        <v>97</v>
      </c>
      <c r="BY53" s="12">
        <v>0</v>
      </c>
      <c r="BZ53" s="12">
        <v>0</v>
      </c>
      <c r="CA53" s="12">
        <v>0</v>
      </c>
      <c r="CB53" s="12" t="s">
        <v>95</v>
      </c>
      <c r="CE53" s="12">
        <v>0</v>
      </c>
      <c r="CF53" s="12">
        <v>0</v>
      </c>
      <c r="CG53" s="12">
        <v>0</v>
      </c>
      <c r="CJ53" s="12" t="s">
        <v>121</v>
      </c>
    </row>
    <row r="54" spans="1:89" x14ac:dyDescent="0.2">
      <c r="A54" s="12">
        <v>2536901689</v>
      </c>
      <c r="B54" s="12">
        <v>39625768</v>
      </c>
      <c r="C54" s="14">
        <v>41359.833240740743</v>
      </c>
      <c r="D54" s="14">
        <v>41359.834004629629</v>
      </c>
      <c r="E54" s="12" t="s">
        <v>184</v>
      </c>
      <c r="J54" s="12" t="s">
        <v>183</v>
      </c>
      <c r="K54" s="12" t="s">
        <v>177</v>
      </c>
    </row>
    <row r="55" spans="1:89" x14ac:dyDescent="0.2">
      <c r="A55" s="12">
        <v>2536845863</v>
      </c>
      <c r="B55" s="12">
        <v>39625768</v>
      </c>
      <c r="C55" s="14">
        <v>41359.814733796295</v>
      </c>
      <c r="D55" s="14">
        <v>41359.816099537034</v>
      </c>
      <c r="E55" s="12" t="s">
        <v>182</v>
      </c>
      <c r="J55" s="12" t="s">
        <v>181</v>
      </c>
      <c r="K55" s="12" t="s">
        <v>180</v>
      </c>
      <c r="L55" s="12" t="s">
        <v>100</v>
      </c>
      <c r="O55" s="12" t="s">
        <v>37</v>
      </c>
      <c r="AB55" s="12" t="s">
        <v>37</v>
      </c>
    </row>
    <row r="56" spans="1:89" x14ac:dyDescent="0.2">
      <c r="A56" s="12">
        <v>2536828472</v>
      </c>
      <c r="B56" s="12">
        <v>39625768</v>
      </c>
      <c r="C56" s="14">
        <v>41359.808715277781</v>
      </c>
      <c r="D56" s="14">
        <v>41359.812175925923</v>
      </c>
      <c r="E56" s="12" t="s">
        <v>179</v>
      </c>
      <c r="J56" s="12" t="s">
        <v>178</v>
      </c>
      <c r="K56" s="12" t="s">
        <v>177</v>
      </c>
      <c r="L56" s="12" t="s">
        <v>100</v>
      </c>
      <c r="O56" s="12" t="s">
        <v>37</v>
      </c>
      <c r="AB56" s="12" t="s">
        <v>37</v>
      </c>
      <c r="AU56" s="12" t="s">
        <v>100</v>
      </c>
      <c r="AW56" s="12" t="s">
        <v>176</v>
      </c>
      <c r="AX56" s="12">
        <v>8</v>
      </c>
      <c r="AY56" s="12">
        <v>3</v>
      </c>
      <c r="AZ56" s="12">
        <v>0</v>
      </c>
      <c r="BB56" s="12" t="s">
        <v>112</v>
      </c>
      <c r="BE56" s="12" t="s">
        <v>100</v>
      </c>
      <c r="BG56" s="12">
        <v>12</v>
      </c>
      <c r="BH56" s="12">
        <v>292750</v>
      </c>
      <c r="BJ56" s="12" t="s">
        <v>37</v>
      </c>
    </row>
    <row r="57" spans="1:89" x14ac:dyDescent="0.2">
      <c r="A57" s="12">
        <v>2536702669</v>
      </c>
      <c r="B57" s="12">
        <v>39625768</v>
      </c>
      <c r="C57" s="14">
        <v>41359.770254629628</v>
      </c>
      <c r="D57" s="14">
        <v>41359.773009259261</v>
      </c>
      <c r="E57" s="12" t="s">
        <v>175</v>
      </c>
      <c r="J57" s="12" t="s">
        <v>174</v>
      </c>
      <c r="K57" s="12" t="s">
        <v>127</v>
      </c>
      <c r="L57" s="12" t="s">
        <v>100</v>
      </c>
      <c r="O57" s="12" t="s">
        <v>37</v>
      </c>
      <c r="AB57" s="12" t="s">
        <v>37</v>
      </c>
      <c r="AU57" s="12" t="s">
        <v>100</v>
      </c>
      <c r="AW57" s="12" t="s">
        <v>173</v>
      </c>
      <c r="AX57" s="12">
        <v>4</v>
      </c>
      <c r="AY57" s="12">
        <v>2</v>
      </c>
      <c r="AZ57" s="12">
        <v>6</v>
      </c>
      <c r="BA57" s="12" t="s">
        <v>172</v>
      </c>
      <c r="BE57" s="12" t="s">
        <v>100</v>
      </c>
      <c r="BG57" s="12">
        <v>2</v>
      </c>
      <c r="BH57" s="12">
        <v>50000</v>
      </c>
      <c r="BJ57" s="12" t="s">
        <v>37</v>
      </c>
    </row>
    <row r="58" spans="1:89" x14ac:dyDescent="0.2">
      <c r="A58" s="12">
        <v>2536541986</v>
      </c>
      <c r="B58" s="12">
        <v>39625768</v>
      </c>
      <c r="C58" s="14">
        <v>41359.721041666664</v>
      </c>
      <c r="D58" s="14">
        <v>41359.724479166667</v>
      </c>
      <c r="E58" s="12" t="s">
        <v>171</v>
      </c>
      <c r="J58" s="12" t="s">
        <v>170</v>
      </c>
      <c r="K58" s="12" t="s">
        <v>169</v>
      </c>
      <c r="L58" s="12" t="s">
        <v>100</v>
      </c>
      <c r="O58" s="12" t="s">
        <v>37</v>
      </c>
      <c r="AB58" s="12" t="s">
        <v>37</v>
      </c>
      <c r="AV58" s="12" t="s">
        <v>37</v>
      </c>
      <c r="BI58" s="12" t="s">
        <v>100</v>
      </c>
      <c r="BK58" s="12" t="s">
        <v>168</v>
      </c>
      <c r="BL58" s="12">
        <v>1</v>
      </c>
      <c r="BM58" s="12">
        <v>1</v>
      </c>
      <c r="BN58" s="12">
        <v>1000000</v>
      </c>
    </row>
    <row r="59" spans="1:89" x14ac:dyDescent="0.2">
      <c r="A59" s="12">
        <v>2536423837</v>
      </c>
      <c r="B59" s="12">
        <v>39625768</v>
      </c>
      <c r="C59" s="14">
        <v>41359.68472222222</v>
      </c>
      <c r="D59" s="14">
        <v>41359.708645833336</v>
      </c>
      <c r="E59" s="12" t="s">
        <v>167</v>
      </c>
      <c r="J59" s="12" t="s">
        <v>166</v>
      </c>
      <c r="K59" s="12" t="s">
        <v>165</v>
      </c>
      <c r="L59" s="12" t="s">
        <v>100</v>
      </c>
      <c r="N59" s="12" t="s">
        <v>100</v>
      </c>
      <c r="P59" s="12">
        <v>5</v>
      </c>
      <c r="Q59" s="12">
        <v>2</v>
      </c>
      <c r="R59" s="12">
        <v>10000000</v>
      </c>
      <c r="S59" s="12">
        <v>1</v>
      </c>
      <c r="T59" s="12">
        <v>3</v>
      </c>
      <c r="U59" s="13">
        <v>2</v>
      </c>
      <c r="V59" s="12">
        <v>50</v>
      </c>
      <c r="W59" s="12">
        <v>60</v>
      </c>
      <c r="X59" s="12">
        <v>10</v>
      </c>
      <c r="Y59" s="12">
        <v>2</v>
      </c>
      <c r="Z59" s="12">
        <v>15</v>
      </c>
      <c r="AA59" s="12" t="s">
        <v>100</v>
      </c>
      <c r="AC59" s="12" t="s">
        <v>164</v>
      </c>
      <c r="AD59" s="12">
        <v>3</v>
      </c>
      <c r="AE59" s="12">
        <v>0</v>
      </c>
      <c r="AF59" s="12">
        <v>1</v>
      </c>
      <c r="AG59" s="12">
        <v>15</v>
      </c>
      <c r="AH59" s="12">
        <v>100</v>
      </c>
      <c r="AI59" s="12">
        <v>30</v>
      </c>
      <c r="AJ59" s="12">
        <v>15</v>
      </c>
      <c r="AK59" s="12">
        <v>20</v>
      </c>
      <c r="AL59" s="12">
        <v>0</v>
      </c>
      <c r="AM59" s="12">
        <v>0</v>
      </c>
      <c r="AN59" s="12">
        <v>10</v>
      </c>
      <c r="AO59" s="12">
        <v>7</v>
      </c>
      <c r="AP59" s="12">
        <v>2</v>
      </c>
      <c r="AQ59" s="12">
        <v>2</v>
      </c>
      <c r="AR59" s="12">
        <v>2</v>
      </c>
      <c r="AS59" s="12">
        <v>2</v>
      </c>
      <c r="AT59" s="12">
        <v>2</v>
      </c>
      <c r="AV59" s="12" t="s">
        <v>37</v>
      </c>
      <c r="BI59" s="12" t="s">
        <v>100</v>
      </c>
      <c r="BK59" s="12" t="s">
        <v>163</v>
      </c>
      <c r="BL59" s="12">
        <v>5</v>
      </c>
      <c r="BM59" s="12">
        <v>2</v>
      </c>
      <c r="BN59" s="12">
        <v>10000000</v>
      </c>
      <c r="BO59" s="12">
        <v>4</v>
      </c>
      <c r="BP59" s="12">
        <v>1</v>
      </c>
      <c r="BQ59" s="12">
        <v>4</v>
      </c>
      <c r="BR59" s="12" t="s">
        <v>162</v>
      </c>
      <c r="BS59" s="12">
        <v>0</v>
      </c>
      <c r="BT59" s="12" t="s">
        <v>97</v>
      </c>
      <c r="BU59" s="12" t="s">
        <v>109</v>
      </c>
      <c r="BZ59" s="12">
        <v>24</v>
      </c>
      <c r="CA59" s="12" t="s">
        <v>162</v>
      </c>
      <c r="CC59" s="12" t="s">
        <v>94</v>
      </c>
      <c r="CF59" s="12">
        <v>1</v>
      </c>
      <c r="CG59" s="12">
        <v>100</v>
      </c>
      <c r="CK59" s="12" t="s">
        <v>93</v>
      </c>
    </row>
    <row r="60" spans="1:89" x14ac:dyDescent="0.2">
      <c r="A60" s="12">
        <v>2536355598</v>
      </c>
      <c r="B60" s="12">
        <v>39625768</v>
      </c>
      <c r="C60" s="14">
        <v>41359.663506944446</v>
      </c>
      <c r="D60" s="14">
        <v>41359.705300925925</v>
      </c>
      <c r="E60" s="12" t="s">
        <v>161</v>
      </c>
      <c r="J60" s="12" t="s">
        <v>160</v>
      </c>
      <c r="K60" s="12" t="s">
        <v>159</v>
      </c>
      <c r="L60" s="12" t="s">
        <v>100</v>
      </c>
      <c r="N60" s="12" t="s">
        <v>100</v>
      </c>
      <c r="P60" s="12">
        <v>1</v>
      </c>
      <c r="Q60" s="12">
        <v>11</v>
      </c>
      <c r="R60" s="12">
        <v>2230000</v>
      </c>
      <c r="S60" s="12">
        <v>5</v>
      </c>
      <c r="T60" s="12">
        <v>15</v>
      </c>
      <c r="U60" s="13">
        <v>30</v>
      </c>
      <c r="V60" s="12">
        <v>40</v>
      </c>
      <c r="W60" s="12">
        <v>5</v>
      </c>
      <c r="X60" s="12">
        <v>30</v>
      </c>
      <c r="Y60" s="12">
        <v>5</v>
      </c>
      <c r="Z60" s="12">
        <v>45</v>
      </c>
      <c r="AA60" s="12" t="s">
        <v>100</v>
      </c>
      <c r="AC60" s="12" t="s">
        <v>158</v>
      </c>
      <c r="AD60" s="12">
        <v>3</v>
      </c>
      <c r="AE60" s="12">
        <v>8500000</v>
      </c>
      <c r="AF60" s="12">
        <v>10</v>
      </c>
      <c r="AG60" s="12">
        <v>15</v>
      </c>
      <c r="AH60" s="12">
        <v>5</v>
      </c>
      <c r="AI60" s="12">
        <v>5</v>
      </c>
      <c r="AJ60" s="12">
        <v>15</v>
      </c>
      <c r="AK60" s="12">
        <v>5</v>
      </c>
      <c r="AL60" s="12">
        <v>5</v>
      </c>
      <c r="AM60" s="12">
        <v>5</v>
      </c>
      <c r="AN60" s="12">
        <v>30</v>
      </c>
      <c r="AO60" s="12">
        <v>5</v>
      </c>
      <c r="AP60" s="12">
        <v>60</v>
      </c>
      <c r="AQ60" s="12">
        <v>5</v>
      </c>
      <c r="AR60" s="12">
        <v>2</v>
      </c>
      <c r="AS60" s="12">
        <v>5</v>
      </c>
      <c r="AT60" s="12">
        <v>5</v>
      </c>
      <c r="AU60" s="12" t="s">
        <v>100</v>
      </c>
    </row>
    <row r="61" spans="1:89" x14ac:dyDescent="0.2">
      <c r="A61" s="12">
        <v>2536166640</v>
      </c>
      <c r="B61" s="12">
        <v>39625768</v>
      </c>
      <c r="C61" s="14">
        <v>41359.60728009259</v>
      </c>
      <c r="D61" s="14">
        <v>41359.641597222224</v>
      </c>
      <c r="E61" s="12" t="s">
        <v>157</v>
      </c>
      <c r="J61" s="12" t="s">
        <v>155</v>
      </c>
      <c r="K61" s="12" t="s">
        <v>156</v>
      </c>
      <c r="L61" s="12" t="s">
        <v>100</v>
      </c>
      <c r="N61" s="12" t="s">
        <v>100</v>
      </c>
      <c r="P61" s="12">
        <v>3</v>
      </c>
      <c r="Q61" s="12">
        <v>3</v>
      </c>
      <c r="R61" s="12">
        <v>4098969</v>
      </c>
      <c r="S61" s="12">
        <v>1</v>
      </c>
      <c r="T61" s="12">
        <v>5</v>
      </c>
      <c r="U61" s="13">
        <v>7</v>
      </c>
      <c r="V61" s="12">
        <v>1</v>
      </c>
      <c r="W61" s="12">
        <v>60</v>
      </c>
      <c r="X61" s="12">
        <v>7</v>
      </c>
      <c r="Y61" s="12">
        <v>7</v>
      </c>
      <c r="Z61" s="12">
        <v>10</v>
      </c>
      <c r="AA61" s="12" t="s">
        <v>100</v>
      </c>
      <c r="AC61" s="12" t="s">
        <v>155</v>
      </c>
      <c r="AD61" s="12">
        <v>4</v>
      </c>
      <c r="AE61" s="12">
        <v>0</v>
      </c>
      <c r="AF61" s="12">
        <v>1</v>
      </c>
      <c r="AG61" s="12">
        <v>5</v>
      </c>
      <c r="AH61" s="12">
        <v>50</v>
      </c>
      <c r="AI61" s="12">
        <v>5</v>
      </c>
      <c r="AJ61" s="12">
        <v>7</v>
      </c>
      <c r="AK61" s="12">
        <v>7</v>
      </c>
      <c r="AL61" s="12">
        <v>0</v>
      </c>
      <c r="AM61" s="12">
        <v>0</v>
      </c>
      <c r="AN61" s="12">
        <v>5</v>
      </c>
      <c r="AO61" s="12">
        <v>5</v>
      </c>
      <c r="AP61" s="12">
        <v>5</v>
      </c>
      <c r="AQ61" s="12">
        <v>2</v>
      </c>
      <c r="AR61" s="12">
        <v>2</v>
      </c>
      <c r="AS61" s="12">
        <v>5</v>
      </c>
      <c r="AT61" s="12">
        <v>10</v>
      </c>
      <c r="AV61" s="12" t="s">
        <v>37</v>
      </c>
      <c r="BI61" s="12" t="s">
        <v>100</v>
      </c>
      <c r="BK61" s="12" t="s">
        <v>154</v>
      </c>
      <c r="BL61" s="12">
        <v>3</v>
      </c>
      <c r="BM61" s="12">
        <v>3</v>
      </c>
      <c r="BN61" s="12">
        <v>4098969</v>
      </c>
      <c r="BO61" s="12">
        <v>0</v>
      </c>
      <c r="BP61" s="12">
        <v>30</v>
      </c>
      <c r="BQ61" s="12">
        <v>1</v>
      </c>
      <c r="BR61" s="12" t="s">
        <v>153</v>
      </c>
      <c r="BS61" s="12">
        <v>0</v>
      </c>
      <c r="BU61" s="12" t="s">
        <v>109</v>
      </c>
      <c r="BV61" s="12" t="s">
        <v>135</v>
      </c>
      <c r="BX61" s="12" t="s">
        <v>145</v>
      </c>
      <c r="BZ61" s="12">
        <v>1</v>
      </c>
      <c r="CA61" s="12" t="s">
        <v>152</v>
      </c>
      <c r="CB61" s="12" t="s">
        <v>95</v>
      </c>
      <c r="CD61" s="12" t="s">
        <v>133</v>
      </c>
      <c r="CF61" s="12">
        <v>0</v>
      </c>
      <c r="CG61" s="12">
        <v>0</v>
      </c>
      <c r="CK61" s="12" t="s">
        <v>93</v>
      </c>
    </row>
    <row r="62" spans="1:89" x14ac:dyDescent="0.2">
      <c r="A62" s="12">
        <v>2536152206</v>
      </c>
      <c r="B62" s="12">
        <v>39625768</v>
      </c>
      <c r="C62" s="14">
        <v>41359.603263888886</v>
      </c>
      <c r="D62" s="14">
        <v>41359.619988425926</v>
      </c>
      <c r="E62" s="12" t="s">
        <v>151</v>
      </c>
      <c r="J62" s="12" t="s">
        <v>150</v>
      </c>
      <c r="K62" s="12" t="s">
        <v>149</v>
      </c>
      <c r="L62" s="12" t="s">
        <v>100</v>
      </c>
      <c r="N62" s="12" t="s">
        <v>100</v>
      </c>
      <c r="P62" s="12">
        <v>3</v>
      </c>
      <c r="Q62" s="12">
        <v>2</v>
      </c>
      <c r="R62" s="12">
        <v>3000000</v>
      </c>
    </row>
    <row r="63" spans="1:89" x14ac:dyDescent="0.2">
      <c r="A63" s="12">
        <v>2536075670</v>
      </c>
      <c r="B63" s="12">
        <v>39625768</v>
      </c>
      <c r="C63" s="14">
        <v>41359.578912037039</v>
      </c>
      <c r="D63" s="14">
        <v>41359.606145833335</v>
      </c>
      <c r="E63" s="12" t="s">
        <v>148</v>
      </c>
      <c r="J63" s="12" t="s">
        <v>147</v>
      </c>
      <c r="K63" s="12" t="s">
        <v>127</v>
      </c>
      <c r="L63" s="12" t="s">
        <v>100</v>
      </c>
      <c r="N63" s="12" t="s">
        <v>100</v>
      </c>
      <c r="P63" s="12">
        <v>6</v>
      </c>
      <c r="Q63" s="12">
        <v>2</v>
      </c>
      <c r="R63" s="12">
        <v>4400000</v>
      </c>
      <c r="S63" s="12">
        <v>1</v>
      </c>
      <c r="T63" s="12">
        <v>2</v>
      </c>
      <c r="U63" s="13">
        <v>5</v>
      </c>
      <c r="V63" s="12">
        <v>0</v>
      </c>
      <c r="W63" s="12">
        <v>100</v>
      </c>
      <c r="X63" s="12" t="s">
        <v>139</v>
      </c>
      <c r="Y63" s="12">
        <v>7</v>
      </c>
      <c r="Z63" s="12" t="s">
        <v>139</v>
      </c>
      <c r="AA63" s="12" t="s">
        <v>100</v>
      </c>
      <c r="AC63" s="12" t="s">
        <v>146</v>
      </c>
      <c r="AD63" s="12">
        <v>3</v>
      </c>
      <c r="AE63" s="12">
        <v>0</v>
      </c>
      <c r="AF63" s="12">
        <v>1</v>
      </c>
      <c r="AG63" s="12">
        <v>2</v>
      </c>
      <c r="AH63" s="12">
        <v>100</v>
      </c>
      <c r="AI63" s="12">
        <v>5</v>
      </c>
      <c r="AJ63" s="12">
        <v>2</v>
      </c>
      <c r="AK63" s="12">
        <v>2</v>
      </c>
      <c r="AN63" s="12">
        <v>60</v>
      </c>
      <c r="AO63" s="12">
        <v>60</v>
      </c>
      <c r="AP63" s="12">
        <v>90</v>
      </c>
      <c r="AQ63" s="12">
        <v>5</v>
      </c>
      <c r="AR63" s="12">
        <v>90</v>
      </c>
      <c r="AS63" s="12">
        <v>90</v>
      </c>
      <c r="AT63" s="12">
        <v>0</v>
      </c>
      <c r="AU63" s="12" t="s">
        <v>100</v>
      </c>
      <c r="AW63" s="12" t="s">
        <v>145</v>
      </c>
      <c r="AX63" s="12">
        <v>2</v>
      </c>
      <c r="AY63" s="12">
        <v>1</v>
      </c>
      <c r="AZ63" s="12">
        <v>16</v>
      </c>
      <c r="BB63" s="12" t="s">
        <v>112</v>
      </c>
      <c r="BE63" s="12" t="s">
        <v>100</v>
      </c>
      <c r="BG63" s="12">
        <v>15</v>
      </c>
      <c r="BH63" s="12">
        <v>125000</v>
      </c>
      <c r="BI63" s="12" t="s">
        <v>100</v>
      </c>
      <c r="BK63" s="12" t="s">
        <v>144</v>
      </c>
      <c r="BL63" s="12">
        <v>6</v>
      </c>
      <c r="BM63" s="12">
        <v>2</v>
      </c>
      <c r="BN63" s="12">
        <v>4400000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W63" s="12" t="s">
        <v>143</v>
      </c>
      <c r="BY63" s="12" t="s">
        <v>142</v>
      </c>
      <c r="BZ63" s="12">
        <v>0</v>
      </c>
      <c r="CA63" s="12" t="s">
        <v>142</v>
      </c>
      <c r="CC63" s="12" t="s">
        <v>94</v>
      </c>
      <c r="CE63" s="12" t="s">
        <v>142</v>
      </c>
      <c r="CF63" s="12">
        <v>0</v>
      </c>
      <c r="CG63" s="12">
        <v>0</v>
      </c>
      <c r="CK63" s="12" t="s">
        <v>93</v>
      </c>
    </row>
    <row r="64" spans="1:89" x14ac:dyDescent="0.2">
      <c r="A64" s="12">
        <v>2536064959</v>
      </c>
      <c r="B64" s="12">
        <v>39625768</v>
      </c>
      <c r="C64" s="14">
        <v>41359.575416666667</v>
      </c>
      <c r="D64" s="14">
        <v>41359.910046296296</v>
      </c>
      <c r="E64" s="12" t="s">
        <v>141</v>
      </c>
      <c r="J64" s="12" t="s">
        <v>140</v>
      </c>
      <c r="K64" s="12" t="s">
        <v>115</v>
      </c>
      <c r="L64" s="12" t="s">
        <v>100</v>
      </c>
      <c r="N64" s="12" t="s">
        <v>100</v>
      </c>
      <c r="P64" s="12">
        <v>2</v>
      </c>
      <c r="Q64" s="12">
        <v>1</v>
      </c>
      <c r="R64" s="12">
        <v>1000000</v>
      </c>
      <c r="S64" s="12">
        <v>0</v>
      </c>
      <c r="T64" s="12">
        <v>8</v>
      </c>
      <c r="U64" s="13">
        <v>15</v>
      </c>
      <c r="V64" s="12">
        <v>0</v>
      </c>
      <c r="W64" s="12">
        <v>0</v>
      </c>
      <c r="X64" s="12" t="s">
        <v>139</v>
      </c>
      <c r="Y64" s="12" t="s">
        <v>139</v>
      </c>
      <c r="Z64" s="12" t="s">
        <v>139</v>
      </c>
      <c r="AA64" s="12" t="s">
        <v>100</v>
      </c>
      <c r="AC64" s="12" t="s">
        <v>138</v>
      </c>
      <c r="AD64" s="12">
        <v>4</v>
      </c>
      <c r="AE64" s="12">
        <v>10000000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 t="s">
        <v>100</v>
      </c>
      <c r="AW64" s="12" t="s">
        <v>137</v>
      </c>
      <c r="AX64" s="12">
        <v>1</v>
      </c>
      <c r="AY64" s="12">
        <v>2</v>
      </c>
      <c r="AZ64" s="12">
        <v>3</v>
      </c>
      <c r="BB64" s="12" t="s">
        <v>112</v>
      </c>
      <c r="BE64" s="12" t="s">
        <v>100</v>
      </c>
      <c r="BG64" s="12">
        <v>16</v>
      </c>
      <c r="BH64" s="12">
        <v>480000</v>
      </c>
      <c r="BI64" s="12" t="s">
        <v>100</v>
      </c>
      <c r="BK64" s="12" t="s">
        <v>136</v>
      </c>
      <c r="BL64" s="12">
        <v>2</v>
      </c>
      <c r="BM64" s="12">
        <v>1</v>
      </c>
      <c r="BN64" s="12">
        <v>1000000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V64" s="12" t="s">
        <v>135</v>
      </c>
      <c r="BY64" s="12" t="s">
        <v>134</v>
      </c>
      <c r="BZ64" s="12">
        <v>0</v>
      </c>
      <c r="CA64" s="12">
        <v>0</v>
      </c>
      <c r="CD64" s="12" t="s">
        <v>133</v>
      </c>
      <c r="CE64" s="12">
        <v>0</v>
      </c>
      <c r="CF64" s="12">
        <v>0</v>
      </c>
      <c r="CG64" s="12">
        <v>0</v>
      </c>
      <c r="CK64" s="12" t="s">
        <v>93</v>
      </c>
    </row>
    <row r="65" spans="1:89" x14ac:dyDescent="0.2">
      <c r="A65" s="12">
        <v>2536064776</v>
      </c>
      <c r="B65" s="12">
        <v>39625768</v>
      </c>
      <c r="C65" s="14">
        <v>41359.575300925928</v>
      </c>
      <c r="D65" s="14">
        <v>41359.576226851852</v>
      </c>
      <c r="E65" s="12" t="s">
        <v>132</v>
      </c>
      <c r="J65" s="12" t="s">
        <v>131</v>
      </c>
      <c r="K65" s="12" t="s">
        <v>130</v>
      </c>
      <c r="M65" s="12" t="s">
        <v>37</v>
      </c>
    </row>
    <row r="66" spans="1:89" x14ac:dyDescent="0.2">
      <c r="A66" s="12">
        <v>2536052632</v>
      </c>
      <c r="B66" s="12">
        <v>39625768</v>
      </c>
      <c r="C66" s="14">
        <v>41359.55914351852</v>
      </c>
      <c r="D66" s="14">
        <v>41359.584085648145</v>
      </c>
      <c r="E66" s="12" t="s">
        <v>129</v>
      </c>
      <c r="J66" s="12" t="s">
        <v>128</v>
      </c>
      <c r="K66" s="12" t="s">
        <v>127</v>
      </c>
      <c r="L66" s="12" t="s">
        <v>100</v>
      </c>
      <c r="N66" s="12" t="s">
        <v>100</v>
      </c>
      <c r="P66" s="12">
        <v>5</v>
      </c>
      <c r="Q66" s="12">
        <v>1</v>
      </c>
      <c r="R66" s="12">
        <v>1000000</v>
      </c>
      <c r="S66" s="12">
        <v>0</v>
      </c>
      <c r="T66" s="12">
        <v>2</v>
      </c>
      <c r="U66" s="13">
        <v>5</v>
      </c>
      <c r="V66" s="12">
        <v>100</v>
      </c>
      <c r="W66" s="12">
        <v>0</v>
      </c>
      <c r="X66" s="12">
        <v>5</v>
      </c>
      <c r="Y66" s="12">
        <v>1</v>
      </c>
      <c r="Z66" s="12">
        <v>10</v>
      </c>
      <c r="AA66" s="12" t="s">
        <v>100</v>
      </c>
      <c r="AC66" s="12" t="s">
        <v>126</v>
      </c>
      <c r="AD66" s="12">
        <v>3</v>
      </c>
      <c r="AE66" s="12">
        <v>2000000</v>
      </c>
      <c r="AF66" s="12">
        <v>1</v>
      </c>
      <c r="AG66" s="12">
        <v>1</v>
      </c>
      <c r="AH66" s="12">
        <v>100</v>
      </c>
      <c r="AI66" s="12">
        <v>5</v>
      </c>
      <c r="AJ66" s="12">
        <v>3</v>
      </c>
      <c r="AK66" s="12">
        <v>5</v>
      </c>
      <c r="AL66" s="12">
        <v>5</v>
      </c>
      <c r="AM66" s="12">
        <v>8</v>
      </c>
      <c r="AN66" s="12">
        <v>10</v>
      </c>
      <c r="AO66" s="12">
        <v>8</v>
      </c>
      <c r="AP66" s="12">
        <v>5</v>
      </c>
      <c r="AQ66" s="12">
        <v>2</v>
      </c>
      <c r="AR66" s="12">
        <v>2</v>
      </c>
      <c r="AS66" s="12">
        <v>8</v>
      </c>
      <c r="AT66" s="12">
        <v>7</v>
      </c>
      <c r="AU66" s="12" t="s">
        <v>100</v>
      </c>
      <c r="AW66" s="12" t="s">
        <v>125</v>
      </c>
      <c r="AX66" s="12">
        <v>4</v>
      </c>
      <c r="AY66" s="12">
        <v>1</v>
      </c>
      <c r="AZ66" s="12">
        <v>5</v>
      </c>
      <c r="BB66" s="12" t="s">
        <v>112</v>
      </c>
      <c r="BE66" s="12" t="s">
        <v>100</v>
      </c>
      <c r="BG66" s="12">
        <v>20</v>
      </c>
      <c r="BI66" s="12" t="s">
        <v>100</v>
      </c>
      <c r="BK66" s="12" t="s">
        <v>124</v>
      </c>
      <c r="BL66" s="12">
        <v>5</v>
      </c>
      <c r="BM66" s="12">
        <v>1</v>
      </c>
      <c r="BN66" s="12">
        <v>850000</v>
      </c>
      <c r="BO66" s="12">
        <v>1</v>
      </c>
      <c r="BP66" s="12">
        <v>1</v>
      </c>
      <c r="BQ66" s="12">
        <v>6</v>
      </c>
      <c r="BR66" s="12" t="s">
        <v>123</v>
      </c>
      <c r="BS66" s="12">
        <v>4</v>
      </c>
      <c r="BU66" s="12" t="s">
        <v>109</v>
      </c>
      <c r="BZ66" s="12">
        <v>8</v>
      </c>
      <c r="CA66" s="12" t="s">
        <v>122</v>
      </c>
      <c r="CC66" s="12" t="s">
        <v>94</v>
      </c>
      <c r="CF66" s="12">
        <v>12</v>
      </c>
      <c r="CG66" s="12">
        <v>12</v>
      </c>
      <c r="CJ66" s="12" t="s">
        <v>121</v>
      </c>
    </row>
    <row r="67" spans="1:89" x14ac:dyDescent="0.2">
      <c r="A67" s="12">
        <v>2536009770</v>
      </c>
      <c r="B67" s="12">
        <v>39625768</v>
      </c>
      <c r="C67" s="14">
        <v>41359.555717592593</v>
      </c>
      <c r="D67" s="14">
        <v>41359.558599537035</v>
      </c>
      <c r="E67" s="12" t="s">
        <v>120</v>
      </c>
      <c r="J67" s="12" t="s">
        <v>119</v>
      </c>
      <c r="K67" s="12" t="s">
        <v>118</v>
      </c>
      <c r="L67" s="12" t="s">
        <v>100</v>
      </c>
      <c r="N67" s="12" t="s">
        <v>100</v>
      </c>
    </row>
    <row r="68" spans="1:89" x14ac:dyDescent="0.2">
      <c r="A68" s="12">
        <v>2536003064</v>
      </c>
      <c r="B68" s="12">
        <v>39625768</v>
      </c>
      <c r="C68" s="14">
        <v>41359.552881944444</v>
      </c>
      <c r="D68" s="14">
        <v>41359.575370370374</v>
      </c>
      <c r="E68" s="12" t="s">
        <v>117</v>
      </c>
      <c r="J68" s="12" t="s">
        <v>116</v>
      </c>
      <c r="K68" s="12" t="s">
        <v>115</v>
      </c>
      <c r="L68" s="12" t="s">
        <v>100</v>
      </c>
      <c r="N68" s="12" t="s">
        <v>100</v>
      </c>
      <c r="P68" s="12">
        <v>3</v>
      </c>
      <c r="Q68" s="12">
        <v>2</v>
      </c>
      <c r="R68" s="12">
        <v>800000</v>
      </c>
      <c r="S68" s="12">
        <v>1</v>
      </c>
      <c r="T68" s="12">
        <v>4</v>
      </c>
      <c r="U68" s="13">
        <v>2</v>
      </c>
      <c r="V68" s="12">
        <v>10</v>
      </c>
      <c r="W68" s="12">
        <v>70</v>
      </c>
      <c r="X68" s="12">
        <v>15</v>
      </c>
      <c r="Y68" s="12">
        <v>8</v>
      </c>
      <c r="Z68" s="12">
        <v>8</v>
      </c>
      <c r="AA68" s="12" t="s">
        <v>100</v>
      </c>
      <c r="AC68" s="12" t="s">
        <v>114</v>
      </c>
      <c r="AD68" s="12">
        <v>3</v>
      </c>
      <c r="AE68" s="12">
        <v>1800000</v>
      </c>
      <c r="AF68" s="12">
        <v>1</v>
      </c>
      <c r="AG68" s="12">
        <v>8</v>
      </c>
      <c r="AH68" s="12">
        <v>50</v>
      </c>
      <c r="AI68" s="12">
        <v>15</v>
      </c>
      <c r="AJ68" s="12">
        <v>15</v>
      </c>
      <c r="AK68" s="12">
        <v>30</v>
      </c>
      <c r="AL68" s="12">
        <v>30</v>
      </c>
      <c r="AM68" s="12">
        <v>30</v>
      </c>
      <c r="AN68" s="12">
        <v>8</v>
      </c>
      <c r="AO68" s="12">
        <v>8</v>
      </c>
      <c r="AP68" s="12">
        <v>8</v>
      </c>
      <c r="AQ68" s="12">
        <v>8</v>
      </c>
      <c r="AR68" s="12">
        <v>8</v>
      </c>
      <c r="AS68" s="12">
        <v>3</v>
      </c>
      <c r="AT68" s="12">
        <v>3</v>
      </c>
      <c r="AU68" s="12" t="s">
        <v>100</v>
      </c>
      <c r="AW68" s="12" t="s">
        <v>113</v>
      </c>
      <c r="AX68" s="12">
        <v>3</v>
      </c>
      <c r="AY68" s="12">
        <v>3</v>
      </c>
      <c r="AZ68" s="12">
        <v>8</v>
      </c>
      <c r="BB68" s="12" t="s">
        <v>112</v>
      </c>
      <c r="BE68" s="12" t="s">
        <v>100</v>
      </c>
      <c r="BG68" s="12">
        <v>40</v>
      </c>
      <c r="BH68" s="12">
        <v>500000</v>
      </c>
      <c r="BI68" s="12" t="s">
        <v>100</v>
      </c>
      <c r="BK68" s="12" t="s">
        <v>111</v>
      </c>
      <c r="BL68" s="12">
        <v>3</v>
      </c>
      <c r="BM68" s="12">
        <v>2</v>
      </c>
      <c r="BN68" s="12">
        <v>800000</v>
      </c>
      <c r="BO68" s="12">
        <v>2</v>
      </c>
      <c r="BP68" s="12">
        <v>5</v>
      </c>
      <c r="BQ68" s="12">
        <v>10</v>
      </c>
      <c r="BR68" s="12" t="s">
        <v>110</v>
      </c>
      <c r="BS68" s="12">
        <v>4</v>
      </c>
      <c r="BU68" s="12" t="s">
        <v>109</v>
      </c>
      <c r="BZ68" s="12">
        <v>3</v>
      </c>
      <c r="CA68" s="12" t="s">
        <v>108</v>
      </c>
      <c r="CB68" s="12" t="s">
        <v>95</v>
      </c>
      <c r="CF68" s="12">
        <v>2</v>
      </c>
      <c r="CG68" s="12">
        <v>7</v>
      </c>
      <c r="CK68" s="12" t="s">
        <v>93</v>
      </c>
    </row>
    <row r="69" spans="1:89" x14ac:dyDescent="0.2">
      <c r="A69" s="12">
        <v>2535970619</v>
      </c>
      <c r="B69" s="12">
        <v>39625768</v>
      </c>
      <c r="C69" s="14">
        <v>41359.540891203702</v>
      </c>
      <c r="D69" s="14">
        <v>41359.649641203701</v>
      </c>
      <c r="E69" s="12" t="s">
        <v>107</v>
      </c>
      <c r="J69" s="12" t="s">
        <v>106</v>
      </c>
      <c r="K69" s="12" t="s">
        <v>105</v>
      </c>
      <c r="L69" s="12" t="s">
        <v>100</v>
      </c>
      <c r="N69" s="12" t="s">
        <v>100</v>
      </c>
      <c r="P69" s="12">
        <v>5</v>
      </c>
      <c r="Q69" s="12">
        <v>1</v>
      </c>
      <c r="R69" s="12">
        <v>1600</v>
      </c>
      <c r="S69" s="12">
        <v>2</v>
      </c>
      <c r="T69" s="12">
        <v>5</v>
      </c>
      <c r="U69" s="13">
        <v>3</v>
      </c>
      <c r="V69" s="12">
        <v>1</v>
      </c>
      <c r="W69" s="12">
        <v>2</v>
      </c>
      <c r="X69" s="12">
        <v>1</v>
      </c>
      <c r="Y69" s="12">
        <v>3</v>
      </c>
      <c r="Z69" s="12">
        <v>15</v>
      </c>
      <c r="AA69" s="12" t="s">
        <v>100</v>
      </c>
      <c r="AC69" s="12" t="s">
        <v>104</v>
      </c>
      <c r="AD69" s="12">
        <v>4</v>
      </c>
      <c r="AE69" s="12">
        <v>2000</v>
      </c>
    </row>
    <row r="70" spans="1:89" x14ac:dyDescent="0.2">
      <c r="A70" s="12">
        <v>2535909846</v>
      </c>
      <c r="B70" s="12">
        <v>39625768</v>
      </c>
      <c r="C70" s="14">
        <v>41359.513287037036</v>
      </c>
      <c r="D70" s="14">
        <v>41359.52511574074</v>
      </c>
      <c r="E70" s="12" t="s">
        <v>103</v>
      </c>
      <c r="J70" s="12" t="s">
        <v>101</v>
      </c>
      <c r="K70" s="12" t="s">
        <v>102</v>
      </c>
      <c r="L70" s="12" t="s">
        <v>100</v>
      </c>
      <c r="N70" s="12" t="s">
        <v>100</v>
      </c>
      <c r="P70" s="12">
        <v>1</v>
      </c>
      <c r="Q70" s="12">
        <v>1</v>
      </c>
      <c r="R70" s="12">
        <v>2200000</v>
      </c>
      <c r="S70" s="12">
        <v>1</v>
      </c>
      <c r="T70" s="12">
        <v>60</v>
      </c>
      <c r="U70" s="13">
        <v>40</v>
      </c>
      <c r="V70" s="12">
        <v>0</v>
      </c>
      <c r="W70" s="12">
        <v>1</v>
      </c>
      <c r="X70" s="12">
        <v>10</v>
      </c>
      <c r="Y70" s="12">
        <v>10</v>
      </c>
      <c r="Z70" s="12">
        <v>10</v>
      </c>
      <c r="AA70" s="12" t="s">
        <v>100</v>
      </c>
      <c r="AC70" s="12" t="s">
        <v>101</v>
      </c>
      <c r="AD70" s="12">
        <v>4</v>
      </c>
      <c r="AE70" s="12">
        <v>12000000</v>
      </c>
      <c r="AF70" s="12">
        <v>1</v>
      </c>
      <c r="AG70" s="12">
        <v>99</v>
      </c>
      <c r="AH70" s="12">
        <v>100</v>
      </c>
      <c r="AI70" s="12">
        <v>10</v>
      </c>
      <c r="AJ70" s="12">
        <v>30</v>
      </c>
      <c r="AK70" s="12">
        <v>30</v>
      </c>
      <c r="AL70" s="12">
        <v>30</v>
      </c>
      <c r="AM70" s="12">
        <v>39</v>
      </c>
      <c r="AN70" s="12">
        <v>20</v>
      </c>
      <c r="AO70" s="12">
        <v>10</v>
      </c>
      <c r="AP70" s="12">
        <v>60</v>
      </c>
      <c r="AQ70" s="12">
        <v>30</v>
      </c>
      <c r="AR70" s="12">
        <v>30</v>
      </c>
      <c r="AS70" s="12">
        <v>10</v>
      </c>
      <c r="AT70" s="12">
        <v>90</v>
      </c>
      <c r="AV70" s="12" t="s">
        <v>37</v>
      </c>
      <c r="BI70" s="12" t="s">
        <v>100</v>
      </c>
      <c r="BK70" s="12" t="s">
        <v>99</v>
      </c>
      <c r="BL70" s="12">
        <v>1</v>
      </c>
      <c r="BM70" s="12">
        <v>1</v>
      </c>
      <c r="BN70" s="12">
        <v>2200000</v>
      </c>
      <c r="BO70" s="12">
        <v>2</v>
      </c>
      <c r="BP70" s="12">
        <v>3</v>
      </c>
      <c r="BQ70" s="12">
        <v>0</v>
      </c>
      <c r="BR70" s="12" t="s">
        <v>98</v>
      </c>
      <c r="BS70" s="12">
        <v>0</v>
      </c>
      <c r="BT70" s="12" t="s">
        <v>97</v>
      </c>
      <c r="BZ70" s="12">
        <v>0</v>
      </c>
      <c r="CA70" s="12" t="s">
        <v>96</v>
      </c>
      <c r="CB70" s="12" t="s">
        <v>95</v>
      </c>
      <c r="CC70" s="12" t="s">
        <v>94</v>
      </c>
      <c r="CF70" s="12">
        <v>1</v>
      </c>
      <c r="CG70" s="12">
        <v>40</v>
      </c>
      <c r="CK70" s="12" t="s">
        <v>93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72"/>
  <sheetViews>
    <sheetView topLeftCell="BL1" workbookViewId="0">
      <selection activeCell="B15" sqref="B15"/>
    </sheetView>
  </sheetViews>
  <sheetFormatPr defaultColWidth="9.140625" defaultRowHeight="12.75" x14ac:dyDescent="0.2"/>
  <cols>
    <col min="1" max="1" width="8.85546875" style="12" customWidth="1"/>
    <col min="2" max="2" width="9.140625" style="12" customWidth="1"/>
    <col min="3" max="3" width="13.28515625" style="12" customWidth="1"/>
    <col min="4" max="4" width="15.7109375" style="12" customWidth="1"/>
    <col min="5" max="5" width="13.85546875" style="12" bestFit="1" customWidth="1"/>
    <col min="6" max="6" width="15" style="12" customWidth="1"/>
    <col min="7" max="20" width="9.140625" style="12" customWidth="1"/>
    <col min="21" max="21" width="9.140625" style="13" customWidth="1"/>
    <col min="22" max="16384" width="9.140625" style="12"/>
  </cols>
  <sheetData>
    <row r="1" spans="1:91" x14ac:dyDescent="0.2">
      <c r="A1" s="12" t="s">
        <v>444</v>
      </c>
      <c r="B1" s="12" t="s">
        <v>443</v>
      </c>
      <c r="C1" s="12" t="s">
        <v>3</v>
      </c>
      <c r="D1" s="12" t="s">
        <v>442</v>
      </c>
      <c r="E1" s="12" t="s">
        <v>441</v>
      </c>
      <c r="F1" s="12" t="s">
        <v>440</v>
      </c>
      <c r="G1" s="12" t="s">
        <v>439</v>
      </c>
      <c r="H1" s="12" t="s">
        <v>438</v>
      </c>
      <c r="I1" s="12" t="s">
        <v>437</v>
      </c>
      <c r="J1" s="12" t="s">
        <v>436</v>
      </c>
      <c r="K1" s="12" t="s">
        <v>435</v>
      </c>
      <c r="L1" s="12" t="s">
        <v>434</v>
      </c>
      <c r="N1" s="12" t="s">
        <v>433</v>
      </c>
      <c r="P1" s="12" t="s">
        <v>432</v>
      </c>
      <c r="Q1" s="12" t="s">
        <v>431</v>
      </c>
      <c r="R1" s="12" t="s">
        <v>394</v>
      </c>
      <c r="S1" s="12" t="s">
        <v>430</v>
      </c>
      <c r="T1" s="12" t="s">
        <v>429</v>
      </c>
      <c r="U1" s="13" t="s">
        <v>428</v>
      </c>
      <c r="V1" s="12" t="s">
        <v>427</v>
      </c>
      <c r="W1" s="12" t="s">
        <v>426</v>
      </c>
      <c r="X1" s="12" t="s">
        <v>425</v>
      </c>
      <c r="Y1" s="12" t="s">
        <v>424</v>
      </c>
      <c r="Z1" s="12" t="s">
        <v>423</v>
      </c>
      <c r="AA1" s="12" t="s">
        <v>422</v>
      </c>
      <c r="AC1" s="12" t="s">
        <v>421</v>
      </c>
      <c r="AD1" s="12" t="s">
        <v>420</v>
      </c>
      <c r="AE1" s="12" t="s">
        <v>394</v>
      </c>
      <c r="AF1" s="12" t="s">
        <v>419</v>
      </c>
      <c r="AG1" s="12" t="s">
        <v>418</v>
      </c>
      <c r="AH1" s="12" t="s">
        <v>417</v>
      </c>
      <c r="AI1" s="12" t="s">
        <v>416</v>
      </c>
      <c r="AJ1" s="12" t="s">
        <v>415</v>
      </c>
      <c r="AK1" s="12" t="s">
        <v>414</v>
      </c>
      <c r="AN1" s="12" t="s">
        <v>413</v>
      </c>
      <c r="AO1" s="12" t="s">
        <v>412</v>
      </c>
      <c r="AP1" s="12" t="s">
        <v>411</v>
      </c>
      <c r="AQ1" s="12" t="s">
        <v>410</v>
      </c>
      <c r="AR1" s="12" t="s">
        <v>409</v>
      </c>
      <c r="AS1" s="12" t="s">
        <v>408</v>
      </c>
      <c r="AT1" s="12" t="s">
        <v>407</v>
      </c>
      <c r="AU1" s="12" t="s">
        <v>406</v>
      </c>
      <c r="AW1" s="12" t="s">
        <v>405</v>
      </c>
      <c r="AX1" s="12" t="s">
        <v>404</v>
      </c>
      <c r="AY1" s="12" t="s">
        <v>403</v>
      </c>
      <c r="AZ1" s="12" t="s">
        <v>402</v>
      </c>
      <c r="BA1" s="12" t="s">
        <v>401</v>
      </c>
      <c r="BE1" s="12" t="s">
        <v>400</v>
      </c>
      <c r="BG1" s="12" t="s">
        <v>399</v>
      </c>
      <c r="BI1" s="12" t="s">
        <v>398</v>
      </c>
      <c r="BK1" s="12" t="s">
        <v>397</v>
      </c>
      <c r="BL1" s="12" t="s">
        <v>396</v>
      </c>
      <c r="BM1" s="12" t="s">
        <v>395</v>
      </c>
      <c r="BN1" s="12" t="s">
        <v>394</v>
      </c>
      <c r="BO1" s="12" t="s">
        <v>393</v>
      </c>
      <c r="BP1" s="12" t="s">
        <v>392</v>
      </c>
      <c r="BQ1" s="12" t="s">
        <v>391</v>
      </c>
      <c r="BR1" s="12" t="s">
        <v>390</v>
      </c>
      <c r="BS1" s="12" t="s">
        <v>389</v>
      </c>
      <c r="BT1" s="12" t="s">
        <v>388</v>
      </c>
      <c r="BZ1" s="12" t="s">
        <v>387</v>
      </c>
      <c r="CA1" s="12" t="s">
        <v>386</v>
      </c>
      <c r="CB1" s="12" t="s">
        <v>451</v>
      </c>
      <c r="CC1" s="12" t="s">
        <v>385</v>
      </c>
      <c r="CG1" s="12" t="s">
        <v>384</v>
      </c>
      <c r="CH1" s="12" t="s">
        <v>383</v>
      </c>
      <c r="CI1" s="12" t="s">
        <v>382</v>
      </c>
      <c r="CM1" s="12" t="s">
        <v>381</v>
      </c>
    </row>
    <row r="2" spans="1:91" x14ac:dyDescent="0.2">
      <c r="A2" s="12" t="s">
        <v>380</v>
      </c>
      <c r="B2" s="12" t="s">
        <v>380</v>
      </c>
      <c r="C2" s="12" t="s">
        <v>380</v>
      </c>
      <c r="D2" s="12" t="s">
        <v>380</v>
      </c>
      <c r="E2" s="12" t="s">
        <v>380</v>
      </c>
      <c r="F2" s="12" t="s">
        <v>380</v>
      </c>
      <c r="G2" s="12" t="s">
        <v>380</v>
      </c>
      <c r="H2" s="12" t="s">
        <v>380</v>
      </c>
      <c r="I2" s="12" t="s">
        <v>380</v>
      </c>
      <c r="J2" s="12" t="s">
        <v>374</v>
      </c>
      <c r="K2" s="12" t="s">
        <v>374</v>
      </c>
      <c r="L2" s="12" t="s">
        <v>100</v>
      </c>
      <c r="M2" s="12" t="s">
        <v>37</v>
      </c>
      <c r="N2" s="12" t="s">
        <v>100</v>
      </c>
      <c r="O2" s="12" t="s">
        <v>37</v>
      </c>
      <c r="P2" s="12" t="s">
        <v>374</v>
      </c>
      <c r="Q2" s="12" t="s">
        <v>374</v>
      </c>
      <c r="R2" s="12" t="s">
        <v>376</v>
      </c>
      <c r="S2" s="12" t="s">
        <v>374</v>
      </c>
      <c r="T2" s="12" t="s">
        <v>374</v>
      </c>
      <c r="U2" s="13" t="s">
        <v>374</v>
      </c>
      <c r="V2" s="12" t="s">
        <v>374</v>
      </c>
      <c r="W2" s="12" t="s">
        <v>374</v>
      </c>
      <c r="X2" s="12" t="s">
        <v>374</v>
      </c>
      <c r="Y2" s="12" t="s">
        <v>374</v>
      </c>
      <c r="Z2" s="12" t="s">
        <v>374</v>
      </c>
      <c r="AA2" s="12" t="s">
        <v>100</v>
      </c>
      <c r="AB2" s="12" t="s">
        <v>37</v>
      </c>
      <c r="AC2" s="12" t="s">
        <v>374</v>
      </c>
      <c r="AD2" s="12" t="s">
        <v>374</v>
      </c>
      <c r="AE2" s="12" t="s">
        <v>376</v>
      </c>
      <c r="AF2" s="12" t="s">
        <v>374</v>
      </c>
      <c r="AG2" s="12" t="s">
        <v>374</v>
      </c>
      <c r="AH2" s="12" t="s">
        <v>374</v>
      </c>
      <c r="AI2" s="12" t="s">
        <v>374</v>
      </c>
      <c r="AJ2" s="12" t="s">
        <v>374</v>
      </c>
      <c r="AK2" s="12" t="s">
        <v>379</v>
      </c>
      <c r="AL2" s="12" t="s">
        <v>378</v>
      </c>
      <c r="AM2" s="12" t="s">
        <v>152</v>
      </c>
      <c r="AN2" s="12" t="s">
        <v>374</v>
      </c>
      <c r="AO2" s="12" t="s">
        <v>374</v>
      </c>
      <c r="AP2" s="12" t="s">
        <v>374</v>
      </c>
      <c r="AQ2" s="12" t="s">
        <v>374</v>
      </c>
      <c r="AR2" s="12" t="s">
        <v>374</v>
      </c>
      <c r="AS2" s="12" t="s">
        <v>374</v>
      </c>
      <c r="AT2" s="12" t="s">
        <v>374</v>
      </c>
      <c r="AU2" s="12" t="s">
        <v>100</v>
      </c>
      <c r="AV2" s="12" t="s">
        <v>37</v>
      </c>
      <c r="AW2" s="12" t="s">
        <v>374</v>
      </c>
      <c r="AX2" s="12" t="s">
        <v>374</v>
      </c>
      <c r="AY2" s="12" t="s">
        <v>374</v>
      </c>
      <c r="AZ2" s="12" t="s">
        <v>374</v>
      </c>
      <c r="BA2" s="12" t="s">
        <v>172</v>
      </c>
      <c r="BB2" s="12" t="s">
        <v>112</v>
      </c>
      <c r="BC2" s="12" t="s">
        <v>308</v>
      </c>
      <c r="BD2" s="12" t="s">
        <v>375</v>
      </c>
      <c r="BE2" s="12" t="s">
        <v>100</v>
      </c>
      <c r="BF2" s="12" t="s">
        <v>37</v>
      </c>
      <c r="BG2" s="12" t="s">
        <v>377</v>
      </c>
      <c r="BH2" s="12" t="s">
        <v>376</v>
      </c>
      <c r="BI2" s="12" t="s">
        <v>100</v>
      </c>
      <c r="BJ2" s="12" t="s">
        <v>37</v>
      </c>
      <c r="BK2" s="12" t="s">
        <v>374</v>
      </c>
      <c r="BL2" s="12" t="s">
        <v>374</v>
      </c>
      <c r="BM2" s="12" t="s">
        <v>374</v>
      </c>
      <c r="BN2" s="12" t="s">
        <v>376</v>
      </c>
      <c r="BO2" s="12" t="s">
        <v>374</v>
      </c>
      <c r="BP2" s="12" t="s">
        <v>374</v>
      </c>
      <c r="BQ2" s="12" t="s">
        <v>374</v>
      </c>
      <c r="BR2" s="12" t="s">
        <v>374</v>
      </c>
      <c r="BS2" s="12" t="s">
        <v>374</v>
      </c>
      <c r="BT2" s="12" t="s">
        <v>97</v>
      </c>
      <c r="BU2" s="12" t="s">
        <v>109</v>
      </c>
      <c r="BV2" s="12" t="s">
        <v>135</v>
      </c>
      <c r="BW2" s="12" t="s">
        <v>143</v>
      </c>
      <c r="BX2" s="12" t="s">
        <v>145</v>
      </c>
      <c r="BY2" s="12" t="s">
        <v>375</v>
      </c>
      <c r="BZ2" s="12" t="s">
        <v>374</v>
      </c>
      <c r="CA2" s="12" t="s">
        <v>374</v>
      </c>
      <c r="CC2" s="12" t="s">
        <v>95</v>
      </c>
      <c r="CD2" s="12" t="s">
        <v>94</v>
      </c>
      <c r="CE2" s="12" t="s">
        <v>133</v>
      </c>
      <c r="CF2" s="12" t="s">
        <v>375</v>
      </c>
      <c r="CG2" s="12" t="s">
        <v>374</v>
      </c>
      <c r="CH2" s="12" t="s">
        <v>374</v>
      </c>
      <c r="CI2" s="12" t="s">
        <v>215</v>
      </c>
      <c r="CJ2" s="12" t="s">
        <v>339</v>
      </c>
      <c r="CK2" s="12" t="s">
        <v>121</v>
      </c>
      <c r="CL2" s="12" t="s">
        <v>93</v>
      </c>
      <c r="CM2" s="12" t="s">
        <v>374</v>
      </c>
    </row>
    <row r="3" spans="1:91" x14ac:dyDescent="0.2">
      <c r="A3" s="12">
        <v>2551768612</v>
      </c>
      <c r="B3" s="12">
        <v>39625768</v>
      </c>
      <c r="C3" s="14">
        <v>41368.925138888888</v>
      </c>
      <c r="D3" s="14">
        <v>41368.937962962962</v>
      </c>
      <c r="E3" s="12" t="s">
        <v>373</v>
      </c>
      <c r="J3" s="12" t="s">
        <v>372</v>
      </c>
      <c r="K3" s="12" t="s">
        <v>371</v>
      </c>
      <c r="L3" s="12" t="s">
        <v>100</v>
      </c>
      <c r="N3" s="12" t="s">
        <v>100</v>
      </c>
      <c r="P3" s="12">
        <v>4</v>
      </c>
      <c r="Q3" s="12">
        <v>2</v>
      </c>
      <c r="R3" s="12">
        <v>1160000</v>
      </c>
      <c r="S3" s="12">
        <v>1</v>
      </c>
      <c r="T3" s="12">
        <v>5</v>
      </c>
      <c r="U3" s="13">
        <v>15</v>
      </c>
      <c r="V3" s="12">
        <v>50</v>
      </c>
      <c r="W3" s="12">
        <v>0</v>
      </c>
      <c r="X3" s="12">
        <v>7</v>
      </c>
      <c r="Y3" s="12">
        <v>5</v>
      </c>
      <c r="Z3" s="12">
        <v>7</v>
      </c>
      <c r="AA3" s="12" t="s">
        <v>100</v>
      </c>
      <c r="AC3" s="12" t="s">
        <v>370</v>
      </c>
      <c r="AD3" s="12">
        <v>1</v>
      </c>
      <c r="AE3" s="12">
        <v>116000</v>
      </c>
    </row>
    <row r="4" spans="1:91" x14ac:dyDescent="0.2">
      <c r="A4" s="12">
        <v>2551460021</v>
      </c>
      <c r="B4" s="12">
        <v>39625768</v>
      </c>
      <c r="C4" s="14">
        <v>41368.82298611111</v>
      </c>
      <c r="D4" s="14">
        <v>41368.830949074072</v>
      </c>
      <c r="E4" s="12" t="s">
        <v>369</v>
      </c>
      <c r="J4" s="12" t="s">
        <v>368</v>
      </c>
      <c r="K4" s="12" t="s">
        <v>177</v>
      </c>
      <c r="L4" s="12" t="s">
        <v>100</v>
      </c>
      <c r="N4" s="12" t="s">
        <v>100</v>
      </c>
      <c r="P4" s="12">
        <v>2</v>
      </c>
      <c r="Q4" s="12">
        <v>1</v>
      </c>
      <c r="R4" s="12">
        <v>1117750</v>
      </c>
      <c r="S4" s="12">
        <v>1</v>
      </c>
      <c r="T4" s="12">
        <v>2</v>
      </c>
      <c r="U4" s="13">
        <v>5</v>
      </c>
      <c r="V4" s="12">
        <v>1</v>
      </c>
      <c r="W4" s="12">
        <v>1</v>
      </c>
      <c r="X4" s="12">
        <v>5</v>
      </c>
      <c r="Y4" s="12">
        <v>4</v>
      </c>
      <c r="Z4" s="12">
        <v>7</v>
      </c>
      <c r="AA4" s="12" t="s">
        <v>100</v>
      </c>
      <c r="AC4" s="12" t="s">
        <v>367</v>
      </c>
      <c r="AD4" s="12">
        <v>3</v>
      </c>
      <c r="AE4" s="12">
        <v>2500000</v>
      </c>
      <c r="AF4" s="12">
        <v>1</v>
      </c>
      <c r="AG4" s="12">
        <v>4</v>
      </c>
      <c r="AH4" s="12">
        <v>1</v>
      </c>
      <c r="AI4" s="12">
        <v>4</v>
      </c>
      <c r="AJ4" s="12">
        <v>7</v>
      </c>
      <c r="AK4" s="12">
        <v>7</v>
      </c>
      <c r="AL4" s="12">
        <v>7</v>
      </c>
      <c r="AM4" s="12">
        <v>7</v>
      </c>
      <c r="AN4" s="12">
        <v>7</v>
      </c>
      <c r="AO4" s="12">
        <v>7</v>
      </c>
      <c r="AP4" s="12">
        <v>7</v>
      </c>
      <c r="AQ4" s="12">
        <v>5</v>
      </c>
      <c r="AR4" s="12">
        <v>7</v>
      </c>
      <c r="AS4" s="12">
        <v>5</v>
      </c>
      <c r="AT4" s="12">
        <v>15</v>
      </c>
      <c r="AV4" s="12" t="s">
        <v>37</v>
      </c>
      <c r="BI4" s="12" t="s">
        <v>100</v>
      </c>
      <c r="BK4" s="12" t="s">
        <v>366</v>
      </c>
      <c r="BL4" s="12">
        <v>2</v>
      </c>
      <c r="BM4" s="12">
        <v>1</v>
      </c>
      <c r="BN4" s="12">
        <v>1117500</v>
      </c>
      <c r="BO4" s="12">
        <v>0</v>
      </c>
      <c r="BP4" s="12" t="s">
        <v>139</v>
      </c>
      <c r="BQ4" s="12" t="s">
        <v>139</v>
      </c>
      <c r="BR4" s="12">
        <v>0</v>
      </c>
      <c r="BS4" s="12" t="s">
        <v>139</v>
      </c>
      <c r="BT4" s="12" t="s">
        <v>97</v>
      </c>
      <c r="BZ4" s="12" t="s">
        <v>139</v>
      </c>
      <c r="CA4" s="12">
        <v>0</v>
      </c>
      <c r="CC4" s="12" t="s">
        <v>95</v>
      </c>
      <c r="CG4" s="12" t="s">
        <v>139</v>
      </c>
      <c r="CH4" s="12" t="s">
        <v>139</v>
      </c>
      <c r="CL4" s="12" t="s">
        <v>93</v>
      </c>
    </row>
    <row r="5" spans="1:91" x14ac:dyDescent="0.2">
      <c r="A5" s="12">
        <v>2551403959</v>
      </c>
      <c r="B5" s="12">
        <v>39625768</v>
      </c>
      <c r="C5" s="14">
        <v>41368.751493055555</v>
      </c>
      <c r="D5" s="14">
        <v>41368.816828703704</v>
      </c>
      <c r="E5" s="12" t="s">
        <v>365</v>
      </c>
      <c r="J5" s="12" t="s">
        <v>364</v>
      </c>
      <c r="K5" s="12" t="s">
        <v>244</v>
      </c>
      <c r="L5" s="12" t="s">
        <v>100</v>
      </c>
      <c r="N5" s="12" t="s">
        <v>100</v>
      </c>
      <c r="P5" s="12">
        <v>3</v>
      </c>
      <c r="Q5" s="12">
        <v>1</v>
      </c>
      <c r="R5" s="12">
        <v>2332000</v>
      </c>
      <c r="S5" s="12">
        <v>1</v>
      </c>
      <c r="T5" s="12">
        <v>10</v>
      </c>
      <c r="U5" s="13">
        <v>10</v>
      </c>
      <c r="V5" s="12">
        <v>1</v>
      </c>
      <c r="W5" s="12">
        <v>1</v>
      </c>
      <c r="X5" s="12">
        <v>5</v>
      </c>
      <c r="Y5" s="12">
        <v>10</v>
      </c>
      <c r="Z5" s="12">
        <v>5</v>
      </c>
      <c r="AA5" s="12" t="s">
        <v>100</v>
      </c>
      <c r="AC5" s="12" t="s">
        <v>363</v>
      </c>
      <c r="AD5" s="12">
        <v>3</v>
      </c>
      <c r="AE5" s="12">
        <v>0</v>
      </c>
      <c r="AF5" s="12">
        <v>1</v>
      </c>
      <c r="AG5" s="12">
        <v>5</v>
      </c>
      <c r="AH5" s="12">
        <v>100</v>
      </c>
      <c r="AI5" s="12">
        <v>15</v>
      </c>
      <c r="AJ5" s="12">
        <v>5</v>
      </c>
      <c r="AK5" s="12">
        <v>10</v>
      </c>
      <c r="AN5" s="12">
        <v>10</v>
      </c>
      <c r="AO5" s="12">
        <v>60</v>
      </c>
      <c r="AP5" s="12">
        <v>30</v>
      </c>
      <c r="AQ5" s="12">
        <v>2</v>
      </c>
      <c r="AR5" s="12">
        <v>2</v>
      </c>
      <c r="AS5" s="12">
        <v>5</v>
      </c>
      <c r="AT5" s="12">
        <v>10</v>
      </c>
      <c r="AV5" s="12" t="s">
        <v>37</v>
      </c>
      <c r="BI5" s="12" t="s">
        <v>100</v>
      </c>
      <c r="BK5" s="12" t="s">
        <v>362</v>
      </c>
      <c r="BL5" s="12">
        <v>4</v>
      </c>
      <c r="BM5" s="12">
        <v>1</v>
      </c>
      <c r="BN5" s="12">
        <v>2332000</v>
      </c>
      <c r="BO5" s="12">
        <v>0</v>
      </c>
      <c r="BP5" s="12" t="s">
        <v>139</v>
      </c>
      <c r="BQ5" s="12" t="s">
        <v>139</v>
      </c>
      <c r="BR5" s="12">
        <v>0</v>
      </c>
      <c r="BS5" s="12" t="s">
        <v>139</v>
      </c>
      <c r="BV5" s="12" t="s">
        <v>135</v>
      </c>
      <c r="BY5" s="12" t="s">
        <v>361</v>
      </c>
      <c r="BZ5" s="12" t="s">
        <v>139</v>
      </c>
      <c r="CA5" s="12">
        <v>0</v>
      </c>
      <c r="CC5" s="12" t="s">
        <v>95</v>
      </c>
      <c r="CF5" s="12" t="s">
        <v>360</v>
      </c>
      <c r="CG5" s="12" t="s">
        <v>139</v>
      </c>
      <c r="CH5" s="12" t="s">
        <v>139</v>
      </c>
      <c r="CJ5" s="12" t="s">
        <v>339</v>
      </c>
    </row>
    <row r="6" spans="1:91" x14ac:dyDescent="0.2">
      <c r="A6" s="12">
        <v>2550474034</v>
      </c>
      <c r="B6" s="12">
        <v>39625768</v>
      </c>
      <c r="C6" s="14">
        <v>41368.539733796293</v>
      </c>
      <c r="D6" s="14">
        <v>41368.557476851849</v>
      </c>
      <c r="E6" s="12" t="s">
        <v>359</v>
      </c>
      <c r="J6" s="12" t="s">
        <v>358</v>
      </c>
      <c r="K6" s="12" t="s">
        <v>187</v>
      </c>
      <c r="L6" s="12" t="s">
        <v>100</v>
      </c>
      <c r="N6" s="12" t="s">
        <v>100</v>
      </c>
      <c r="P6" s="12">
        <v>3</v>
      </c>
      <c r="Q6" s="12">
        <v>1</v>
      </c>
      <c r="R6" s="12">
        <v>1000000</v>
      </c>
      <c r="S6" s="12">
        <v>1</v>
      </c>
      <c r="T6" s="12">
        <v>30</v>
      </c>
      <c r="U6" s="13">
        <v>5</v>
      </c>
      <c r="V6" s="12">
        <v>0</v>
      </c>
      <c r="W6" s="12">
        <v>1</v>
      </c>
      <c r="X6" s="12">
        <v>3</v>
      </c>
      <c r="Y6" s="12">
        <v>5</v>
      </c>
      <c r="Z6" s="12">
        <v>20</v>
      </c>
      <c r="AA6" s="12" t="s">
        <v>100</v>
      </c>
      <c r="AC6" s="12" t="s">
        <v>357</v>
      </c>
      <c r="AD6" s="12">
        <v>5</v>
      </c>
      <c r="AE6" s="12">
        <v>4000000</v>
      </c>
      <c r="AF6" s="12">
        <v>2</v>
      </c>
      <c r="AG6" s="12">
        <v>1</v>
      </c>
      <c r="AH6" s="12">
        <v>2</v>
      </c>
      <c r="AI6" s="12">
        <v>1</v>
      </c>
      <c r="AJ6" s="12">
        <v>15</v>
      </c>
      <c r="AK6" s="12">
        <v>15</v>
      </c>
      <c r="AL6" s="12">
        <v>5</v>
      </c>
      <c r="AM6" s="12">
        <v>15</v>
      </c>
      <c r="AN6" s="12">
        <v>5</v>
      </c>
      <c r="AO6" s="12">
        <v>5</v>
      </c>
      <c r="AP6" s="12">
        <v>10</v>
      </c>
      <c r="AQ6" s="12">
        <v>10</v>
      </c>
      <c r="AR6" s="12">
        <v>1</v>
      </c>
      <c r="AS6" s="12">
        <v>4</v>
      </c>
      <c r="AT6" s="12">
        <v>20</v>
      </c>
      <c r="AU6" s="12" t="s">
        <v>100</v>
      </c>
      <c r="AW6" s="12" t="s">
        <v>356</v>
      </c>
      <c r="AX6" s="12">
        <v>1</v>
      </c>
      <c r="AY6" s="12">
        <v>1</v>
      </c>
      <c r="AZ6" s="12">
        <v>15</v>
      </c>
      <c r="BA6" s="12" t="s">
        <v>172</v>
      </c>
      <c r="BB6" s="12" t="s">
        <v>112</v>
      </c>
      <c r="BE6" s="12" t="s">
        <v>100</v>
      </c>
      <c r="BG6" s="12">
        <v>3</v>
      </c>
      <c r="BH6" s="12">
        <v>600</v>
      </c>
      <c r="BI6" s="12" t="s">
        <v>100</v>
      </c>
      <c r="BK6" s="12" t="s">
        <v>99</v>
      </c>
      <c r="BL6" s="12">
        <v>3</v>
      </c>
      <c r="BM6" s="12">
        <v>1</v>
      </c>
      <c r="BN6" s="12">
        <v>900000</v>
      </c>
      <c r="BO6" s="12">
        <v>1</v>
      </c>
      <c r="BP6" s="12">
        <v>1</v>
      </c>
      <c r="BQ6" s="12">
        <v>2</v>
      </c>
      <c r="BR6" s="12" t="s">
        <v>152</v>
      </c>
      <c r="BS6" s="12">
        <v>2</v>
      </c>
      <c r="BT6" s="12" t="s">
        <v>97</v>
      </c>
      <c r="BU6" s="12" t="s">
        <v>109</v>
      </c>
      <c r="BZ6" s="12">
        <v>5</v>
      </c>
      <c r="CA6" s="12" t="s">
        <v>152</v>
      </c>
      <c r="CB6" s="12">
        <v>1</v>
      </c>
      <c r="CC6" s="12" t="s">
        <v>95</v>
      </c>
      <c r="CG6" s="12">
        <v>1</v>
      </c>
      <c r="CH6" s="12">
        <v>2</v>
      </c>
      <c r="CL6" s="12" t="s">
        <v>93</v>
      </c>
    </row>
    <row r="7" spans="1:91" x14ac:dyDescent="0.2">
      <c r="A7" s="12">
        <v>2549548960</v>
      </c>
      <c r="B7" s="12">
        <v>39625768</v>
      </c>
      <c r="C7" s="14">
        <v>41367.919247685182</v>
      </c>
      <c r="D7" s="14">
        <v>41367.919814814813</v>
      </c>
      <c r="E7" s="12" t="s">
        <v>355</v>
      </c>
      <c r="J7" s="12" t="s">
        <v>354</v>
      </c>
      <c r="K7" s="12" t="s">
        <v>118</v>
      </c>
      <c r="L7" s="12" t="s">
        <v>100</v>
      </c>
      <c r="N7" s="12" t="s">
        <v>100</v>
      </c>
    </row>
    <row r="8" spans="1:91" x14ac:dyDescent="0.2">
      <c r="A8" s="12">
        <v>2549508958</v>
      </c>
      <c r="B8" s="12">
        <v>39625768</v>
      </c>
      <c r="C8" s="14">
        <v>41367.902303240742</v>
      </c>
      <c r="D8" s="14">
        <v>41367.945810185185</v>
      </c>
      <c r="E8" s="12" t="s">
        <v>353</v>
      </c>
      <c r="J8" s="12" t="s">
        <v>350</v>
      </c>
      <c r="K8" s="12" t="s">
        <v>352</v>
      </c>
      <c r="L8" s="12" t="s">
        <v>100</v>
      </c>
      <c r="N8" s="12" t="s">
        <v>100</v>
      </c>
      <c r="P8" s="12">
        <v>43</v>
      </c>
      <c r="Q8" s="12">
        <v>3</v>
      </c>
      <c r="R8" s="12">
        <v>7699999</v>
      </c>
      <c r="S8" s="12">
        <v>4</v>
      </c>
      <c r="T8" s="12">
        <v>1</v>
      </c>
      <c r="U8" s="13">
        <v>1</v>
      </c>
      <c r="V8" s="12">
        <v>0</v>
      </c>
      <c r="W8" s="12">
        <v>100</v>
      </c>
      <c r="X8" s="12" t="s">
        <v>351</v>
      </c>
      <c r="Y8" s="12">
        <v>1</v>
      </c>
      <c r="Z8" s="12" t="s">
        <v>139</v>
      </c>
      <c r="AA8" s="12" t="s">
        <v>100</v>
      </c>
      <c r="AC8" s="12" t="s">
        <v>350</v>
      </c>
      <c r="AD8" s="12">
        <v>3</v>
      </c>
      <c r="AE8" s="12">
        <v>0</v>
      </c>
      <c r="AF8" s="12">
        <v>4</v>
      </c>
      <c r="AG8" s="12">
        <v>5</v>
      </c>
      <c r="AH8" s="12">
        <v>100</v>
      </c>
      <c r="AI8" s="12">
        <v>6</v>
      </c>
      <c r="AJ8" s="12">
        <v>0</v>
      </c>
      <c r="AK8" s="12">
        <v>1</v>
      </c>
      <c r="AN8" s="12">
        <v>0</v>
      </c>
      <c r="AO8" s="12">
        <v>7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V8" s="12" t="s">
        <v>37</v>
      </c>
      <c r="BJ8" s="12" t="s">
        <v>37</v>
      </c>
    </row>
    <row r="9" spans="1:91" x14ac:dyDescent="0.2">
      <c r="A9" s="12">
        <v>2549497674</v>
      </c>
      <c r="B9" s="12">
        <v>39625768</v>
      </c>
      <c r="C9" s="14">
        <v>41367.898206018515</v>
      </c>
      <c r="D9" s="14">
        <v>41367.899375000001</v>
      </c>
      <c r="E9" s="12" t="s">
        <v>349</v>
      </c>
      <c r="J9" s="12" t="s">
        <v>348</v>
      </c>
      <c r="K9" s="12" t="s">
        <v>115</v>
      </c>
      <c r="L9" s="12" t="s">
        <v>100</v>
      </c>
      <c r="O9" s="12" t="s">
        <v>37</v>
      </c>
    </row>
    <row r="10" spans="1:91" x14ac:dyDescent="0.2">
      <c r="A10" s="12">
        <v>2549262699</v>
      </c>
      <c r="B10" s="12">
        <v>39625768</v>
      </c>
      <c r="C10" s="14">
        <v>41367.818252314813</v>
      </c>
      <c r="D10" s="14">
        <v>41367.82104166667</v>
      </c>
      <c r="E10" s="12" t="s">
        <v>347</v>
      </c>
      <c r="J10" s="12" t="s">
        <v>346</v>
      </c>
      <c r="K10" s="12" t="s">
        <v>187</v>
      </c>
      <c r="L10" s="12" t="s">
        <v>100</v>
      </c>
      <c r="N10" s="12" t="s">
        <v>100</v>
      </c>
      <c r="P10" s="12">
        <v>6</v>
      </c>
      <c r="Q10" s="12">
        <v>1</v>
      </c>
      <c r="R10" s="12">
        <v>1500000</v>
      </c>
    </row>
    <row r="11" spans="1:91" x14ac:dyDescent="0.2">
      <c r="A11" s="12">
        <v>2548769284</v>
      </c>
      <c r="B11" s="12">
        <v>39625768</v>
      </c>
      <c r="C11" s="14">
        <v>41367.666307870371</v>
      </c>
      <c r="D11" s="14">
        <v>41367.666805555556</v>
      </c>
      <c r="E11" s="12" t="s">
        <v>345</v>
      </c>
      <c r="J11" s="12" t="s">
        <v>344</v>
      </c>
      <c r="K11" s="12" t="s">
        <v>343</v>
      </c>
    </row>
    <row r="12" spans="1:91" x14ac:dyDescent="0.2">
      <c r="A12" s="12">
        <v>2548746302</v>
      </c>
      <c r="B12" s="12">
        <v>39625768</v>
      </c>
      <c r="C12" s="14">
        <v>41367.659780092596</v>
      </c>
      <c r="D12" s="14">
        <v>41367.66615740741</v>
      </c>
      <c r="E12" s="12" t="s">
        <v>342</v>
      </c>
      <c r="J12" s="12" t="s">
        <v>341</v>
      </c>
      <c r="K12" s="12" t="s">
        <v>115</v>
      </c>
      <c r="L12" s="12" t="s">
        <v>100</v>
      </c>
      <c r="N12" s="12" t="s">
        <v>100</v>
      </c>
      <c r="P12" s="12">
        <v>2</v>
      </c>
      <c r="Q12" s="12">
        <v>0</v>
      </c>
      <c r="R12" s="12">
        <v>3500000</v>
      </c>
      <c r="S12" s="12">
        <v>0</v>
      </c>
      <c r="T12" s="12">
        <v>0</v>
      </c>
      <c r="U12" s="13">
        <v>0</v>
      </c>
      <c r="V12" s="12">
        <v>0</v>
      </c>
      <c r="W12" s="12">
        <v>0</v>
      </c>
      <c r="X12" s="12" t="s">
        <v>139</v>
      </c>
      <c r="Y12" s="12" t="s">
        <v>139</v>
      </c>
      <c r="Z12" s="12" t="s">
        <v>139</v>
      </c>
      <c r="AA12" s="12" t="s">
        <v>100</v>
      </c>
      <c r="AC12" s="12" t="s">
        <v>158</v>
      </c>
      <c r="AD12" s="12">
        <v>5</v>
      </c>
      <c r="AE12" s="12">
        <v>10000000</v>
      </c>
      <c r="AF12" s="12">
        <v>0</v>
      </c>
      <c r="AG12" s="12">
        <v>0</v>
      </c>
      <c r="AH12" s="12">
        <v>100</v>
      </c>
      <c r="AI12" s="12">
        <v>5</v>
      </c>
      <c r="AJ12" s="12">
        <v>15</v>
      </c>
      <c r="AK12" s="12">
        <v>5</v>
      </c>
      <c r="AL12" s="12">
        <v>55</v>
      </c>
      <c r="AM12" s="12">
        <v>5</v>
      </c>
      <c r="AN12" s="12">
        <v>7</v>
      </c>
      <c r="AO12" s="12">
        <v>7</v>
      </c>
      <c r="AP12" s="12">
        <v>5</v>
      </c>
      <c r="AQ12" s="12">
        <v>5</v>
      </c>
      <c r="AR12" s="12">
        <v>5</v>
      </c>
      <c r="AS12" s="12">
        <v>5</v>
      </c>
      <c r="AT12" s="12">
        <v>5</v>
      </c>
      <c r="AV12" s="12" t="s">
        <v>37</v>
      </c>
      <c r="BI12" s="12" t="s">
        <v>100</v>
      </c>
      <c r="BK12" s="12" t="s">
        <v>162</v>
      </c>
      <c r="BL12" s="12">
        <v>2</v>
      </c>
      <c r="BM12" s="12">
        <v>0</v>
      </c>
      <c r="BN12" s="12">
        <v>3500000</v>
      </c>
      <c r="BO12" s="12">
        <v>0</v>
      </c>
      <c r="BP12" s="12" t="s">
        <v>139</v>
      </c>
      <c r="BQ12" s="12" t="s">
        <v>139</v>
      </c>
      <c r="BR12" s="12" t="s">
        <v>340</v>
      </c>
      <c r="BS12" s="12" t="s">
        <v>139</v>
      </c>
      <c r="BT12" s="12" t="s">
        <v>97</v>
      </c>
      <c r="BZ12" s="12" t="s">
        <v>139</v>
      </c>
      <c r="CA12" s="12" t="s">
        <v>340</v>
      </c>
      <c r="CC12" s="12" t="s">
        <v>95</v>
      </c>
      <c r="CG12" s="12" t="s">
        <v>139</v>
      </c>
      <c r="CH12" s="12" t="s">
        <v>139</v>
      </c>
      <c r="CJ12" s="12" t="s">
        <v>339</v>
      </c>
    </row>
    <row r="13" spans="1:91" x14ac:dyDescent="0.2">
      <c r="A13" s="12">
        <v>2548595499</v>
      </c>
      <c r="B13" s="12">
        <v>39625768</v>
      </c>
      <c r="C13" s="14">
        <v>41367.616678240738</v>
      </c>
      <c r="D13" s="14">
        <v>41367.650185185186</v>
      </c>
      <c r="E13" s="12" t="s">
        <v>338</v>
      </c>
      <c r="J13" s="12" t="s">
        <v>337</v>
      </c>
      <c r="K13" s="12" t="s">
        <v>336</v>
      </c>
      <c r="L13" s="12" t="s">
        <v>100</v>
      </c>
      <c r="N13" s="12" t="s">
        <v>100</v>
      </c>
      <c r="P13" s="12">
        <v>11</v>
      </c>
      <c r="Q13" s="12">
        <v>6</v>
      </c>
      <c r="R13" s="12">
        <v>15000000</v>
      </c>
      <c r="S13" s="12">
        <v>1</v>
      </c>
      <c r="T13" s="12">
        <v>5</v>
      </c>
      <c r="U13" s="13">
        <v>5</v>
      </c>
      <c r="V13" s="12">
        <v>50</v>
      </c>
      <c r="W13" s="12">
        <v>1</v>
      </c>
      <c r="X13" s="12">
        <v>15</v>
      </c>
      <c r="Y13" s="12">
        <v>15</v>
      </c>
      <c r="Z13" s="12">
        <v>90</v>
      </c>
      <c r="AA13" s="12" t="s">
        <v>100</v>
      </c>
      <c r="AC13" s="12" t="s">
        <v>335</v>
      </c>
      <c r="AD13" s="12">
        <v>4</v>
      </c>
      <c r="AE13" s="12">
        <v>17800000</v>
      </c>
      <c r="AF13" s="12">
        <v>1</v>
      </c>
      <c r="AG13" s="12">
        <v>5</v>
      </c>
      <c r="AH13" s="12">
        <v>20</v>
      </c>
      <c r="AI13" s="12">
        <v>5</v>
      </c>
      <c r="AJ13" s="12">
        <v>5</v>
      </c>
      <c r="AK13" s="12">
        <v>5</v>
      </c>
      <c r="AL13" s="12">
        <v>0</v>
      </c>
      <c r="AM13" s="12">
        <v>10</v>
      </c>
      <c r="AN13" s="12">
        <v>8</v>
      </c>
      <c r="AO13" s="12">
        <v>7</v>
      </c>
      <c r="AP13" s="12">
        <v>5</v>
      </c>
      <c r="AQ13" s="12">
        <v>5</v>
      </c>
      <c r="AR13" s="12">
        <v>5</v>
      </c>
      <c r="AS13" s="12">
        <v>3</v>
      </c>
      <c r="AT13" s="12">
        <v>45</v>
      </c>
      <c r="AV13" s="12" t="s">
        <v>37</v>
      </c>
      <c r="BI13" s="12" t="s">
        <v>100</v>
      </c>
      <c r="BK13" s="12" t="s">
        <v>334</v>
      </c>
      <c r="BL13" s="12">
        <v>16</v>
      </c>
      <c r="BM13" s="12">
        <v>2</v>
      </c>
      <c r="BN13" s="12">
        <v>5600000</v>
      </c>
      <c r="BO13" s="12">
        <v>0</v>
      </c>
      <c r="BP13" s="12" t="s">
        <v>139</v>
      </c>
      <c r="BQ13" s="12" t="s">
        <v>139</v>
      </c>
      <c r="BR13" s="12" t="s">
        <v>333</v>
      </c>
      <c r="BS13" s="12" t="s">
        <v>139</v>
      </c>
      <c r="BX13" s="12" t="s">
        <v>145</v>
      </c>
      <c r="BY13" s="12" t="s">
        <v>332</v>
      </c>
      <c r="BZ13" s="12" t="s">
        <v>139</v>
      </c>
      <c r="CA13" s="12" t="s">
        <v>331</v>
      </c>
      <c r="CE13" s="12" t="s">
        <v>133</v>
      </c>
      <c r="CF13" s="12" t="s">
        <v>330</v>
      </c>
      <c r="CG13" s="12" t="s">
        <v>139</v>
      </c>
      <c r="CH13" s="12" t="s">
        <v>139</v>
      </c>
      <c r="CL13" s="12" t="s">
        <v>93</v>
      </c>
    </row>
    <row r="14" spans="1:91" x14ac:dyDescent="0.2">
      <c r="A14" s="12">
        <v>2548554908</v>
      </c>
      <c r="B14" s="12">
        <v>39625768</v>
      </c>
      <c r="C14" s="14">
        <v>41367.604780092595</v>
      </c>
      <c r="D14" s="14">
        <v>41367.606689814813</v>
      </c>
      <c r="E14" s="12" t="s">
        <v>329</v>
      </c>
      <c r="J14" s="12" t="s">
        <v>328</v>
      </c>
      <c r="K14" s="12" t="s">
        <v>202</v>
      </c>
      <c r="L14" s="12" t="s">
        <v>100</v>
      </c>
      <c r="O14" s="12" t="s">
        <v>37</v>
      </c>
      <c r="AB14" s="12" t="s">
        <v>37</v>
      </c>
      <c r="AU14" s="12" t="s">
        <v>100</v>
      </c>
      <c r="AW14" s="12" t="s">
        <v>327</v>
      </c>
      <c r="AX14" s="12">
        <v>1</v>
      </c>
      <c r="AY14" s="12">
        <v>2</v>
      </c>
      <c r="AZ14" s="12" t="s">
        <v>139</v>
      </c>
      <c r="BA14" s="12" t="s">
        <v>172</v>
      </c>
      <c r="BD14" s="12" t="s">
        <v>326</v>
      </c>
      <c r="BE14" s="12" t="s">
        <v>100</v>
      </c>
      <c r="BP14" s="12" t="s">
        <v>139</v>
      </c>
      <c r="CH14" s="12" t="s">
        <v>139</v>
      </c>
    </row>
    <row r="15" spans="1:91" x14ac:dyDescent="0.2">
      <c r="A15" s="12">
        <v>2548532083</v>
      </c>
      <c r="B15" s="12">
        <v>39625768</v>
      </c>
      <c r="C15" s="14">
        <v>41367.59784722222</v>
      </c>
      <c r="D15" s="14">
        <v>41367.603935185187</v>
      </c>
      <c r="E15" s="12" t="s">
        <v>325</v>
      </c>
      <c r="J15" s="12" t="s">
        <v>324</v>
      </c>
      <c r="K15" s="12" t="s">
        <v>102</v>
      </c>
      <c r="L15" s="12" t="s">
        <v>100</v>
      </c>
      <c r="O15" s="12" t="s">
        <v>37</v>
      </c>
      <c r="AB15" s="12" t="s">
        <v>37</v>
      </c>
      <c r="AU15" s="12" t="s">
        <v>100</v>
      </c>
      <c r="AW15" s="12" t="s">
        <v>323</v>
      </c>
      <c r="AX15" s="12">
        <v>1</v>
      </c>
      <c r="AY15" s="12">
        <v>1</v>
      </c>
      <c r="AZ15" s="12" t="s">
        <v>139</v>
      </c>
      <c r="BC15" s="12" t="s">
        <v>308</v>
      </c>
      <c r="BD15" s="12" t="s">
        <v>322</v>
      </c>
      <c r="BF15" s="12" t="s">
        <v>37</v>
      </c>
      <c r="BI15" s="12" t="s">
        <v>100</v>
      </c>
      <c r="BK15" s="12" t="s">
        <v>321</v>
      </c>
      <c r="BL15" s="12">
        <v>10</v>
      </c>
      <c r="BM15" s="12">
        <v>1</v>
      </c>
      <c r="BN15" s="12">
        <v>1010000</v>
      </c>
      <c r="BO15" s="12">
        <v>0</v>
      </c>
      <c r="BP15" s="12" t="s">
        <v>139</v>
      </c>
      <c r="BQ15" s="12" t="s">
        <v>139</v>
      </c>
      <c r="BR15" s="12" t="s">
        <v>320</v>
      </c>
      <c r="BS15" s="12">
        <v>1</v>
      </c>
      <c r="BU15" s="12" t="s">
        <v>109</v>
      </c>
      <c r="BZ15" s="12">
        <v>1</v>
      </c>
      <c r="CA15" s="12" t="s">
        <v>319</v>
      </c>
      <c r="CB15" s="12">
        <v>1</v>
      </c>
      <c r="CC15" s="12" t="s">
        <v>95</v>
      </c>
      <c r="CG15" s="12" t="s">
        <v>139</v>
      </c>
      <c r="CH15" s="12" t="s">
        <v>139</v>
      </c>
      <c r="CL15" s="12" t="s">
        <v>93</v>
      </c>
    </row>
    <row r="16" spans="1:91" x14ac:dyDescent="0.2">
      <c r="A16" s="12">
        <v>2548499467</v>
      </c>
      <c r="B16" s="12">
        <v>39625768</v>
      </c>
      <c r="C16" s="14">
        <v>41367.588171296295</v>
      </c>
      <c r="D16" s="14">
        <v>41367.590300925927</v>
      </c>
      <c r="E16" s="12" t="s">
        <v>318</v>
      </c>
      <c r="J16" s="12" t="s">
        <v>317</v>
      </c>
      <c r="K16" s="12" t="s">
        <v>316</v>
      </c>
      <c r="L16" s="12" t="s">
        <v>100</v>
      </c>
      <c r="N16" s="12" t="s">
        <v>100</v>
      </c>
      <c r="BP16" s="12" t="s">
        <v>139</v>
      </c>
      <c r="CH16" s="12" t="s">
        <v>139</v>
      </c>
    </row>
    <row r="17" spans="1:90" x14ac:dyDescent="0.2">
      <c r="A17" s="12">
        <v>2548413838</v>
      </c>
      <c r="B17" s="12">
        <v>39625768</v>
      </c>
      <c r="C17" s="14">
        <v>41367.560416666667</v>
      </c>
      <c r="D17" s="14">
        <v>41367.562326388892</v>
      </c>
      <c r="E17" s="12" t="s">
        <v>315</v>
      </c>
      <c r="J17" s="12" t="s">
        <v>314</v>
      </c>
      <c r="K17" s="12" t="s">
        <v>244</v>
      </c>
      <c r="L17" s="12" t="s">
        <v>100</v>
      </c>
      <c r="N17" s="12" t="s">
        <v>100</v>
      </c>
    </row>
    <row r="18" spans="1:90" x14ac:dyDescent="0.2">
      <c r="A18" s="12">
        <v>2547551249</v>
      </c>
      <c r="B18" s="12">
        <v>39625768</v>
      </c>
      <c r="C18" s="14">
        <v>41366.961388888885</v>
      </c>
      <c r="D18" s="14">
        <v>41366.976574074077</v>
      </c>
      <c r="E18" s="12" t="s">
        <v>313</v>
      </c>
      <c r="J18" s="12" t="s">
        <v>312</v>
      </c>
      <c r="K18" s="12" t="s">
        <v>311</v>
      </c>
      <c r="L18" s="12" t="s">
        <v>100</v>
      </c>
      <c r="N18" s="12" t="s">
        <v>100</v>
      </c>
      <c r="P18" s="12">
        <v>5</v>
      </c>
      <c r="Q18" s="12">
        <v>3</v>
      </c>
      <c r="R18" s="12">
        <v>16000000</v>
      </c>
      <c r="S18" s="12">
        <v>2</v>
      </c>
      <c r="T18" s="12">
        <v>3</v>
      </c>
      <c r="U18" s="13">
        <v>5</v>
      </c>
      <c r="V18" s="12">
        <v>50</v>
      </c>
      <c r="W18" s="12">
        <v>4</v>
      </c>
      <c r="X18" s="12">
        <v>10</v>
      </c>
      <c r="Y18" s="12">
        <v>5</v>
      </c>
      <c r="Z18" s="12">
        <v>1</v>
      </c>
      <c r="AA18" s="12" t="s">
        <v>100</v>
      </c>
      <c r="AC18" s="12" t="s">
        <v>310</v>
      </c>
      <c r="AD18" s="12">
        <v>15</v>
      </c>
      <c r="AE18" s="12">
        <v>20000000</v>
      </c>
      <c r="AF18" s="12">
        <v>2</v>
      </c>
      <c r="AG18" s="12">
        <v>1</v>
      </c>
      <c r="AH18" s="12">
        <v>100</v>
      </c>
      <c r="AI18" s="12">
        <v>5</v>
      </c>
      <c r="AJ18" s="12">
        <v>5</v>
      </c>
      <c r="AK18" s="12">
        <v>5</v>
      </c>
      <c r="AL18" s="12">
        <v>30</v>
      </c>
      <c r="AM18" s="12">
        <v>5</v>
      </c>
      <c r="AN18" s="12">
        <v>7</v>
      </c>
      <c r="AO18" s="12">
        <v>7</v>
      </c>
      <c r="AP18" s="12">
        <v>1</v>
      </c>
      <c r="AQ18" s="12">
        <v>1</v>
      </c>
      <c r="AR18" s="12">
        <v>1</v>
      </c>
      <c r="AS18" s="12">
        <v>1</v>
      </c>
      <c r="AT18" s="12">
        <v>4</v>
      </c>
      <c r="AU18" s="12" t="s">
        <v>100</v>
      </c>
      <c r="AW18" s="12" t="s">
        <v>309</v>
      </c>
      <c r="AX18" s="12">
        <v>3</v>
      </c>
      <c r="AY18" s="12">
        <v>1</v>
      </c>
      <c r="AZ18" s="12">
        <v>3</v>
      </c>
      <c r="BA18" s="12" t="s">
        <v>172</v>
      </c>
      <c r="BC18" s="12" t="s">
        <v>308</v>
      </c>
      <c r="BD18" s="12" t="s">
        <v>307</v>
      </c>
      <c r="BE18" s="12" t="s">
        <v>100</v>
      </c>
      <c r="BG18" s="12">
        <v>8</v>
      </c>
      <c r="BI18" s="12" t="s">
        <v>100</v>
      </c>
      <c r="BK18" s="12" t="s">
        <v>306</v>
      </c>
      <c r="BL18" s="12">
        <v>5</v>
      </c>
      <c r="BM18" s="12">
        <v>2</v>
      </c>
      <c r="BN18" s="12">
        <v>7000000</v>
      </c>
    </row>
    <row r="19" spans="1:90" x14ac:dyDescent="0.2">
      <c r="A19" s="12">
        <v>2547442719</v>
      </c>
      <c r="B19" s="12">
        <v>39625768</v>
      </c>
      <c r="C19" s="14">
        <v>41366.91265046296</v>
      </c>
      <c r="D19" s="14">
        <v>41366.913622685184</v>
      </c>
      <c r="E19" s="12" t="s">
        <v>305</v>
      </c>
      <c r="J19" s="12" t="s">
        <v>304</v>
      </c>
      <c r="K19" s="12" t="s">
        <v>180</v>
      </c>
      <c r="M19" s="12" t="s">
        <v>37</v>
      </c>
    </row>
    <row r="20" spans="1:90" x14ac:dyDescent="0.2">
      <c r="A20" s="12">
        <v>2547365373</v>
      </c>
      <c r="B20" s="12">
        <v>39625768</v>
      </c>
      <c r="C20" s="14">
        <v>41366.882928240739</v>
      </c>
      <c r="D20" s="14">
        <v>41366.883368055554</v>
      </c>
      <c r="E20" s="12" t="s">
        <v>303</v>
      </c>
      <c r="J20" s="12" t="s">
        <v>302</v>
      </c>
      <c r="K20" s="12" t="s">
        <v>301</v>
      </c>
      <c r="L20" s="12" t="s">
        <v>100</v>
      </c>
    </row>
    <row r="21" spans="1:90" x14ac:dyDescent="0.2">
      <c r="A21" s="12">
        <v>2547256549</v>
      </c>
      <c r="B21" s="12">
        <v>39625768</v>
      </c>
      <c r="C21" s="14">
        <v>41366.845810185187</v>
      </c>
      <c r="D21" s="14">
        <v>41366.853090277778</v>
      </c>
      <c r="E21" s="12" t="s">
        <v>300</v>
      </c>
      <c r="J21" s="12" t="s">
        <v>299</v>
      </c>
      <c r="K21" s="12" t="s">
        <v>190</v>
      </c>
      <c r="L21" s="12" t="s">
        <v>100</v>
      </c>
      <c r="N21" s="12" t="s">
        <v>100</v>
      </c>
      <c r="P21" s="12">
        <v>4</v>
      </c>
      <c r="Q21" s="12">
        <v>1</v>
      </c>
      <c r="R21" s="12">
        <v>2200000</v>
      </c>
      <c r="S21" s="12">
        <v>1</v>
      </c>
      <c r="T21" s="12">
        <v>15</v>
      </c>
      <c r="U21" s="13">
        <v>20</v>
      </c>
      <c r="V21" s="12">
        <v>100</v>
      </c>
      <c r="W21" s="12">
        <v>50</v>
      </c>
      <c r="X21" s="12">
        <v>21</v>
      </c>
      <c r="Y21" s="12">
        <v>1</v>
      </c>
      <c r="Z21" s="12">
        <v>14</v>
      </c>
      <c r="AA21" s="12" t="s">
        <v>100</v>
      </c>
      <c r="AC21" s="12" t="s">
        <v>298</v>
      </c>
      <c r="AD21" s="12">
        <v>4</v>
      </c>
      <c r="AE21" s="12">
        <v>0</v>
      </c>
      <c r="AF21" s="12">
        <v>1</v>
      </c>
      <c r="AG21" s="12">
        <v>15</v>
      </c>
      <c r="AH21" s="12">
        <v>100</v>
      </c>
      <c r="AI21" s="12">
        <v>5</v>
      </c>
      <c r="AJ21" s="12">
        <v>5</v>
      </c>
      <c r="AK21" s="12">
        <v>5</v>
      </c>
      <c r="AL21" s="12">
        <v>5</v>
      </c>
      <c r="AM21" s="12">
        <v>5</v>
      </c>
      <c r="AN21" s="12">
        <v>7</v>
      </c>
      <c r="AO21" s="12">
        <v>7</v>
      </c>
      <c r="AP21" s="12">
        <v>3</v>
      </c>
      <c r="AQ21" s="12">
        <v>5</v>
      </c>
      <c r="AR21" s="12">
        <v>5</v>
      </c>
      <c r="AS21" s="12">
        <v>5</v>
      </c>
      <c r="AT21" s="12">
        <v>1</v>
      </c>
      <c r="AV21" s="12" t="s">
        <v>37</v>
      </c>
      <c r="BI21" s="12" t="s">
        <v>100</v>
      </c>
      <c r="BK21" s="12" t="s">
        <v>297</v>
      </c>
      <c r="BL21" s="12">
        <v>4</v>
      </c>
      <c r="BM21" s="12">
        <v>1</v>
      </c>
      <c r="BN21" s="12">
        <v>2200000</v>
      </c>
      <c r="BO21" s="12">
        <v>0</v>
      </c>
      <c r="BP21" s="12" t="s">
        <v>139</v>
      </c>
      <c r="BQ21" s="12" t="s">
        <v>139</v>
      </c>
      <c r="BR21" s="12">
        <v>0</v>
      </c>
      <c r="BS21" s="12" t="s">
        <v>139</v>
      </c>
      <c r="BX21" s="12" t="s">
        <v>145</v>
      </c>
      <c r="BZ21" s="12" t="s">
        <v>139</v>
      </c>
      <c r="CA21" s="12">
        <v>0</v>
      </c>
      <c r="CE21" s="12" t="s">
        <v>133</v>
      </c>
      <c r="CG21" s="12" t="s">
        <v>139</v>
      </c>
      <c r="CH21" s="12" t="s">
        <v>139</v>
      </c>
      <c r="CI21" s="12" t="s">
        <v>215</v>
      </c>
    </row>
    <row r="22" spans="1:90" x14ac:dyDescent="0.2">
      <c r="A22" s="12">
        <v>2547127896</v>
      </c>
      <c r="B22" s="12">
        <v>39625768</v>
      </c>
      <c r="C22" s="14">
        <v>41366.806631944448</v>
      </c>
      <c r="D22" s="14">
        <v>41366.807592592595</v>
      </c>
      <c r="E22" s="12" t="s">
        <v>296</v>
      </c>
      <c r="J22" s="12" t="s">
        <v>295</v>
      </c>
      <c r="K22" s="12" t="s">
        <v>199</v>
      </c>
      <c r="L22" s="12" t="s">
        <v>100</v>
      </c>
      <c r="N22" s="12" t="s">
        <v>100</v>
      </c>
      <c r="P22" s="12">
        <v>6</v>
      </c>
      <c r="Q22" s="12">
        <v>1</v>
      </c>
      <c r="R22" s="12">
        <v>2180000</v>
      </c>
      <c r="BS22" s="12" t="s">
        <v>139</v>
      </c>
    </row>
    <row r="23" spans="1:90" x14ac:dyDescent="0.2">
      <c r="A23" s="12">
        <v>2547125142</v>
      </c>
      <c r="B23" s="12">
        <v>39625768</v>
      </c>
      <c r="C23" s="14">
        <v>41366.805717592593</v>
      </c>
      <c r="D23" s="14">
        <v>41366.80636574074</v>
      </c>
      <c r="E23" s="12" t="s">
        <v>294</v>
      </c>
      <c r="J23" s="12" t="s">
        <v>293</v>
      </c>
      <c r="K23" s="12" t="s">
        <v>292</v>
      </c>
      <c r="L23" s="12" t="s">
        <v>100</v>
      </c>
      <c r="O23" s="12" t="s">
        <v>37</v>
      </c>
      <c r="AA23" s="12" t="s">
        <v>100</v>
      </c>
    </row>
    <row r="24" spans="1:90" x14ac:dyDescent="0.2">
      <c r="A24" s="12">
        <v>2547098591</v>
      </c>
      <c r="B24" s="12">
        <v>39625768</v>
      </c>
      <c r="C24" s="14">
        <v>41366.797685185185</v>
      </c>
      <c r="D24" s="14">
        <v>41366.804409722223</v>
      </c>
      <c r="E24" s="12" t="s">
        <v>291</v>
      </c>
      <c r="J24" s="12" t="s">
        <v>290</v>
      </c>
      <c r="K24" s="12" t="s">
        <v>187</v>
      </c>
      <c r="L24" s="12" t="s">
        <v>100</v>
      </c>
      <c r="N24" s="12" t="s">
        <v>100</v>
      </c>
      <c r="P24" s="12">
        <v>8</v>
      </c>
      <c r="Q24" s="12">
        <v>1</v>
      </c>
      <c r="R24" s="12">
        <v>2600000</v>
      </c>
      <c r="S24" s="12">
        <v>1</v>
      </c>
      <c r="T24" s="12">
        <v>10</v>
      </c>
      <c r="U24" s="13">
        <v>10</v>
      </c>
      <c r="V24" s="12">
        <v>0</v>
      </c>
      <c r="W24" s="12">
        <v>100</v>
      </c>
      <c r="X24" s="12">
        <v>20</v>
      </c>
      <c r="Y24" s="12">
        <v>20</v>
      </c>
      <c r="Z24" s="12">
        <v>10</v>
      </c>
      <c r="AA24" s="12" t="s">
        <v>100</v>
      </c>
      <c r="AC24" s="12" t="s">
        <v>289</v>
      </c>
      <c r="AD24" s="12">
        <v>4</v>
      </c>
      <c r="AE24" s="12">
        <v>2600000</v>
      </c>
      <c r="AF24" s="12">
        <v>2</v>
      </c>
      <c r="AG24" s="12">
        <v>10</v>
      </c>
      <c r="AH24" s="12">
        <v>100</v>
      </c>
      <c r="AI24" s="12">
        <v>5</v>
      </c>
      <c r="AJ24" s="12">
        <v>20</v>
      </c>
      <c r="AK24" s="12">
        <v>10</v>
      </c>
      <c r="AL24" s="12">
        <v>10</v>
      </c>
      <c r="AM24" s="12">
        <v>20</v>
      </c>
      <c r="AN24" s="12">
        <v>10</v>
      </c>
      <c r="AO24" s="12">
        <v>10</v>
      </c>
      <c r="AP24" s="12">
        <v>10</v>
      </c>
      <c r="AQ24" s="12">
        <v>10</v>
      </c>
      <c r="AR24" s="12">
        <v>10</v>
      </c>
      <c r="AS24" s="12">
        <v>10</v>
      </c>
      <c r="AT24" s="12">
        <v>10</v>
      </c>
      <c r="AV24" s="12" t="s">
        <v>37</v>
      </c>
      <c r="BI24" s="12" t="s">
        <v>100</v>
      </c>
      <c r="BK24" s="12" t="s">
        <v>287</v>
      </c>
      <c r="BL24" s="12">
        <v>8</v>
      </c>
      <c r="BM24" s="12">
        <v>1</v>
      </c>
      <c r="BN24" s="12">
        <v>2600000</v>
      </c>
      <c r="BO24" s="12">
        <v>0</v>
      </c>
      <c r="BP24" s="12">
        <v>5</v>
      </c>
      <c r="BQ24" s="12">
        <v>20</v>
      </c>
      <c r="BR24" s="12" t="s">
        <v>288</v>
      </c>
      <c r="BS24" s="12">
        <v>2</v>
      </c>
      <c r="BU24" s="12" t="s">
        <v>109</v>
      </c>
      <c r="BZ24" s="12">
        <v>1</v>
      </c>
      <c r="CA24" s="12" t="s">
        <v>287</v>
      </c>
      <c r="CB24" s="12">
        <v>1</v>
      </c>
      <c r="CC24" s="12" t="s">
        <v>95</v>
      </c>
      <c r="CG24" s="12" t="s">
        <v>139</v>
      </c>
      <c r="CH24" s="12" t="s">
        <v>139</v>
      </c>
      <c r="CK24" s="12" t="s">
        <v>121</v>
      </c>
    </row>
    <row r="25" spans="1:90" x14ac:dyDescent="0.2">
      <c r="A25" s="12">
        <v>2546960399</v>
      </c>
      <c r="B25" s="12">
        <v>39625768</v>
      </c>
      <c r="C25" s="14">
        <v>41366.756053240744</v>
      </c>
      <c r="D25" s="14">
        <v>41366.756412037037</v>
      </c>
      <c r="E25" s="12" t="s">
        <v>286</v>
      </c>
      <c r="J25" s="12" t="s">
        <v>285</v>
      </c>
      <c r="K25" s="12" t="s">
        <v>284</v>
      </c>
      <c r="L25" s="12" t="s">
        <v>100</v>
      </c>
      <c r="N25" s="12" t="s">
        <v>100</v>
      </c>
    </row>
    <row r="26" spans="1:90" x14ac:dyDescent="0.2">
      <c r="A26" s="12">
        <v>2546915194</v>
      </c>
      <c r="B26" s="12">
        <v>39625768</v>
      </c>
      <c r="C26" s="14">
        <v>41366.742280092592</v>
      </c>
      <c r="D26" s="14">
        <v>41366.747291666667</v>
      </c>
      <c r="E26" s="12" t="s">
        <v>283</v>
      </c>
      <c r="J26" s="12" t="s">
        <v>282</v>
      </c>
      <c r="K26" s="12" t="s">
        <v>115</v>
      </c>
      <c r="L26" s="12" t="s">
        <v>100</v>
      </c>
      <c r="N26" s="12" t="s">
        <v>100</v>
      </c>
      <c r="P26" s="12">
        <v>6</v>
      </c>
      <c r="Q26" s="12">
        <v>2</v>
      </c>
      <c r="R26" s="12">
        <v>4000000</v>
      </c>
      <c r="S26" s="12">
        <v>1</v>
      </c>
      <c r="T26" s="12">
        <v>30</v>
      </c>
      <c r="U26" s="13">
        <v>15</v>
      </c>
      <c r="V26" s="12">
        <v>0</v>
      </c>
      <c r="W26" s="12">
        <v>1</v>
      </c>
      <c r="X26" s="12">
        <v>15</v>
      </c>
      <c r="Y26" s="12">
        <v>15</v>
      </c>
      <c r="Z26" s="12">
        <v>20</v>
      </c>
      <c r="AA26" s="12" t="s">
        <v>100</v>
      </c>
      <c r="AC26" s="12" t="s">
        <v>281</v>
      </c>
      <c r="AD26" s="12">
        <v>3</v>
      </c>
      <c r="AE26" s="12">
        <v>15000000</v>
      </c>
    </row>
    <row r="27" spans="1:90" x14ac:dyDescent="0.2">
      <c r="A27" s="12">
        <v>2546242053</v>
      </c>
      <c r="B27" s="12">
        <v>39625768</v>
      </c>
      <c r="C27" s="14">
        <v>41366.522256944445</v>
      </c>
      <c r="D27" s="14">
        <v>41366.530590277776</v>
      </c>
      <c r="E27" s="12" t="s">
        <v>237</v>
      </c>
      <c r="J27" s="12" t="s">
        <v>280</v>
      </c>
      <c r="K27" s="12" t="s">
        <v>279</v>
      </c>
      <c r="L27" s="12" t="s">
        <v>100</v>
      </c>
      <c r="N27" s="12" t="s">
        <v>100</v>
      </c>
      <c r="P27" s="12">
        <v>5</v>
      </c>
      <c r="Q27" s="12">
        <v>2</v>
      </c>
      <c r="R27" s="12">
        <v>2500000</v>
      </c>
      <c r="S27" s="12">
        <v>1</v>
      </c>
      <c r="T27" s="12">
        <v>2</v>
      </c>
      <c r="U27" s="13">
        <v>2</v>
      </c>
      <c r="V27" s="12">
        <v>20</v>
      </c>
      <c r="W27" s="12">
        <v>100</v>
      </c>
      <c r="X27" s="12">
        <v>1</v>
      </c>
      <c r="Y27" s="12">
        <v>7</v>
      </c>
      <c r="Z27" s="12">
        <v>7</v>
      </c>
      <c r="AB27" s="12" t="s">
        <v>37</v>
      </c>
      <c r="AU27" s="12" t="s">
        <v>100</v>
      </c>
      <c r="AW27" s="12" t="s">
        <v>278</v>
      </c>
      <c r="AX27" s="12">
        <v>2</v>
      </c>
      <c r="AY27" s="12">
        <v>1</v>
      </c>
      <c r="AZ27" s="12">
        <v>5</v>
      </c>
      <c r="BB27" s="12" t="s">
        <v>112</v>
      </c>
      <c r="BE27" s="12" t="s">
        <v>100</v>
      </c>
      <c r="BG27" s="12">
        <v>32</v>
      </c>
      <c r="BH27" s="12">
        <v>300000</v>
      </c>
      <c r="BI27" s="12" t="s">
        <v>100</v>
      </c>
      <c r="BK27" s="12" t="s">
        <v>277</v>
      </c>
      <c r="BL27" s="12">
        <v>5</v>
      </c>
      <c r="BM27" s="12">
        <v>1</v>
      </c>
      <c r="BN27" s="12">
        <v>2500000</v>
      </c>
      <c r="BO27" s="12">
        <v>1</v>
      </c>
      <c r="BP27" s="12">
        <v>1</v>
      </c>
      <c r="BQ27" s="12">
        <v>4</v>
      </c>
      <c r="BR27" s="12" t="s">
        <v>276</v>
      </c>
      <c r="BS27" s="12">
        <v>2</v>
      </c>
      <c r="BU27" s="12" t="s">
        <v>109</v>
      </c>
      <c r="BX27" s="12" t="s">
        <v>145</v>
      </c>
      <c r="BZ27" s="12">
        <v>4</v>
      </c>
      <c r="CA27" s="12" t="s">
        <v>275</v>
      </c>
      <c r="CB27" s="12">
        <v>2</v>
      </c>
      <c r="CC27" s="12" t="s">
        <v>95</v>
      </c>
      <c r="CG27" s="12">
        <v>0</v>
      </c>
      <c r="CH27" s="12">
        <v>0</v>
      </c>
      <c r="CL27" s="12" t="s">
        <v>93</v>
      </c>
    </row>
    <row r="28" spans="1:90" x14ac:dyDescent="0.2">
      <c r="A28" s="12">
        <v>2545471363</v>
      </c>
      <c r="B28" s="12">
        <v>39625768</v>
      </c>
      <c r="C28" s="14">
        <v>41365.939965277779</v>
      </c>
      <c r="D28" s="14">
        <v>41365.958113425928</v>
      </c>
      <c r="E28" s="12" t="s">
        <v>274</v>
      </c>
      <c r="J28" s="12" t="s">
        <v>273</v>
      </c>
      <c r="K28" s="12" t="s">
        <v>180</v>
      </c>
      <c r="L28" s="12" t="s">
        <v>100</v>
      </c>
      <c r="N28" s="12" t="s">
        <v>100</v>
      </c>
      <c r="P28" s="12">
        <v>2</v>
      </c>
      <c r="Q28" s="12">
        <v>1</v>
      </c>
      <c r="R28" s="12">
        <v>1200000</v>
      </c>
      <c r="S28" s="12">
        <v>5</v>
      </c>
      <c r="T28" s="12">
        <v>1</v>
      </c>
      <c r="U28" s="13">
        <v>15</v>
      </c>
      <c r="V28" s="12">
        <v>100</v>
      </c>
      <c r="W28" s="12">
        <v>100</v>
      </c>
      <c r="X28" s="12">
        <v>60</v>
      </c>
      <c r="Y28" s="12">
        <v>15</v>
      </c>
      <c r="Z28" s="12">
        <v>60</v>
      </c>
      <c r="AA28" s="12" t="s">
        <v>100</v>
      </c>
      <c r="AC28" s="12" t="s">
        <v>273</v>
      </c>
      <c r="AD28" s="12">
        <v>9</v>
      </c>
      <c r="AE28" s="12">
        <v>0</v>
      </c>
      <c r="AF28" s="12">
        <v>0</v>
      </c>
      <c r="AG28" s="12">
        <v>20</v>
      </c>
      <c r="AH28" s="12">
        <v>100</v>
      </c>
      <c r="AI28" s="12">
        <v>20</v>
      </c>
      <c r="AJ28" s="12">
        <v>10</v>
      </c>
      <c r="AK28" s="12">
        <v>60</v>
      </c>
      <c r="AL28" s="12">
        <v>60</v>
      </c>
      <c r="AM28" s="12">
        <v>60</v>
      </c>
      <c r="AN28" s="12">
        <v>10</v>
      </c>
      <c r="AO28" s="12">
        <v>30</v>
      </c>
      <c r="AP28" s="12">
        <v>60</v>
      </c>
      <c r="AQ28" s="12">
        <v>15</v>
      </c>
      <c r="AR28" s="12">
        <v>10</v>
      </c>
      <c r="AS28" s="12">
        <v>15</v>
      </c>
      <c r="AT28" s="12">
        <v>20</v>
      </c>
      <c r="AU28" s="12" t="s">
        <v>100</v>
      </c>
      <c r="AW28" s="12" t="s">
        <v>272</v>
      </c>
      <c r="AX28" s="12">
        <v>5</v>
      </c>
      <c r="AY28" s="12">
        <v>1</v>
      </c>
      <c r="AZ28" s="12">
        <v>10</v>
      </c>
      <c r="BB28" s="12" t="s">
        <v>112</v>
      </c>
      <c r="BE28" s="12" t="s">
        <v>100</v>
      </c>
      <c r="BG28" s="12">
        <v>10</v>
      </c>
      <c r="BH28" s="12">
        <v>250000</v>
      </c>
      <c r="BI28" s="12" t="s">
        <v>100</v>
      </c>
      <c r="BK28" s="12" t="s">
        <v>99</v>
      </c>
      <c r="BL28" s="12">
        <v>2</v>
      </c>
      <c r="BM28" s="12">
        <v>1</v>
      </c>
      <c r="BN28" s="12">
        <v>1200000</v>
      </c>
      <c r="BO28" s="12">
        <v>0</v>
      </c>
      <c r="BP28" s="12" t="s">
        <v>139</v>
      </c>
      <c r="BQ28" s="12" t="s">
        <v>139</v>
      </c>
      <c r="BR28" s="12" t="s">
        <v>271</v>
      </c>
      <c r="BS28" s="12" t="s">
        <v>139</v>
      </c>
      <c r="BT28" s="12" t="s">
        <v>97</v>
      </c>
      <c r="BZ28" s="12">
        <v>5</v>
      </c>
      <c r="CA28" s="12" t="s">
        <v>271</v>
      </c>
      <c r="CB28" s="12">
        <v>1</v>
      </c>
      <c r="CC28" s="12" t="s">
        <v>95</v>
      </c>
      <c r="CG28" s="12" t="s">
        <v>139</v>
      </c>
      <c r="CH28" s="12" t="s">
        <v>139</v>
      </c>
      <c r="CL28" s="12" t="s">
        <v>93</v>
      </c>
    </row>
    <row r="29" spans="1:90" x14ac:dyDescent="0.2">
      <c r="A29" s="12">
        <v>2545373032</v>
      </c>
      <c r="B29" s="12">
        <v>39625768</v>
      </c>
      <c r="C29" s="14">
        <v>41365.890150462961</v>
      </c>
      <c r="D29" s="14">
        <v>41365.906585648147</v>
      </c>
      <c r="E29" s="12" t="s">
        <v>270</v>
      </c>
      <c r="J29" s="12" t="s">
        <v>269</v>
      </c>
      <c r="K29" s="12" t="s">
        <v>268</v>
      </c>
      <c r="L29" s="12" t="s">
        <v>100</v>
      </c>
      <c r="N29" s="12" t="s">
        <v>100</v>
      </c>
      <c r="P29" s="12">
        <v>2</v>
      </c>
      <c r="Q29" s="12">
        <v>1</v>
      </c>
      <c r="R29" s="12">
        <v>2400000</v>
      </c>
      <c r="S29" s="12">
        <v>1</v>
      </c>
      <c r="T29" s="12">
        <v>2</v>
      </c>
      <c r="U29" s="13">
        <v>2</v>
      </c>
      <c r="V29" s="12">
        <v>0</v>
      </c>
      <c r="W29" s="12">
        <v>1</v>
      </c>
      <c r="X29" s="12">
        <v>5</v>
      </c>
      <c r="Y29" s="12">
        <v>2</v>
      </c>
      <c r="Z29" s="12">
        <v>2</v>
      </c>
      <c r="AA29" s="12" t="s">
        <v>100</v>
      </c>
      <c r="AC29" s="12" t="s">
        <v>267</v>
      </c>
      <c r="AD29" s="12">
        <v>4</v>
      </c>
      <c r="AE29" s="12">
        <v>0</v>
      </c>
      <c r="AF29" s="12">
        <v>1</v>
      </c>
      <c r="AG29" s="12">
        <v>3</v>
      </c>
      <c r="AH29" s="12">
        <v>2</v>
      </c>
      <c r="AI29" s="12">
        <v>5</v>
      </c>
      <c r="AJ29" s="12">
        <v>3</v>
      </c>
      <c r="AK29" s="12">
        <v>5</v>
      </c>
      <c r="AL29" s="12">
        <v>0</v>
      </c>
      <c r="AM29" s="12">
        <v>5</v>
      </c>
      <c r="AN29" s="12">
        <v>3</v>
      </c>
      <c r="AO29" s="12">
        <v>8</v>
      </c>
      <c r="AP29" s="12">
        <v>8</v>
      </c>
      <c r="AQ29" s="12">
        <v>1</v>
      </c>
      <c r="AR29" s="12">
        <v>1</v>
      </c>
      <c r="AS29" s="12">
        <v>2</v>
      </c>
      <c r="AT29" s="12">
        <v>30</v>
      </c>
      <c r="AV29" s="12" t="s">
        <v>37</v>
      </c>
      <c r="BI29" s="12" t="s">
        <v>100</v>
      </c>
      <c r="BK29" s="12" t="s">
        <v>99</v>
      </c>
      <c r="BL29" s="12">
        <v>2</v>
      </c>
      <c r="BM29" s="12">
        <v>1</v>
      </c>
      <c r="BN29" s="12">
        <v>2400000</v>
      </c>
      <c r="BO29" s="12">
        <v>0</v>
      </c>
      <c r="BP29" s="12" t="s">
        <v>139</v>
      </c>
      <c r="BQ29" s="12" t="s">
        <v>139</v>
      </c>
      <c r="BR29" s="12">
        <v>0</v>
      </c>
      <c r="BS29" s="12" t="s">
        <v>139</v>
      </c>
      <c r="BW29" s="12" t="s">
        <v>143</v>
      </c>
      <c r="BY29" s="12" t="s">
        <v>266</v>
      </c>
      <c r="BZ29" s="12" t="s">
        <v>139</v>
      </c>
      <c r="CA29" s="12">
        <v>0</v>
      </c>
      <c r="CC29" s="12" t="s">
        <v>95</v>
      </c>
      <c r="CE29" s="12" t="s">
        <v>133</v>
      </c>
      <c r="CF29" s="12" t="s">
        <v>265</v>
      </c>
      <c r="CG29" s="12" t="s">
        <v>139</v>
      </c>
      <c r="CH29" s="12" t="s">
        <v>139</v>
      </c>
      <c r="CL29" s="12" t="s">
        <v>93</v>
      </c>
    </row>
    <row r="30" spans="1:90" x14ac:dyDescent="0.2">
      <c r="A30" s="12">
        <v>2545306523</v>
      </c>
      <c r="B30" s="12">
        <v>39625768</v>
      </c>
      <c r="C30" s="14">
        <v>41365.552222222221</v>
      </c>
      <c r="D30" s="14">
        <v>41365.872430555559</v>
      </c>
      <c r="E30" s="12" t="s">
        <v>264</v>
      </c>
      <c r="J30" s="12" t="s">
        <v>263</v>
      </c>
      <c r="K30" s="12" t="s">
        <v>233</v>
      </c>
      <c r="L30" s="12" t="s">
        <v>100</v>
      </c>
      <c r="N30" s="12" t="s">
        <v>100</v>
      </c>
      <c r="P30" s="12">
        <v>20</v>
      </c>
      <c r="Q30" s="12">
        <v>3</v>
      </c>
      <c r="R30" s="12">
        <v>2500000</v>
      </c>
    </row>
    <row r="31" spans="1:90" x14ac:dyDescent="0.2">
      <c r="A31" s="12">
        <v>2544701950</v>
      </c>
      <c r="B31" s="12">
        <v>39625768</v>
      </c>
      <c r="C31" s="14">
        <v>41365.663437499999</v>
      </c>
      <c r="D31" s="14">
        <v>41365.663819444446</v>
      </c>
      <c r="E31" s="12" t="s">
        <v>262</v>
      </c>
      <c r="J31" s="12" t="s">
        <v>261</v>
      </c>
      <c r="K31" s="12" t="s">
        <v>260</v>
      </c>
    </row>
    <row r="32" spans="1:90" x14ac:dyDescent="0.2">
      <c r="A32" s="12">
        <v>2544682466</v>
      </c>
      <c r="B32" s="12">
        <v>39625768</v>
      </c>
      <c r="C32" s="14">
        <v>41365.656331018516</v>
      </c>
      <c r="D32" s="14">
        <v>41365.670104166667</v>
      </c>
      <c r="E32" s="12" t="s">
        <v>259</v>
      </c>
      <c r="J32" s="12" t="s">
        <v>258</v>
      </c>
      <c r="K32" s="12" t="s">
        <v>257</v>
      </c>
      <c r="L32" s="12" t="s">
        <v>100</v>
      </c>
      <c r="N32" s="12" t="s">
        <v>100</v>
      </c>
      <c r="P32" s="12">
        <v>7</v>
      </c>
      <c r="Q32" s="12">
        <v>2</v>
      </c>
      <c r="R32" s="12">
        <v>2700000</v>
      </c>
      <c r="S32" s="12">
        <v>2</v>
      </c>
      <c r="T32" s="12">
        <v>5</v>
      </c>
      <c r="U32" s="13">
        <v>2</v>
      </c>
      <c r="V32" s="12">
        <v>100</v>
      </c>
      <c r="W32" s="12">
        <v>100</v>
      </c>
      <c r="X32" s="12">
        <v>5</v>
      </c>
      <c r="Y32" s="12">
        <v>5</v>
      </c>
      <c r="Z32" s="12">
        <v>7</v>
      </c>
      <c r="AA32" s="12" t="s">
        <v>100</v>
      </c>
      <c r="AC32" s="12" t="s">
        <v>256</v>
      </c>
      <c r="AD32" s="12">
        <v>3</v>
      </c>
      <c r="AE32" s="12">
        <v>0</v>
      </c>
      <c r="AF32" s="12">
        <v>2</v>
      </c>
      <c r="AG32" s="12">
        <v>2</v>
      </c>
      <c r="AH32" s="12">
        <v>100</v>
      </c>
      <c r="AI32" s="12">
        <v>5</v>
      </c>
      <c r="AJ32" s="12">
        <v>3</v>
      </c>
      <c r="AK32" s="12">
        <v>3</v>
      </c>
      <c r="AL32" s="12">
        <v>0</v>
      </c>
      <c r="AM32" s="12">
        <v>7</v>
      </c>
      <c r="AN32" s="12">
        <v>4</v>
      </c>
      <c r="AO32" s="12">
        <v>7</v>
      </c>
      <c r="AP32" s="12">
        <v>15</v>
      </c>
      <c r="AQ32" s="12">
        <v>1</v>
      </c>
      <c r="AR32" s="12">
        <v>3</v>
      </c>
      <c r="AS32" s="12">
        <v>1</v>
      </c>
      <c r="AT32" s="12">
        <v>7</v>
      </c>
      <c r="AU32" s="12" t="s">
        <v>100</v>
      </c>
      <c r="AW32" s="12" t="s">
        <v>255</v>
      </c>
      <c r="AX32" s="12">
        <v>3</v>
      </c>
      <c r="AY32" s="12">
        <v>1</v>
      </c>
      <c r="AZ32" s="12">
        <v>7</v>
      </c>
      <c r="BB32" s="12" t="s">
        <v>112</v>
      </c>
      <c r="BE32" s="12" t="s">
        <v>100</v>
      </c>
      <c r="BG32" s="12">
        <v>32</v>
      </c>
      <c r="BH32" s="12">
        <v>500000</v>
      </c>
      <c r="BI32" s="12" t="s">
        <v>100</v>
      </c>
      <c r="BK32" s="12" t="s">
        <v>162</v>
      </c>
      <c r="BL32" s="12">
        <v>7</v>
      </c>
      <c r="BM32" s="12">
        <v>2</v>
      </c>
      <c r="BN32" s="12">
        <v>2700000</v>
      </c>
      <c r="BO32" s="12">
        <v>13</v>
      </c>
      <c r="BP32" s="12">
        <v>8</v>
      </c>
      <c r="BQ32" s="12">
        <v>1</v>
      </c>
      <c r="BR32" s="12" t="s">
        <v>254</v>
      </c>
      <c r="BS32" s="12">
        <v>1</v>
      </c>
      <c r="BU32" s="12" t="s">
        <v>109</v>
      </c>
      <c r="BZ32" s="12">
        <v>8</v>
      </c>
      <c r="CA32" s="12" t="s">
        <v>254</v>
      </c>
      <c r="CB32" s="12">
        <v>4</v>
      </c>
      <c r="CC32" s="12" t="s">
        <v>95</v>
      </c>
      <c r="CG32" s="12">
        <v>1</v>
      </c>
      <c r="CH32" s="12">
        <v>3</v>
      </c>
      <c r="CL32" s="12" t="s">
        <v>93</v>
      </c>
    </row>
    <row r="33" spans="1:90" x14ac:dyDescent="0.2">
      <c r="A33" s="12">
        <v>2544595215</v>
      </c>
      <c r="B33" s="12">
        <v>39625768</v>
      </c>
      <c r="C33" s="14">
        <v>41365.62641203704</v>
      </c>
      <c r="D33" s="14">
        <v>41365.626967592594</v>
      </c>
      <c r="E33" s="12" t="s">
        <v>253</v>
      </c>
      <c r="J33" s="12" t="s">
        <v>252</v>
      </c>
      <c r="K33" s="12" t="s">
        <v>199</v>
      </c>
      <c r="L33" s="12" t="s">
        <v>100</v>
      </c>
      <c r="N33" s="12" t="s">
        <v>100</v>
      </c>
    </row>
    <row r="34" spans="1:90" x14ac:dyDescent="0.2">
      <c r="A34" s="12">
        <v>2544576866</v>
      </c>
      <c r="B34" s="12">
        <v>39625768</v>
      </c>
      <c r="C34" s="14">
        <v>41365.619317129633</v>
      </c>
      <c r="D34" s="14">
        <v>41365.627974537034</v>
      </c>
      <c r="E34" s="12" t="s">
        <v>251</v>
      </c>
      <c r="J34" s="12" t="s">
        <v>250</v>
      </c>
      <c r="K34" s="12" t="s">
        <v>115</v>
      </c>
      <c r="L34" s="12" t="s">
        <v>100</v>
      </c>
      <c r="O34" s="12" t="s">
        <v>37</v>
      </c>
      <c r="AB34" s="12" t="s">
        <v>37</v>
      </c>
      <c r="AU34" s="12" t="s">
        <v>100</v>
      </c>
      <c r="AW34" s="12" t="s">
        <v>249</v>
      </c>
      <c r="AX34" s="12">
        <v>3</v>
      </c>
      <c r="AY34" s="12">
        <v>2</v>
      </c>
      <c r="AZ34" s="12">
        <v>8</v>
      </c>
      <c r="BA34" s="12" t="s">
        <v>172</v>
      </c>
      <c r="BE34" s="12" t="s">
        <v>100</v>
      </c>
      <c r="BG34" s="12">
        <v>5</v>
      </c>
      <c r="BJ34" s="12" t="s">
        <v>37</v>
      </c>
    </row>
    <row r="35" spans="1:90" x14ac:dyDescent="0.2">
      <c r="A35" s="12">
        <v>2544550020</v>
      </c>
      <c r="B35" s="12">
        <v>39625768</v>
      </c>
      <c r="C35" s="14">
        <v>41365.610069444447</v>
      </c>
      <c r="D35" s="14">
        <v>41365.61209490741</v>
      </c>
      <c r="E35" s="12" t="s">
        <v>248</v>
      </c>
      <c r="J35" s="12" t="s">
        <v>247</v>
      </c>
      <c r="K35" s="12" t="s">
        <v>187</v>
      </c>
      <c r="L35" s="12" t="s">
        <v>100</v>
      </c>
      <c r="N35" s="12" t="s">
        <v>100</v>
      </c>
      <c r="P35" s="12">
        <v>4</v>
      </c>
      <c r="Q35" s="12">
        <v>1</v>
      </c>
      <c r="R35" s="12">
        <v>2700000</v>
      </c>
    </row>
    <row r="36" spans="1:90" x14ac:dyDescent="0.2">
      <c r="A36" s="12">
        <v>2544480731</v>
      </c>
      <c r="B36" s="12">
        <v>39625768</v>
      </c>
      <c r="C36" s="14">
        <v>41365.58284722222</v>
      </c>
      <c r="D36" s="14">
        <v>41365.584374999999</v>
      </c>
      <c r="E36" s="12" t="s">
        <v>246</v>
      </c>
      <c r="J36" s="12" t="s">
        <v>245</v>
      </c>
      <c r="K36" s="12" t="s">
        <v>244</v>
      </c>
      <c r="L36" s="12" t="s">
        <v>100</v>
      </c>
      <c r="N36" s="12" t="s">
        <v>100</v>
      </c>
      <c r="P36" s="12">
        <v>7</v>
      </c>
      <c r="Q36" s="12">
        <v>2</v>
      </c>
      <c r="R36" s="12">
        <v>4053000</v>
      </c>
    </row>
    <row r="37" spans="1:90" x14ac:dyDescent="0.2">
      <c r="A37" s="12">
        <v>2544392117</v>
      </c>
      <c r="B37" s="12">
        <v>39625768</v>
      </c>
      <c r="C37" s="14">
        <v>41365.542627314811</v>
      </c>
      <c r="D37" s="14">
        <v>41365.57476851852</v>
      </c>
      <c r="E37" s="12" t="s">
        <v>243</v>
      </c>
      <c r="J37" s="12" t="s">
        <v>242</v>
      </c>
      <c r="K37" s="12" t="s">
        <v>241</v>
      </c>
      <c r="L37" s="12" t="s">
        <v>100</v>
      </c>
      <c r="N37" s="12" t="s">
        <v>100</v>
      </c>
      <c r="P37" s="12">
        <v>4</v>
      </c>
      <c r="Q37" s="12">
        <v>1</v>
      </c>
      <c r="R37" s="12">
        <v>5821475</v>
      </c>
      <c r="S37" s="12">
        <v>1</v>
      </c>
      <c r="T37" s="12">
        <v>5</v>
      </c>
      <c r="U37" s="13">
        <v>5</v>
      </c>
      <c r="V37" s="12">
        <v>80</v>
      </c>
      <c r="W37" s="12">
        <v>100</v>
      </c>
      <c r="X37" s="12">
        <v>5</v>
      </c>
      <c r="Y37" s="12">
        <v>2</v>
      </c>
      <c r="Z37" s="12">
        <v>5</v>
      </c>
      <c r="AA37" s="12" t="s">
        <v>100</v>
      </c>
      <c r="AC37" s="12" t="s">
        <v>240</v>
      </c>
      <c r="AD37" s="12">
        <v>3</v>
      </c>
      <c r="AE37" s="12">
        <v>0</v>
      </c>
      <c r="AF37" s="12">
        <v>1</v>
      </c>
      <c r="AG37" s="12">
        <v>5</v>
      </c>
      <c r="AH37" s="12">
        <v>100</v>
      </c>
      <c r="AI37" s="12">
        <v>5</v>
      </c>
      <c r="AJ37" s="12">
        <v>5</v>
      </c>
      <c r="AK37" s="12">
        <v>2</v>
      </c>
      <c r="AL37" s="12">
        <v>0</v>
      </c>
      <c r="AM37" s="12">
        <v>0</v>
      </c>
      <c r="AN37" s="12">
        <v>5</v>
      </c>
      <c r="AO37" s="12">
        <v>10</v>
      </c>
      <c r="AP37" s="12">
        <v>5</v>
      </c>
      <c r="AQ37" s="12">
        <v>1</v>
      </c>
      <c r="AR37" s="12">
        <v>5</v>
      </c>
      <c r="AS37" s="12">
        <v>5</v>
      </c>
      <c r="AT37" s="12">
        <v>2</v>
      </c>
      <c r="AV37" s="12" t="s">
        <v>37</v>
      </c>
      <c r="BI37" s="12" t="s">
        <v>100</v>
      </c>
      <c r="BK37" s="12" t="s">
        <v>239</v>
      </c>
      <c r="BL37" s="12">
        <v>4</v>
      </c>
      <c r="BM37" s="12">
        <v>1</v>
      </c>
      <c r="BN37" s="12">
        <v>2000423</v>
      </c>
      <c r="BO37" s="12">
        <v>0</v>
      </c>
      <c r="BP37" s="12">
        <v>1</v>
      </c>
      <c r="BQ37" s="12">
        <v>4</v>
      </c>
      <c r="BR37" s="12" t="s">
        <v>238</v>
      </c>
      <c r="BS37" s="12">
        <v>2</v>
      </c>
      <c r="BT37" s="12" t="s">
        <v>97</v>
      </c>
      <c r="BU37" s="12" t="s">
        <v>109</v>
      </c>
      <c r="BZ37" s="12">
        <v>4</v>
      </c>
      <c r="CA37" s="12" t="s">
        <v>238</v>
      </c>
      <c r="CB37" s="12">
        <v>1</v>
      </c>
      <c r="CC37" s="12" t="s">
        <v>95</v>
      </c>
      <c r="CD37" s="12" t="s">
        <v>94</v>
      </c>
      <c r="CG37" s="12" t="s">
        <v>139</v>
      </c>
      <c r="CH37" s="12" t="s">
        <v>139</v>
      </c>
      <c r="CL37" s="12" t="s">
        <v>93</v>
      </c>
    </row>
    <row r="38" spans="1:90" x14ac:dyDescent="0.2">
      <c r="A38" s="12">
        <v>2544381359</v>
      </c>
      <c r="B38" s="12">
        <v>39625768</v>
      </c>
      <c r="C38" s="14">
        <v>41365.536793981482</v>
      </c>
      <c r="D38" s="14">
        <v>41365.537453703706</v>
      </c>
      <c r="E38" s="12" t="s">
        <v>237</v>
      </c>
      <c r="J38" s="12" t="s">
        <v>236</v>
      </c>
      <c r="K38" s="12" t="s">
        <v>187</v>
      </c>
      <c r="L38" s="12" t="s">
        <v>100</v>
      </c>
      <c r="N38" s="12" t="s">
        <v>100</v>
      </c>
    </row>
    <row r="39" spans="1:90" x14ac:dyDescent="0.2">
      <c r="A39" s="12">
        <v>2544359969</v>
      </c>
      <c r="B39" s="12">
        <v>39625768</v>
      </c>
      <c r="C39" s="14">
        <v>41365.523576388892</v>
      </c>
      <c r="D39" s="14">
        <v>41365.524571759262</v>
      </c>
      <c r="E39" s="12" t="s">
        <v>235</v>
      </c>
      <c r="J39" s="12" t="s">
        <v>234</v>
      </c>
      <c r="K39" s="12" t="s">
        <v>233</v>
      </c>
      <c r="L39" s="12" t="s">
        <v>100</v>
      </c>
    </row>
    <row r="40" spans="1:90" x14ac:dyDescent="0.2">
      <c r="A40" s="12">
        <v>2544107712</v>
      </c>
      <c r="B40" s="12">
        <v>39625768</v>
      </c>
      <c r="C40" s="14">
        <v>41365.174097222225</v>
      </c>
      <c r="D40" s="14">
        <v>41365.178541666668</v>
      </c>
      <c r="E40" s="12" t="s">
        <v>232</v>
      </c>
      <c r="J40" s="12" t="s">
        <v>231</v>
      </c>
      <c r="K40" s="12" t="s">
        <v>165</v>
      </c>
      <c r="L40" s="12" t="s">
        <v>100</v>
      </c>
      <c r="N40" s="12" t="s">
        <v>100</v>
      </c>
      <c r="P40" s="12">
        <v>2</v>
      </c>
      <c r="Q40" s="12">
        <v>1</v>
      </c>
      <c r="R40" s="12">
        <v>2800000</v>
      </c>
      <c r="S40" s="12">
        <v>1</v>
      </c>
      <c r="T40" s="12">
        <v>5</v>
      </c>
      <c r="U40" s="13">
        <v>5</v>
      </c>
      <c r="V40" s="12">
        <v>60</v>
      </c>
      <c r="W40" s="12">
        <v>100</v>
      </c>
      <c r="X40" s="12">
        <v>5</v>
      </c>
      <c r="Y40" s="12">
        <v>5</v>
      </c>
      <c r="Z40" s="12">
        <v>5</v>
      </c>
      <c r="AB40" s="12" t="s">
        <v>37</v>
      </c>
      <c r="AV40" s="12" t="s">
        <v>37</v>
      </c>
      <c r="BJ40" s="12" t="s">
        <v>37</v>
      </c>
    </row>
    <row r="41" spans="1:90" x14ac:dyDescent="0.2">
      <c r="A41" s="12">
        <v>2542027284</v>
      </c>
      <c r="B41" s="12">
        <v>39625768</v>
      </c>
      <c r="C41" s="14">
        <v>41362.681539351855</v>
      </c>
      <c r="D41" s="14">
        <v>41362.692094907405</v>
      </c>
      <c r="E41" s="12" t="s">
        <v>230</v>
      </c>
      <c r="J41" s="12" t="s">
        <v>229</v>
      </c>
      <c r="K41" s="12" t="s">
        <v>180</v>
      </c>
      <c r="L41" s="12" t="s">
        <v>100</v>
      </c>
      <c r="N41" s="12" t="s">
        <v>100</v>
      </c>
      <c r="P41" s="12">
        <v>3</v>
      </c>
      <c r="Q41" s="12">
        <v>1</v>
      </c>
      <c r="R41" s="12">
        <v>1100000</v>
      </c>
      <c r="S41" s="12">
        <v>1</v>
      </c>
      <c r="T41" s="12">
        <v>30</v>
      </c>
      <c r="U41" s="13">
        <v>15</v>
      </c>
      <c r="V41" s="12">
        <v>1</v>
      </c>
      <c r="W41" s="12">
        <v>1</v>
      </c>
      <c r="X41" s="12">
        <v>15</v>
      </c>
      <c r="Y41" s="12">
        <v>8</v>
      </c>
      <c r="Z41" s="12">
        <v>45</v>
      </c>
      <c r="AA41" s="12" t="s">
        <v>100</v>
      </c>
    </row>
    <row r="42" spans="1:90" x14ac:dyDescent="0.2">
      <c r="A42" s="12">
        <v>2541942994</v>
      </c>
      <c r="B42" s="12">
        <v>39625768</v>
      </c>
      <c r="C42" s="14">
        <v>41362.642916666664</v>
      </c>
      <c r="D42" s="14">
        <v>41362.649571759262</v>
      </c>
      <c r="E42" s="12" t="s">
        <v>228</v>
      </c>
      <c r="J42" s="12" t="s">
        <v>227</v>
      </c>
      <c r="K42" s="12" t="s">
        <v>177</v>
      </c>
      <c r="L42" s="12" t="s">
        <v>100</v>
      </c>
      <c r="N42" s="12" t="s">
        <v>100</v>
      </c>
      <c r="P42" s="12">
        <v>2</v>
      </c>
      <c r="Q42" s="12">
        <v>1</v>
      </c>
      <c r="R42" s="12">
        <v>1000000</v>
      </c>
      <c r="S42" s="12">
        <v>1</v>
      </c>
      <c r="T42" s="12">
        <v>5</v>
      </c>
      <c r="U42" s="13">
        <v>10</v>
      </c>
      <c r="V42" s="12">
        <v>1</v>
      </c>
      <c r="W42" s="12">
        <v>1</v>
      </c>
      <c r="X42" s="12">
        <v>5</v>
      </c>
      <c r="Y42" s="12">
        <v>5</v>
      </c>
      <c r="Z42" s="12">
        <v>5</v>
      </c>
      <c r="AA42" s="12" t="s">
        <v>100</v>
      </c>
      <c r="AC42" s="12" t="s">
        <v>227</v>
      </c>
      <c r="AD42" s="12">
        <v>4</v>
      </c>
      <c r="AE42" s="12">
        <v>0</v>
      </c>
      <c r="AF42" s="12">
        <v>1</v>
      </c>
      <c r="AG42" s="12">
        <v>5</v>
      </c>
      <c r="AH42" s="12">
        <v>100</v>
      </c>
      <c r="AI42" s="12">
        <v>5</v>
      </c>
      <c r="AJ42" s="12">
        <v>5</v>
      </c>
      <c r="AK42" s="12">
        <v>5</v>
      </c>
      <c r="AM42" s="12">
        <v>1</v>
      </c>
      <c r="AN42" s="12">
        <v>10</v>
      </c>
      <c r="AO42" s="12">
        <v>10</v>
      </c>
      <c r="AP42" s="12">
        <v>1</v>
      </c>
      <c r="AQ42" s="12">
        <v>1</v>
      </c>
      <c r="AR42" s="12">
        <v>1</v>
      </c>
      <c r="AS42" s="12">
        <v>1</v>
      </c>
      <c r="AT42" s="12">
        <v>1</v>
      </c>
      <c r="AV42" s="12" t="s">
        <v>37</v>
      </c>
      <c r="BI42" s="12" t="s">
        <v>100</v>
      </c>
      <c r="BK42" s="12" t="s">
        <v>226</v>
      </c>
      <c r="BL42" s="12">
        <v>2</v>
      </c>
      <c r="BM42" s="12">
        <v>1</v>
      </c>
      <c r="BN42" s="12">
        <v>0</v>
      </c>
      <c r="BO42" s="12">
        <v>1</v>
      </c>
      <c r="BP42" s="12">
        <v>1</v>
      </c>
      <c r="BQ42" s="12">
        <v>4</v>
      </c>
      <c r="BR42" s="12" t="s">
        <v>225</v>
      </c>
      <c r="BS42" s="12">
        <v>2</v>
      </c>
      <c r="BT42" s="12" t="s">
        <v>97</v>
      </c>
      <c r="BU42" s="12" t="s">
        <v>109</v>
      </c>
      <c r="BV42" s="12" t="s">
        <v>135</v>
      </c>
      <c r="BZ42" s="12">
        <v>24</v>
      </c>
      <c r="CA42" s="12" t="s">
        <v>224</v>
      </c>
      <c r="CB42" s="12">
        <v>4</v>
      </c>
      <c r="CC42" s="12" t="s">
        <v>95</v>
      </c>
      <c r="CD42" s="12" t="s">
        <v>94</v>
      </c>
      <c r="CG42" s="12">
        <v>1</v>
      </c>
      <c r="CH42" s="12">
        <v>10</v>
      </c>
      <c r="CL42" s="12" t="s">
        <v>93</v>
      </c>
    </row>
    <row r="43" spans="1:90" x14ac:dyDescent="0.2">
      <c r="A43" s="12">
        <v>2539888578</v>
      </c>
      <c r="B43" s="12">
        <v>39625768</v>
      </c>
      <c r="C43" s="14">
        <v>41361.474317129629</v>
      </c>
      <c r="D43" s="14">
        <v>41361.475243055553</v>
      </c>
      <c r="E43" s="12" t="s">
        <v>223</v>
      </c>
      <c r="J43" s="12" t="s">
        <v>222</v>
      </c>
      <c r="K43" s="12" t="s">
        <v>221</v>
      </c>
      <c r="L43" s="12" t="s">
        <v>100</v>
      </c>
      <c r="O43" s="12" t="s">
        <v>37</v>
      </c>
      <c r="AB43" s="12" t="s">
        <v>37</v>
      </c>
      <c r="AU43" s="12" t="s">
        <v>100</v>
      </c>
    </row>
    <row r="44" spans="1:90" x14ac:dyDescent="0.2">
      <c r="A44" s="12">
        <v>2539521780</v>
      </c>
      <c r="B44" s="12">
        <v>39625768</v>
      </c>
      <c r="C44" s="14">
        <v>41361.123692129629</v>
      </c>
      <c r="D44" s="14">
        <v>41361.141261574077</v>
      </c>
      <c r="E44" s="12" t="s">
        <v>220</v>
      </c>
      <c r="J44" s="12" t="s">
        <v>219</v>
      </c>
      <c r="K44" s="12" t="s">
        <v>156</v>
      </c>
      <c r="L44" s="12" t="s">
        <v>100</v>
      </c>
      <c r="N44" s="12" t="s">
        <v>100</v>
      </c>
      <c r="P44" s="12">
        <v>3</v>
      </c>
      <c r="Q44" s="12">
        <v>1</v>
      </c>
      <c r="R44" s="12">
        <v>2000000</v>
      </c>
      <c r="S44" s="12">
        <v>1</v>
      </c>
      <c r="T44" s="12">
        <v>1</v>
      </c>
      <c r="U44" s="13">
        <v>5</v>
      </c>
      <c r="V44" s="12">
        <v>1</v>
      </c>
      <c r="W44" s="12">
        <v>1</v>
      </c>
      <c r="X44" s="12">
        <v>5</v>
      </c>
      <c r="Y44" s="12">
        <v>3</v>
      </c>
      <c r="Z44" s="12">
        <v>3</v>
      </c>
      <c r="AA44" s="12" t="s">
        <v>100</v>
      </c>
      <c r="AC44" s="12" t="s">
        <v>218</v>
      </c>
      <c r="AD44" s="12">
        <v>4</v>
      </c>
      <c r="AE44" s="12">
        <v>2000000</v>
      </c>
      <c r="AF44" s="12">
        <v>0</v>
      </c>
      <c r="AG44" s="12">
        <v>2</v>
      </c>
      <c r="AH44" s="12">
        <v>50</v>
      </c>
      <c r="AI44" s="12">
        <v>5</v>
      </c>
      <c r="AJ44" s="12">
        <v>3</v>
      </c>
      <c r="AK44" s="12">
        <v>7</v>
      </c>
      <c r="AL44" s="12">
        <v>7</v>
      </c>
      <c r="AM44" s="12">
        <v>7</v>
      </c>
      <c r="AN44" s="12">
        <v>2</v>
      </c>
      <c r="AO44" s="12">
        <v>2</v>
      </c>
      <c r="AP44" s="12">
        <v>5</v>
      </c>
      <c r="AQ44" s="12">
        <v>3</v>
      </c>
      <c r="AR44" s="12">
        <v>3</v>
      </c>
      <c r="AS44" s="12">
        <v>1</v>
      </c>
      <c r="AT44" s="12">
        <v>2</v>
      </c>
      <c r="AU44" s="12" t="s">
        <v>100</v>
      </c>
      <c r="AW44" s="12" t="s">
        <v>217</v>
      </c>
      <c r="AX44" s="12">
        <v>10</v>
      </c>
      <c r="AY44" s="12">
        <v>3</v>
      </c>
      <c r="AZ44" s="12">
        <v>10</v>
      </c>
      <c r="BB44" s="12" t="s">
        <v>112</v>
      </c>
      <c r="BE44" s="12" t="s">
        <v>100</v>
      </c>
      <c r="BG44" s="12">
        <v>15</v>
      </c>
      <c r="BH44" s="12">
        <v>187500</v>
      </c>
      <c r="BI44" s="12" t="s">
        <v>100</v>
      </c>
      <c r="BK44" s="12" t="s">
        <v>216</v>
      </c>
      <c r="BL44" s="12">
        <v>3</v>
      </c>
      <c r="BM44" s="12">
        <v>1</v>
      </c>
      <c r="BN44" s="12">
        <v>2000000</v>
      </c>
      <c r="BO44" s="12">
        <v>0</v>
      </c>
      <c r="BP44" s="12" t="s">
        <v>139</v>
      </c>
      <c r="BQ44" s="12" t="s">
        <v>139</v>
      </c>
      <c r="BR44" s="12">
        <v>0</v>
      </c>
      <c r="BS44" s="12" t="s">
        <v>139</v>
      </c>
      <c r="BU44" s="12" t="s">
        <v>109</v>
      </c>
      <c r="BZ44" s="12" t="s">
        <v>139</v>
      </c>
      <c r="CA44" s="12">
        <v>0</v>
      </c>
      <c r="CC44" s="12" t="s">
        <v>95</v>
      </c>
      <c r="CG44" s="12" t="s">
        <v>139</v>
      </c>
      <c r="CH44" s="12" t="s">
        <v>139</v>
      </c>
      <c r="CI44" s="12" t="s">
        <v>215</v>
      </c>
    </row>
    <row r="45" spans="1:90" x14ac:dyDescent="0.2">
      <c r="A45" s="12">
        <v>2539240469</v>
      </c>
      <c r="B45" s="12">
        <v>39625768</v>
      </c>
      <c r="C45" s="14">
        <v>41360.957986111112</v>
      </c>
      <c r="D45" s="14">
        <v>41360.960474537038</v>
      </c>
      <c r="E45" s="12" t="s">
        <v>214</v>
      </c>
      <c r="J45" s="12" t="s">
        <v>213</v>
      </c>
      <c r="K45" s="12" t="s">
        <v>115</v>
      </c>
      <c r="L45" s="12" t="s">
        <v>100</v>
      </c>
      <c r="N45" s="12" t="s">
        <v>100</v>
      </c>
    </row>
    <row r="46" spans="1:90" x14ac:dyDescent="0.2">
      <c r="A46" s="12">
        <v>2538584892</v>
      </c>
      <c r="B46" s="12">
        <v>39625768</v>
      </c>
      <c r="C46" s="14">
        <v>41360.724976851852</v>
      </c>
      <c r="D46" s="14">
        <v>41360.729548611111</v>
      </c>
      <c r="E46" s="12" t="s">
        <v>212</v>
      </c>
      <c r="J46" s="12" t="s">
        <v>211</v>
      </c>
      <c r="K46" s="12" t="s">
        <v>210</v>
      </c>
      <c r="L46" s="12" t="s">
        <v>100</v>
      </c>
      <c r="N46" s="12" t="s">
        <v>100</v>
      </c>
      <c r="P46" s="12">
        <v>1</v>
      </c>
      <c r="Q46" s="12">
        <v>1</v>
      </c>
      <c r="R46" s="12">
        <v>2007975</v>
      </c>
    </row>
    <row r="47" spans="1:90" x14ac:dyDescent="0.2">
      <c r="A47" s="12">
        <v>2537945619</v>
      </c>
      <c r="B47" s="12">
        <v>39625768</v>
      </c>
      <c r="C47" s="14">
        <v>41360.514143518521</v>
      </c>
      <c r="D47" s="14">
        <v>41360.520185185182</v>
      </c>
      <c r="E47" s="12" t="s">
        <v>209</v>
      </c>
      <c r="J47" s="12" t="s">
        <v>208</v>
      </c>
      <c r="K47" s="12" t="s">
        <v>207</v>
      </c>
      <c r="L47" s="12" t="s">
        <v>100</v>
      </c>
      <c r="N47" s="12" t="s">
        <v>100</v>
      </c>
      <c r="P47" s="12">
        <v>4</v>
      </c>
      <c r="Q47" s="12">
        <v>1</v>
      </c>
      <c r="R47" s="12">
        <v>4200000</v>
      </c>
      <c r="S47" s="12">
        <v>6</v>
      </c>
      <c r="T47" s="12">
        <v>7</v>
      </c>
      <c r="U47" s="13">
        <v>2</v>
      </c>
      <c r="V47" s="12">
        <v>2</v>
      </c>
      <c r="W47" s="12">
        <v>2</v>
      </c>
      <c r="X47" s="12">
        <v>7</v>
      </c>
      <c r="Y47" s="12">
        <v>2</v>
      </c>
      <c r="Z47" s="12">
        <v>5</v>
      </c>
      <c r="AA47" s="12" t="s">
        <v>100</v>
      </c>
      <c r="AC47" s="12" t="s">
        <v>206</v>
      </c>
      <c r="AD47" s="12">
        <v>3</v>
      </c>
      <c r="AE47" s="12">
        <v>8000000</v>
      </c>
      <c r="AF47" s="12">
        <v>6</v>
      </c>
      <c r="AG47" s="12">
        <v>5</v>
      </c>
      <c r="AH47" s="12">
        <v>6</v>
      </c>
      <c r="AI47" s="12">
        <v>7</v>
      </c>
      <c r="AJ47" s="12">
        <v>7</v>
      </c>
      <c r="AK47" s="12">
        <v>7</v>
      </c>
      <c r="AL47" s="12">
        <v>15</v>
      </c>
      <c r="AM47" s="12">
        <v>7</v>
      </c>
      <c r="AN47" s="12">
        <v>7</v>
      </c>
      <c r="AO47" s="12">
        <v>7</v>
      </c>
      <c r="AP47" s="12">
        <v>7</v>
      </c>
      <c r="AQ47" s="12">
        <v>1</v>
      </c>
      <c r="AR47" s="12">
        <v>1</v>
      </c>
      <c r="AS47" s="12">
        <v>7</v>
      </c>
      <c r="AT47" s="12">
        <v>15</v>
      </c>
      <c r="AU47" s="12" t="s">
        <v>100</v>
      </c>
      <c r="AW47" s="12" t="s">
        <v>205</v>
      </c>
      <c r="AX47" s="12">
        <v>6</v>
      </c>
      <c r="AY47" s="12">
        <v>2</v>
      </c>
      <c r="AZ47" s="12">
        <v>30</v>
      </c>
      <c r="BB47" s="12" t="s">
        <v>112</v>
      </c>
      <c r="BE47" s="12" t="s">
        <v>100</v>
      </c>
      <c r="BG47" s="12">
        <v>10</v>
      </c>
      <c r="BH47" s="12">
        <v>5000000</v>
      </c>
      <c r="BI47" s="12" t="s">
        <v>100</v>
      </c>
      <c r="BK47" s="12" t="s">
        <v>99</v>
      </c>
      <c r="BL47" s="12">
        <v>4</v>
      </c>
      <c r="BM47" s="12">
        <v>1</v>
      </c>
      <c r="BN47" s="12">
        <v>10000000</v>
      </c>
    </row>
    <row r="48" spans="1:90" x14ac:dyDescent="0.2">
      <c r="A48" s="12">
        <v>2537452620</v>
      </c>
      <c r="B48" s="12">
        <v>39625768</v>
      </c>
      <c r="C48" s="14">
        <v>41360.088252314818</v>
      </c>
      <c r="D48" s="14">
        <v>41360.089444444442</v>
      </c>
      <c r="E48" s="12" t="s">
        <v>204</v>
      </c>
      <c r="J48" s="12" t="s">
        <v>203</v>
      </c>
      <c r="K48" s="12" t="s">
        <v>202</v>
      </c>
    </row>
    <row r="49" spans="1:90" x14ac:dyDescent="0.2">
      <c r="A49" s="12">
        <v>2537393823</v>
      </c>
      <c r="B49" s="12">
        <v>39625768</v>
      </c>
      <c r="C49" s="14">
        <v>41360.052777777775</v>
      </c>
      <c r="D49" s="14">
        <v>41360.055532407408</v>
      </c>
      <c r="E49" s="12" t="s">
        <v>201</v>
      </c>
      <c r="J49" s="12" t="s">
        <v>200</v>
      </c>
      <c r="K49" s="12" t="s">
        <v>199</v>
      </c>
      <c r="L49" s="12" t="s">
        <v>100</v>
      </c>
      <c r="N49" s="12" t="s">
        <v>100</v>
      </c>
      <c r="P49" s="12">
        <v>2</v>
      </c>
      <c r="Q49" s="12">
        <v>2</v>
      </c>
      <c r="R49" s="12">
        <v>850000</v>
      </c>
      <c r="S49" s="12">
        <v>1</v>
      </c>
      <c r="T49" s="12">
        <v>3</v>
      </c>
      <c r="U49" s="13">
        <v>3</v>
      </c>
      <c r="V49" s="12">
        <v>20</v>
      </c>
      <c r="W49" s="12">
        <v>100</v>
      </c>
      <c r="X49" s="12">
        <v>7</v>
      </c>
      <c r="Y49" s="12">
        <v>3</v>
      </c>
      <c r="Z49" s="12">
        <v>5</v>
      </c>
      <c r="AA49" s="12" t="s">
        <v>100</v>
      </c>
      <c r="AC49" s="12" t="s">
        <v>198</v>
      </c>
      <c r="AD49" s="12">
        <v>3</v>
      </c>
      <c r="AE49" s="12">
        <v>1500000</v>
      </c>
    </row>
    <row r="50" spans="1:90" x14ac:dyDescent="0.2">
      <c r="A50" s="12">
        <v>2537371477</v>
      </c>
      <c r="B50" s="12">
        <v>39625768</v>
      </c>
      <c r="C50" s="14">
        <v>41360.039664351854</v>
      </c>
      <c r="D50" s="14">
        <v>41360.065763888888</v>
      </c>
      <c r="E50" s="12" t="s">
        <v>197</v>
      </c>
      <c r="J50" s="12" t="s">
        <v>196</v>
      </c>
      <c r="K50" s="12" t="s">
        <v>149</v>
      </c>
      <c r="L50" s="12" t="s">
        <v>100</v>
      </c>
      <c r="N50" s="12" t="s">
        <v>100</v>
      </c>
      <c r="P50" s="12">
        <v>3</v>
      </c>
      <c r="Q50" s="12">
        <v>1</v>
      </c>
      <c r="R50" s="12">
        <v>2000000</v>
      </c>
      <c r="S50" s="12">
        <v>1</v>
      </c>
      <c r="T50" s="12">
        <v>5</v>
      </c>
      <c r="U50" s="13">
        <v>7</v>
      </c>
      <c r="V50" s="12">
        <v>1</v>
      </c>
      <c r="W50" s="12">
        <v>1</v>
      </c>
      <c r="X50" s="12">
        <v>5</v>
      </c>
      <c r="Y50" s="12">
        <v>2</v>
      </c>
      <c r="Z50" s="12">
        <v>5</v>
      </c>
      <c r="AA50" s="12" t="s">
        <v>100</v>
      </c>
      <c r="AC50" s="12" t="s">
        <v>195</v>
      </c>
      <c r="AD50" s="12">
        <v>4</v>
      </c>
      <c r="AE50" s="12">
        <v>2000000</v>
      </c>
      <c r="AF50" s="12">
        <v>1</v>
      </c>
      <c r="AG50" s="12">
        <v>5</v>
      </c>
      <c r="AH50" s="12">
        <v>1</v>
      </c>
      <c r="AI50" s="12">
        <v>5</v>
      </c>
      <c r="AJ50" s="12">
        <v>5</v>
      </c>
      <c r="AK50" s="12">
        <v>7</v>
      </c>
      <c r="AL50" s="12">
        <v>7</v>
      </c>
      <c r="AM50" s="12">
        <v>7</v>
      </c>
      <c r="AN50" s="12">
        <v>7</v>
      </c>
      <c r="AO50" s="12">
        <v>7</v>
      </c>
      <c r="AP50" s="12">
        <v>5</v>
      </c>
      <c r="AQ50" s="12">
        <v>5</v>
      </c>
      <c r="AR50" s="12">
        <v>2</v>
      </c>
      <c r="AS50" s="12">
        <v>1</v>
      </c>
      <c r="AT50" s="12">
        <v>10</v>
      </c>
      <c r="AU50" s="12" t="s">
        <v>100</v>
      </c>
    </row>
    <row r="51" spans="1:90" x14ac:dyDescent="0.2">
      <c r="A51" s="12">
        <v>2537228868</v>
      </c>
      <c r="B51" s="12">
        <v>39625768</v>
      </c>
      <c r="C51" s="14">
        <v>41359.961574074077</v>
      </c>
      <c r="D51" s="14">
        <v>41359.964722222219</v>
      </c>
      <c r="E51" s="12" t="s">
        <v>194</v>
      </c>
      <c r="J51" s="12" t="s">
        <v>193</v>
      </c>
      <c r="K51" s="12" t="s">
        <v>156</v>
      </c>
      <c r="L51" s="12" t="s">
        <v>100</v>
      </c>
      <c r="N51" s="12" t="s">
        <v>100</v>
      </c>
    </row>
    <row r="52" spans="1:90" x14ac:dyDescent="0.2">
      <c r="A52" s="12">
        <v>2537181052</v>
      </c>
      <c r="B52" s="12">
        <v>39625768</v>
      </c>
      <c r="C52" s="14">
        <v>41359.938194444447</v>
      </c>
      <c r="D52" s="14">
        <v>41359.938715277778</v>
      </c>
      <c r="E52" s="12" t="s">
        <v>192</v>
      </c>
      <c r="J52" s="12" t="s">
        <v>191</v>
      </c>
      <c r="K52" s="12" t="s">
        <v>190</v>
      </c>
      <c r="L52" s="12" t="s">
        <v>100</v>
      </c>
      <c r="N52" s="12" t="s">
        <v>100</v>
      </c>
    </row>
    <row r="53" spans="1:90" x14ac:dyDescent="0.2">
      <c r="A53" s="12">
        <v>2537030614</v>
      </c>
      <c r="B53" s="12">
        <v>39625768</v>
      </c>
      <c r="C53" s="14">
        <v>41359.876747685186</v>
      </c>
      <c r="D53" s="14">
        <v>41359.883796296293</v>
      </c>
      <c r="E53" s="12" t="s">
        <v>189</v>
      </c>
      <c r="J53" s="12" t="s">
        <v>188</v>
      </c>
      <c r="K53" s="12" t="s">
        <v>187</v>
      </c>
      <c r="L53" s="12" t="s">
        <v>100</v>
      </c>
      <c r="N53" s="12" t="s">
        <v>100</v>
      </c>
      <c r="P53" s="12">
        <v>8</v>
      </c>
      <c r="Q53" s="12">
        <v>2</v>
      </c>
      <c r="R53" s="12">
        <v>5796332</v>
      </c>
      <c r="S53" s="12">
        <v>1</v>
      </c>
      <c r="T53" s="12">
        <v>3</v>
      </c>
      <c r="U53" s="13">
        <v>2</v>
      </c>
      <c r="V53" s="12">
        <v>0</v>
      </c>
      <c r="W53" s="12">
        <v>1</v>
      </c>
      <c r="X53" s="12">
        <v>2</v>
      </c>
      <c r="Y53" s="12">
        <v>2</v>
      </c>
      <c r="Z53" s="12">
        <v>10</v>
      </c>
      <c r="AA53" s="12" t="s">
        <v>100</v>
      </c>
      <c r="AC53" s="12" t="s">
        <v>186</v>
      </c>
      <c r="AD53" s="12">
        <v>3</v>
      </c>
      <c r="AE53" s="12">
        <v>7500000</v>
      </c>
      <c r="AF53" s="12">
        <v>1</v>
      </c>
      <c r="AG53" s="12">
        <v>2</v>
      </c>
      <c r="AH53" s="12">
        <v>100</v>
      </c>
      <c r="AI53" s="12">
        <v>5</v>
      </c>
      <c r="AJ53" s="12">
        <v>15</v>
      </c>
      <c r="AK53" s="12">
        <v>5</v>
      </c>
      <c r="AL53" s="12">
        <v>0</v>
      </c>
      <c r="AM53" s="12">
        <v>20</v>
      </c>
      <c r="AN53" s="12">
        <v>10</v>
      </c>
      <c r="AO53" s="12">
        <v>5</v>
      </c>
      <c r="AP53" s="12">
        <v>5</v>
      </c>
      <c r="AQ53" s="12">
        <v>1</v>
      </c>
      <c r="AR53" s="12">
        <v>10</v>
      </c>
      <c r="AS53" s="12">
        <v>10</v>
      </c>
      <c r="AT53" s="12">
        <v>20</v>
      </c>
      <c r="AV53" s="12" t="s">
        <v>37</v>
      </c>
      <c r="BI53" s="12" t="s">
        <v>100</v>
      </c>
      <c r="BK53" s="12" t="s">
        <v>185</v>
      </c>
      <c r="BL53" s="12">
        <v>1</v>
      </c>
      <c r="BM53" s="12">
        <v>1</v>
      </c>
      <c r="BN53" s="12">
        <v>2182403</v>
      </c>
      <c r="BO53" s="12">
        <v>0</v>
      </c>
      <c r="BP53" s="12" t="s">
        <v>139</v>
      </c>
      <c r="BQ53" s="12" t="s">
        <v>139</v>
      </c>
      <c r="BR53" s="12">
        <v>0</v>
      </c>
      <c r="BS53" s="12" t="s">
        <v>139</v>
      </c>
      <c r="BT53" s="12" t="s">
        <v>97</v>
      </c>
      <c r="BY53" s="12">
        <v>0</v>
      </c>
      <c r="BZ53" s="12" t="s">
        <v>139</v>
      </c>
      <c r="CA53" s="12">
        <v>0</v>
      </c>
      <c r="CC53" s="12" t="s">
        <v>95</v>
      </c>
      <c r="CF53" s="12">
        <v>0</v>
      </c>
      <c r="CG53" s="12" t="s">
        <v>139</v>
      </c>
      <c r="CH53" s="12" t="s">
        <v>139</v>
      </c>
      <c r="CK53" s="12" t="s">
        <v>121</v>
      </c>
    </row>
    <row r="54" spans="1:90" x14ac:dyDescent="0.2">
      <c r="A54" s="12">
        <v>2536901689</v>
      </c>
      <c r="B54" s="12">
        <v>39625768</v>
      </c>
      <c r="C54" s="14">
        <v>41359.833240740743</v>
      </c>
      <c r="D54" s="14">
        <v>41359.834004629629</v>
      </c>
      <c r="E54" s="12" t="s">
        <v>184</v>
      </c>
      <c r="J54" s="12" t="s">
        <v>183</v>
      </c>
      <c r="K54" s="12" t="s">
        <v>177</v>
      </c>
    </row>
    <row r="55" spans="1:90" x14ac:dyDescent="0.2">
      <c r="A55" s="12">
        <v>2536845863</v>
      </c>
      <c r="B55" s="12">
        <v>39625768</v>
      </c>
      <c r="C55" s="14">
        <v>41359.814733796295</v>
      </c>
      <c r="D55" s="14">
        <v>41359.816099537034</v>
      </c>
      <c r="E55" s="12" t="s">
        <v>182</v>
      </c>
      <c r="J55" s="12" t="s">
        <v>181</v>
      </c>
      <c r="K55" s="12" t="s">
        <v>180</v>
      </c>
      <c r="L55" s="12" t="s">
        <v>100</v>
      </c>
      <c r="O55" s="12" t="s">
        <v>37</v>
      </c>
      <c r="AB55" s="12" t="s">
        <v>37</v>
      </c>
    </row>
    <row r="56" spans="1:90" x14ac:dyDescent="0.2">
      <c r="A56" s="12">
        <v>2536828472</v>
      </c>
      <c r="B56" s="12">
        <v>39625768</v>
      </c>
      <c r="C56" s="14">
        <v>41359.808715277781</v>
      </c>
      <c r="D56" s="14">
        <v>41359.812175925923</v>
      </c>
      <c r="E56" s="12" t="s">
        <v>179</v>
      </c>
      <c r="J56" s="12" t="s">
        <v>178</v>
      </c>
      <c r="K56" s="12" t="s">
        <v>177</v>
      </c>
      <c r="L56" s="12" t="s">
        <v>100</v>
      </c>
      <c r="O56" s="12" t="s">
        <v>37</v>
      </c>
      <c r="AB56" s="12" t="s">
        <v>37</v>
      </c>
      <c r="AU56" s="12" t="s">
        <v>100</v>
      </c>
      <c r="AW56" s="12" t="s">
        <v>176</v>
      </c>
      <c r="AX56" s="12">
        <v>8</v>
      </c>
      <c r="AY56" s="12">
        <v>3</v>
      </c>
      <c r="AZ56" s="12">
        <v>0</v>
      </c>
      <c r="BB56" s="12" t="s">
        <v>112</v>
      </c>
      <c r="BE56" s="12" t="s">
        <v>100</v>
      </c>
      <c r="BG56" s="12">
        <v>12</v>
      </c>
      <c r="BH56" s="12">
        <v>292750</v>
      </c>
      <c r="BJ56" s="12" t="s">
        <v>37</v>
      </c>
    </row>
    <row r="57" spans="1:90" x14ac:dyDescent="0.2">
      <c r="A57" s="12">
        <v>2536702669</v>
      </c>
      <c r="B57" s="12">
        <v>39625768</v>
      </c>
      <c r="C57" s="14">
        <v>41359.770254629628</v>
      </c>
      <c r="D57" s="14">
        <v>41359.773009259261</v>
      </c>
      <c r="E57" s="12" t="s">
        <v>175</v>
      </c>
      <c r="J57" s="12" t="s">
        <v>174</v>
      </c>
      <c r="K57" s="12" t="s">
        <v>127</v>
      </c>
      <c r="L57" s="12" t="s">
        <v>100</v>
      </c>
      <c r="O57" s="12" t="s">
        <v>37</v>
      </c>
      <c r="AB57" s="12" t="s">
        <v>37</v>
      </c>
      <c r="AU57" s="12" t="s">
        <v>100</v>
      </c>
      <c r="AW57" s="12" t="s">
        <v>173</v>
      </c>
      <c r="AX57" s="12">
        <v>4</v>
      </c>
      <c r="AY57" s="12">
        <v>2</v>
      </c>
      <c r="AZ57" s="12">
        <v>6</v>
      </c>
      <c r="BA57" s="12" t="s">
        <v>172</v>
      </c>
      <c r="BE57" s="12" t="s">
        <v>100</v>
      </c>
      <c r="BG57" s="12">
        <v>2</v>
      </c>
      <c r="BH57" s="12">
        <v>50000</v>
      </c>
      <c r="BJ57" s="12" t="s">
        <v>37</v>
      </c>
    </row>
    <row r="58" spans="1:90" x14ac:dyDescent="0.2">
      <c r="A58" s="12">
        <v>2536541986</v>
      </c>
      <c r="B58" s="12">
        <v>39625768</v>
      </c>
      <c r="C58" s="14">
        <v>41359.721041666664</v>
      </c>
      <c r="D58" s="14">
        <v>41359.724479166667</v>
      </c>
      <c r="E58" s="12" t="s">
        <v>171</v>
      </c>
      <c r="J58" s="12" t="s">
        <v>170</v>
      </c>
      <c r="K58" s="12" t="s">
        <v>169</v>
      </c>
      <c r="L58" s="12" t="s">
        <v>100</v>
      </c>
      <c r="O58" s="12" t="s">
        <v>37</v>
      </c>
      <c r="AB58" s="12" t="s">
        <v>37</v>
      </c>
      <c r="AV58" s="12" t="s">
        <v>37</v>
      </c>
      <c r="BI58" s="12" t="s">
        <v>100</v>
      </c>
      <c r="BK58" s="12" t="s">
        <v>168</v>
      </c>
      <c r="BL58" s="12">
        <v>1</v>
      </c>
      <c r="BM58" s="12">
        <v>1</v>
      </c>
      <c r="BN58" s="12">
        <v>1000000</v>
      </c>
    </row>
    <row r="59" spans="1:90" x14ac:dyDescent="0.2">
      <c r="A59" s="12">
        <v>2536423837</v>
      </c>
      <c r="B59" s="12">
        <v>39625768</v>
      </c>
      <c r="C59" s="14">
        <v>41359.68472222222</v>
      </c>
      <c r="D59" s="14">
        <v>41359.708645833336</v>
      </c>
      <c r="E59" s="12" t="s">
        <v>167</v>
      </c>
      <c r="J59" s="12" t="s">
        <v>166</v>
      </c>
      <c r="K59" s="12" t="s">
        <v>165</v>
      </c>
      <c r="L59" s="12" t="s">
        <v>100</v>
      </c>
      <c r="N59" s="12" t="s">
        <v>100</v>
      </c>
      <c r="P59" s="12">
        <v>5</v>
      </c>
      <c r="Q59" s="12">
        <v>2</v>
      </c>
      <c r="R59" s="12">
        <v>10000000</v>
      </c>
      <c r="S59" s="12">
        <v>1</v>
      </c>
      <c r="T59" s="12">
        <v>3</v>
      </c>
      <c r="U59" s="13">
        <v>2</v>
      </c>
      <c r="V59" s="12">
        <v>50</v>
      </c>
      <c r="W59" s="12">
        <v>60</v>
      </c>
      <c r="X59" s="12">
        <v>10</v>
      </c>
      <c r="Y59" s="12">
        <v>2</v>
      </c>
      <c r="Z59" s="12">
        <v>15</v>
      </c>
      <c r="AA59" s="12" t="s">
        <v>100</v>
      </c>
      <c r="AC59" s="12" t="s">
        <v>164</v>
      </c>
      <c r="AD59" s="12">
        <v>3</v>
      </c>
      <c r="AE59" s="12">
        <v>0</v>
      </c>
      <c r="AF59" s="12">
        <v>1</v>
      </c>
      <c r="AG59" s="12">
        <v>15</v>
      </c>
      <c r="AH59" s="12">
        <v>100</v>
      </c>
      <c r="AI59" s="12">
        <v>30</v>
      </c>
      <c r="AJ59" s="12">
        <v>15</v>
      </c>
      <c r="AK59" s="12">
        <v>20</v>
      </c>
      <c r="AL59" s="12">
        <v>0</v>
      </c>
      <c r="AM59" s="12">
        <v>0</v>
      </c>
      <c r="AN59" s="12">
        <v>10</v>
      </c>
      <c r="AO59" s="12">
        <v>7</v>
      </c>
      <c r="AP59" s="12">
        <v>2</v>
      </c>
      <c r="AQ59" s="12">
        <v>2</v>
      </c>
      <c r="AR59" s="12">
        <v>2</v>
      </c>
      <c r="AS59" s="12">
        <v>2</v>
      </c>
      <c r="AT59" s="12">
        <v>2</v>
      </c>
      <c r="AV59" s="12" t="s">
        <v>37</v>
      </c>
      <c r="BI59" s="12" t="s">
        <v>100</v>
      </c>
      <c r="BK59" s="12" t="s">
        <v>163</v>
      </c>
      <c r="BL59" s="12">
        <v>5</v>
      </c>
      <c r="BM59" s="12">
        <v>2</v>
      </c>
      <c r="BN59" s="12">
        <v>10000000</v>
      </c>
      <c r="BO59" s="12">
        <v>4</v>
      </c>
      <c r="BP59" s="12">
        <v>1</v>
      </c>
      <c r="BQ59" s="12">
        <v>4</v>
      </c>
      <c r="BR59" s="12" t="s">
        <v>162</v>
      </c>
      <c r="BS59" s="12">
        <v>2</v>
      </c>
      <c r="BT59" s="12" t="s">
        <v>97</v>
      </c>
      <c r="BU59" s="12" t="s">
        <v>109</v>
      </c>
      <c r="BZ59" s="12">
        <v>24</v>
      </c>
      <c r="CA59" s="12" t="s">
        <v>162</v>
      </c>
      <c r="CB59" s="12">
        <v>1</v>
      </c>
      <c r="CD59" s="12" t="s">
        <v>94</v>
      </c>
      <c r="CG59" s="12">
        <v>1</v>
      </c>
      <c r="CH59" s="12">
        <v>100</v>
      </c>
      <c r="CL59" s="12" t="s">
        <v>93</v>
      </c>
    </row>
    <row r="60" spans="1:90" x14ac:dyDescent="0.2">
      <c r="A60" s="12">
        <v>2536355598</v>
      </c>
      <c r="B60" s="12">
        <v>39625768</v>
      </c>
      <c r="C60" s="14">
        <v>41359.663506944446</v>
      </c>
      <c r="D60" s="14">
        <v>41359.705300925925</v>
      </c>
      <c r="E60" s="12" t="s">
        <v>161</v>
      </c>
      <c r="J60" s="12" t="s">
        <v>160</v>
      </c>
      <c r="K60" s="12" t="s">
        <v>159</v>
      </c>
      <c r="L60" s="12" t="s">
        <v>100</v>
      </c>
      <c r="N60" s="12" t="s">
        <v>100</v>
      </c>
      <c r="P60" s="12">
        <v>1</v>
      </c>
      <c r="Q60" s="12">
        <v>11</v>
      </c>
      <c r="R60" s="12">
        <v>2230000</v>
      </c>
      <c r="S60" s="12">
        <v>5</v>
      </c>
      <c r="T60" s="12">
        <v>15</v>
      </c>
      <c r="U60" s="13">
        <v>30</v>
      </c>
      <c r="V60" s="12">
        <v>40</v>
      </c>
      <c r="W60" s="12">
        <v>5</v>
      </c>
      <c r="X60" s="12">
        <v>30</v>
      </c>
      <c r="Y60" s="12">
        <v>5</v>
      </c>
      <c r="Z60" s="12">
        <v>45</v>
      </c>
      <c r="AA60" s="12" t="s">
        <v>100</v>
      </c>
      <c r="AC60" s="12" t="s">
        <v>158</v>
      </c>
      <c r="AD60" s="12">
        <v>3</v>
      </c>
      <c r="AE60" s="12">
        <v>8500000</v>
      </c>
      <c r="AF60" s="12">
        <v>10</v>
      </c>
      <c r="AG60" s="12">
        <v>15</v>
      </c>
      <c r="AH60" s="12">
        <v>5</v>
      </c>
      <c r="AI60" s="12">
        <v>5</v>
      </c>
      <c r="AJ60" s="12">
        <v>15</v>
      </c>
      <c r="AK60" s="12">
        <v>5</v>
      </c>
      <c r="AL60" s="12">
        <v>5</v>
      </c>
      <c r="AM60" s="12">
        <v>5</v>
      </c>
      <c r="AN60" s="12">
        <v>30</v>
      </c>
      <c r="AO60" s="12">
        <v>5</v>
      </c>
      <c r="AP60" s="12">
        <v>60</v>
      </c>
      <c r="AQ60" s="12">
        <v>5</v>
      </c>
      <c r="AR60" s="12">
        <v>2</v>
      </c>
      <c r="AS60" s="12">
        <v>5</v>
      </c>
      <c r="AT60" s="12">
        <v>5</v>
      </c>
      <c r="AU60" s="12" t="s">
        <v>100</v>
      </c>
    </row>
    <row r="61" spans="1:90" x14ac:dyDescent="0.2">
      <c r="A61" s="12">
        <v>2536166640</v>
      </c>
      <c r="B61" s="12">
        <v>39625768</v>
      </c>
      <c r="C61" s="14">
        <v>41359.60728009259</v>
      </c>
      <c r="D61" s="14">
        <v>41359.641597222224</v>
      </c>
      <c r="E61" s="12" t="s">
        <v>157</v>
      </c>
      <c r="J61" s="12" t="s">
        <v>155</v>
      </c>
      <c r="K61" s="12" t="s">
        <v>156</v>
      </c>
      <c r="L61" s="12" t="s">
        <v>100</v>
      </c>
      <c r="N61" s="12" t="s">
        <v>100</v>
      </c>
      <c r="P61" s="12">
        <v>3</v>
      </c>
      <c r="Q61" s="12">
        <v>3</v>
      </c>
      <c r="R61" s="12">
        <v>4098969</v>
      </c>
      <c r="S61" s="12">
        <v>1</v>
      </c>
      <c r="T61" s="12">
        <v>5</v>
      </c>
      <c r="U61" s="13">
        <v>7</v>
      </c>
      <c r="V61" s="12">
        <v>1</v>
      </c>
      <c r="W61" s="12">
        <v>60</v>
      </c>
      <c r="X61" s="12">
        <v>7</v>
      </c>
      <c r="Y61" s="12">
        <v>7</v>
      </c>
      <c r="Z61" s="12">
        <v>10</v>
      </c>
      <c r="AA61" s="12" t="s">
        <v>100</v>
      </c>
      <c r="AC61" s="12" t="s">
        <v>155</v>
      </c>
      <c r="AD61" s="12">
        <v>4</v>
      </c>
      <c r="AE61" s="12">
        <v>0</v>
      </c>
      <c r="AF61" s="12">
        <v>1</v>
      </c>
      <c r="AG61" s="12">
        <v>5</v>
      </c>
      <c r="AH61" s="12">
        <v>50</v>
      </c>
      <c r="AI61" s="12">
        <v>5</v>
      </c>
      <c r="AJ61" s="12">
        <v>7</v>
      </c>
      <c r="AK61" s="12">
        <v>7</v>
      </c>
      <c r="AL61" s="12">
        <v>0</v>
      </c>
      <c r="AM61" s="12">
        <v>0</v>
      </c>
      <c r="AN61" s="12">
        <v>5</v>
      </c>
      <c r="AO61" s="12">
        <v>5</v>
      </c>
      <c r="AP61" s="12">
        <v>5</v>
      </c>
      <c r="AQ61" s="12">
        <v>2</v>
      </c>
      <c r="AR61" s="12">
        <v>2</v>
      </c>
      <c r="AS61" s="12">
        <v>5</v>
      </c>
      <c r="AT61" s="12">
        <v>10</v>
      </c>
      <c r="AV61" s="12" t="s">
        <v>37</v>
      </c>
      <c r="BI61" s="12" t="s">
        <v>100</v>
      </c>
      <c r="BK61" s="12" t="s">
        <v>154</v>
      </c>
      <c r="BL61" s="12">
        <v>3</v>
      </c>
      <c r="BM61" s="12">
        <v>3</v>
      </c>
      <c r="BN61" s="12">
        <v>4098969</v>
      </c>
      <c r="BO61" s="12">
        <v>0</v>
      </c>
      <c r="BP61" s="12">
        <v>30</v>
      </c>
      <c r="BQ61" s="12">
        <v>1</v>
      </c>
      <c r="BR61" s="12" t="s">
        <v>153</v>
      </c>
      <c r="BS61" s="12">
        <v>2</v>
      </c>
      <c r="BU61" s="12" t="s">
        <v>109</v>
      </c>
      <c r="BV61" s="12" t="s">
        <v>135</v>
      </c>
      <c r="BX61" s="12" t="s">
        <v>145</v>
      </c>
      <c r="BZ61" s="12">
        <v>1</v>
      </c>
      <c r="CA61" s="12" t="s">
        <v>152</v>
      </c>
      <c r="CB61" s="12">
        <v>1</v>
      </c>
      <c r="CC61" s="12" t="s">
        <v>95</v>
      </c>
      <c r="CE61" s="12" t="s">
        <v>133</v>
      </c>
      <c r="CG61" s="12" t="s">
        <v>139</v>
      </c>
      <c r="CH61" s="12" t="s">
        <v>139</v>
      </c>
      <c r="CL61" s="12" t="s">
        <v>93</v>
      </c>
    </row>
    <row r="62" spans="1:90" x14ac:dyDescent="0.2">
      <c r="A62" s="12">
        <v>2536152206</v>
      </c>
      <c r="B62" s="12">
        <v>39625768</v>
      </c>
      <c r="C62" s="14">
        <v>41359.603263888886</v>
      </c>
      <c r="D62" s="14">
        <v>41359.619988425926</v>
      </c>
      <c r="E62" s="12" t="s">
        <v>151</v>
      </c>
      <c r="J62" s="12" t="s">
        <v>150</v>
      </c>
      <c r="K62" s="12" t="s">
        <v>149</v>
      </c>
      <c r="L62" s="12" t="s">
        <v>100</v>
      </c>
      <c r="N62" s="12" t="s">
        <v>100</v>
      </c>
      <c r="P62" s="12">
        <v>3</v>
      </c>
      <c r="Q62" s="12">
        <v>2</v>
      </c>
      <c r="R62" s="12">
        <v>3000000</v>
      </c>
    </row>
    <row r="63" spans="1:90" x14ac:dyDescent="0.2">
      <c r="A63" s="12">
        <v>2536075670</v>
      </c>
      <c r="B63" s="12">
        <v>39625768</v>
      </c>
      <c r="C63" s="14">
        <v>41359.578912037039</v>
      </c>
      <c r="D63" s="14">
        <v>41359.606145833335</v>
      </c>
      <c r="E63" s="12" t="s">
        <v>148</v>
      </c>
      <c r="J63" s="12" t="s">
        <v>147</v>
      </c>
      <c r="K63" s="12" t="s">
        <v>127</v>
      </c>
      <c r="L63" s="12" t="s">
        <v>100</v>
      </c>
      <c r="N63" s="12" t="s">
        <v>100</v>
      </c>
      <c r="P63" s="12">
        <v>6</v>
      </c>
      <c r="Q63" s="12">
        <v>2</v>
      </c>
      <c r="R63" s="12">
        <v>4400000</v>
      </c>
      <c r="S63" s="12">
        <v>1</v>
      </c>
      <c r="T63" s="12">
        <v>2</v>
      </c>
      <c r="U63" s="13">
        <v>5</v>
      </c>
      <c r="V63" s="12">
        <v>0</v>
      </c>
      <c r="W63" s="12">
        <v>100</v>
      </c>
      <c r="X63" s="12" t="s">
        <v>139</v>
      </c>
      <c r="Y63" s="12">
        <v>7</v>
      </c>
      <c r="Z63" s="12" t="s">
        <v>139</v>
      </c>
      <c r="AA63" s="12" t="s">
        <v>100</v>
      </c>
      <c r="AC63" s="12" t="s">
        <v>146</v>
      </c>
      <c r="AD63" s="12">
        <v>3</v>
      </c>
      <c r="AE63" s="12">
        <v>0</v>
      </c>
      <c r="AF63" s="12">
        <v>1</v>
      </c>
      <c r="AG63" s="12">
        <v>2</v>
      </c>
      <c r="AH63" s="12">
        <v>100</v>
      </c>
      <c r="AI63" s="12">
        <v>5</v>
      </c>
      <c r="AJ63" s="12">
        <v>2</v>
      </c>
      <c r="AK63" s="12">
        <v>2</v>
      </c>
      <c r="AN63" s="12">
        <v>60</v>
      </c>
      <c r="AO63" s="12">
        <v>60</v>
      </c>
      <c r="AP63" s="12">
        <v>90</v>
      </c>
      <c r="AQ63" s="12">
        <v>5</v>
      </c>
      <c r="AR63" s="12">
        <v>90</v>
      </c>
      <c r="AS63" s="12">
        <v>90</v>
      </c>
      <c r="AT63" s="12">
        <v>0</v>
      </c>
      <c r="AU63" s="12" t="s">
        <v>100</v>
      </c>
      <c r="AW63" s="12" t="s">
        <v>145</v>
      </c>
      <c r="AX63" s="12">
        <v>2</v>
      </c>
      <c r="AY63" s="12">
        <v>1</v>
      </c>
      <c r="AZ63" s="12">
        <v>16</v>
      </c>
      <c r="BB63" s="12" t="s">
        <v>112</v>
      </c>
      <c r="BE63" s="12" t="s">
        <v>100</v>
      </c>
      <c r="BG63" s="12">
        <v>15</v>
      </c>
      <c r="BH63" s="12">
        <v>125000</v>
      </c>
      <c r="BI63" s="12" t="s">
        <v>100</v>
      </c>
      <c r="BK63" s="12" t="s">
        <v>144</v>
      </c>
      <c r="BL63" s="12">
        <v>6</v>
      </c>
      <c r="BM63" s="12">
        <v>2</v>
      </c>
      <c r="BN63" s="12">
        <v>4400000</v>
      </c>
      <c r="BO63" s="12">
        <v>0</v>
      </c>
      <c r="BP63" s="12" t="s">
        <v>139</v>
      </c>
      <c r="BQ63" s="12" t="s">
        <v>139</v>
      </c>
      <c r="BR63" s="12">
        <v>0</v>
      </c>
      <c r="BS63" s="12" t="s">
        <v>139</v>
      </c>
      <c r="BW63" s="12" t="s">
        <v>143</v>
      </c>
      <c r="BY63" s="12" t="s">
        <v>142</v>
      </c>
      <c r="BZ63" s="12" t="s">
        <v>139</v>
      </c>
      <c r="CA63" s="12" t="s">
        <v>142</v>
      </c>
      <c r="CD63" s="12" t="s">
        <v>94</v>
      </c>
      <c r="CF63" s="12" t="s">
        <v>142</v>
      </c>
      <c r="CG63" s="12" t="s">
        <v>139</v>
      </c>
      <c r="CH63" s="12" t="s">
        <v>139</v>
      </c>
      <c r="CL63" s="12" t="s">
        <v>93</v>
      </c>
    </row>
    <row r="64" spans="1:90" x14ac:dyDescent="0.2">
      <c r="A64" s="12">
        <v>2536064959</v>
      </c>
      <c r="B64" s="12">
        <v>39625768</v>
      </c>
      <c r="C64" s="14">
        <v>41359.575416666667</v>
      </c>
      <c r="D64" s="14">
        <v>41359.910046296296</v>
      </c>
      <c r="E64" s="12" t="s">
        <v>141</v>
      </c>
      <c r="J64" s="12" t="s">
        <v>140</v>
      </c>
      <c r="K64" s="12" t="s">
        <v>115</v>
      </c>
      <c r="L64" s="12" t="s">
        <v>100</v>
      </c>
      <c r="N64" s="12" t="s">
        <v>100</v>
      </c>
      <c r="P64" s="12">
        <v>2</v>
      </c>
      <c r="Q64" s="12">
        <v>1</v>
      </c>
      <c r="R64" s="12">
        <v>1000000</v>
      </c>
      <c r="S64" s="12">
        <v>0</v>
      </c>
      <c r="T64" s="12">
        <v>8</v>
      </c>
      <c r="U64" s="13">
        <v>15</v>
      </c>
      <c r="V64" s="12">
        <v>0</v>
      </c>
      <c r="W64" s="12">
        <v>0</v>
      </c>
      <c r="X64" s="12" t="s">
        <v>139</v>
      </c>
      <c r="Y64" s="12" t="s">
        <v>139</v>
      </c>
      <c r="Z64" s="12" t="s">
        <v>139</v>
      </c>
      <c r="AA64" s="12" t="s">
        <v>100</v>
      </c>
      <c r="AC64" s="12" t="s">
        <v>138</v>
      </c>
      <c r="AD64" s="12">
        <v>4</v>
      </c>
      <c r="AE64" s="12">
        <v>10000000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 t="s">
        <v>100</v>
      </c>
      <c r="AW64" s="12" t="s">
        <v>137</v>
      </c>
      <c r="AX64" s="12">
        <v>1</v>
      </c>
      <c r="AY64" s="12">
        <v>2</v>
      </c>
      <c r="AZ64" s="12">
        <v>3</v>
      </c>
      <c r="BB64" s="12" t="s">
        <v>112</v>
      </c>
      <c r="BE64" s="12" t="s">
        <v>100</v>
      </c>
      <c r="BG64" s="12">
        <v>16</v>
      </c>
      <c r="BH64" s="12">
        <v>480000</v>
      </c>
      <c r="BI64" s="12" t="s">
        <v>100</v>
      </c>
      <c r="BK64" s="12" t="s">
        <v>136</v>
      </c>
      <c r="BL64" s="12">
        <v>2</v>
      </c>
      <c r="BM64" s="12">
        <v>1</v>
      </c>
      <c r="BN64" s="12">
        <v>1000000</v>
      </c>
      <c r="BO64" s="12">
        <v>0</v>
      </c>
      <c r="BP64" s="12" t="s">
        <v>139</v>
      </c>
      <c r="BQ64" s="12" t="s">
        <v>139</v>
      </c>
      <c r="BR64" s="12">
        <v>0</v>
      </c>
      <c r="BS64" s="12" t="s">
        <v>139</v>
      </c>
      <c r="BV64" s="12" t="s">
        <v>135</v>
      </c>
      <c r="BY64" s="12" t="s">
        <v>134</v>
      </c>
      <c r="BZ64" s="12" t="s">
        <v>139</v>
      </c>
      <c r="CA64" s="12">
        <v>0</v>
      </c>
      <c r="CE64" s="12" t="s">
        <v>133</v>
      </c>
      <c r="CF64" s="12">
        <v>0</v>
      </c>
      <c r="CG64" s="12" t="s">
        <v>139</v>
      </c>
      <c r="CH64" s="12" t="s">
        <v>139</v>
      </c>
      <c r="CL64" s="12" t="s">
        <v>93</v>
      </c>
    </row>
    <row r="65" spans="1:90" x14ac:dyDescent="0.2">
      <c r="A65" s="12">
        <v>2536064776</v>
      </c>
      <c r="B65" s="12">
        <v>39625768</v>
      </c>
      <c r="C65" s="14">
        <v>41359.575300925928</v>
      </c>
      <c r="D65" s="14">
        <v>41359.576226851852</v>
      </c>
      <c r="E65" s="12" t="s">
        <v>132</v>
      </c>
      <c r="J65" s="12" t="s">
        <v>131</v>
      </c>
      <c r="K65" s="12" t="s">
        <v>130</v>
      </c>
      <c r="M65" s="12" t="s">
        <v>37</v>
      </c>
    </row>
    <row r="66" spans="1:90" x14ac:dyDescent="0.2">
      <c r="A66" s="12">
        <v>2536052632</v>
      </c>
      <c r="B66" s="12">
        <v>39625768</v>
      </c>
      <c r="C66" s="14">
        <v>41359.55914351852</v>
      </c>
      <c r="D66" s="14">
        <v>41359.584085648145</v>
      </c>
      <c r="E66" s="12" t="s">
        <v>129</v>
      </c>
      <c r="J66" s="12" t="s">
        <v>128</v>
      </c>
      <c r="K66" s="12" t="s">
        <v>127</v>
      </c>
      <c r="L66" s="12" t="s">
        <v>100</v>
      </c>
      <c r="N66" s="12" t="s">
        <v>100</v>
      </c>
      <c r="P66" s="12">
        <v>5</v>
      </c>
      <c r="Q66" s="12">
        <v>1</v>
      </c>
      <c r="R66" s="12">
        <v>1000000</v>
      </c>
      <c r="S66" s="12">
        <v>0</v>
      </c>
      <c r="T66" s="12">
        <v>2</v>
      </c>
      <c r="U66" s="13">
        <v>5</v>
      </c>
      <c r="V66" s="12">
        <v>100</v>
      </c>
      <c r="W66" s="12">
        <v>0</v>
      </c>
      <c r="X66" s="12">
        <v>5</v>
      </c>
      <c r="Y66" s="12">
        <v>1</v>
      </c>
      <c r="Z66" s="12">
        <v>10</v>
      </c>
      <c r="AA66" s="12" t="s">
        <v>100</v>
      </c>
      <c r="AC66" s="12" t="s">
        <v>126</v>
      </c>
      <c r="AD66" s="12">
        <v>3</v>
      </c>
      <c r="AE66" s="12">
        <v>2000000</v>
      </c>
      <c r="AF66" s="12">
        <v>1</v>
      </c>
      <c r="AG66" s="12">
        <v>1</v>
      </c>
      <c r="AH66" s="12">
        <v>100</v>
      </c>
      <c r="AI66" s="12">
        <v>5</v>
      </c>
      <c r="AJ66" s="12">
        <v>3</v>
      </c>
      <c r="AK66" s="12">
        <v>5</v>
      </c>
      <c r="AL66" s="12">
        <v>5</v>
      </c>
      <c r="AM66" s="12">
        <v>8</v>
      </c>
      <c r="AN66" s="12">
        <v>10</v>
      </c>
      <c r="AO66" s="12">
        <v>8</v>
      </c>
      <c r="AP66" s="12">
        <v>5</v>
      </c>
      <c r="AQ66" s="12">
        <v>2</v>
      </c>
      <c r="AR66" s="12">
        <v>2</v>
      </c>
      <c r="AS66" s="12">
        <v>8</v>
      </c>
      <c r="AT66" s="12">
        <v>7</v>
      </c>
      <c r="AU66" s="12" t="s">
        <v>100</v>
      </c>
      <c r="AW66" s="12" t="s">
        <v>125</v>
      </c>
      <c r="AX66" s="12">
        <v>4</v>
      </c>
      <c r="AY66" s="12">
        <v>1</v>
      </c>
      <c r="AZ66" s="12">
        <v>5</v>
      </c>
      <c r="BB66" s="12" t="s">
        <v>112</v>
      </c>
      <c r="BE66" s="12" t="s">
        <v>100</v>
      </c>
      <c r="BG66" s="12">
        <v>20</v>
      </c>
      <c r="BI66" s="12" t="s">
        <v>100</v>
      </c>
      <c r="BK66" s="12" t="s">
        <v>124</v>
      </c>
      <c r="BL66" s="12">
        <v>5</v>
      </c>
      <c r="BM66" s="12">
        <v>1</v>
      </c>
      <c r="BN66" s="12">
        <v>850000</v>
      </c>
      <c r="BO66" s="12">
        <v>1</v>
      </c>
      <c r="BP66" s="12">
        <v>1</v>
      </c>
      <c r="BQ66" s="12">
        <v>6</v>
      </c>
      <c r="BR66" s="12" t="s">
        <v>123</v>
      </c>
      <c r="BS66" s="12">
        <v>4</v>
      </c>
      <c r="BU66" s="12" t="s">
        <v>109</v>
      </c>
      <c r="BZ66" s="12">
        <v>8</v>
      </c>
      <c r="CA66" s="12" t="s">
        <v>122</v>
      </c>
      <c r="CB66" s="12">
        <v>1</v>
      </c>
      <c r="CD66" s="12" t="s">
        <v>94</v>
      </c>
      <c r="CG66" s="12">
        <v>12</v>
      </c>
      <c r="CH66" s="12">
        <v>12</v>
      </c>
      <c r="CK66" s="12" t="s">
        <v>121</v>
      </c>
    </row>
    <row r="67" spans="1:90" x14ac:dyDescent="0.2">
      <c r="A67" s="12">
        <v>2536009770</v>
      </c>
      <c r="B67" s="12">
        <v>39625768</v>
      </c>
      <c r="C67" s="14">
        <v>41359.555717592593</v>
      </c>
      <c r="D67" s="14">
        <v>41359.558599537035</v>
      </c>
      <c r="E67" s="12" t="s">
        <v>120</v>
      </c>
      <c r="J67" s="12" t="s">
        <v>119</v>
      </c>
      <c r="K67" s="12" t="s">
        <v>118</v>
      </c>
      <c r="L67" s="12" t="s">
        <v>100</v>
      </c>
      <c r="N67" s="12" t="s">
        <v>100</v>
      </c>
    </row>
    <row r="68" spans="1:90" x14ac:dyDescent="0.2">
      <c r="A68" s="12">
        <v>2536003064</v>
      </c>
      <c r="B68" s="12">
        <v>39625768</v>
      </c>
      <c r="C68" s="14">
        <v>41359.552881944444</v>
      </c>
      <c r="D68" s="14">
        <v>41359.575370370374</v>
      </c>
      <c r="E68" s="12" t="s">
        <v>117</v>
      </c>
      <c r="J68" s="12" t="s">
        <v>116</v>
      </c>
      <c r="K68" s="12" t="s">
        <v>115</v>
      </c>
      <c r="L68" s="12" t="s">
        <v>100</v>
      </c>
      <c r="N68" s="12" t="s">
        <v>100</v>
      </c>
      <c r="P68" s="12">
        <v>3</v>
      </c>
      <c r="Q68" s="12">
        <v>2</v>
      </c>
      <c r="R68" s="12">
        <v>800000</v>
      </c>
      <c r="S68" s="12">
        <v>1</v>
      </c>
      <c r="T68" s="12">
        <v>4</v>
      </c>
      <c r="U68" s="13">
        <v>2</v>
      </c>
      <c r="V68" s="12">
        <v>10</v>
      </c>
      <c r="W68" s="12">
        <v>70</v>
      </c>
      <c r="X68" s="12">
        <v>15</v>
      </c>
      <c r="Y68" s="12">
        <v>8</v>
      </c>
      <c r="Z68" s="12">
        <v>8</v>
      </c>
      <c r="AA68" s="12" t="s">
        <v>100</v>
      </c>
      <c r="AC68" s="12" t="s">
        <v>114</v>
      </c>
      <c r="AD68" s="12">
        <v>3</v>
      </c>
      <c r="AE68" s="12">
        <v>1800000</v>
      </c>
      <c r="AF68" s="12">
        <v>1</v>
      </c>
      <c r="AG68" s="12">
        <v>8</v>
      </c>
      <c r="AH68" s="12">
        <v>50</v>
      </c>
      <c r="AI68" s="12">
        <v>15</v>
      </c>
      <c r="AJ68" s="12">
        <v>15</v>
      </c>
      <c r="AK68" s="12">
        <v>30</v>
      </c>
      <c r="AL68" s="12">
        <v>30</v>
      </c>
      <c r="AM68" s="12">
        <v>30</v>
      </c>
      <c r="AN68" s="12">
        <v>8</v>
      </c>
      <c r="AO68" s="12">
        <v>8</v>
      </c>
      <c r="AP68" s="12">
        <v>8</v>
      </c>
      <c r="AQ68" s="12">
        <v>8</v>
      </c>
      <c r="AR68" s="12">
        <v>8</v>
      </c>
      <c r="AS68" s="12">
        <v>3</v>
      </c>
      <c r="AT68" s="12">
        <v>3</v>
      </c>
      <c r="AU68" s="12" t="s">
        <v>100</v>
      </c>
      <c r="AW68" s="12" t="s">
        <v>113</v>
      </c>
      <c r="AX68" s="12">
        <v>3</v>
      </c>
      <c r="AY68" s="12">
        <v>3</v>
      </c>
      <c r="AZ68" s="12">
        <v>8</v>
      </c>
      <c r="BB68" s="12" t="s">
        <v>112</v>
      </c>
      <c r="BE68" s="12" t="s">
        <v>100</v>
      </c>
      <c r="BG68" s="12">
        <v>40</v>
      </c>
      <c r="BH68" s="12">
        <v>500000</v>
      </c>
      <c r="BI68" s="12" t="s">
        <v>100</v>
      </c>
      <c r="BK68" s="12" t="s">
        <v>111</v>
      </c>
      <c r="BL68" s="12">
        <v>3</v>
      </c>
      <c r="BM68" s="12">
        <v>2</v>
      </c>
      <c r="BN68" s="12">
        <v>800000</v>
      </c>
      <c r="BO68" s="12">
        <v>2</v>
      </c>
      <c r="BP68" s="12">
        <v>5</v>
      </c>
      <c r="BQ68" s="12">
        <v>10</v>
      </c>
      <c r="BR68" s="12" t="s">
        <v>110</v>
      </c>
      <c r="BS68" s="12">
        <v>4</v>
      </c>
      <c r="BU68" s="12" t="s">
        <v>109</v>
      </c>
      <c r="BZ68" s="12">
        <v>3</v>
      </c>
      <c r="CA68" s="12" t="s">
        <v>108</v>
      </c>
      <c r="CB68" s="12">
        <v>4</v>
      </c>
      <c r="CC68" s="12" t="s">
        <v>95</v>
      </c>
      <c r="CG68" s="12">
        <v>2</v>
      </c>
      <c r="CH68" s="12">
        <v>7</v>
      </c>
      <c r="CL68" s="12" t="s">
        <v>93</v>
      </c>
    </row>
    <row r="69" spans="1:90" x14ac:dyDescent="0.2">
      <c r="A69" s="12">
        <v>2535970619</v>
      </c>
      <c r="B69" s="12">
        <v>39625768</v>
      </c>
      <c r="C69" s="14">
        <v>41359.540891203702</v>
      </c>
      <c r="D69" s="14">
        <v>41359.649641203701</v>
      </c>
      <c r="E69" s="12" t="s">
        <v>107</v>
      </c>
      <c r="J69" s="12" t="s">
        <v>106</v>
      </c>
      <c r="K69" s="12" t="s">
        <v>105</v>
      </c>
      <c r="L69" s="12" t="s">
        <v>100</v>
      </c>
      <c r="N69" s="12" t="s">
        <v>100</v>
      </c>
      <c r="P69" s="12">
        <v>5</v>
      </c>
      <c r="Q69" s="12">
        <v>1</v>
      </c>
      <c r="R69" s="12">
        <v>1600</v>
      </c>
      <c r="S69" s="12">
        <v>2</v>
      </c>
      <c r="T69" s="12">
        <v>5</v>
      </c>
      <c r="U69" s="13">
        <v>3</v>
      </c>
      <c r="V69" s="12">
        <v>1</v>
      </c>
      <c r="W69" s="12">
        <v>2</v>
      </c>
      <c r="X69" s="12">
        <v>1</v>
      </c>
      <c r="Y69" s="12">
        <v>3</v>
      </c>
      <c r="Z69" s="12">
        <v>15</v>
      </c>
      <c r="AA69" s="12" t="s">
        <v>100</v>
      </c>
      <c r="AC69" s="12" t="s">
        <v>104</v>
      </c>
      <c r="AD69" s="12">
        <v>4</v>
      </c>
      <c r="AE69" s="12">
        <v>2000</v>
      </c>
    </row>
    <row r="70" spans="1:90" x14ac:dyDescent="0.2">
      <c r="A70" s="12">
        <v>2535909846</v>
      </c>
      <c r="B70" s="12">
        <v>39625768</v>
      </c>
      <c r="C70" s="14">
        <v>41359.513287037036</v>
      </c>
      <c r="D70" s="14">
        <v>41359.52511574074</v>
      </c>
      <c r="E70" s="12" t="s">
        <v>103</v>
      </c>
      <c r="J70" s="12" t="s">
        <v>101</v>
      </c>
      <c r="K70" s="12" t="s">
        <v>102</v>
      </c>
      <c r="L70" s="12" t="s">
        <v>100</v>
      </c>
      <c r="N70" s="12" t="s">
        <v>100</v>
      </c>
      <c r="P70" s="12">
        <v>1</v>
      </c>
      <c r="Q70" s="12">
        <v>1</v>
      </c>
      <c r="R70" s="12">
        <v>2200000</v>
      </c>
      <c r="S70" s="12">
        <v>1</v>
      </c>
      <c r="T70" s="12">
        <v>60</v>
      </c>
      <c r="U70" s="13">
        <v>40</v>
      </c>
      <c r="V70" s="12">
        <v>0</v>
      </c>
      <c r="W70" s="12">
        <v>1</v>
      </c>
      <c r="X70" s="12">
        <v>10</v>
      </c>
      <c r="Y70" s="12">
        <v>10</v>
      </c>
      <c r="Z70" s="12">
        <v>10</v>
      </c>
      <c r="AA70" s="12" t="s">
        <v>100</v>
      </c>
      <c r="AC70" s="12" t="s">
        <v>101</v>
      </c>
      <c r="AD70" s="12">
        <v>4</v>
      </c>
      <c r="AE70" s="12">
        <v>12000000</v>
      </c>
      <c r="AF70" s="12">
        <v>1</v>
      </c>
      <c r="AG70" s="12">
        <v>99</v>
      </c>
      <c r="AH70" s="12">
        <v>100</v>
      </c>
      <c r="AI70" s="12">
        <v>10</v>
      </c>
      <c r="AJ70" s="12">
        <v>30</v>
      </c>
      <c r="AK70" s="12">
        <v>30</v>
      </c>
      <c r="AL70" s="12">
        <v>30</v>
      </c>
      <c r="AM70" s="12">
        <v>39</v>
      </c>
      <c r="AN70" s="12">
        <v>20</v>
      </c>
      <c r="AO70" s="12">
        <v>10</v>
      </c>
      <c r="AP70" s="12">
        <v>60</v>
      </c>
      <c r="AQ70" s="12">
        <v>30</v>
      </c>
      <c r="AR70" s="12">
        <v>30</v>
      </c>
      <c r="AS70" s="12">
        <v>10</v>
      </c>
      <c r="AT70" s="12">
        <v>90</v>
      </c>
      <c r="AV70" s="12" t="s">
        <v>37</v>
      </c>
      <c r="BI70" s="12" t="s">
        <v>100</v>
      </c>
      <c r="BK70" s="12" t="s">
        <v>99</v>
      </c>
      <c r="BL70" s="12">
        <v>1</v>
      </c>
      <c r="BM70" s="12">
        <v>1</v>
      </c>
      <c r="BN70" s="12">
        <v>2200000</v>
      </c>
      <c r="BO70" s="12">
        <v>2</v>
      </c>
      <c r="BP70" s="12">
        <v>3</v>
      </c>
      <c r="BQ70" s="12" t="s">
        <v>139</v>
      </c>
      <c r="BR70" s="12" t="s">
        <v>98</v>
      </c>
      <c r="BS70" s="12" t="s">
        <v>139</v>
      </c>
      <c r="BT70" s="12" t="s">
        <v>97</v>
      </c>
      <c r="BZ70" s="12" t="s">
        <v>139</v>
      </c>
      <c r="CA70" s="12" t="s">
        <v>96</v>
      </c>
      <c r="CC70" s="12" t="s">
        <v>95</v>
      </c>
      <c r="CD70" s="12" t="s">
        <v>94</v>
      </c>
      <c r="CG70" s="12">
        <v>1</v>
      </c>
      <c r="CH70" s="12">
        <v>40</v>
      </c>
      <c r="CL70" s="12" t="s">
        <v>93</v>
      </c>
    </row>
    <row r="71" spans="1:90" x14ac:dyDescent="0.2">
      <c r="A71" s="12">
        <v>2559104438</v>
      </c>
      <c r="B71" s="12">
        <v>39625768</v>
      </c>
      <c r="C71" s="14">
        <v>41373.70034722222</v>
      </c>
      <c r="D71" s="14">
        <v>41373.704305555555</v>
      </c>
      <c r="E71" s="12" t="s">
        <v>450</v>
      </c>
      <c r="J71" s="12" t="s">
        <v>449</v>
      </c>
      <c r="K71" s="12" t="s">
        <v>115</v>
      </c>
      <c r="L71" s="12" t="s">
        <v>100</v>
      </c>
      <c r="O71" s="12" t="s">
        <v>37</v>
      </c>
      <c r="U71" s="12"/>
      <c r="AB71" s="12" t="s">
        <v>37</v>
      </c>
      <c r="AV71" s="12" t="s">
        <v>37</v>
      </c>
      <c r="BI71" s="12" t="s">
        <v>100</v>
      </c>
      <c r="BK71" s="12" t="s">
        <v>448</v>
      </c>
      <c r="BL71" s="12">
        <v>5</v>
      </c>
      <c r="BM71" s="12">
        <v>1</v>
      </c>
      <c r="BN71" s="12">
        <v>1172668</v>
      </c>
    </row>
    <row r="72" spans="1:90" x14ac:dyDescent="0.2">
      <c r="A72" s="12">
        <v>2554550265</v>
      </c>
      <c r="B72" s="12">
        <v>39625768</v>
      </c>
      <c r="C72" s="14">
        <v>41370.736481481479</v>
      </c>
      <c r="D72" s="14">
        <v>41370.847824074073</v>
      </c>
      <c r="E72" s="12" t="s">
        <v>447</v>
      </c>
      <c r="J72" s="12" t="s">
        <v>368</v>
      </c>
      <c r="K72" s="12" t="s">
        <v>177</v>
      </c>
      <c r="L72" s="12" t="s">
        <v>100</v>
      </c>
      <c r="N72" s="12" t="s">
        <v>100</v>
      </c>
      <c r="P72" s="12">
        <v>1</v>
      </c>
      <c r="Q72" s="12">
        <v>1</v>
      </c>
      <c r="R72" s="12">
        <v>1117000</v>
      </c>
      <c r="S72" s="12">
        <v>1</v>
      </c>
      <c r="T72" s="12">
        <v>7</v>
      </c>
      <c r="U72" s="12">
        <v>7</v>
      </c>
      <c r="V72" s="12">
        <v>0</v>
      </c>
      <c r="W72" s="12">
        <v>100</v>
      </c>
      <c r="X72" s="12">
        <v>7</v>
      </c>
      <c r="Y72" s="12">
        <v>7</v>
      </c>
      <c r="Z72" s="12">
        <v>7</v>
      </c>
      <c r="AA72" s="12" t="s">
        <v>100</v>
      </c>
      <c r="AC72" s="12" t="s">
        <v>446</v>
      </c>
      <c r="AD72" s="12">
        <v>0</v>
      </c>
      <c r="AE72" s="12">
        <v>0</v>
      </c>
      <c r="AF72" s="12">
        <v>1</v>
      </c>
      <c r="AG72" s="12">
        <v>7</v>
      </c>
      <c r="AH72" s="12">
        <v>100</v>
      </c>
      <c r="AI72" s="12">
        <v>7</v>
      </c>
      <c r="AJ72" s="12">
        <v>7</v>
      </c>
      <c r="AK72" s="12">
        <v>7</v>
      </c>
      <c r="AL72" s="12">
        <v>7</v>
      </c>
      <c r="AM72" s="12">
        <v>7</v>
      </c>
      <c r="AN72" s="12">
        <v>7</v>
      </c>
      <c r="AO72" s="12">
        <v>8</v>
      </c>
      <c r="AP72" s="12">
        <v>8</v>
      </c>
      <c r="AQ72" s="12">
        <v>10</v>
      </c>
      <c r="AR72" s="12">
        <v>7</v>
      </c>
      <c r="AS72" s="12">
        <v>7</v>
      </c>
      <c r="AT72" s="12">
        <v>7</v>
      </c>
      <c r="AU72" s="12" t="s">
        <v>100</v>
      </c>
      <c r="AW72" s="12" t="s">
        <v>445</v>
      </c>
      <c r="AX72" s="12">
        <v>12</v>
      </c>
      <c r="AY72" s="12">
        <v>12</v>
      </c>
      <c r="AZ72" s="12">
        <v>8</v>
      </c>
      <c r="BB72" s="12" t="s">
        <v>112</v>
      </c>
      <c r="BE72" s="12" t="s">
        <v>100</v>
      </c>
      <c r="BG72" s="12">
        <v>12</v>
      </c>
      <c r="BH72" s="12">
        <v>1</v>
      </c>
      <c r="BI72" s="12" t="s">
        <v>100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5" sqref="B15"/>
    </sheetView>
  </sheetViews>
  <sheetFormatPr defaultColWidth="11.42578125" defaultRowHeight="12.75" x14ac:dyDescent="0.2"/>
  <cols>
    <col min="1" max="1" width="68.85546875" style="12" bestFit="1" customWidth="1"/>
    <col min="2" max="2" width="19.85546875" style="12" customWidth="1"/>
    <col min="3" max="3" width="11.28515625" style="12" bestFit="1" customWidth="1"/>
    <col min="4" max="16384" width="11.42578125" style="12"/>
  </cols>
  <sheetData>
    <row r="1" spans="1:3" x14ac:dyDescent="0.2">
      <c r="B1" s="12" t="s">
        <v>90</v>
      </c>
      <c r="C1" s="12" t="s">
        <v>91</v>
      </c>
    </row>
    <row r="2" spans="1:3" x14ac:dyDescent="0.2">
      <c r="A2" s="12" t="s">
        <v>465</v>
      </c>
      <c r="B2" s="12">
        <f>COUNTIF('BD '!$N$3:$N$118,"Sí")</f>
        <v>51</v>
      </c>
    </row>
    <row r="3" spans="1:3" x14ac:dyDescent="0.2">
      <c r="A3" s="12" t="s">
        <v>464</v>
      </c>
      <c r="B3" s="12">
        <f>SUMIF('BD '!$N$3:$N$118,"Sí",'BD '!$Q$3:$Q$118)</f>
        <v>74</v>
      </c>
    </row>
    <row r="4" spans="1:3" x14ac:dyDescent="0.2">
      <c r="A4" s="12" t="s">
        <v>463</v>
      </c>
      <c r="B4" s="17">
        <f>SUMIF('BD '!$N$3:$N$118,"Sí",'BD '!$R$3:$R$118)</f>
        <v>135766100</v>
      </c>
    </row>
    <row r="5" spans="1:3" x14ac:dyDescent="0.2">
      <c r="A5" s="12" t="s">
        <v>462</v>
      </c>
      <c r="B5" s="17">
        <f>B4/B3</f>
        <v>1834677.027027027</v>
      </c>
    </row>
    <row r="6" spans="1:3" x14ac:dyDescent="0.2">
      <c r="A6" s="12" t="s">
        <v>461</v>
      </c>
      <c r="B6" s="16">
        <f>SUMIF('BD '!$N$3:$N$118,"Sí",'BD '!$S$3:$S$118)</f>
        <v>50</v>
      </c>
    </row>
    <row r="7" spans="1:3" x14ac:dyDescent="0.2">
      <c r="A7" s="12" t="s">
        <v>460</v>
      </c>
      <c r="B7" s="12">
        <f>B6/B2</f>
        <v>0.98039215686274506</v>
      </c>
    </row>
    <row r="8" spans="1:3" x14ac:dyDescent="0.2">
      <c r="A8" s="12" t="s">
        <v>459</v>
      </c>
      <c r="B8" s="15">
        <f>AVERAGE('BD '!$T$3:$T$118)</f>
        <v>8.7058823529411757</v>
      </c>
    </row>
    <row r="9" spans="1:3" x14ac:dyDescent="0.2">
      <c r="A9" s="12" t="s">
        <v>458</v>
      </c>
      <c r="B9" s="15">
        <f>AVERAGE('BD '!$U$3:$U$118)</f>
        <v>8.2941176470588243</v>
      </c>
      <c r="C9" s="15">
        <v>2</v>
      </c>
    </row>
    <row r="10" spans="1:3" x14ac:dyDescent="0.2">
      <c r="A10" s="12" t="s">
        <v>457</v>
      </c>
      <c r="B10" s="12">
        <f>AVERAGE('BD '!$V$3:$V$118)</f>
        <v>24.705882352941178</v>
      </c>
    </row>
    <row r="11" spans="1:3" x14ac:dyDescent="0.2">
      <c r="A11" s="12" t="s">
        <v>456</v>
      </c>
      <c r="B11" s="12">
        <f>AVERAGE('BD '!$W$3:$W$118)</f>
        <v>37.205882352941174</v>
      </c>
    </row>
    <row r="12" spans="1:3" x14ac:dyDescent="0.2">
      <c r="A12" s="12" t="s">
        <v>455</v>
      </c>
      <c r="B12" s="12">
        <f>AVERAGE('BD '!$X$3:$X$118)</f>
        <v>10.433333333333334</v>
      </c>
    </row>
    <row r="13" spans="1:3" x14ac:dyDescent="0.2">
      <c r="A13" s="12" t="s">
        <v>454</v>
      </c>
      <c r="B13" s="15">
        <f>AVERAGE('BD '!$Y$3:$Y$118)</f>
        <v>6</v>
      </c>
      <c r="C13" s="12">
        <v>1</v>
      </c>
    </row>
    <row r="14" spans="1:3" x14ac:dyDescent="0.2">
      <c r="A14" s="12" t="s">
        <v>453</v>
      </c>
      <c r="B14" s="12">
        <f>AVERAGE('BD '!$Z$3:$Z$118)</f>
        <v>15.266666666666667</v>
      </c>
    </row>
    <row r="15" spans="1:3" x14ac:dyDescent="0.2">
      <c r="A15" s="12" t="s">
        <v>452</v>
      </c>
      <c r="B15" s="15">
        <f>B3/B6</f>
        <v>1.48</v>
      </c>
    </row>
    <row r="16" spans="1:3" x14ac:dyDescent="0.2">
      <c r="B16" s="12" t="s">
        <v>139</v>
      </c>
    </row>
    <row r="17" spans="2:2" x14ac:dyDescent="0.2">
      <c r="B17" s="12" t="s">
        <v>139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15" sqref="B15"/>
    </sheetView>
  </sheetViews>
  <sheetFormatPr defaultColWidth="11.42578125" defaultRowHeight="12.75" x14ac:dyDescent="0.2"/>
  <cols>
    <col min="1" max="1" width="53" style="12" customWidth="1"/>
    <col min="2" max="2" width="24" style="12" customWidth="1"/>
    <col min="3" max="16384" width="11.42578125" style="12"/>
  </cols>
  <sheetData>
    <row r="1" spans="1:2" x14ac:dyDescent="0.2">
      <c r="A1" s="12" t="s">
        <v>465</v>
      </c>
      <c r="B1" s="12">
        <f>COUNTIF('BD '!$AA$3:$AA$118, "Sí")</f>
        <v>33</v>
      </c>
    </row>
    <row r="2" spans="1:2" x14ac:dyDescent="0.2">
      <c r="A2" s="12" t="s">
        <v>485</v>
      </c>
      <c r="B2" s="12">
        <f>SUMIF('BD '!$AA$3:$AA$118,"Sí",'BD '!$AD$3:$AD$118)</f>
        <v>121</v>
      </c>
    </row>
    <row r="3" spans="1:2" x14ac:dyDescent="0.2">
      <c r="A3" s="12" t="s">
        <v>484</v>
      </c>
      <c r="B3" s="15">
        <f>B2/B1</f>
        <v>3.6666666666666665</v>
      </c>
    </row>
    <row r="4" spans="1:2" x14ac:dyDescent="0.2">
      <c r="A4" s="12" t="s">
        <v>483</v>
      </c>
      <c r="B4" s="17">
        <f>SUMIF('BD '!$AA$3:$AA$118,"Sí",'BD '!$AE$3:$AE$118)</f>
        <v>127318000</v>
      </c>
    </row>
    <row r="5" spans="1:2" x14ac:dyDescent="0.2">
      <c r="A5" s="12" t="s">
        <v>462</v>
      </c>
      <c r="B5" s="17">
        <f>B4/B2</f>
        <v>1052214.8760330579</v>
      </c>
    </row>
    <row r="6" spans="1:2" x14ac:dyDescent="0.2">
      <c r="A6" s="12" t="s">
        <v>482</v>
      </c>
      <c r="B6" s="12">
        <f>SUMIF('BD '!$AA$3:$AA$118,"Sí",'BD '!$AF$3:$AF$118)</f>
        <v>44</v>
      </c>
    </row>
    <row r="7" spans="1:2" x14ac:dyDescent="0.2">
      <c r="A7" s="12" t="s">
        <v>481</v>
      </c>
      <c r="B7" s="12">
        <f>B6/B1</f>
        <v>1.3333333333333333</v>
      </c>
    </row>
    <row r="8" spans="1:2" x14ac:dyDescent="0.2">
      <c r="A8" s="12" t="s">
        <v>480</v>
      </c>
      <c r="B8" s="15">
        <f>AVERAGE('BD '!$AG$3:$AG$118)</f>
        <v>9.1481481481481488</v>
      </c>
    </row>
    <row r="9" spans="1:2" x14ac:dyDescent="0.2">
      <c r="A9" s="12" t="s">
        <v>479</v>
      </c>
      <c r="B9" s="12">
        <f>AVERAGE('BD '!$AH$3:$AH$118)</f>
        <v>66.18518518518519</v>
      </c>
    </row>
    <row r="10" spans="1:2" x14ac:dyDescent="0.2">
      <c r="A10" s="12" t="s">
        <v>478</v>
      </c>
      <c r="B10" s="15">
        <f>AVERAGE('BD '!$AI$3:$AI$118)</f>
        <v>7.2222222222222223</v>
      </c>
    </row>
    <row r="11" spans="1:2" x14ac:dyDescent="0.2">
      <c r="A11" s="12" t="s">
        <v>477</v>
      </c>
      <c r="B11" s="15">
        <f>AVERAGE('BD '!$AJ$3:$AJ$118)</f>
        <v>8.4074074074074066</v>
      </c>
    </row>
    <row r="12" spans="1:2" x14ac:dyDescent="0.2">
      <c r="A12" s="12" t="s">
        <v>476</v>
      </c>
      <c r="B12" s="12">
        <f>AVERAGE('BD '!$AK$3:$AK$118)</f>
        <v>10</v>
      </c>
    </row>
    <row r="13" spans="1:2" x14ac:dyDescent="0.2">
      <c r="A13" s="12" t="s">
        <v>475</v>
      </c>
      <c r="B13" s="12">
        <f>AVERAGE('BD '!$AL$3:$AL$118)</f>
        <v>12.086956521739131</v>
      </c>
    </row>
    <row r="14" spans="1:2" x14ac:dyDescent="0.2">
      <c r="A14" s="12" t="s">
        <v>474</v>
      </c>
      <c r="B14" s="12">
        <f>AVERAGE('BD '!$AM$3:$AM$118)</f>
        <v>11.25</v>
      </c>
    </row>
    <row r="15" spans="1:2" x14ac:dyDescent="0.2">
      <c r="A15" s="12" t="s">
        <v>473</v>
      </c>
      <c r="B15" s="15">
        <f>AVERAGE('BD '!$AN$3:$AN$118)</f>
        <v>9.9629629629629637</v>
      </c>
    </row>
    <row r="16" spans="1:2" x14ac:dyDescent="0.2">
      <c r="A16" s="12" t="s">
        <v>472</v>
      </c>
      <c r="B16" s="15">
        <f>AVERAGE('BD '!$AO$3:$AO$118)</f>
        <v>11.62962962962963</v>
      </c>
    </row>
    <row r="17" spans="1:2" x14ac:dyDescent="0.2">
      <c r="A17" s="12" t="s">
        <v>471</v>
      </c>
      <c r="B17" s="15">
        <f>AVERAGE('BD '!$AP$3:$AP$118)</f>
        <v>15.592592592592593</v>
      </c>
    </row>
    <row r="18" spans="1:2" x14ac:dyDescent="0.2">
      <c r="A18" s="12" t="s">
        <v>470</v>
      </c>
      <c r="B18" s="15">
        <f>AVERAGE('BD '!$AQ$3:$AQ$118)</f>
        <v>5.0740740740740744</v>
      </c>
    </row>
    <row r="19" spans="1:2" x14ac:dyDescent="0.2">
      <c r="A19" s="12" t="s">
        <v>469</v>
      </c>
      <c r="B19" s="15">
        <f>AVERAGE('BD '!$AR$3:$AR$118)</f>
        <v>8</v>
      </c>
    </row>
    <row r="20" spans="1:2" x14ac:dyDescent="0.2">
      <c r="A20" s="12" t="s">
        <v>468</v>
      </c>
      <c r="B20" s="15">
        <f>AVERAGE('BD '!$AS$3:$AS$118)</f>
        <v>7.8518518518518521</v>
      </c>
    </row>
    <row r="21" spans="1:2" x14ac:dyDescent="0.2">
      <c r="A21" s="12" t="s">
        <v>467</v>
      </c>
      <c r="B21" s="15">
        <f>AVERAGE('BD '!$AT$3:$AT$118)</f>
        <v>12.666666666666666</v>
      </c>
    </row>
    <row r="24" spans="1:2" x14ac:dyDescent="0.2">
      <c r="A24" s="12" t="s">
        <v>466</v>
      </c>
      <c r="B24" s="15">
        <f>AVERAGE(B12:B14)</f>
        <v>11.112318840579711</v>
      </c>
    </row>
    <row r="25" spans="1:2" x14ac:dyDescent="0.2">
      <c r="B25" s="15">
        <f>B15+B16</f>
        <v>21.592592592592595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5" sqref="B15"/>
    </sheetView>
  </sheetViews>
  <sheetFormatPr defaultColWidth="11.42578125" defaultRowHeight="12.75" x14ac:dyDescent="0.2"/>
  <cols>
    <col min="1" max="1" width="53" style="12" customWidth="1"/>
    <col min="2" max="2" width="13.28515625" style="12" bestFit="1" customWidth="1"/>
    <col min="3" max="16384" width="11.42578125" style="12"/>
  </cols>
  <sheetData>
    <row r="1" spans="1:3" x14ac:dyDescent="0.2">
      <c r="A1" s="12" t="s">
        <v>465</v>
      </c>
      <c r="B1" s="12">
        <f>COUNTIF('BD '!$AU$3:$AU$118, "Sí")</f>
        <v>20</v>
      </c>
    </row>
    <row r="2" spans="1:3" x14ac:dyDescent="0.2">
      <c r="A2" s="12" t="s">
        <v>495</v>
      </c>
      <c r="B2" s="12">
        <f>SUMIF('BD '!$AU$3:$AU$118,"Sí",'BD '!$AX$3:$AX$118)</f>
        <v>69</v>
      </c>
    </row>
    <row r="3" spans="1:3" x14ac:dyDescent="0.2">
      <c r="A3" s="12" t="s">
        <v>494</v>
      </c>
      <c r="B3" s="12">
        <f>B2/B1</f>
        <v>3.45</v>
      </c>
    </row>
    <row r="4" spans="1:3" ht="14.1" customHeight="1" x14ac:dyDescent="0.2">
      <c r="A4" s="12" t="s">
        <v>493</v>
      </c>
      <c r="B4" s="12">
        <f>SUMIF('BD '!$AU$3:$AU$118,"Sí",'BD '!$AY$3:$AY$118)</f>
        <v>39</v>
      </c>
    </row>
    <row r="5" spans="1:3" ht="14.1" customHeight="1" x14ac:dyDescent="0.2">
      <c r="A5" s="12" t="s">
        <v>492</v>
      </c>
      <c r="B5" s="12">
        <f>B4/B1</f>
        <v>1.95</v>
      </c>
    </row>
    <row r="6" spans="1:3" ht="15" x14ac:dyDescent="0.25">
      <c r="A6" s="12" t="s">
        <v>491</v>
      </c>
      <c r="B6" s="12">
        <f>SUMIF('BD '!$AU$3:$AU$118,"Sí",'BD '!$AZ$3:$AZ$118)</f>
        <v>134</v>
      </c>
      <c r="C6" s="18">
        <f>(B6-B2)/B6</f>
        <v>0.48507462686567165</v>
      </c>
    </row>
    <row r="7" spans="1:3" x14ac:dyDescent="0.2">
      <c r="A7" s="12" t="s">
        <v>490</v>
      </c>
      <c r="B7" s="12">
        <f>B6/B1</f>
        <v>6.7</v>
      </c>
      <c r="C7" s="12">
        <f>(B7-B3)/B7</f>
        <v>0.48507462686567165</v>
      </c>
    </row>
    <row r="8" spans="1:3" x14ac:dyDescent="0.2">
      <c r="A8" s="12" t="s">
        <v>489</v>
      </c>
      <c r="B8" s="12">
        <f>SUM('BD '!BG3:BG118)</f>
        <v>232</v>
      </c>
    </row>
    <row r="9" spans="1:3" x14ac:dyDescent="0.2">
      <c r="A9" s="12" t="s">
        <v>488</v>
      </c>
      <c r="B9" s="12">
        <f>B8/B1</f>
        <v>11.6</v>
      </c>
    </row>
    <row r="10" spans="1:3" x14ac:dyDescent="0.2">
      <c r="A10" s="12" t="s">
        <v>487</v>
      </c>
      <c r="B10" s="17">
        <f>SUM('BD '!BH3:BH118)</f>
        <v>7685851</v>
      </c>
    </row>
    <row r="11" spans="1:3" x14ac:dyDescent="0.2">
      <c r="A11" s="12" t="s">
        <v>486</v>
      </c>
      <c r="B11" s="17">
        <f>B10/B1</f>
        <v>384292.55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B15" sqref="B15"/>
    </sheetView>
  </sheetViews>
  <sheetFormatPr defaultColWidth="11.42578125" defaultRowHeight="12.75" x14ac:dyDescent="0.2"/>
  <cols>
    <col min="1" max="1" width="76" style="12" bestFit="1" customWidth="1"/>
    <col min="2" max="2" width="14.28515625" style="12" bestFit="1" customWidth="1"/>
    <col min="3" max="16384" width="11.42578125" style="12"/>
  </cols>
  <sheetData>
    <row r="1" spans="1:4" x14ac:dyDescent="0.2">
      <c r="A1" s="12" t="s">
        <v>465</v>
      </c>
      <c r="B1" s="12">
        <f>COUNTIF('BD '!$BI$3:$BI$118, "Sí")</f>
        <v>28</v>
      </c>
    </row>
    <row r="2" spans="1:4" x14ac:dyDescent="0.2">
      <c r="A2" s="12" t="s">
        <v>520</v>
      </c>
      <c r="B2" s="12">
        <f>SUMIF('BD '!$BI$3:$BI$118, "Sí",'BD '!$BM$3:$BM$118)</f>
        <v>34</v>
      </c>
    </row>
    <row r="3" spans="1:4" x14ac:dyDescent="0.2">
      <c r="A3" s="12" t="s">
        <v>519</v>
      </c>
      <c r="B3" s="12">
        <f>B2/B1</f>
        <v>1.2142857142857142</v>
      </c>
    </row>
    <row r="4" spans="1:4" x14ac:dyDescent="0.2">
      <c r="A4" s="12" t="s">
        <v>518</v>
      </c>
      <c r="B4" s="17">
        <f>SUMIF('BD '!$BI$3:$BI$118, "Sí",'BD '!$BN$3:$BN$118)</f>
        <v>76763963</v>
      </c>
    </row>
    <row r="5" spans="1:4" x14ac:dyDescent="0.2">
      <c r="A5" s="12" t="s">
        <v>517</v>
      </c>
      <c r="B5" s="17">
        <f>B4/B2</f>
        <v>2257763.6176470588</v>
      </c>
    </row>
    <row r="6" spans="1:4" x14ac:dyDescent="0.2">
      <c r="A6" s="12" t="s">
        <v>516</v>
      </c>
      <c r="B6" s="16">
        <f>SUMIF('BD '!$BI$3:$BI$118, "Sí",'BD '!$BO$3:$BO$118)</f>
        <v>25</v>
      </c>
    </row>
    <row r="7" spans="1:4" x14ac:dyDescent="0.2">
      <c r="A7" s="12" t="s">
        <v>515</v>
      </c>
      <c r="B7" s="20">
        <f>B6/B1</f>
        <v>0.8928571428571429</v>
      </c>
    </row>
    <row r="8" spans="1:4" x14ac:dyDescent="0.2">
      <c r="A8" s="12" t="s">
        <v>514</v>
      </c>
      <c r="B8" s="15">
        <f>AVERAGE('BD '!BP3:BP118)</f>
        <v>5.1818181818181817</v>
      </c>
    </row>
    <row r="9" spans="1:4" x14ac:dyDescent="0.2">
      <c r="A9" s="12" t="s">
        <v>513</v>
      </c>
      <c r="B9" s="12">
        <f>AVERAGE('BD '!$BQ$3:$BQ$118)</f>
        <v>5.6</v>
      </c>
    </row>
    <row r="10" spans="1:4" x14ac:dyDescent="0.2">
      <c r="A10" s="12" t="s">
        <v>512</v>
      </c>
      <c r="B10" s="12">
        <f>AVERAGE('BD '!$BS$3:$BS$118)</f>
        <v>2.1818181818181817</v>
      </c>
    </row>
    <row r="11" spans="1:4" x14ac:dyDescent="0.2">
      <c r="A11" s="12" t="s">
        <v>511</v>
      </c>
      <c r="B11" s="15">
        <f>AVERAGE('BD '!$BZ$3:$BZ$118)</f>
        <v>7.333333333333333</v>
      </c>
      <c r="C11" s="12">
        <f>B11/8</f>
        <v>0.91666666666666663</v>
      </c>
      <c r="D11" s="12" t="s">
        <v>510</v>
      </c>
    </row>
    <row r="12" spans="1:4" x14ac:dyDescent="0.2">
      <c r="A12" s="12" t="s">
        <v>509</v>
      </c>
      <c r="B12" s="12">
        <f>AVERAGE('BD '!$CB$3:$CB$118)</f>
        <v>1.8333333333333333</v>
      </c>
    </row>
    <row r="13" spans="1:4" x14ac:dyDescent="0.2">
      <c r="A13" s="12" t="s">
        <v>508</v>
      </c>
      <c r="B13" s="12">
        <f>SUM('BD '!CG3:CG118)</f>
        <v>19</v>
      </c>
    </row>
    <row r="14" spans="1:4" x14ac:dyDescent="0.2">
      <c r="A14" s="12" t="s">
        <v>507</v>
      </c>
      <c r="B14" s="12">
        <f>B13/B6</f>
        <v>0.76</v>
      </c>
    </row>
    <row r="15" spans="1:4" x14ac:dyDescent="0.2">
      <c r="A15" s="12" t="s">
        <v>506</v>
      </c>
      <c r="B15" s="12">
        <f>B13/B1</f>
        <v>0.6785714285714286</v>
      </c>
    </row>
    <row r="16" spans="1:4" x14ac:dyDescent="0.2">
      <c r="A16" s="12" t="s">
        <v>505</v>
      </c>
      <c r="B16" s="12">
        <f>AVERAGE('BD '!$CH$3:$CH$118)</f>
        <v>21.75</v>
      </c>
    </row>
    <row r="17" spans="1:2" x14ac:dyDescent="0.2">
      <c r="A17" s="12" t="s">
        <v>504</v>
      </c>
      <c r="B17" s="12">
        <f>COUNTIF('BD '!$CI$3:$CI$118,"Nada útiles")</f>
        <v>2</v>
      </c>
    </row>
    <row r="18" spans="1:2" x14ac:dyDescent="0.2">
      <c r="A18" s="12" t="s">
        <v>503</v>
      </c>
      <c r="B18" s="12">
        <f>COUNTIF('BD '!$CJ$3:$CJ$118,"Poco útiles")</f>
        <v>2</v>
      </c>
    </row>
    <row r="19" spans="1:2" x14ac:dyDescent="0.2">
      <c r="A19" s="12" t="s">
        <v>502</v>
      </c>
      <c r="B19" s="12">
        <f>COUNTIF('BD '!$CK$3:$CK$118,"Algo útiles")</f>
        <v>3</v>
      </c>
    </row>
    <row r="20" spans="1:2" x14ac:dyDescent="0.2">
      <c r="A20" s="12" t="s">
        <v>501</v>
      </c>
      <c r="B20" s="12">
        <f>COUNTIF('BD '!$CL$3:$CL$118,"Muy útiles")</f>
        <v>16</v>
      </c>
    </row>
    <row r="21" spans="1:2" ht="15" x14ac:dyDescent="0.25">
      <c r="A21" s="12" t="s">
        <v>500</v>
      </c>
      <c r="B21" s="18">
        <f>B17/$B$1</f>
        <v>7.1428571428571425E-2</v>
      </c>
    </row>
    <row r="22" spans="1:2" ht="15" x14ac:dyDescent="0.25">
      <c r="A22" s="12" t="s">
        <v>499</v>
      </c>
      <c r="B22" s="18">
        <f>B18/$B$1</f>
        <v>7.1428571428571425E-2</v>
      </c>
    </row>
    <row r="23" spans="1:2" ht="15" x14ac:dyDescent="0.25">
      <c r="A23" s="12" t="s">
        <v>498</v>
      </c>
      <c r="B23" s="18">
        <f>B19/$B$1</f>
        <v>0.10714285714285714</v>
      </c>
    </row>
    <row r="24" spans="1:2" ht="15" x14ac:dyDescent="0.25">
      <c r="A24" s="12" t="s">
        <v>497</v>
      </c>
      <c r="B24" s="18">
        <f>B20/$B$1</f>
        <v>0.5714285714285714</v>
      </c>
    </row>
    <row r="25" spans="1:2" ht="15" x14ac:dyDescent="0.25">
      <c r="A25" s="12" t="s">
        <v>452</v>
      </c>
      <c r="B25" s="19">
        <f>B2/B6</f>
        <v>1.36</v>
      </c>
    </row>
    <row r="28" spans="1:2" x14ac:dyDescent="0.2">
      <c r="A28" s="12" t="s">
        <v>496</v>
      </c>
      <c r="B28" s="15">
        <f>B11/B10</f>
        <v>3.3611111111111112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37738209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Arisi, Diego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CO-L1126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Proposal&lt;/USER_STAGE&gt;&lt;PD_OBJ_TYPE&gt;0&lt;/PD_OBJ_TYPE&gt;&lt;MAKERECORD&gt;N&lt;/MAKERECORD&gt;&lt;PD_FILEPT_NO&gt;PO-CO-L1126-Anl&lt;/PD_FILEPT_NO&gt;&lt;/Data&gt;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GE-PUB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877A53CA0A4FC42BB8C8E7659BEDE7B" ma:contentTypeVersion="0" ma:contentTypeDescription="A content type to manage public (operations) IDB documents" ma:contentTypeScope="" ma:versionID="a79462c5621cdd26e9c93c27cb4b626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9452A5-9BA6-4A4D-9D33-7F41384853B1}"/>
</file>

<file path=customXml/itemProps2.xml><?xml version="1.0" encoding="utf-8"?>
<ds:datastoreItem xmlns:ds="http://schemas.openxmlformats.org/officeDocument/2006/customXml" ds:itemID="{FF430C0F-E50E-44D2-BD0E-4E7448A10029}"/>
</file>

<file path=customXml/itemProps3.xml><?xml version="1.0" encoding="utf-8"?>
<ds:datastoreItem xmlns:ds="http://schemas.openxmlformats.org/officeDocument/2006/customXml" ds:itemID="{5FF68C32-93A3-44A9-9450-0A824A7A2B4C}"/>
</file>

<file path=customXml/itemProps4.xml><?xml version="1.0" encoding="utf-8"?>
<ds:datastoreItem xmlns:ds="http://schemas.openxmlformats.org/officeDocument/2006/customXml" ds:itemID="{DF488BAF-05E9-4824-9756-DB2AB430393E}"/>
</file>

<file path=customXml/itemProps5.xml><?xml version="1.0" encoding="utf-8"?>
<ds:datastoreItem xmlns:ds="http://schemas.openxmlformats.org/officeDocument/2006/customXml" ds:itemID="{169D2AAD-AF96-44A2-AF7D-99098D5BC2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Hoja1</vt:lpstr>
      <vt:lpstr>BD_ORIGINAL</vt:lpstr>
      <vt:lpstr>BD </vt:lpstr>
      <vt:lpstr>Secretaria Planeacion</vt:lpstr>
      <vt:lpstr>Secretaria tecnica OCAD</vt:lpstr>
      <vt:lpstr>Cuentas regalias directas</vt:lpstr>
      <vt:lpstr>Ejecutores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3 - Encuestas de diagnóstico sobre el estado de la información a nivel nacional (DNP) y subnacional</dc:title>
  <dc:creator>OLGA ROMERO</dc:creator>
  <cp:lastModifiedBy>Inter-American Development Bank</cp:lastModifiedBy>
  <dcterms:created xsi:type="dcterms:W3CDTF">2013-03-10T01:10:37Z</dcterms:created>
  <dcterms:modified xsi:type="dcterms:W3CDTF">2013-04-29T20:30:58Z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0x01010046CF21643EE8D14686A648AA6DAD0892002877A53CA0A4FC42BB8C8E7659BEDE7B</vt:lpwstr>
  </property>
  <property fmtid="{D5CDD505-2E9C-101B-9397-08002B2CF9AE}" pid="3" name="TaxKeyword">
    <vt:lpwstr/>
  </property>
  <property fmtid="{D5CDD505-2E9C-101B-9397-08002B2CF9AE}" pid="4" name="Function Operations IDB">
    <vt:lpwstr>8;#Project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7;#Loan Proposal|6ee86b6f-6e46-485b-8bfb-87a1f44622ac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