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michellema_iadb_org/Documents/Desktop/IFD-ICS/Préstamos/ES-L1128/POD/"/>
    </mc:Choice>
  </mc:AlternateContent>
  <xr:revisionPtr revIDLastSave="0" documentId="8_{E5EA4812-E3D7-4BF2-B847-79E095AA808D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Estructura del Proyecto" sheetId="3" r:id="rId1"/>
    <sheet name="Plan de Adquisiciones" sheetId="2" r:id="rId2"/>
    <sheet name="Detalle Plan de Adquisiciones" sheetId="1" r:id="rId3"/>
    <sheet name="Categorias" sheetId="4" r:id="rId4"/>
  </sheets>
  <definedNames>
    <definedName name="_xlnm._FilterDatabase" localSheetId="2" hidden="1">'Detalle Plan de Adquisiciones'!$J$1:$J$325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M289" i="1"/>
  <c r="M288" i="1"/>
  <c r="M287" i="1"/>
  <c r="M286" i="1"/>
  <c r="B19" i="2" l="1"/>
  <c r="G13" i="1"/>
  <c r="G38" i="1"/>
  <c r="H38" i="1" s="1"/>
  <c r="G50" i="1"/>
  <c r="H50" i="1" s="1"/>
  <c r="G341" i="1"/>
  <c r="F178" i="1"/>
  <c r="G15" i="1"/>
  <c r="M20" i="1"/>
  <c r="M38" i="1"/>
  <c r="G336" i="1"/>
  <c r="H336" i="1" s="1"/>
  <c r="J310" i="1"/>
  <c r="H330" i="1"/>
  <c r="M43" i="1"/>
  <c r="M339" i="1"/>
  <c r="M340" i="1"/>
  <c r="M341" i="1"/>
  <c r="M342" i="1"/>
  <c r="M338" i="1"/>
  <c r="J309" i="1"/>
  <c r="F281" i="1"/>
  <c r="L273" i="1"/>
  <c r="J279" i="1"/>
  <c r="J280" i="1" s="1"/>
  <c r="J278" i="1"/>
  <c r="J277" i="1"/>
  <c r="J276" i="1"/>
  <c r="J275" i="1"/>
  <c r="J274" i="1"/>
  <c r="J273" i="1"/>
  <c r="J272" i="1"/>
  <c r="J271" i="1"/>
  <c r="L71" i="1" l="1"/>
  <c r="L36" i="1"/>
  <c r="L37" i="1"/>
  <c r="L35" i="1"/>
  <c r="G43" i="1"/>
  <c r="H43" i="1" s="1"/>
  <c r="J287" i="1"/>
  <c r="J290" i="1"/>
  <c r="J286" i="1"/>
  <c r="H48" i="1"/>
  <c r="H342" i="1"/>
  <c r="H341" i="1"/>
  <c r="G287" i="1"/>
  <c r="G286" i="1"/>
  <c r="G48" i="1"/>
  <c r="G342" i="1"/>
  <c r="G343" i="1" s="1"/>
  <c r="G19" i="1"/>
  <c r="G21" i="1"/>
  <c r="J12" i="1"/>
  <c r="C26" i="2"/>
  <c r="C25" i="2"/>
  <c r="C24" i="2"/>
  <c r="G76" i="1"/>
  <c r="J60" i="1"/>
  <c r="C19" i="2"/>
  <c r="C18" i="2"/>
  <c r="C17" i="2"/>
  <c r="C11" i="2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306" i="1"/>
  <c r="J307" i="1"/>
  <c r="J30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303" i="1"/>
  <c r="J304" i="1"/>
  <c r="J305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16" i="1"/>
  <c r="J217" i="1"/>
  <c r="J218" i="1"/>
  <c r="J219" i="1"/>
  <c r="J213" i="1"/>
  <c r="J214" i="1"/>
  <c r="J215" i="1"/>
  <c r="J291" i="1"/>
  <c r="J292" i="1"/>
  <c r="J293" i="1"/>
  <c r="J294" i="1"/>
  <c r="J295" i="1"/>
  <c r="J296" i="1"/>
  <c r="J297" i="1"/>
  <c r="J298" i="1"/>
  <c r="H55" i="1" l="1"/>
  <c r="G314" i="1"/>
  <c r="B14" i="2" s="1"/>
  <c r="C14" i="2" s="1"/>
  <c r="B15" i="2"/>
  <c r="C15" i="2" s="1"/>
  <c r="G55" i="1"/>
  <c r="B13" i="2" s="1"/>
  <c r="B16" i="2"/>
  <c r="J204" i="1"/>
  <c r="J205" i="1"/>
  <c r="J206" i="1"/>
  <c r="J207" i="1"/>
  <c r="J208" i="1"/>
  <c r="J209" i="1"/>
  <c r="J210" i="1"/>
  <c r="J211" i="1"/>
  <c r="J212" i="1"/>
  <c r="J299" i="1"/>
  <c r="J300" i="1"/>
  <c r="J301" i="1"/>
  <c r="J302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186" i="1"/>
  <c r="J187" i="1"/>
  <c r="J188" i="1"/>
  <c r="J177" i="1"/>
  <c r="J178" i="1"/>
  <c r="J179" i="1"/>
  <c r="J180" i="1"/>
  <c r="J181" i="1"/>
  <c r="J182" i="1"/>
  <c r="J183" i="1"/>
  <c r="J184" i="1"/>
  <c r="J185" i="1"/>
  <c r="J166" i="1"/>
  <c r="J167" i="1"/>
  <c r="J168" i="1"/>
  <c r="J169" i="1"/>
  <c r="J170" i="1"/>
  <c r="J171" i="1"/>
  <c r="J172" i="1"/>
  <c r="J173" i="1"/>
  <c r="J174" i="1"/>
  <c r="J311" i="1"/>
  <c r="J175" i="1"/>
  <c r="J176" i="1"/>
  <c r="J312" i="1"/>
  <c r="J332" i="1"/>
  <c r="I175" i="1"/>
  <c r="J159" i="1"/>
  <c r="J160" i="1"/>
  <c r="J161" i="1"/>
  <c r="J162" i="1"/>
  <c r="J163" i="1"/>
  <c r="J164" i="1"/>
  <c r="J16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82" i="1"/>
  <c r="J83" i="1"/>
  <c r="J84" i="1"/>
  <c r="J85" i="1"/>
  <c r="J81" i="1"/>
  <c r="I144" i="1"/>
  <c r="I143" i="1"/>
  <c r="I138" i="1"/>
  <c r="B27" i="2" l="1"/>
  <c r="J71" i="1" l="1"/>
  <c r="C16" i="2" l="1"/>
  <c r="C27" i="2"/>
  <c r="A26" i="2"/>
  <c r="A25" i="2"/>
  <c r="A24" i="2"/>
  <c r="C13" i="2" l="1"/>
  <c r="B12" i="2" l="1"/>
  <c r="B20" i="2" s="1"/>
  <c r="C12" i="2" l="1"/>
  <c r="C2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I178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días</t>
        </r>
      </text>
    </comment>
  </commentList>
</comments>
</file>

<file path=xl/sharedStrings.xml><?xml version="1.0" encoding="utf-8"?>
<sst xmlns="http://schemas.openxmlformats.org/spreadsheetml/2006/main" count="1793" uniqueCount="412">
  <si>
    <t>APOYO AL SISTEMA NACIONAL DE ESTADÍSTICA ES-L1128</t>
  </si>
  <si>
    <t>Nombre Organismo Prestatario</t>
  </si>
  <si>
    <t>Nombre Organismo Sub-Ejecutor (si aplica)</t>
  </si>
  <si>
    <t>Iniciales Organismo Sub-ejecutor</t>
  </si>
  <si>
    <t xml:space="preserve">Ministerio de Economia (MINEC)                                                                                    </t>
  </si>
  <si>
    <t>MINEC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</si>
  <si>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</si>
  <si>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</si>
  <si>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</si>
  <si>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</si>
  <si>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t xml:space="preserve">Componente 1. Apoyo a la generación de estadísticas con calidad </t>
  </si>
  <si>
    <t>Componente 2. Fortalecimiento técnico e institucional de la DIGESTYC</t>
  </si>
  <si>
    <t>Administración del programa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</si>
  <si>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</si>
  <si>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PROGRAMA DE ESTADISTICA Y CENSO ES-L1128</t>
  </si>
  <si>
    <t>1. Cobertura del Plan de Adquisiciones</t>
  </si>
  <si>
    <t>Dato</t>
  </si>
  <si>
    <t>Desde</t>
  </si>
  <si>
    <t>Hasta</t>
  </si>
  <si>
    <t>Cobertura del Plan de Adquisiciones:</t>
  </si>
  <si>
    <t>Año 2021</t>
  </si>
  <si>
    <t>Año 2025</t>
  </si>
  <si>
    <t>2. Versión del Plan de Adquisiciones</t>
  </si>
  <si>
    <t>Versión ( 2-2019 -Incluir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</si>
  <si>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</si>
  <si>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</si>
  <si>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</si>
  <si>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</si>
  <si>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</si>
  <si>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</si>
  <si>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</si>
  <si>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</si>
  <si>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</si>
  <si>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</si>
  <si>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</si>
  <si>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</si>
  <si>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Costos Indirectos e Incentivos al Hogar</t>
  </si>
  <si>
    <t>Total</t>
  </si>
  <si>
    <t>4. Componentes</t>
  </si>
  <si>
    <t>Componente de Inversión</t>
  </si>
  <si>
    <t xml:space="preserve"> PLAN DE ADQUISICIONES -PROGRAMA DE ESTADISTICA Y CENSO ES-L1128</t>
  </si>
  <si>
    <t>OBRAS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</si>
  <si>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</si>
  <si>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</si>
  <si>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</si>
  <si>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</si>
  <si>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</si>
  <si>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</si>
  <si>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</si>
  <si>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</si>
  <si>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</si>
  <si>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</si>
  <si>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</si>
  <si>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</si>
  <si>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</si>
  <si>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</si>
  <si>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</si>
  <si>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</si>
  <si>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</si>
  <si>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</si>
  <si>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UGP</t>
  </si>
  <si>
    <t>Preparación del Censo de Población y Vivienda   y Cartografia</t>
  </si>
  <si>
    <t>Adquisición de Equipo Informatico</t>
  </si>
  <si>
    <t>Licitación Pública Internacional por Lotes </t>
  </si>
  <si>
    <t>Ex-Ante</t>
  </si>
  <si>
    <t xml:space="preserve">Preparación del Censo de Población y Vivienda y  Preparación del Censo Económico </t>
  </si>
  <si>
    <t>Mobiliario de oficina (Unidad Censo  y UGP)</t>
  </si>
  <si>
    <t>Componente 1. Apoyo a la generación de estadísticas con calidad + Admon. Del Programa</t>
  </si>
  <si>
    <t>Adquisición Vehículos Unidad de Dirección y vehiculos</t>
  </si>
  <si>
    <t>Preparación del Censo Económico, Preparación del Censo Agropecuario y Apoyo a la Encuesta de IyG</t>
  </si>
  <si>
    <t>Suministros de Oficina y Materiales</t>
  </si>
  <si>
    <t xml:space="preserve">Preparación del Censo de Población y Vivienda  </t>
  </si>
  <si>
    <t>Bancos de poder cartógrafos y supervisiones + margen reposición 10%</t>
  </si>
  <si>
    <t>Comparación de Precios </t>
  </si>
  <si>
    <t>Ex-Post</t>
  </si>
  <si>
    <t>Plotters impresión formato grande</t>
  </si>
  <si>
    <t>Equipo de protección personal cartografia (mascarillas, alcohol gel)</t>
  </si>
  <si>
    <t>Equipo de Data Center Cartografia</t>
  </si>
  <si>
    <t>Equipo Tablets y Computadores Cartografia</t>
  </si>
  <si>
    <t>Equipo Censo Piloto</t>
  </si>
  <si>
    <t>Fortalecimiento Técnico e Institucional de la DIGESTYC</t>
  </si>
  <si>
    <t>Compra de: (i) equipos para voz y datos, (ii) implementación de servicios de teleconferencia, videoconferencia, mensajería instantánea; (iii) garantizar una mayor capacidad del email institucional; (iv) incremento del ancho de banda; (v) enlace de datos dedicado.</t>
  </si>
  <si>
    <t>Licitación Pública Nacional </t>
  </si>
  <si>
    <t>Compra de software especializado para el procesamiento de datos en la DIGESTYC: (adquisición de licencias a defnir)</t>
  </si>
  <si>
    <t>SERVICIOS DE NO CONSULTORÍA</t>
  </si>
  <si>
    <t>Documento de Licitación</t>
  </si>
  <si>
    <t>Preparación del Censos</t>
  </si>
  <si>
    <t xml:space="preserve"> Servicios de telecomunicaciones (telefonía e internet)</t>
  </si>
  <si>
    <t>Presupuesto para seguridad (cámaras incluidas)</t>
  </si>
  <si>
    <t>Pago de empresa Outsorcing contratación</t>
  </si>
  <si>
    <t>Impresión, reproducción, fotocopias</t>
  </si>
  <si>
    <t>Mantenimiento de equipo</t>
  </si>
  <si>
    <t>Mantenimiento Vehículos</t>
  </si>
  <si>
    <t>Seguro de Vehículos pólizas anuales</t>
  </si>
  <si>
    <t>Servicio de imágenes satelitales</t>
  </si>
  <si>
    <t>Divulgación e información (chalecos, gorras, camisas promocionales para campo etc)</t>
  </si>
  <si>
    <t xml:space="preserve">Servicios de impresión </t>
  </si>
  <si>
    <t>Impresión de boleta censo nacional</t>
  </si>
  <si>
    <t>Impresión manuales supervisor</t>
  </si>
  <si>
    <t>Impresión manuales empadronador</t>
  </si>
  <si>
    <t>Impresión stickers</t>
  </si>
  <si>
    <t>Plan de datos tablets</t>
  </si>
  <si>
    <t>Plan de datos para comunicaciones supervisores y empadronadores</t>
  </si>
  <si>
    <t>Fondo de imprevistos Delegados departamentales</t>
  </si>
  <si>
    <t>Bancos de poder</t>
  </si>
  <si>
    <t>Publicación y Divulgación de Resultados</t>
  </si>
  <si>
    <t>Campaña Publicitaria</t>
  </si>
  <si>
    <t xml:space="preserve">Seguros </t>
  </si>
  <si>
    <t>Bodegas de almacenaje central</t>
  </si>
  <si>
    <t>Bodegas de almacenaje regionales</t>
  </si>
  <si>
    <t>CONSULTORÍAS FIRMAS</t>
  </si>
  <si>
    <t>Aviso de Expresiones de Interés</t>
  </si>
  <si>
    <t>Consultoría para estandarízación de herramientas y metodologías estadísticas</t>
  </si>
  <si>
    <t>Comparación de Calificaciones</t>
  </si>
  <si>
    <t>ExPost</t>
  </si>
  <si>
    <t>Consultoría para desarrollar e implementar un plan de mejoramiento de la red de comunicaciones interna de la DIGESTYC</t>
  </si>
  <si>
    <t>Desarrollar el Portal Web de la DIGESTYC: (1) hacer más rápida y ágil la navegación, (2) incorporar vínculos de seguimiento en las redes sociales; (iii) permitir el procesamiento de microdatos online; (iv) incoprorar mecanismos de comunicación con los usarios; (v) crear un protocolo de actualización continua del portal web; y (vi) admitir posibilidades de crecimiento del portal.</t>
  </si>
  <si>
    <t>Selección Basada en la Calidad y Costo </t>
  </si>
  <si>
    <t>Desarrollar un Geoportal que permita aprovechar la actualización cartográfica y sea la base de una infraestructura de datos espaciales que permita la producción de información georeferenciada a nivel desagregado.</t>
  </si>
  <si>
    <t>Consultoría para el desarrollo de las páginas web de información para los gobiernos municipales.</t>
  </si>
  <si>
    <t>Análisis y generación de información censal</t>
  </si>
  <si>
    <t>Consultor experto en diseño de marcos de muestra (integración de marcos de muestra para hogares y empresas)</t>
  </si>
  <si>
    <t>Consultoría para diseño de actividades de capacitación en registros administrativos con propósitos estadísticos: (i) curso sobre registros estadísticos; (ii) asistencia técnica para la DIGESTYC y técnicos del SEN para la construcción de registros estadísticos en El Salvador.</t>
  </si>
  <si>
    <t>Consultor experto en proyecciones demográficas (Refiérase a proyecciones de población por edad y sexo para todos los dominios de estudio, todas divisiones politicas administrativas de El Salvador y las regiones urbano-rural)</t>
  </si>
  <si>
    <t>Consultoría para desarrollar e implementar un plan de mejoramiento de la imagen coroporativa de la DIGESTYC: (i) Diseño de logo; (ii) definición de colores; iii) diseño y promoción del mensaje institucional</t>
  </si>
  <si>
    <t>Consultoría para el desarrollo e implementación de una plataforma de ciberseguridad para la protección de datos y las comunicaciones</t>
  </si>
  <si>
    <t>Auditoria</t>
  </si>
  <si>
    <t>Contratacion Anual</t>
  </si>
  <si>
    <t>Evaluación</t>
  </si>
  <si>
    <t>Evaluaciones intermedia</t>
  </si>
  <si>
    <t>Selección Basada en la Calidad </t>
  </si>
  <si>
    <t>Evaluaciones final</t>
  </si>
  <si>
    <t>Evaluaciones ACB ex-post</t>
  </si>
  <si>
    <t>CONSULTORÍAS INDIVIDUOS</t>
  </si>
  <si>
    <t>Cantidad Estimada de Consultores:</t>
  </si>
  <si>
    <t>No Objeción a los TdR de la Actividad</t>
  </si>
  <si>
    <t>Firma Contrato</t>
  </si>
  <si>
    <t>Conformación Unidad de Dirección Censo de Población y Vivienda</t>
  </si>
  <si>
    <t>Asesor técnico internacional (Individual Consultant)</t>
  </si>
  <si>
    <t>3CV</t>
  </si>
  <si>
    <t>Conformación de Unidad de Dirección Censo de Población y Vivienda</t>
  </si>
  <si>
    <t>Coordinador Tecnico del Censo</t>
  </si>
  <si>
    <t>Gerente de Tecnología de la información</t>
  </si>
  <si>
    <t>Gerente Administración y Finanzas</t>
  </si>
  <si>
    <t>Gerente de Operaciones de campo</t>
  </si>
  <si>
    <t>Gerente Temática y Análisis Censal</t>
  </si>
  <si>
    <t>Jefe Departamento Administrativo</t>
  </si>
  <si>
    <t>Jefe Departamento Financiero</t>
  </si>
  <si>
    <t>Jefe departamento de Procesamiento de datos</t>
  </si>
  <si>
    <t>Jefe departamento de Desarrollo de Aplicaciones y procesamiento de datos</t>
  </si>
  <si>
    <t>Jefe de Operaciones de campo</t>
  </si>
  <si>
    <t>Jefe departamento de Análisis</t>
  </si>
  <si>
    <t>Jefe de departamento de Temática censal</t>
  </si>
  <si>
    <t>Coordinador unidad de Comunicaciones promoción y publicidad</t>
  </si>
  <si>
    <t>Coordinador de Actualización Cartográfica</t>
  </si>
  <si>
    <t>Coordinador de Operaciones Censales</t>
  </si>
  <si>
    <t>Asistente técnico Sub Dir OP. Campo</t>
  </si>
  <si>
    <t>Coordinador de capacitación</t>
  </si>
  <si>
    <t>4 Temáticos y Analistas</t>
  </si>
  <si>
    <t>2 Investigadores estadísticos</t>
  </si>
  <si>
    <t>3 Auxiliares de adquisiciones equipo core</t>
  </si>
  <si>
    <t>2 Auxiliares de adquisiciones temporales para periodos pico</t>
  </si>
  <si>
    <t>Técnico en Adquisiciones</t>
  </si>
  <si>
    <t>2 Asistentes de Finanzas y Tesorería</t>
  </si>
  <si>
    <t>Asistente de Finanzas y Tesorería</t>
  </si>
  <si>
    <t>Asistente Local de Seguridad</t>
  </si>
  <si>
    <t>Asistente de Bienes e Inventario core</t>
  </si>
  <si>
    <t>2 Asistentes de Bienes e Inventario etapas pico</t>
  </si>
  <si>
    <t>Técnico de Recursos Humanos</t>
  </si>
  <si>
    <t>2 Auxiliares en Recursos Humanos</t>
  </si>
  <si>
    <t>Jefe de Sistema de Monitoreo</t>
  </si>
  <si>
    <t>2 Técnicos Programadores para monitoreo</t>
  </si>
  <si>
    <t>2 Auxiliares de Monitoreo</t>
  </si>
  <si>
    <t>Técnico de Presupuesto</t>
  </si>
  <si>
    <t>Auxiliar de comunicación</t>
  </si>
  <si>
    <t>14 Operadores Orientación ciudadana</t>
  </si>
  <si>
    <t>Web master social media manager</t>
  </si>
  <si>
    <t>Diseñadora gráfica</t>
  </si>
  <si>
    <t>Comunicador Social</t>
  </si>
  <si>
    <t>2 Programadores</t>
  </si>
  <si>
    <t>2 Auxiliares de Informática</t>
  </si>
  <si>
    <t xml:space="preserve">Asistente de Dirección </t>
  </si>
  <si>
    <t>Asistente de Coordinación</t>
  </si>
  <si>
    <t>2 Personal de apoyo (conserjes, mensajeros, etc.)</t>
  </si>
  <si>
    <t>Recepcionista</t>
  </si>
  <si>
    <t>2 Auxiliares administrativo financiero</t>
  </si>
  <si>
    <t>30 Motoristas</t>
  </si>
  <si>
    <t>Asistente de transporte</t>
  </si>
  <si>
    <t>Encargado de Almacén</t>
  </si>
  <si>
    <t>Asesor Jurídico</t>
  </si>
  <si>
    <t>Demógrafo</t>
  </si>
  <si>
    <t>Administrador de sistemas</t>
  </si>
  <si>
    <t>Administrador de base de datos</t>
  </si>
  <si>
    <t>Gestor de riesgos</t>
  </si>
  <si>
    <t>Equipo de Cartografia</t>
  </si>
  <si>
    <t>Responsable de cartografía de campo</t>
  </si>
  <si>
    <t>Asistente de cartografía de campo</t>
  </si>
  <si>
    <t>Coordinadores de cartografía de campo</t>
  </si>
  <si>
    <t>Supervisores de cartógrafos</t>
  </si>
  <si>
    <t>Asistentes comunitarios</t>
  </si>
  <si>
    <t>Cartógrafos</t>
  </si>
  <si>
    <t>Sectorizadores material actualización</t>
  </si>
  <si>
    <t>Supervisor de cartógrafos</t>
  </si>
  <si>
    <t>Transporte</t>
  </si>
  <si>
    <t>Supervisores de digitalización (n/a viáticos)</t>
  </si>
  <si>
    <t>Equipo del Laboratorio Cartografia</t>
  </si>
  <si>
    <t>Responsable de cartografía - laboratorio</t>
  </si>
  <si>
    <t>Asistente de cartografía - laboratorio</t>
  </si>
  <si>
    <t xml:space="preserve">Coordinadores de digitalización </t>
  </si>
  <si>
    <t>Programador Qgis</t>
  </si>
  <si>
    <t>Validador base campo</t>
  </si>
  <si>
    <t>Sectorización/segmentación</t>
  </si>
  <si>
    <t>supervisores de digitalización (n/a viáticos)</t>
  </si>
  <si>
    <t xml:space="preserve">Digitalizadores cartográficos (n/a viáticos) </t>
  </si>
  <si>
    <t>Asistente de carga de cartografía</t>
  </si>
  <si>
    <t>Coordinador de Base de Datos</t>
  </si>
  <si>
    <t>Auxiliares de Base de Datos</t>
  </si>
  <si>
    <t>Contrato impresión material cartográfico</t>
  </si>
  <si>
    <t>Censo Piloto</t>
  </si>
  <si>
    <t>Delegado  departamental</t>
  </si>
  <si>
    <t>Financiado con CT</t>
  </si>
  <si>
    <t>Colaboradores departamentales</t>
  </si>
  <si>
    <t>Delegados  municipales</t>
  </si>
  <si>
    <t>Jefe de Sector</t>
  </si>
  <si>
    <t>Supervisores</t>
  </si>
  <si>
    <t xml:space="preserve">Empadronadores </t>
  </si>
  <si>
    <t>Digitadores</t>
  </si>
  <si>
    <t>Archivo Censal</t>
  </si>
  <si>
    <t>Jefe de Archivo</t>
  </si>
  <si>
    <t>Colaborador de archivo</t>
  </si>
  <si>
    <t>Auxiliares de Embalaje y Archivadores</t>
  </si>
  <si>
    <t>Empadronamiento Definitivo</t>
  </si>
  <si>
    <t>Supervisor del  empadronador</t>
  </si>
  <si>
    <t xml:space="preserve">Asistentes  comunitarios </t>
  </si>
  <si>
    <t>Empadronadores</t>
  </si>
  <si>
    <t>Soporte IT</t>
  </si>
  <si>
    <t>Programador de Recolección de datos</t>
  </si>
  <si>
    <t>Encuesta de Cobertura y Calidad</t>
  </si>
  <si>
    <t>Jefe encuesta evaluativa</t>
  </si>
  <si>
    <t>Asistente técnico internacional encuesta evaluativa</t>
  </si>
  <si>
    <t xml:space="preserve">Jefe procesamiento datos </t>
  </si>
  <si>
    <t xml:space="preserve">Técnicos procesamiento de datos  (spss/cspro) </t>
  </si>
  <si>
    <t>Jefe de campo</t>
  </si>
  <si>
    <t>Supervisores generales  (técnicos en supervisión) 13 dep + 4 SS</t>
  </si>
  <si>
    <t>Asistentes comunitarios (operadores logísticos)</t>
  </si>
  <si>
    <t>Procesamiento de Datos (Critica y Codificación)</t>
  </si>
  <si>
    <t>Jefe de Crítica y codificación</t>
  </si>
  <si>
    <t>Supervisor de critica y codificación</t>
  </si>
  <si>
    <t>Críticos codificador</t>
  </si>
  <si>
    <t>Conformación Unidad de Dirección Censo Económico</t>
  </si>
  <si>
    <t>Coordinador de Proyecto</t>
  </si>
  <si>
    <t>Coordinador/a Administrativo</t>
  </si>
  <si>
    <t>Coordinador de Metodología</t>
  </si>
  <si>
    <t>Análista programador</t>
  </si>
  <si>
    <t>Muestrista</t>
  </si>
  <si>
    <t>Progamadores</t>
  </si>
  <si>
    <t>Metodologos</t>
  </si>
  <si>
    <t>Coordinador de campo</t>
  </si>
  <si>
    <t>Colaborador financiero</t>
  </si>
  <si>
    <t>Coordinación Local</t>
  </si>
  <si>
    <t>Coordinador de transporte</t>
  </si>
  <si>
    <t>Jefe de campo (de acuerdo a zona geografica y AMSS)</t>
  </si>
  <si>
    <t xml:space="preserve">Auxiliares de transporte </t>
  </si>
  <si>
    <t>Asistente adminstrativos</t>
  </si>
  <si>
    <t>Ordenanza</t>
  </si>
  <si>
    <t>Motoristas</t>
  </si>
  <si>
    <t>Supervisor de zona</t>
  </si>
  <si>
    <t>Supervisor de campo</t>
  </si>
  <si>
    <t>Encuestador</t>
  </si>
  <si>
    <t>Verificadores de bases de datos</t>
  </si>
  <si>
    <t>Conformación Unidad de Dirección Censo  Agropecuario</t>
  </si>
  <si>
    <t>Consultor en Censo</t>
  </si>
  <si>
    <t>Experto en cartografía</t>
  </si>
  <si>
    <t>Consultor de muestreo</t>
  </si>
  <si>
    <t xml:space="preserve">Asesor  metodología </t>
  </si>
  <si>
    <t>Coordinador del Proyecto</t>
  </si>
  <si>
    <t>Metodologo</t>
  </si>
  <si>
    <t>Técnico Agrónomo</t>
  </si>
  <si>
    <t>Coordinador informatico</t>
  </si>
  <si>
    <t>Administrador de proyecto</t>
  </si>
  <si>
    <t>Asistente Administrativo</t>
  </si>
  <si>
    <t>Supervisores de Digitación</t>
  </si>
  <si>
    <t>Encargado de Archivo Censal</t>
  </si>
  <si>
    <t>Coodinación local</t>
  </si>
  <si>
    <t>Delegado Departamental</t>
  </si>
  <si>
    <t>Asistente Tecnico Operativo Departamental</t>
  </si>
  <si>
    <t xml:space="preserve">programadores </t>
  </si>
  <si>
    <t>Soporte tecnico</t>
  </si>
  <si>
    <t>Axiliares de campo</t>
  </si>
  <si>
    <t>Coordinador de Transporte</t>
  </si>
  <si>
    <t>Asistente de Transporte</t>
  </si>
  <si>
    <t>Cartografía</t>
  </si>
  <si>
    <t>Digitalizadores Cartográficos</t>
  </si>
  <si>
    <t>Técnicos de Control de Calidad de cartografía</t>
  </si>
  <si>
    <t>Asistente Logístico Cartográfico</t>
  </si>
  <si>
    <t xml:space="preserve">cartografos de  áreas y marcos de lista </t>
  </si>
  <si>
    <t>Encuesta de Ingresos y Gastos (ENIGH)</t>
  </si>
  <si>
    <t>Asesoria expertos Internacionales</t>
  </si>
  <si>
    <t xml:space="preserve">Coordinador </t>
  </si>
  <si>
    <t>Tecnico en Metodologia</t>
  </si>
  <si>
    <t>Programador</t>
  </si>
  <si>
    <t>Analista de Precios</t>
  </si>
  <si>
    <t>Coordinador financiero</t>
  </si>
  <si>
    <t>Consultor Nacional IPC</t>
  </si>
  <si>
    <t>Control de Calidad</t>
  </si>
  <si>
    <t>Supervisor nacional</t>
  </si>
  <si>
    <t>Jefe de Campo</t>
  </si>
  <si>
    <t>Auxiliar de jefe campo</t>
  </si>
  <si>
    <t>Asistente Logistico</t>
  </si>
  <si>
    <t>Tecnico de apoyo a la coordinación local</t>
  </si>
  <si>
    <t>Supervisor de Brigada</t>
  </si>
  <si>
    <t>Entrevistador</t>
  </si>
  <si>
    <t>Motorista</t>
  </si>
  <si>
    <t>Digitador</t>
  </si>
  <si>
    <t>Administración del Programa (UGP)</t>
  </si>
  <si>
    <t>Coordinador General del Programa</t>
  </si>
  <si>
    <t>Contratación Directa </t>
  </si>
  <si>
    <t>Planificador Estratégico del Programa (1)</t>
  </si>
  <si>
    <t>ene-22</t>
  </si>
  <si>
    <t>Apoyo Técnico Especializado</t>
  </si>
  <si>
    <t xml:space="preserve">Especialista Financiero del Programa (1) </t>
  </si>
  <si>
    <t>ene-21</t>
  </si>
  <si>
    <t xml:space="preserve">Especialista en Adquisiciones del Programa (1) </t>
  </si>
  <si>
    <t>Apoyo técnico para las evaluaciones (1)</t>
  </si>
  <si>
    <t>Apoyo técnico para el seguimiento (1)</t>
  </si>
  <si>
    <t>Asesoría Legal (1)</t>
  </si>
  <si>
    <t>Consultor apoyo UGP</t>
  </si>
  <si>
    <t>CAPACITACIÓN</t>
  </si>
  <si>
    <t>Operación del Censo</t>
  </si>
  <si>
    <t>Talleres de Divulgación de Resultados</t>
  </si>
  <si>
    <t>Selección basada en el menor costo </t>
  </si>
  <si>
    <t>Capacitación para el manejo de datos</t>
  </si>
  <si>
    <t>Capacitación en el aprovechamiento de innovaciones tecnológicas</t>
  </si>
  <si>
    <t>Desarrollar actividades de capacitación en registros administrativos con propósitos estadísticos: (i) curso sobre registros estadísticos; (ii) asistencia técnica para la DIGESTYC y técnicos del SEN para la construcción de registros estadísticos en El Salvador.</t>
  </si>
  <si>
    <t>Capacitación en técnicas de muestreo y procedimientos de estimación para encuestas económicas y sociales</t>
  </si>
  <si>
    <t>Facilitadores</t>
  </si>
  <si>
    <t>Taller de Capacitación</t>
  </si>
  <si>
    <t>Supervisor de digitación</t>
  </si>
  <si>
    <t>Instructores de capacitación</t>
  </si>
  <si>
    <t>Instructor de Capacitación alimentación</t>
  </si>
  <si>
    <t>Facilitadores alimentación</t>
  </si>
  <si>
    <t>Intructores de capacitación</t>
  </si>
  <si>
    <t>Intructor de Capacitación</t>
  </si>
  <si>
    <t>Supervisor departamentales</t>
  </si>
  <si>
    <t>Empadronadores y supervisores del censo nacional</t>
  </si>
  <si>
    <t>Capacitaciones/Pasantías para el fortalecimiento de la UCP</t>
  </si>
  <si>
    <t>enero 2022</t>
  </si>
  <si>
    <t>Junio 2022</t>
  </si>
  <si>
    <t xml:space="preserve"> 552  alimentación cartografos</t>
  </si>
  <si>
    <t>Selección Basado en Presupuesto Fijo </t>
  </si>
  <si>
    <t>Capacitación Alimentación</t>
  </si>
  <si>
    <t>Capacitación CS PRO para programadores</t>
  </si>
  <si>
    <t>Subproyecto</t>
  </si>
  <si>
    <t>Objeto de la Transferencia:</t>
  </si>
  <si>
    <t>Cantidad Estimada de Subproyectos:</t>
  </si>
  <si>
    <t>Comentarios</t>
  </si>
  <si>
    <t>Firma del Contrato / Convenio por Adjudicación de los Subproyectos</t>
  </si>
  <si>
    <t>Fecha de 
Transferencia</t>
  </si>
  <si>
    <t>Gastos Operativos: Servicios Basicos de la Unidad de Direccion (tales como agua, energia electrica)</t>
  </si>
  <si>
    <t>Gastos de publicaciones para contrataciones</t>
  </si>
  <si>
    <t>Ene-23</t>
  </si>
  <si>
    <t>Gasto operativo Servicio Transporte</t>
  </si>
  <si>
    <t>Gastos Operativos: Wifi Routers</t>
  </si>
  <si>
    <t xml:space="preserve">Gastos Operativos: Combustible Vehículos Unidad de Direccion </t>
  </si>
  <si>
    <t>Gastos Operativos: Combustible Vehículos durante etapa censal</t>
  </si>
  <si>
    <t>Gastos Operativos: Viáticos en el interior</t>
  </si>
  <si>
    <t>Previsto Año 1, Año 2</t>
  </si>
  <si>
    <t>Costo operacional de Equipo redes</t>
  </si>
  <si>
    <t>Gastos Operativos: Plan de telefonía para personal de supervisión y soporte</t>
  </si>
  <si>
    <t>Gastos Operativos: Edificio de Oficinas (incluye renta)</t>
  </si>
  <si>
    <t>Gastos Operativos: Servicio de logística para entrega a municipios, debe incluir seguridad</t>
  </si>
  <si>
    <t>Gastos Operativos: Servicios y Suministros de la Unidad de Dirección</t>
  </si>
  <si>
    <t>Gastos Operativos: Carburantes, lubricantes</t>
  </si>
  <si>
    <t>Sistema Nacional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</si>
  <si>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</si>
  <si>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</si>
  <si>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</si>
  <si>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</si>
  <si>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</si>
  <si>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</si>
  <si>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</si>
  <si>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</si>
  <si>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Licitación Pública Internacional </t>
  </si>
  <si>
    <t>Licitación Internacional Limitada </t>
  </si>
  <si>
    <t>Licitación Pública Internacional con Precalificación</t>
  </si>
  <si>
    <t>Licitación Pública Internacional en 2 etapas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</si>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</sst>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164" formatCode="&quot;$&quot;#,##0;[Red]\-&quot;$&quot;#,##0"/>
    <numFmt numFmtId="165" formatCode="&quot;$&quot;#,##0.00;[Red]\-&quot;$&quot;#,##0.00"/>
    <numFmt numFmtId="166" formatCode="_-&quot;$&quot;* #,##0.00_-;\-&quot;$&quot;* #,##0.00_-;_-&quot;$&quot;* &quot;-&quot;??_-;_-@_-"/>
    <numFmt numFmtId="167" formatCode="[$USD]\ #,##0.00"/>
    <numFmt numFmtId="168" formatCode="[$USD]\ #,##0"/>
    <numFmt numFmtId="169" formatCode="_(* #,##0_);_(* \(#,##0\);_(* &quot;-&quot;??_);_(@_)"/>
  </numFmts>
  <fonts count="5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0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4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33" fillId="0" borderId="0" applyFont="0" applyFill="0" applyBorder="0" applyAlignment="0" applyProtection="0"/>
    <xf numFmtId="0" fontId="3" fillId="0" borderId="0"/>
    <xf numFmtId="0" fontId="1" fillId="0" borderId="0"/>
    <xf numFmtId="166" fontId="33" fillId="0" borderId="0" applyFont="0" applyFill="0" applyBorder="0" applyAlignment="0" applyProtection="0"/>
    <xf numFmtId="0" fontId="1" fillId="23" borderId="7" applyNumberFormat="0" applyFont="0" applyAlignment="0" applyProtection="0"/>
  </cellStyleXfs>
  <cellXfs count="295">
    <xf numFmtId="0" fontId="0" fillId="0" borderId="0" xfId="0"/>
    <xf numFmtId="0" fontId="2" fillId="0" borderId="0" xfId="38"/>
    <xf numFmtId="0" fontId="22" fillId="0" borderId="17" xfId="38" applyFont="1" applyBorder="1" applyAlignment="1">
      <alignment vertical="center" wrapText="1"/>
    </xf>
    <xf numFmtId="0" fontId="22" fillId="0" borderId="10" xfId="38" applyFont="1" applyBorder="1" applyAlignment="1">
      <alignment vertical="center" wrapText="1"/>
    </xf>
    <xf numFmtId="0" fontId="22" fillId="0" borderId="14" xfId="38" applyFont="1" applyBorder="1" applyAlignment="1">
      <alignment vertical="center" wrapText="1"/>
    </xf>
    <xf numFmtId="0" fontId="22" fillId="0" borderId="18" xfId="38" applyFont="1" applyBorder="1" applyAlignment="1">
      <alignment vertical="center" wrapText="1"/>
    </xf>
    <xf numFmtId="0" fontId="22" fillId="0" borderId="15" xfId="38" applyFont="1" applyBorder="1" applyAlignment="1">
      <alignment vertical="center" wrapText="1"/>
    </xf>
    <xf numFmtId="0" fontId="22" fillId="0" borderId="16" xfId="38" applyFont="1" applyBorder="1" applyAlignment="1">
      <alignment vertical="center" wrapText="1"/>
    </xf>
    <xf numFmtId="0" fontId="29" fillId="0" borderId="18" xfId="1" applyFont="1" applyBorder="1" applyAlignment="1">
      <alignment horizontal="left" vertical="center" wrapText="1"/>
    </xf>
    <xf numFmtId="0" fontId="22" fillId="0" borderId="17" xfId="1" quotePrefix="1" applyFont="1" applyBorder="1"/>
    <xf numFmtId="0" fontId="22" fillId="0" borderId="17" xfId="1" applyFont="1" applyBorder="1"/>
    <xf numFmtId="0" fontId="1" fillId="0" borderId="0" xfId="1"/>
    <xf numFmtId="0" fontId="22" fillId="0" borderId="0" xfId="1" applyFont="1" applyAlignment="1">
      <alignment vertical="center"/>
    </xf>
    <xf numFmtId="167" fontId="22" fillId="0" borderId="10" xfId="1" applyNumberFormat="1" applyFont="1" applyBorder="1" applyAlignment="1">
      <alignment horizontal="right" vertical="center" wrapText="1"/>
    </xf>
    <xf numFmtId="4" fontId="22" fillId="0" borderId="10" xfId="38" applyNumberFormat="1" applyFont="1" applyBorder="1" applyAlignment="1">
      <alignment vertical="center" wrapText="1"/>
    </xf>
    <xf numFmtId="4" fontId="22" fillId="0" borderId="15" xfId="38" applyNumberFormat="1" applyFont="1" applyBorder="1" applyAlignment="1">
      <alignment vertical="center" wrapText="1"/>
    </xf>
    <xf numFmtId="10" fontId="22" fillId="0" borderId="10" xfId="38" applyNumberFormat="1" applyFont="1" applyBorder="1" applyAlignment="1">
      <alignment vertical="center" wrapText="1"/>
    </xf>
    <xf numFmtId="10" fontId="22" fillId="0" borderId="15" xfId="38" applyNumberFormat="1" applyFont="1" applyBorder="1" applyAlignment="1">
      <alignment vertical="center" wrapText="1"/>
    </xf>
    <xf numFmtId="10" fontId="0" fillId="0" borderId="0" xfId="0" applyNumberFormat="1"/>
    <xf numFmtId="0" fontId="22" fillId="0" borderId="0" xfId="38" applyFont="1" applyAlignment="1">
      <alignment vertical="center" wrapText="1"/>
    </xf>
    <xf numFmtId="10" fontId="22" fillId="0" borderId="0" xfId="38" applyNumberFormat="1" applyFont="1" applyAlignment="1">
      <alignment vertical="center" wrapText="1"/>
    </xf>
    <xf numFmtId="0" fontId="22" fillId="0" borderId="0" xfId="1" applyFont="1" applyAlignment="1">
      <alignment vertical="center" wrapText="1"/>
    </xf>
    <xf numFmtId="0" fontId="1" fillId="0" borderId="0" xfId="38" applyFont="1"/>
    <xf numFmtId="0" fontId="31" fillId="0" borderId="0" xfId="0" applyFont="1"/>
    <xf numFmtId="0" fontId="22" fillId="0" borderId="0" xfId="1" applyFont="1" applyAlignment="1">
      <alignment horizontal="left" vertical="center" wrapText="1"/>
    </xf>
    <xf numFmtId="0" fontId="22" fillId="0" borderId="20" xfId="38" applyFont="1" applyBorder="1" applyAlignment="1">
      <alignment vertical="center" wrapText="1"/>
    </xf>
    <xf numFmtId="10" fontId="22" fillId="0" borderId="20" xfId="38" applyNumberFormat="1" applyFont="1" applyBorder="1" applyAlignment="1">
      <alignment vertical="center" wrapText="1"/>
    </xf>
    <xf numFmtId="0" fontId="22" fillId="0" borderId="27" xfId="38" applyFont="1" applyBorder="1" applyAlignment="1">
      <alignment vertical="center" wrapText="1"/>
    </xf>
    <xf numFmtId="0" fontId="22" fillId="0" borderId="23" xfId="38" applyFont="1" applyBorder="1" applyAlignment="1">
      <alignment horizontal="center" vertical="center" wrapText="1"/>
    </xf>
    <xf numFmtId="0" fontId="22" fillId="0" borderId="20" xfId="38" applyFont="1" applyBorder="1" applyAlignment="1">
      <alignment horizontal="center" vertical="center" wrapText="1"/>
    </xf>
    <xf numFmtId="10" fontId="22" fillId="0" borderId="10" xfId="38" applyNumberFormat="1" applyFont="1" applyBorder="1" applyAlignment="1">
      <alignment horizontal="center" vertical="center" wrapText="1"/>
    </xf>
    <xf numFmtId="10" fontId="22" fillId="0" borderId="15" xfId="38" applyNumberFormat="1" applyFont="1" applyBorder="1" applyAlignment="1">
      <alignment horizontal="center" vertical="center" wrapText="1"/>
    </xf>
    <xf numFmtId="10" fontId="0" fillId="0" borderId="0" xfId="0" applyNumberFormat="1" applyAlignment="1">
      <alignment horizontal="center"/>
    </xf>
    <xf numFmtId="4" fontId="22" fillId="0" borderId="10" xfId="38" applyNumberFormat="1" applyFont="1" applyBorder="1" applyAlignment="1">
      <alignment horizontal="center" vertical="center" wrapText="1"/>
    </xf>
    <xf numFmtId="4" fontId="22" fillId="0" borderId="15" xfId="38" applyNumberFormat="1" applyFont="1" applyBorder="1" applyAlignment="1">
      <alignment horizontal="center" vertical="center" wrapText="1"/>
    </xf>
    <xf numFmtId="4" fontId="22" fillId="0" borderId="0" xfId="38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22" fillId="0" borderId="20" xfId="38" applyNumberFormat="1" applyFont="1" applyBorder="1" applyAlignment="1">
      <alignment horizontal="center" vertical="center" wrapText="1"/>
    </xf>
    <xf numFmtId="0" fontId="22" fillId="0" borderId="0" xfId="38" applyFont="1" applyAlignment="1">
      <alignment horizontal="center" vertical="center" wrapText="1"/>
    </xf>
    <xf numFmtId="0" fontId="22" fillId="0" borderId="31" xfId="38" applyFont="1" applyBorder="1" applyAlignment="1">
      <alignment vertical="center" wrapText="1"/>
    </xf>
    <xf numFmtId="10" fontId="22" fillId="0" borderId="31" xfId="38" applyNumberFormat="1" applyFont="1" applyBorder="1" applyAlignment="1">
      <alignment vertical="center" wrapText="1"/>
    </xf>
    <xf numFmtId="0" fontId="22" fillId="0" borderId="32" xfId="38" applyFont="1" applyBorder="1" applyAlignment="1">
      <alignment vertical="center" wrapText="1"/>
    </xf>
    <xf numFmtId="0" fontId="22" fillId="0" borderId="30" xfId="38" applyFont="1" applyBorder="1" applyAlignment="1">
      <alignment horizontal="center" vertical="center" wrapText="1"/>
    </xf>
    <xf numFmtId="0" fontId="35" fillId="0" borderId="0" xfId="1" applyFont="1" applyAlignment="1">
      <alignment horizontal="center"/>
    </xf>
    <xf numFmtId="0" fontId="22" fillId="0" borderId="15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22" fillId="0" borderId="10" xfId="38" applyFont="1" applyBorder="1" applyAlignment="1">
      <alignment horizontal="center" vertical="center" wrapText="1"/>
    </xf>
    <xf numFmtId="0" fontId="22" fillId="0" borderId="15" xfId="38" applyFont="1" applyBorder="1" applyAlignment="1">
      <alignment horizontal="center" vertical="center" wrapText="1"/>
    </xf>
    <xf numFmtId="167" fontId="0" fillId="0" borderId="0" xfId="0" applyNumberFormat="1"/>
    <xf numFmtId="0" fontId="0" fillId="0" borderId="10" xfId="0" applyBorder="1"/>
    <xf numFmtId="164" fontId="37" fillId="24" borderId="10" xfId="0" applyNumberFormat="1" applyFont="1" applyFill="1" applyBorder="1" applyAlignment="1">
      <alignment vertical="center" wrapText="1"/>
    </xf>
    <xf numFmtId="17" fontId="37" fillId="26" borderId="10" xfId="0" applyNumberFormat="1" applyFont="1" applyFill="1" applyBorder="1" applyAlignment="1">
      <alignment vertical="center" wrapText="1"/>
    </xf>
    <xf numFmtId="17" fontId="22" fillId="26" borderId="12" xfId="0" applyNumberFormat="1" applyFont="1" applyFill="1" applyBorder="1" applyAlignment="1">
      <alignment vertical="center" wrapText="1"/>
    </xf>
    <xf numFmtId="0" fontId="0" fillId="25" borderId="10" xfId="0" applyFill="1" applyBorder="1"/>
    <xf numFmtId="0" fontId="24" fillId="26" borderId="10" xfId="38" applyFont="1" applyFill="1" applyBorder="1" applyAlignment="1">
      <alignment horizontal="center" vertical="center" wrapText="1"/>
    </xf>
    <xf numFmtId="0" fontId="24" fillId="26" borderId="14" xfId="38" applyFont="1" applyFill="1" applyBorder="1" applyAlignment="1">
      <alignment horizontal="center" vertical="center" wrapText="1"/>
    </xf>
    <xf numFmtId="164" fontId="37" fillId="26" borderId="10" xfId="0" applyNumberFormat="1" applyFont="1" applyFill="1" applyBorder="1" applyAlignment="1">
      <alignment vertical="center" wrapText="1"/>
    </xf>
    <xf numFmtId="9" fontId="22" fillId="26" borderId="10" xfId="44" applyFont="1" applyFill="1" applyBorder="1" applyAlignment="1">
      <alignment horizontal="center" vertical="center" wrapText="1"/>
    </xf>
    <xf numFmtId="0" fontId="22" fillId="26" borderId="10" xfId="38" applyFont="1" applyFill="1" applyBorder="1" applyAlignment="1">
      <alignment horizontal="center" vertical="center" wrapText="1"/>
    </xf>
    <xf numFmtId="164" fontId="0" fillId="0" borderId="0" xfId="0" applyNumberFormat="1"/>
    <xf numFmtId="0" fontId="0" fillId="27" borderId="0" xfId="0" applyFill="1"/>
    <xf numFmtId="167" fontId="22" fillId="0" borderId="0" xfId="1" applyNumberFormat="1" applyFont="1" applyAlignment="1">
      <alignment horizontal="right" vertical="center" wrapText="1"/>
    </xf>
    <xf numFmtId="168" fontId="22" fillId="0" borderId="14" xfId="1" applyNumberFormat="1" applyFont="1" applyBorder="1" applyAlignment="1">
      <alignment horizontal="right" vertical="center" wrapText="1"/>
    </xf>
    <xf numFmtId="167" fontId="22" fillId="0" borderId="20" xfId="1" applyNumberFormat="1" applyFont="1" applyBorder="1" applyAlignment="1">
      <alignment horizontal="right" vertical="center" wrapText="1"/>
    </xf>
    <xf numFmtId="0" fontId="39" fillId="28" borderId="11" xfId="1" applyFont="1" applyFill="1" applyBorder="1" applyAlignment="1">
      <alignment horizontal="center" vertical="center"/>
    </xf>
    <xf numFmtId="0" fontId="39" fillId="28" borderId="12" xfId="1" applyFont="1" applyFill="1" applyBorder="1" applyAlignment="1">
      <alignment horizontal="center" vertical="center"/>
    </xf>
    <xf numFmtId="0" fontId="39" fillId="28" borderId="13" xfId="1" applyFont="1" applyFill="1" applyBorder="1" applyAlignment="1">
      <alignment horizontal="center" vertical="center" wrapText="1"/>
    </xf>
    <xf numFmtId="0" fontId="28" fillId="28" borderId="21" xfId="1" applyFont="1" applyFill="1" applyBorder="1" applyAlignment="1">
      <alignment horizontal="center" vertical="center"/>
    </xf>
    <xf numFmtId="0" fontId="28" fillId="28" borderId="22" xfId="1" applyFont="1" applyFill="1" applyBorder="1" applyAlignment="1">
      <alignment horizontal="center" vertical="center"/>
    </xf>
    <xf numFmtId="0" fontId="22" fillId="0" borderId="13" xfId="1" applyFont="1" applyBorder="1" applyAlignment="1">
      <alignment vertical="center" wrapText="1"/>
    </xf>
    <xf numFmtId="0" fontId="22" fillId="0" borderId="14" xfId="1" applyFont="1" applyBorder="1" applyAlignment="1">
      <alignment vertical="center" wrapText="1"/>
    </xf>
    <xf numFmtId="0" fontId="22" fillId="0" borderId="16" xfId="1" applyFont="1" applyBorder="1" applyAlignment="1">
      <alignment vertical="center" wrapText="1"/>
    </xf>
    <xf numFmtId="0" fontId="23" fillId="28" borderId="17" xfId="1" applyFont="1" applyFill="1" applyBorder="1" applyAlignment="1">
      <alignment horizontal="center" vertical="center" wrapText="1"/>
    </xf>
    <xf numFmtId="0" fontId="23" fillId="28" borderId="10" xfId="1" applyFont="1" applyFill="1" applyBorder="1" applyAlignment="1">
      <alignment horizontal="center" vertical="center" wrapText="1"/>
    </xf>
    <xf numFmtId="0" fontId="23" fillId="28" borderId="14" xfId="1" applyFont="1" applyFill="1" applyBorder="1" applyAlignment="1">
      <alignment horizontal="center" vertical="center" wrapText="1"/>
    </xf>
    <xf numFmtId="0" fontId="23" fillId="28" borderId="18" xfId="1" applyFont="1" applyFill="1" applyBorder="1" applyAlignment="1">
      <alignment horizontal="center" vertical="center" wrapText="1"/>
    </xf>
    <xf numFmtId="167" fontId="23" fillId="28" borderId="15" xfId="1" applyNumberFormat="1" applyFont="1" applyFill="1" applyBorder="1" applyAlignment="1">
      <alignment horizontal="right" vertical="center" wrapText="1"/>
    </xf>
    <xf numFmtId="167" fontId="23" fillId="28" borderId="16" xfId="1" applyNumberFormat="1" applyFont="1" applyFill="1" applyBorder="1" applyAlignment="1">
      <alignment horizontal="right" vertical="center" wrapText="1"/>
    </xf>
    <xf numFmtId="0" fontId="23" fillId="28" borderId="11" xfId="38" applyFont="1" applyFill="1" applyBorder="1" applyAlignment="1">
      <alignment horizontal="left" vertical="center" wrapText="1"/>
    </xf>
    <xf numFmtId="0" fontId="23" fillId="28" borderId="12" xfId="38" applyFont="1" applyFill="1" applyBorder="1" applyAlignment="1">
      <alignment horizontal="left" vertical="center" wrapText="1"/>
    </xf>
    <xf numFmtId="0" fontId="23" fillId="28" borderId="13" xfId="38" applyFont="1" applyFill="1" applyBorder="1" applyAlignment="1">
      <alignment horizontal="left" vertical="center" wrapText="1"/>
    </xf>
    <xf numFmtId="4" fontId="24" fillId="28" borderId="10" xfId="38" applyNumberFormat="1" applyFont="1" applyFill="1" applyBorder="1" applyAlignment="1">
      <alignment horizontal="center" vertical="center" wrapText="1"/>
    </xf>
    <xf numFmtId="10" fontId="24" fillId="28" borderId="10" xfId="38" applyNumberFormat="1" applyFont="1" applyFill="1" applyBorder="1" applyAlignment="1">
      <alignment horizontal="center" vertical="center" wrapText="1"/>
    </xf>
    <xf numFmtId="0" fontId="24" fillId="28" borderId="10" xfId="38" applyFont="1" applyFill="1" applyBorder="1" applyAlignment="1">
      <alignment horizontal="center" vertical="center" wrapText="1"/>
    </xf>
    <xf numFmtId="4" fontId="24" fillId="28" borderId="20" xfId="38" applyNumberFormat="1" applyFont="1" applyFill="1" applyBorder="1" applyAlignment="1">
      <alignment horizontal="center" vertical="center" wrapText="1"/>
    </xf>
    <xf numFmtId="10" fontId="24" fillId="28" borderId="20" xfId="38" applyNumberFormat="1" applyFont="1" applyFill="1" applyBorder="1" applyAlignment="1">
      <alignment horizontal="center" vertical="center" wrapText="1"/>
    </xf>
    <xf numFmtId="0" fontId="24" fillId="28" borderId="20" xfId="38" applyFont="1" applyFill="1" applyBorder="1" applyAlignment="1">
      <alignment horizontal="center" vertical="center" wrapText="1"/>
    </xf>
    <xf numFmtId="0" fontId="0" fillId="25" borderId="0" xfId="0" applyFill="1"/>
    <xf numFmtId="0" fontId="22" fillId="0" borderId="24" xfId="38" applyFont="1" applyBorder="1" applyAlignment="1">
      <alignment vertical="center" wrapText="1"/>
    </xf>
    <xf numFmtId="0" fontId="22" fillId="0" borderId="33" xfId="38" applyFont="1" applyBorder="1" applyAlignment="1">
      <alignment vertical="center" wrapText="1"/>
    </xf>
    <xf numFmtId="4" fontId="22" fillId="0" borderId="33" xfId="38" applyNumberFormat="1" applyFont="1" applyBorder="1" applyAlignment="1">
      <alignment horizontal="center" vertical="center" wrapText="1"/>
    </xf>
    <xf numFmtId="10" fontId="22" fillId="0" borderId="33" xfId="38" applyNumberFormat="1" applyFont="1" applyBorder="1" applyAlignment="1">
      <alignment vertical="center" wrapText="1"/>
    </xf>
    <xf numFmtId="0" fontId="22" fillId="0" borderId="35" xfId="38" applyFont="1" applyBorder="1" applyAlignment="1">
      <alignment vertical="center" wrapText="1"/>
    </xf>
    <xf numFmtId="0" fontId="22" fillId="26" borderId="12" xfId="38" applyFont="1" applyFill="1" applyBorder="1" applyAlignment="1">
      <alignment horizontal="left" vertical="center" wrapText="1"/>
    </xf>
    <xf numFmtId="0" fontId="24" fillId="26" borderId="12" xfId="38" applyFont="1" applyFill="1" applyBorder="1" applyAlignment="1">
      <alignment horizontal="center" vertical="center" wrapText="1"/>
    </xf>
    <xf numFmtId="0" fontId="22" fillId="26" borderId="12" xfId="38" applyFont="1" applyFill="1" applyBorder="1" applyAlignment="1">
      <alignment horizontal="center" vertical="center" wrapText="1"/>
    </xf>
    <xf numFmtId="9" fontId="22" fillId="26" borderId="12" xfId="44" applyFont="1" applyFill="1" applyBorder="1" applyAlignment="1">
      <alignment horizontal="center" vertical="center" wrapText="1"/>
    </xf>
    <xf numFmtId="17" fontId="37" fillId="26" borderId="12" xfId="0" applyNumberFormat="1" applyFont="1" applyFill="1" applyBorder="1" applyAlignment="1">
      <alignment horizontal="center" vertical="center" wrapText="1"/>
    </xf>
    <xf numFmtId="0" fontId="24" fillId="26" borderId="13" xfId="38" applyFon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top" wrapText="1"/>
    </xf>
    <xf numFmtId="3" fontId="29" fillId="0" borderId="33" xfId="38" applyNumberFormat="1" applyFont="1" applyBorder="1" applyAlignment="1">
      <alignment vertical="center" wrapText="1"/>
    </xf>
    <xf numFmtId="10" fontId="22" fillId="0" borderId="33" xfId="38" applyNumberFormat="1" applyFont="1" applyBorder="1" applyAlignment="1">
      <alignment horizontal="center" vertical="center" wrapText="1"/>
    </xf>
    <xf numFmtId="4" fontId="22" fillId="26" borderId="10" xfId="46" applyNumberFormat="1" applyFont="1" applyFill="1" applyBorder="1"/>
    <xf numFmtId="0" fontId="22" fillId="26" borderId="10" xfId="0" applyFont="1" applyFill="1" applyBorder="1" applyAlignment="1">
      <alignment horizontal="center"/>
    </xf>
    <xf numFmtId="0" fontId="22" fillId="26" borderId="10" xfId="0" applyFont="1" applyFill="1" applyBorder="1"/>
    <xf numFmtId="0" fontId="23" fillId="28" borderId="23" xfId="1" applyFont="1" applyFill="1" applyBorder="1" applyAlignment="1">
      <alignment horizontal="center" vertical="center" wrapText="1"/>
    </xf>
    <xf numFmtId="0" fontId="23" fillId="28" borderId="20" xfId="1" applyFont="1" applyFill="1" applyBorder="1" applyAlignment="1">
      <alignment horizontal="center" vertical="center" wrapText="1"/>
    </xf>
    <xf numFmtId="0" fontId="23" fillId="28" borderId="27" xfId="1" applyFont="1" applyFill="1" applyBorder="1" applyAlignment="1">
      <alignment horizontal="center" vertical="center" wrapText="1"/>
    </xf>
    <xf numFmtId="0" fontId="23" fillId="28" borderId="24" xfId="1" applyFont="1" applyFill="1" applyBorder="1" applyAlignment="1">
      <alignment horizontal="center" vertical="center" wrapText="1"/>
    </xf>
    <xf numFmtId="168" fontId="23" fillId="28" borderId="33" xfId="1" applyNumberFormat="1" applyFont="1" applyFill="1" applyBorder="1" applyAlignment="1">
      <alignment horizontal="right" vertical="center" wrapText="1"/>
    </xf>
    <xf numFmtId="168" fontId="22" fillId="0" borderId="13" xfId="1" applyNumberFormat="1" applyFont="1" applyBorder="1" applyAlignment="1">
      <alignment horizontal="right" vertical="center" wrapText="1"/>
    </xf>
    <xf numFmtId="168" fontId="22" fillId="0" borderId="16" xfId="1" applyNumberFormat="1" applyFont="1" applyBorder="1" applyAlignment="1">
      <alignment horizontal="right" vertical="center" wrapText="1"/>
    </xf>
    <xf numFmtId="0" fontId="22" fillId="0" borderId="11" xfId="1" applyFont="1" applyBorder="1" applyAlignment="1">
      <alignment vertical="center" wrapText="1"/>
    </xf>
    <xf numFmtId="169" fontId="0" fillId="0" borderId="12" xfId="0" applyNumberFormat="1" applyBorder="1" applyAlignment="1">
      <alignment vertical="center"/>
    </xf>
    <xf numFmtId="0" fontId="22" fillId="0" borderId="17" xfId="1" applyFont="1" applyBorder="1" applyAlignment="1">
      <alignment vertical="center" wrapText="1"/>
    </xf>
    <xf numFmtId="169" fontId="0" fillId="0" borderId="10" xfId="0" applyNumberFormat="1" applyBorder="1" applyAlignment="1">
      <alignment vertical="center"/>
    </xf>
    <xf numFmtId="0" fontId="22" fillId="0" borderId="18" xfId="1" applyFont="1" applyBorder="1" applyAlignment="1">
      <alignment vertical="center" wrapText="1"/>
    </xf>
    <xf numFmtId="169" fontId="0" fillId="0" borderId="15" xfId="0" applyNumberFormat="1" applyBorder="1" applyAlignment="1">
      <alignment vertical="center"/>
    </xf>
    <xf numFmtId="9" fontId="22" fillId="0" borderId="20" xfId="38" applyNumberFormat="1" applyFont="1" applyBorder="1" applyAlignment="1">
      <alignment horizontal="center" vertical="center" wrapText="1"/>
    </xf>
    <xf numFmtId="168" fontId="23" fillId="28" borderId="35" xfId="1" applyNumberFormat="1" applyFont="1" applyFill="1" applyBorder="1" applyAlignment="1">
      <alignment horizontal="right" vertical="center" wrapText="1"/>
    </xf>
    <xf numFmtId="0" fontId="22" fillId="26" borderId="10" xfId="38" applyFont="1" applyFill="1" applyBorder="1" applyAlignment="1">
      <alignment vertical="center" wrapText="1"/>
    </xf>
    <xf numFmtId="166" fontId="29" fillId="0" borderId="0" xfId="47" applyFont="1" applyFill="1" applyBorder="1" applyAlignment="1">
      <alignment horizontal="center" vertical="center" wrapText="1"/>
    </xf>
    <xf numFmtId="166" fontId="22" fillId="0" borderId="0" xfId="47" applyFont="1" applyFill="1" applyBorder="1" applyAlignment="1">
      <alignment horizontal="center" vertical="center" wrapText="1"/>
    </xf>
    <xf numFmtId="17" fontId="22" fillId="26" borderId="10" xfId="0" applyNumberFormat="1" applyFont="1" applyFill="1" applyBorder="1" applyAlignment="1">
      <alignment horizontal="center" vertical="center" wrapText="1"/>
    </xf>
    <xf numFmtId="0" fontId="22" fillId="0" borderId="30" xfId="38" applyFont="1" applyBorder="1" applyAlignment="1">
      <alignment vertical="center" wrapText="1"/>
    </xf>
    <xf numFmtId="4" fontId="29" fillId="0" borderId="31" xfId="38" applyNumberFormat="1" applyFont="1" applyBorder="1" applyAlignment="1">
      <alignment horizontal="center" vertical="center" wrapText="1"/>
    </xf>
    <xf numFmtId="4" fontId="22" fillId="0" borderId="31" xfId="38" applyNumberFormat="1" applyFont="1" applyBorder="1" applyAlignment="1">
      <alignment horizontal="center" vertical="center" wrapText="1"/>
    </xf>
    <xf numFmtId="17" fontId="22" fillId="26" borderId="43" xfId="0" applyNumberFormat="1" applyFont="1" applyFill="1" applyBorder="1" applyAlignment="1">
      <alignment horizontal="right" vertical="center" wrapText="1"/>
    </xf>
    <xf numFmtId="0" fontId="47" fillId="0" borderId="0" xfId="0" applyFont="1"/>
    <xf numFmtId="8" fontId="46" fillId="24" borderId="44" xfId="0" applyNumberFormat="1" applyFont="1" applyFill="1" applyBorder="1" applyAlignment="1">
      <alignment vertical="center" wrapText="1"/>
    </xf>
    <xf numFmtId="8" fontId="49" fillId="0" borderId="0" xfId="38" applyNumberFormat="1" applyFont="1"/>
    <xf numFmtId="165" fontId="29" fillId="0" borderId="33" xfId="47" applyNumberFormat="1" applyFont="1" applyFill="1" applyBorder="1" applyAlignment="1">
      <alignment horizontal="right" vertical="center" wrapText="1"/>
    </xf>
    <xf numFmtId="165" fontId="29" fillId="0" borderId="31" xfId="47" applyNumberFormat="1" applyFont="1" applyFill="1" applyBorder="1" applyAlignment="1">
      <alignment horizontal="center" vertical="center" wrapText="1"/>
    </xf>
    <xf numFmtId="8" fontId="0" fillId="0" borderId="0" xfId="0" applyNumberFormat="1"/>
    <xf numFmtId="4" fontId="22" fillId="26" borderId="10" xfId="46" applyNumberFormat="1" applyFont="1" applyFill="1" applyBorder="1" applyAlignment="1">
      <alignment vertical="center"/>
    </xf>
    <xf numFmtId="0" fontId="50" fillId="0" borderId="0" xfId="38" applyFont="1"/>
    <xf numFmtId="0" fontId="50" fillId="0" borderId="0" xfId="46" applyFont="1"/>
    <xf numFmtId="4" fontId="50" fillId="0" borderId="0" xfId="46" applyNumberFormat="1" applyFont="1"/>
    <xf numFmtId="0" fontId="49" fillId="0" borderId="0" xfId="38" applyFont="1"/>
    <xf numFmtId="164" fontId="47" fillId="0" borderId="0" xfId="0" applyNumberFormat="1" applyFont="1"/>
    <xf numFmtId="0" fontId="22" fillId="26" borderId="10" xfId="38" applyFont="1" applyFill="1" applyBorder="1" applyAlignment="1">
      <alignment horizontal="left" vertical="center" wrapText="1"/>
    </xf>
    <xf numFmtId="166" fontId="29" fillId="0" borderId="31" xfId="47" applyFont="1" applyFill="1" applyBorder="1" applyAlignment="1">
      <alignment horizontal="center" vertical="center" wrapText="1"/>
    </xf>
    <xf numFmtId="166" fontId="22" fillId="0" borderId="31" xfId="47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8" fillId="26" borderId="10" xfId="0" applyFont="1" applyFill="1" applyBorder="1" applyAlignment="1">
      <alignment vertical="center" wrapText="1"/>
    </xf>
    <xf numFmtId="4" fontId="22" fillId="26" borderId="10" xfId="46" applyNumberFormat="1" applyFont="1" applyFill="1" applyBorder="1" applyAlignment="1">
      <alignment vertical="center" wrapText="1"/>
    </xf>
    <xf numFmtId="0" fontId="0" fillId="26" borderId="10" xfId="0" applyFill="1" applyBorder="1" applyAlignment="1">
      <alignment vertical="center" wrapText="1"/>
    </xf>
    <xf numFmtId="0" fontId="0" fillId="26" borderId="12" xfId="0" applyFill="1" applyBorder="1"/>
    <xf numFmtId="0" fontId="0" fillId="26" borderId="10" xfId="0" applyFill="1" applyBorder="1" applyAlignment="1">
      <alignment horizontal="center" vertical="center"/>
    </xf>
    <xf numFmtId="164" fontId="48" fillId="26" borderId="12" xfId="0" applyNumberFormat="1" applyFont="1" applyFill="1" applyBorder="1" applyAlignment="1">
      <alignment vertical="center" wrapText="1"/>
    </xf>
    <xf numFmtId="164" fontId="37" fillId="26" borderId="12" xfId="0" applyNumberFormat="1" applyFont="1" applyFill="1" applyBorder="1" applyAlignment="1">
      <alignment vertical="center" wrapText="1"/>
    </xf>
    <xf numFmtId="1" fontId="33" fillId="26" borderId="12" xfId="44" applyNumberFormat="1" applyFont="1" applyFill="1" applyBorder="1" applyAlignment="1">
      <alignment horizontal="center" vertical="center"/>
    </xf>
    <xf numFmtId="0" fontId="0" fillId="26" borderId="10" xfId="0" applyFill="1" applyBorder="1" applyAlignment="1">
      <alignment wrapText="1"/>
    </xf>
    <xf numFmtId="0" fontId="0" fillId="26" borderId="13" xfId="0" applyFill="1" applyBorder="1"/>
    <xf numFmtId="0" fontId="0" fillId="26" borderId="43" xfId="0" applyFill="1" applyBorder="1"/>
    <xf numFmtId="164" fontId="37" fillId="26" borderId="43" xfId="0" applyNumberFormat="1" applyFont="1" applyFill="1" applyBorder="1" applyAlignment="1">
      <alignment vertical="center" wrapText="1"/>
    </xf>
    <xf numFmtId="1" fontId="33" fillId="26" borderId="43" xfId="44" applyNumberFormat="1" applyFont="1" applyFill="1" applyBorder="1" applyAlignment="1">
      <alignment horizontal="center" vertical="center"/>
    </xf>
    <xf numFmtId="17" fontId="37" fillId="26" borderId="43" xfId="0" applyNumberFormat="1" applyFont="1" applyFill="1" applyBorder="1" applyAlignment="1">
      <alignment horizontal="center" vertical="center" wrapText="1"/>
    </xf>
    <xf numFmtId="0" fontId="0" fillId="26" borderId="28" xfId="0" applyFill="1" applyBorder="1"/>
    <xf numFmtId="0" fontId="22" fillId="26" borderId="17" xfId="38" applyFont="1" applyFill="1" applyBorder="1" applyAlignment="1">
      <alignment horizontal="center" vertical="center" wrapText="1"/>
    </xf>
    <xf numFmtId="0" fontId="22" fillId="26" borderId="10" xfId="0" applyFont="1" applyFill="1" applyBorder="1" applyAlignment="1">
      <alignment vertical="center" wrapText="1"/>
    </xf>
    <xf numFmtId="165" fontId="48" fillId="26" borderId="10" xfId="0" applyNumberFormat="1" applyFont="1" applyFill="1" applyBorder="1" applyAlignment="1">
      <alignment vertical="center" wrapText="1"/>
    </xf>
    <xf numFmtId="9" fontId="22" fillId="26" borderId="10" xfId="38" applyNumberFormat="1" applyFont="1" applyFill="1" applyBorder="1" applyAlignment="1">
      <alignment horizontal="center" vertical="center" wrapText="1"/>
    </xf>
    <xf numFmtId="17" fontId="37" fillId="26" borderId="10" xfId="0" applyNumberFormat="1" applyFont="1" applyFill="1" applyBorder="1" applyAlignment="1">
      <alignment horizontal="center" vertical="center" wrapText="1"/>
    </xf>
    <xf numFmtId="0" fontId="22" fillId="26" borderId="14" xfId="38" applyFont="1" applyFill="1" applyBorder="1" applyAlignment="1">
      <alignment vertical="center" wrapText="1"/>
    </xf>
    <xf numFmtId="0" fontId="0" fillId="26" borderId="10" xfId="0" applyFill="1" applyBorder="1"/>
    <xf numFmtId="164" fontId="48" fillId="26" borderId="10" xfId="0" applyNumberFormat="1" applyFont="1" applyFill="1" applyBorder="1" applyAlignment="1">
      <alignment vertical="center" wrapText="1"/>
    </xf>
    <xf numFmtId="1" fontId="33" fillId="26" borderId="10" xfId="44" applyNumberFormat="1" applyFont="1" applyFill="1" applyBorder="1" applyAlignment="1">
      <alignment horizontal="center" vertical="center"/>
    </xf>
    <xf numFmtId="0" fontId="0" fillId="26" borderId="14" xfId="0" applyFill="1" applyBorder="1"/>
    <xf numFmtId="0" fontId="22" fillId="26" borderId="20" xfId="38" applyFont="1" applyFill="1" applyBorder="1" applyAlignment="1">
      <alignment vertical="center" wrapText="1"/>
    </xf>
    <xf numFmtId="17" fontId="22" fillId="26" borderId="20" xfId="38" applyNumberFormat="1" applyFont="1" applyFill="1" applyBorder="1" applyAlignment="1">
      <alignment horizontal="center" vertical="center" wrapText="1"/>
    </xf>
    <xf numFmtId="0" fontId="22" fillId="26" borderId="27" xfId="38" applyFont="1" applyFill="1" applyBorder="1" applyAlignment="1">
      <alignment vertical="center" wrapText="1"/>
    </xf>
    <xf numFmtId="0" fontId="22" fillId="26" borderId="20" xfId="38" applyFont="1" applyFill="1" applyBorder="1" applyAlignment="1">
      <alignment horizontal="center" vertical="center" wrapText="1"/>
    </xf>
    <xf numFmtId="0" fontId="38" fillId="26" borderId="20" xfId="0" applyFont="1" applyFill="1" applyBorder="1" applyAlignment="1">
      <alignment vertical="center" wrapText="1"/>
    </xf>
    <xf numFmtId="4" fontId="22" fillId="26" borderId="20" xfId="46" applyNumberFormat="1" applyFont="1" applyFill="1" applyBorder="1" applyAlignment="1">
      <alignment vertical="center"/>
    </xf>
    <xf numFmtId="0" fontId="0" fillId="26" borderId="20" xfId="0" applyFill="1" applyBorder="1" applyAlignment="1">
      <alignment vertical="center" wrapText="1"/>
    </xf>
    <xf numFmtId="164" fontId="37" fillId="26" borderId="20" xfId="0" applyNumberFormat="1" applyFont="1" applyFill="1" applyBorder="1" applyAlignment="1">
      <alignment vertical="center" wrapText="1"/>
    </xf>
    <xf numFmtId="1" fontId="33" fillId="26" borderId="20" xfId="44" applyNumberFormat="1" applyFont="1" applyFill="1" applyBorder="1" applyAlignment="1">
      <alignment horizontal="center" vertical="center"/>
    </xf>
    <xf numFmtId="0" fontId="0" fillId="26" borderId="20" xfId="0" applyFill="1" applyBorder="1" applyAlignment="1">
      <alignment wrapText="1"/>
    </xf>
    <xf numFmtId="0" fontId="22" fillId="26" borderId="11" xfId="38" applyFont="1" applyFill="1" applyBorder="1" applyAlignment="1">
      <alignment horizontal="center" vertical="center" wrapText="1"/>
    </xf>
    <xf numFmtId="0" fontId="38" fillId="26" borderId="12" xfId="0" applyFont="1" applyFill="1" applyBorder="1"/>
    <xf numFmtId="0" fontId="37" fillId="26" borderId="12" xfId="0" applyFont="1" applyFill="1" applyBorder="1" applyAlignment="1">
      <alignment vertical="center" wrapText="1"/>
    </xf>
    <xf numFmtId="0" fontId="38" fillId="26" borderId="12" xfId="0" applyFont="1" applyFill="1" applyBorder="1" applyAlignment="1">
      <alignment horizontal="center" vertical="center" wrapText="1"/>
    </xf>
    <xf numFmtId="9" fontId="22" fillId="26" borderId="12" xfId="38" applyNumberFormat="1" applyFont="1" applyFill="1" applyBorder="1" applyAlignment="1">
      <alignment horizontal="center" vertical="center" wrapText="1"/>
    </xf>
    <xf numFmtId="0" fontId="22" fillId="26" borderId="12" xfId="38" applyFont="1" applyFill="1" applyBorder="1" applyAlignment="1">
      <alignment vertical="center" wrapText="1"/>
    </xf>
    <xf numFmtId="0" fontId="22" fillId="26" borderId="13" xfId="38" applyFont="1" applyFill="1" applyBorder="1" applyAlignment="1">
      <alignment vertical="center" wrapText="1"/>
    </xf>
    <xf numFmtId="0" fontId="38" fillId="26" borderId="10" xfId="0" applyFont="1" applyFill="1" applyBorder="1"/>
    <xf numFmtId="0" fontId="37" fillId="26" borderId="10" xfId="0" applyFont="1" applyFill="1" applyBorder="1" applyAlignment="1">
      <alignment vertical="center" wrapText="1"/>
    </xf>
    <xf numFmtId="0" fontId="38" fillId="26" borderId="10" xfId="0" applyFont="1" applyFill="1" applyBorder="1" applyAlignment="1">
      <alignment horizontal="center" vertical="center" wrapText="1"/>
    </xf>
    <xf numFmtId="165" fontId="37" fillId="26" borderId="10" xfId="0" applyNumberFormat="1" applyFont="1" applyFill="1" applyBorder="1" applyAlignment="1">
      <alignment vertical="center" wrapText="1"/>
    </xf>
    <xf numFmtId="0" fontId="22" fillId="26" borderId="10" xfId="46" applyFont="1" applyFill="1" applyBorder="1" applyAlignment="1">
      <alignment wrapText="1"/>
    </xf>
    <xf numFmtId="0" fontId="22" fillId="26" borderId="10" xfId="46" applyFont="1" applyFill="1" applyBorder="1"/>
    <xf numFmtId="0" fontId="44" fillId="29" borderId="40" xfId="0" applyFont="1" applyFill="1" applyBorder="1" applyAlignment="1">
      <alignment horizontal="justify" vertical="center" wrapText="1"/>
    </xf>
    <xf numFmtId="3" fontId="38" fillId="26" borderId="10" xfId="0" applyNumberFormat="1" applyFont="1" applyFill="1" applyBorder="1" applyAlignment="1">
      <alignment horizontal="center" vertical="center" wrapText="1"/>
    </xf>
    <xf numFmtId="10" fontId="22" fillId="26" borderId="10" xfId="38" applyNumberFormat="1" applyFont="1" applyFill="1" applyBorder="1" applyAlignment="1">
      <alignment vertical="center" wrapText="1"/>
    </xf>
    <xf numFmtId="0" fontId="22" fillId="26" borderId="18" xfId="38" applyFont="1" applyFill="1" applyBorder="1" applyAlignment="1">
      <alignment vertical="center" wrapText="1"/>
    </xf>
    <xf numFmtId="0" fontId="22" fillId="26" borderId="15" xfId="38" applyFont="1" applyFill="1" applyBorder="1" applyAlignment="1">
      <alignment vertical="center" wrapText="1"/>
    </xf>
    <xf numFmtId="0" fontId="22" fillId="26" borderId="15" xfId="38" applyFont="1" applyFill="1" applyBorder="1" applyAlignment="1">
      <alignment horizontal="center" vertical="center" wrapText="1"/>
    </xf>
    <xf numFmtId="4" fontId="22" fillId="26" borderId="15" xfId="38" applyNumberFormat="1" applyFont="1" applyFill="1" applyBorder="1" applyAlignment="1">
      <alignment horizontal="center" vertical="center" wrapText="1"/>
    </xf>
    <xf numFmtId="10" fontId="22" fillId="26" borderId="15" xfId="38" applyNumberFormat="1" applyFont="1" applyFill="1" applyBorder="1" applyAlignment="1">
      <alignment vertical="center" wrapText="1"/>
    </xf>
    <xf numFmtId="0" fontId="22" fillId="26" borderId="16" xfId="38" applyFont="1" applyFill="1" applyBorder="1" applyAlignment="1">
      <alignment vertical="center" wrapText="1"/>
    </xf>
    <xf numFmtId="0" fontId="38" fillId="26" borderId="12" xfId="0" applyFont="1" applyFill="1" applyBorder="1" applyAlignment="1">
      <alignment vertical="center" wrapText="1"/>
    </xf>
    <xf numFmtId="0" fontId="22" fillId="26" borderId="12" xfId="0" applyFont="1" applyFill="1" applyBorder="1" applyAlignment="1">
      <alignment vertical="center" wrapText="1"/>
    </xf>
    <xf numFmtId="165" fontId="48" fillId="26" borderId="12" xfId="0" applyNumberFormat="1" applyFont="1" applyFill="1" applyBorder="1" applyAlignment="1">
      <alignment vertical="center" wrapText="1"/>
    </xf>
    <xf numFmtId="3" fontId="22" fillId="26" borderId="12" xfId="0" applyNumberFormat="1" applyFont="1" applyFill="1" applyBorder="1" applyAlignment="1">
      <alignment horizontal="center" vertical="center" wrapText="1"/>
    </xf>
    <xf numFmtId="3" fontId="22" fillId="26" borderId="10" xfId="0" applyNumberFormat="1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vertical="center" wrapText="1"/>
    </xf>
    <xf numFmtId="3" fontId="22" fillId="26" borderId="10" xfId="46" applyNumberFormat="1" applyFont="1" applyFill="1" applyBorder="1" applyAlignment="1">
      <alignment horizontal="center"/>
    </xf>
    <xf numFmtId="0" fontId="22" fillId="26" borderId="10" xfId="46" applyFont="1" applyFill="1" applyBorder="1" applyAlignment="1">
      <alignment horizontal="center"/>
    </xf>
    <xf numFmtId="0" fontId="42" fillId="26" borderId="10" xfId="0" applyFont="1" applyFill="1" applyBorder="1"/>
    <xf numFmtId="0" fontId="22" fillId="26" borderId="10" xfId="0" applyFont="1" applyFill="1" applyBorder="1" applyAlignment="1">
      <alignment vertical="center"/>
    </xf>
    <xf numFmtId="164" fontId="37" fillId="26" borderId="10" xfId="0" applyNumberFormat="1" applyFont="1" applyFill="1" applyBorder="1" applyAlignment="1">
      <alignment horizontal="right" vertical="center" wrapText="1"/>
    </xf>
    <xf numFmtId="0" fontId="43" fillId="29" borderId="40" xfId="0" applyFont="1" applyFill="1" applyBorder="1" applyAlignment="1">
      <alignment horizontal="justify" vertical="center" wrapText="1"/>
    </xf>
    <xf numFmtId="0" fontId="22" fillId="26" borderId="10" xfId="38" applyFont="1" applyFill="1" applyBorder="1" applyAlignment="1">
      <alignment horizontal="right" vertical="center" wrapText="1"/>
    </xf>
    <xf numFmtId="3" fontId="38" fillId="26" borderId="10" xfId="0" applyNumberFormat="1" applyFont="1" applyFill="1" applyBorder="1" applyAlignment="1">
      <alignment horizontal="right" vertical="center" wrapText="1"/>
    </xf>
    <xf numFmtId="3" fontId="38" fillId="26" borderId="15" xfId="0" applyNumberFormat="1" applyFont="1" applyFill="1" applyBorder="1" applyAlignment="1">
      <alignment horizontal="right" vertical="center" wrapText="1"/>
    </xf>
    <xf numFmtId="0" fontId="22" fillId="26" borderId="34" xfId="38" applyFont="1" applyFill="1" applyBorder="1" applyAlignment="1">
      <alignment vertical="center" wrapText="1"/>
    </xf>
    <xf numFmtId="0" fontId="0" fillId="26" borderId="10" xfId="0" applyFill="1" applyBorder="1" applyAlignment="1">
      <alignment vertical="top" wrapText="1"/>
    </xf>
    <xf numFmtId="3" fontId="0" fillId="26" borderId="10" xfId="0" applyNumberFormat="1" applyFill="1" applyBorder="1" applyAlignment="1">
      <alignment vertical="center" wrapText="1"/>
    </xf>
    <xf numFmtId="3" fontId="0" fillId="26" borderId="10" xfId="0" applyNumberFormat="1" applyFill="1" applyBorder="1" applyAlignment="1">
      <alignment horizontal="right" vertical="center" wrapText="1"/>
    </xf>
    <xf numFmtId="0" fontId="36" fillId="26" borderId="10" xfId="0" applyFont="1" applyFill="1" applyBorder="1" applyAlignment="1">
      <alignment vertical="center" wrapText="1"/>
    </xf>
    <xf numFmtId="164" fontId="36" fillId="26" borderId="10" xfId="0" applyNumberFormat="1" applyFont="1" applyFill="1" applyBorder="1" applyAlignment="1">
      <alignment vertical="center" wrapText="1"/>
    </xf>
    <xf numFmtId="0" fontId="22" fillId="26" borderId="14" xfId="38" applyFont="1" applyFill="1" applyBorder="1" applyAlignment="1">
      <alignment horizontal="center" vertical="center" wrapText="1"/>
    </xf>
    <xf numFmtId="164" fontId="29" fillId="26" borderId="10" xfId="0" applyNumberFormat="1" applyFont="1" applyFill="1" applyBorder="1" applyAlignment="1">
      <alignment vertical="center" wrapText="1"/>
    </xf>
    <xf numFmtId="164" fontId="22" fillId="26" borderId="10" xfId="0" applyNumberFormat="1" applyFont="1" applyFill="1" applyBorder="1" applyAlignment="1">
      <alignment vertical="center" wrapText="1"/>
    </xf>
    <xf numFmtId="0" fontId="22" fillId="26" borderId="14" xfId="0" applyFont="1" applyFill="1" applyBorder="1" applyAlignment="1">
      <alignment vertical="center" wrapText="1"/>
    </xf>
    <xf numFmtId="166" fontId="22" fillId="26" borderId="10" xfId="47" applyFont="1" applyFill="1" applyBorder="1" applyAlignment="1">
      <alignment horizontal="center"/>
    </xf>
    <xf numFmtId="17" fontId="38" fillId="26" borderId="10" xfId="0" applyNumberFormat="1" applyFont="1" applyFill="1" applyBorder="1" applyAlignment="1">
      <alignment horizontal="center" vertical="center"/>
    </xf>
    <xf numFmtId="0" fontId="42" fillId="26" borderId="10" xfId="0" applyFont="1" applyFill="1" applyBorder="1" applyAlignment="1">
      <alignment vertical="center"/>
    </xf>
    <xf numFmtId="166" fontId="29" fillId="26" borderId="10" xfId="47" applyFont="1" applyFill="1" applyBorder="1" applyAlignment="1">
      <alignment horizontal="center"/>
    </xf>
    <xf numFmtId="3" fontId="0" fillId="0" borderId="0" xfId="0" applyNumberFormat="1"/>
    <xf numFmtId="0" fontId="24" fillId="26" borderId="10" xfId="46" applyFont="1" applyFill="1" applyBorder="1" applyAlignment="1">
      <alignment horizontal="center" vertical="center" wrapText="1"/>
    </xf>
    <xf numFmtId="0" fontId="22" fillId="26" borderId="10" xfId="46" applyFont="1" applyFill="1" applyBorder="1" applyAlignment="1">
      <alignment horizontal="center" vertical="center" wrapText="1"/>
    </xf>
    <xf numFmtId="0" fontId="22" fillId="26" borderId="10" xfId="46" applyFont="1" applyFill="1" applyBorder="1" applyAlignment="1">
      <alignment vertical="center" wrapText="1"/>
    </xf>
    <xf numFmtId="0" fontId="22" fillId="26" borderId="10" xfId="46" applyFont="1" applyFill="1" applyBorder="1" applyAlignment="1">
      <alignment horizontal="left" vertical="center" wrapText="1"/>
    </xf>
    <xf numFmtId="0" fontId="22" fillId="26" borderId="20" xfId="46" applyFont="1" applyFill="1" applyBorder="1" applyAlignment="1">
      <alignment horizontal="left" vertical="center" wrapText="1"/>
    </xf>
    <xf numFmtId="0" fontId="24" fillId="26" borderId="20" xfId="46" applyFont="1" applyFill="1" applyBorder="1" applyAlignment="1">
      <alignment horizontal="center" vertical="center" wrapText="1"/>
    </xf>
    <xf numFmtId="0" fontId="22" fillId="26" borderId="20" xfId="46" applyFont="1" applyFill="1" applyBorder="1" applyAlignment="1">
      <alignment vertical="center" wrapText="1"/>
    </xf>
    <xf numFmtId="0" fontId="22" fillId="26" borderId="20" xfId="46" applyFont="1" applyFill="1" applyBorder="1" applyAlignment="1">
      <alignment horizontal="center" vertical="center" wrapText="1"/>
    </xf>
    <xf numFmtId="17" fontId="22" fillId="26" borderId="10" xfId="0" applyNumberFormat="1" applyFont="1" applyFill="1" applyBorder="1" applyAlignment="1">
      <alignment vertical="center" wrapText="1"/>
    </xf>
    <xf numFmtId="0" fontId="0" fillId="26" borderId="20" xfId="0" applyFill="1" applyBorder="1" applyAlignment="1">
      <alignment vertical="top" wrapText="1"/>
    </xf>
    <xf numFmtId="3" fontId="0" fillId="26" borderId="20" xfId="0" applyNumberFormat="1" applyFill="1" applyBorder="1" applyAlignment="1">
      <alignment vertical="center" wrapText="1"/>
    </xf>
    <xf numFmtId="9" fontId="22" fillId="26" borderId="20" xfId="44" applyFont="1" applyFill="1" applyBorder="1" applyAlignment="1">
      <alignment horizontal="center" vertical="center" wrapText="1"/>
    </xf>
    <xf numFmtId="17" fontId="37" fillId="26" borderId="20" xfId="0" applyNumberFormat="1" applyFont="1" applyFill="1" applyBorder="1" applyAlignment="1">
      <alignment horizontal="center" vertical="center" wrapText="1"/>
    </xf>
    <xf numFmtId="17" fontId="22" fillId="26" borderId="20" xfId="0" applyNumberFormat="1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7" fillId="0" borderId="10" xfId="0" applyFont="1" applyBorder="1" applyAlignment="1">
      <alignment vertical="center" wrapText="1"/>
    </xf>
    <xf numFmtId="166" fontId="22" fillId="0" borderId="10" xfId="47" applyFont="1" applyFill="1" applyBorder="1" applyAlignment="1">
      <alignment horizontal="center" vertical="center"/>
    </xf>
    <xf numFmtId="166" fontId="22" fillId="0" borderId="10" xfId="47" applyFont="1" applyFill="1" applyBorder="1" applyAlignment="1">
      <alignment horizontal="center"/>
    </xf>
    <xf numFmtId="166" fontId="29" fillId="0" borderId="10" xfId="47" applyFont="1" applyFill="1" applyBorder="1" applyAlignment="1">
      <alignment horizontal="center"/>
    </xf>
    <xf numFmtId="17" fontId="37" fillId="0" borderId="10" xfId="0" applyNumberFormat="1" applyFont="1" applyBorder="1" applyAlignment="1">
      <alignment horizontal="center" vertical="center" wrapText="1"/>
    </xf>
    <xf numFmtId="0" fontId="22" fillId="0" borderId="0" xfId="38" applyFont="1" applyAlignment="1">
      <alignment horizontal="left" vertical="center" wrapText="1"/>
    </xf>
    <xf numFmtId="0" fontId="22" fillId="0" borderId="20" xfId="1" applyFont="1" applyBorder="1" applyAlignment="1">
      <alignment horizontal="center" vertical="center" wrapText="1"/>
    </xf>
    <xf numFmtId="0" fontId="22" fillId="0" borderId="19" xfId="1" applyFont="1" applyBorder="1" applyAlignment="1">
      <alignment horizontal="center" vertical="center" wrapText="1"/>
    </xf>
    <xf numFmtId="0" fontId="22" fillId="0" borderId="33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/>
    </xf>
    <xf numFmtId="0" fontId="22" fillId="0" borderId="34" xfId="1" applyFont="1" applyBorder="1" applyAlignment="1">
      <alignment horizontal="center" vertical="center"/>
    </xf>
    <xf numFmtId="0" fontId="22" fillId="0" borderId="35" xfId="1" applyFont="1" applyBorder="1" applyAlignment="1">
      <alignment horizontal="center" vertical="center"/>
    </xf>
    <xf numFmtId="0" fontId="35" fillId="0" borderId="36" xfId="1" applyFont="1" applyBorder="1" applyAlignment="1">
      <alignment horizontal="center"/>
    </xf>
    <xf numFmtId="0" fontId="22" fillId="0" borderId="0" xfId="1" applyFont="1" applyAlignment="1">
      <alignment horizontal="left" vertical="center" wrapText="1"/>
    </xf>
    <xf numFmtId="0" fontId="22" fillId="0" borderId="11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3" fillId="28" borderId="11" xfId="1" applyFont="1" applyFill="1" applyBorder="1" applyAlignment="1">
      <alignment horizontal="center" vertical="center" wrapText="1"/>
    </xf>
    <xf numFmtId="0" fontId="23" fillId="28" borderId="12" xfId="1" applyFont="1" applyFill="1" applyBorder="1" applyAlignment="1">
      <alignment horizontal="center" vertical="center" wrapText="1"/>
    </xf>
    <xf numFmtId="0" fontId="23" fillId="28" borderId="13" xfId="1" applyFont="1" applyFill="1" applyBorder="1" applyAlignment="1">
      <alignment horizontal="center" vertical="center" wrapText="1"/>
    </xf>
    <xf numFmtId="0" fontId="29" fillId="0" borderId="19" xfId="1" applyFont="1" applyBorder="1" applyAlignment="1">
      <alignment horizontal="center" vertical="center" wrapText="1"/>
    </xf>
    <xf numFmtId="0" fontId="30" fillId="0" borderId="20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22" fillId="26" borderId="10" xfId="38" applyFont="1" applyFill="1" applyBorder="1" applyAlignment="1">
      <alignment horizontal="center" vertical="center" wrapText="1"/>
    </xf>
    <xf numFmtId="0" fontId="24" fillId="28" borderId="17" xfId="38" applyFont="1" applyFill="1" applyBorder="1" applyAlignment="1">
      <alignment horizontal="center" vertical="center" wrapText="1"/>
    </xf>
    <xf numFmtId="0" fontId="24" fillId="28" borderId="23" xfId="38" applyFont="1" applyFill="1" applyBorder="1" applyAlignment="1">
      <alignment horizontal="center" vertical="center" wrapText="1"/>
    </xf>
    <xf numFmtId="0" fontId="24" fillId="28" borderId="10" xfId="38" applyFont="1" applyFill="1" applyBorder="1" applyAlignment="1">
      <alignment horizontal="center" vertical="center" wrapText="1"/>
    </xf>
    <xf numFmtId="0" fontId="24" fillId="28" borderId="20" xfId="38" applyFont="1" applyFill="1" applyBorder="1" applyAlignment="1">
      <alignment horizontal="center" vertical="center" wrapText="1"/>
    </xf>
    <xf numFmtId="0" fontId="22" fillId="0" borderId="10" xfId="38" applyFont="1" applyBorder="1" applyAlignment="1">
      <alignment horizontal="center" vertical="center" wrapText="1"/>
    </xf>
    <xf numFmtId="0" fontId="22" fillId="0" borderId="15" xfId="38" applyFont="1" applyBorder="1" applyAlignment="1">
      <alignment horizontal="center" vertical="center" wrapText="1"/>
    </xf>
    <xf numFmtId="0" fontId="24" fillId="28" borderId="10" xfId="38" applyFont="1" applyFill="1" applyBorder="1" applyAlignment="1">
      <alignment horizontal="center" vertical="center"/>
    </xf>
    <xf numFmtId="0" fontId="24" fillId="28" borderId="14" xfId="38" applyFont="1" applyFill="1" applyBorder="1" applyAlignment="1">
      <alignment horizontal="center" vertical="center" wrapText="1"/>
    </xf>
    <xf numFmtId="0" fontId="24" fillId="28" borderId="27" xfId="38" applyFont="1" applyFill="1" applyBorder="1" applyAlignment="1">
      <alignment horizontal="center" vertical="center" wrapText="1"/>
    </xf>
    <xf numFmtId="0" fontId="22" fillId="0" borderId="41" xfId="38" applyFont="1" applyBorder="1" applyAlignment="1">
      <alignment horizontal="center" vertical="center" wrapText="1"/>
    </xf>
    <xf numFmtId="0" fontId="22" fillId="0" borderId="42" xfId="38" applyFont="1" applyBorder="1" applyAlignment="1">
      <alignment horizontal="center" vertical="center" wrapText="1"/>
    </xf>
    <xf numFmtId="0" fontId="23" fillId="28" borderId="11" xfId="38" applyFont="1" applyFill="1" applyBorder="1" applyAlignment="1">
      <alignment horizontal="left" vertical="center" wrapText="1"/>
    </xf>
    <xf numFmtId="0" fontId="23" fillId="28" borderId="12" xfId="38" applyFont="1" applyFill="1" applyBorder="1" applyAlignment="1">
      <alignment horizontal="left" vertical="center" wrapText="1"/>
    </xf>
    <xf numFmtId="0" fontId="23" fillId="28" borderId="13" xfId="38" applyFont="1" applyFill="1" applyBorder="1" applyAlignment="1">
      <alignment horizontal="left" vertical="center" wrapText="1"/>
    </xf>
    <xf numFmtId="0" fontId="24" fillId="28" borderId="28" xfId="38" applyFont="1" applyFill="1" applyBorder="1" applyAlignment="1">
      <alignment horizontal="center" vertical="center" wrapText="1"/>
    </xf>
    <xf numFmtId="0" fontId="22" fillId="0" borderId="38" xfId="38" applyFont="1" applyBorder="1" applyAlignment="1">
      <alignment horizontal="center" vertical="center" wrapText="1"/>
    </xf>
    <xf numFmtId="0" fontId="22" fillId="0" borderId="39" xfId="38" applyFont="1" applyBorder="1" applyAlignment="1">
      <alignment horizontal="center" vertical="center" wrapText="1"/>
    </xf>
    <xf numFmtId="10" fontId="24" fillId="28" borderId="10" xfId="38" applyNumberFormat="1" applyFont="1" applyFill="1" applyBorder="1" applyAlignment="1">
      <alignment horizontal="center" vertical="center" wrapText="1"/>
    </xf>
    <xf numFmtId="0" fontId="22" fillId="26" borderId="15" xfId="38" applyFont="1" applyFill="1" applyBorder="1" applyAlignment="1">
      <alignment horizontal="center" vertical="center" wrapText="1"/>
    </xf>
    <xf numFmtId="0" fontId="23" fillId="28" borderId="10" xfId="38" applyFont="1" applyFill="1" applyBorder="1" applyAlignment="1">
      <alignment horizontal="left" vertical="center" wrapText="1"/>
    </xf>
    <xf numFmtId="10" fontId="24" fillId="28" borderId="20" xfId="38" applyNumberFormat="1" applyFont="1" applyFill="1" applyBorder="1" applyAlignment="1">
      <alignment horizontal="center" vertical="center" wrapText="1"/>
    </xf>
    <xf numFmtId="0" fontId="34" fillId="0" borderId="25" xfId="38" applyFont="1" applyBorder="1" applyAlignment="1">
      <alignment horizontal="center" vertical="center" wrapText="1"/>
    </xf>
    <xf numFmtId="0" fontId="34" fillId="0" borderId="29" xfId="38" applyFont="1" applyBorder="1" applyAlignment="1">
      <alignment horizontal="center" vertical="center" wrapText="1"/>
    </xf>
    <xf numFmtId="0" fontId="34" fillId="0" borderId="26" xfId="38" applyFont="1" applyBorder="1" applyAlignment="1">
      <alignment horizontal="center" vertical="center" wrapText="1"/>
    </xf>
  </cellXfs>
  <cellStyles count="49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urrency" xfId="47" builtinId="4"/>
    <cellStyle name="Excel Built-in Normal" xfId="45" xr:uid="{00000000-0005-0000-0000-00001B000000}"/>
    <cellStyle name="Explanatory Text 2" xfId="29" xr:uid="{00000000-0005-0000-0000-00001C000000}"/>
    <cellStyle name="Good 2" xfId="30" xr:uid="{00000000-0005-0000-0000-00001D000000}"/>
    <cellStyle name="Heading 1 2" xfId="31" xr:uid="{00000000-0005-0000-0000-00001E000000}"/>
    <cellStyle name="Heading 2 2" xfId="32" xr:uid="{00000000-0005-0000-0000-00001F000000}"/>
    <cellStyle name="Heading 3 2" xfId="33" xr:uid="{00000000-0005-0000-0000-000020000000}"/>
    <cellStyle name="Heading 4 2" xfId="34" xr:uid="{00000000-0005-0000-0000-000021000000}"/>
    <cellStyle name="Input 2" xfId="35" xr:uid="{00000000-0005-0000-0000-000022000000}"/>
    <cellStyle name="Linked Cell 2" xfId="36" xr:uid="{00000000-0005-0000-0000-000023000000}"/>
    <cellStyle name="Neutral 2" xfId="37" xr:uid="{00000000-0005-0000-0000-000025000000}"/>
    <cellStyle name="Normal" xfId="0" builtinId="0"/>
    <cellStyle name="Normal 2" xfId="38" xr:uid="{00000000-0005-0000-0000-000027000000}"/>
    <cellStyle name="Normal 2 2" xfId="46" xr:uid="{00000000-0005-0000-0000-000028000000}"/>
    <cellStyle name="Normal 3" xfId="1" xr:uid="{00000000-0005-0000-0000-000029000000}"/>
    <cellStyle name="Note 2" xfId="39" xr:uid="{00000000-0005-0000-0000-00002A000000}"/>
    <cellStyle name="Note 2 2" xfId="48" xr:uid="{18CB0AEF-C916-4781-88B9-A7E97F1754B2}"/>
    <cellStyle name="Output 2" xfId="40" xr:uid="{00000000-0005-0000-0000-00002B000000}"/>
    <cellStyle name="Percent" xfId="44" builtinId="5"/>
    <cellStyle name="Title 2" xfId="41" xr:uid="{00000000-0005-0000-0000-00002D000000}"/>
    <cellStyle name="Total 2" xfId="42" xr:uid="{00000000-0005-0000-0000-00002E000000}"/>
    <cellStyle name="Warning Text 2" xfId="43" xr:uid="{00000000-0005-0000-0000-00002F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8"/>
  <sheetViews>
    <sheetView zoomScale="110" zoomScaleNormal="110" workbookViewId="0">
      <selection activeCell="C4" sqref="C4:C10"/>
    </sheetView>
  </sheetViews>
  <sheetFormatPr defaultColWidth="9.140625" defaultRowHeight="15"/>
  <cols>
    <col min="2" max="2" width="55" customWidth="1"/>
    <col min="3" max="3" width="72" customWidth="1"/>
    <col min="4" max="4" width="30.85546875" bestFit="1" customWidth="1"/>
  </cols>
  <sheetData>
    <row r="1" spans="2:4" ht="16.5" thickBot="1">
      <c r="B1" s="258" t="s">
        <v>0</v>
      </c>
      <c r="C1" s="258"/>
      <c r="D1" s="258"/>
    </row>
    <row r="2" spans="2:4" ht="16.5" thickBot="1">
      <c r="B2" s="43"/>
      <c r="C2" s="43"/>
      <c r="D2" s="43"/>
    </row>
    <row r="3" spans="2:4">
      <c r="B3" s="64" t="s">
        <v>1</v>
      </c>
      <c r="C3" s="65" t="s">
        <v>2</v>
      </c>
      <c r="D3" s="66" t="s">
        <v>3</v>
      </c>
    </row>
    <row r="4" spans="2:4">
      <c r="B4" s="252" t="s">
        <v>4</v>
      </c>
      <c r="C4" s="252"/>
      <c r="D4" s="255" t="s">
        <v>5</v>
      </c>
    </row>
    <row r="5" spans="2:4">
      <c r="B5" s="253"/>
      <c r="C5" s="253"/>
      <c r="D5" s="256"/>
    </row>
    <row r="6" spans="2:4">
      <c r="B6" s="253"/>
      <c r="C6" s="253"/>
      <c r="D6" s="256"/>
    </row>
    <row r="7" spans="2:4">
      <c r="B7" s="253"/>
      <c r="C7" s="253"/>
      <c r="D7" s="256"/>
    </row>
    <row r="8" spans="2:4">
      <c r="B8" s="253"/>
      <c r="C8" s="253"/>
      <c r="D8" s="256"/>
    </row>
    <row r="9" spans="2:4">
      <c r="B9" s="253"/>
      <c r="C9" s="253"/>
      <c r="D9" s="256"/>
    </row>
    <row r="10" spans="2:4" ht="15.75" thickBot="1">
      <c r="B10" s="254"/>
      <c r="C10" s="254"/>
      <c r="D10" s="257"/>
    </row>
    <row r="12" spans="2:4" ht="49.5" customHeight="1">
      <c r="B12" s="259" t="s">
        <v>6</v>
      </c>
      <c r="C12" s="259"/>
      <c r="D12" s="11"/>
    </row>
    <row r="13" spans="2:4" ht="15.75" thickBot="1">
      <c r="B13" s="11"/>
      <c r="C13" s="11"/>
      <c r="D13" s="11"/>
    </row>
    <row r="14" spans="2:4" ht="15.75" thickBot="1">
      <c r="B14" s="67" t="s">
        <v>7</v>
      </c>
      <c r="C14" s="68" t="s">
        <v>8</v>
      </c>
      <c r="D14" s="12"/>
    </row>
    <row r="15" spans="2:4" ht="29.25" customHeight="1">
      <c r="B15" s="260" t="s">
        <v>9</v>
      </c>
      <c r="C15" s="69" t="s">
        <v>10</v>
      </c>
      <c r="D15" s="12"/>
    </row>
    <row r="16" spans="2:4" ht="21.75" customHeight="1">
      <c r="B16" s="261"/>
      <c r="C16" s="70" t="s">
        <v>11</v>
      </c>
      <c r="D16" s="11"/>
    </row>
    <row r="17" spans="2:3" ht="22.5" customHeight="1" thickBot="1">
      <c r="B17" s="262"/>
      <c r="C17" s="71" t="s">
        <v>12</v>
      </c>
    </row>
    <row r="18" spans="2:3" ht="54" customHeight="1">
      <c r="B18" s="251" t="s">
        <v>13</v>
      </c>
      <c r="C18" s="251"/>
    </row>
  </sheetData>
  <mergeCells count="7">
    <mergeCell ref="B18:C18"/>
    <mergeCell ref="C4:C10"/>
    <mergeCell ref="D4:D10"/>
    <mergeCell ref="B1:D1"/>
    <mergeCell ref="B4:B10"/>
    <mergeCell ref="B12:C12"/>
    <mergeCell ref="B15:B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"/>
  <sheetViews>
    <sheetView topLeftCell="A7" zoomScale="130" zoomScaleNormal="130" workbookViewId="0">
      <selection activeCell="A16" sqref="A16"/>
    </sheetView>
  </sheetViews>
  <sheetFormatPr defaultColWidth="9.140625" defaultRowHeight="15"/>
  <cols>
    <col min="1" max="1" width="45.7109375" customWidth="1"/>
    <col min="2" max="2" width="35.140625" customWidth="1"/>
    <col min="3" max="3" width="33.42578125" customWidth="1"/>
    <col min="4" max="4" width="19.5703125" customWidth="1"/>
    <col min="5" max="5" width="14.85546875" customWidth="1"/>
    <col min="6" max="6" width="13" customWidth="1"/>
    <col min="8" max="8" width="17.7109375" bestFit="1" customWidth="1"/>
  </cols>
  <sheetData>
    <row r="1" spans="1:4" ht="48" customHeight="1" thickBot="1">
      <c r="A1" s="267" t="s">
        <v>14</v>
      </c>
      <c r="B1" s="267"/>
      <c r="C1" s="267"/>
    </row>
    <row r="2" spans="1:4" ht="15.75">
      <c r="A2" s="263" t="s">
        <v>15</v>
      </c>
      <c r="B2" s="264"/>
      <c r="C2" s="265"/>
    </row>
    <row r="3" spans="1:4" ht="15.75">
      <c r="A3" s="72" t="s">
        <v>16</v>
      </c>
      <c r="B3" s="73" t="s">
        <v>17</v>
      </c>
      <c r="C3" s="74" t="s">
        <v>18</v>
      </c>
    </row>
    <row r="4" spans="1:4" ht="15.75" thickBot="1">
      <c r="A4" s="8" t="s">
        <v>19</v>
      </c>
      <c r="B4" s="44" t="s">
        <v>20</v>
      </c>
      <c r="C4" s="45" t="s">
        <v>21</v>
      </c>
    </row>
    <row r="5" spans="1:4" ht="15.75" thickBot="1">
      <c r="A5" s="266"/>
      <c r="B5" s="266"/>
      <c r="C5" s="266"/>
    </row>
    <row r="6" spans="1:4" ht="15.75">
      <c r="A6" s="263" t="s">
        <v>22</v>
      </c>
      <c r="B6" s="264"/>
      <c r="C6" s="265"/>
    </row>
    <row r="7" spans="1:4" ht="15.75" thickBot="1">
      <c r="A7" s="8" t="s">
        <v>23</v>
      </c>
      <c r="B7" s="268"/>
      <c r="C7" s="269"/>
    </row>
    <row r="8" spans="1:4" ht="15.75" thickBot="1">
      <c r="A8" s="266"/>
      <c r="B8" s="266"/>
      <c r="C8" s="266"/>
    </row>
    <row r="9" spans="1:4" ht="15.75">
      <c r="A9" s="263" t="s">
        <v>24</v>
      </c>
      <c r="B9" s="264"/>
      <c r="C9" s="265"/>
    </row>
    <row r="10" spans="1:4" ht="31.5">
      <c r="A10" s="72" t="s">
        <v>25</v>
      </c>
      <c r="B10" s="73" t="s">
        <v>26</v>
      </c>
      <c r="C10" s="74" t="s">
        <v>27</v>
      </c>
    </row>
    <row r="11" spans="1:4">
      <c r="A11" s="9" t="s">
        <v>28</v>
      </c>
      <c r="B11" s="13">
        <v>0</v>
      </c>
      <c r="C11" s="13">
        <f>+B11</f>
        <v>0</v>
      </c>
    </row>
    <row r="12" spans="1:4">
      <c r="A12" s="9" t="s">
        <v>29</v>
      </c>
      <c r="B12" s="13">
        <f>+'Detalle Plan de Adquisiciones'!G24</f>
        <v>7058768.8000000007</v>
      </c>
      <c r="C12" s="13">
        <f>+B12</f>
        <v>7058768.8000000007</v>
      </c>
      <c r="D12" s="48"/>
    </row>
    <row r="13" spans="1:4">
      <c r="A13" s="9" t="s">
        <v>30</v>
      </c>
      <c r="B13" s="13">
        <f>+'Detalle Plan de Adquisiciones'!G55</f>
        <v>4860202.2</v>
      </c>
      <c r="C13" s="13">
        <f>+B13</f>
        <v>4860202.2</v>
      </c>
    </row>
    <row r="14" spans="1:4">
      <c r="A14" s="9" t="s">
        <v>31</v>
      </c>
      <c r="B14" s="13">
        <f>+'Detalle Plan de Adquisiciones'!G314</f>
        <v>2105752</v>
      </c>
      <c r="C14" s="13">
        <f t="shared" ref="C14:C15" si="0">+B14</f>
        <v>2105752</v>
      </c>
    </row>
    <row r="15" spans="1:4">
      <c r="A15" s="9" t="s">
        <v>32</v>
      </c>
      <c r="B15" s="13">
        <f>+'Detalle Plan de Adquisiciones'!G343</f>
        <v>4249895</v>
      </c>
      <c r="C15" s="13">
        <f t="shared" si="0"/>
        <v>4249895</v>
      </c>
    </row>
    <row r="16" spans="1:4">
      <c r="A16" s="9" t="s">
        <v>33</v>
      </c>
      <c r="B16" s="13">
        <f>+('Detalle Plan de Adquisiciones'!F281+'Detalle Plan de Adquisiciones'!G76)</f>
        <v>23916797</v>
      </c>
      <c r="C16" s="13">
        <f>+'Detalle Plan de Adquisiciones'!F281+'Detalle Plan de Adquisiciones'!G76</f>
        <v>23916797</v>
      </c>
    </row>
    <row r="17" spans="1:8">
      <c r="A17" s="10" t="s">
        <v>34</v>
      </c>
      <c r="B17" s="13"/>
      <c r="C17" s="13">
        <f>+B17</f>
        <v>0</v>
      </c>
    </row>
    <row r="18" spans="1:8">
      <c r="A18" s="9" t="s">
        <v>35</v>
      </c>
      <c r="B18" s="13"/>
      <c r="C18" s="13">
        <f>+B18</f>
        <v>0</v>
      </c>
    </row>
    <row r="19" spans="1:8">
      <c r="A19" s="10" t="s">
        <v>36</v>
      </c>
      <c r="B19" s="13">
        <f>1207913+360672+240000</f>
        <v>1808585</v>
      </c>
      <c r="C19" s="13">
        <f>+B19</f>
        <v>1808585</v>
      </c>
    </row>
    <row r="20" spans="1:8" ht="16.5" thickBot="1">
      <c r="A20" s="75" t="s">
        <v>37</v>
      </c>
      <c r="B20" s="76">
        <f>SUM(B11:B19)</f>
        <v>44000000</v>
      </c>
      <c r="C20" s="77">
        <f>SUM(C11:C19)</f>
        <v>44000000</v>
      </c>
      <c r="D20" s="48"/>
      <c r="E20" s="48"/>
    </row>
    <row r="21" spans="1:8" ht="15.75" thickBot="1">
      <c r="B21" s="48"/>
      <c r="E21" s="48"/>
    </row>
    <row r="22" spans="1:8" ht="15.75">
      <c r="A22" s="263" t="s">
        <v>38</v>
      </c>
      <c r="B22" s="264"/>
      <c r="C22" s="265"/>
      <c r="E22" s="48"/>
    </row>
    <row r="23" spans="1:8" ht="32.25" thickBot="1">
      <c r="A23" s="105" t="s">
        <v>39</v>
      </c>
      <c r="B23" s="106" t="s">
        <v>26</v>
      </c>
      <c r="C23" s="107" t="s">
        <v>27</v>
      </c>
      <c r="E23" s="48"/>
      <c r="H23" s="48"/>
    </row>
    <row r="24" spans="1:8" ht="25.5">
      <c r="A24" s="112" t="str">
        <f>+'Estructura del Proyecto'!C15</f>
        <v xml:space="preserve">Componente 1. Apoyo a la generación de estadísticas con calidad </v>
      </c>
      <c r="B24" s="113">
        <v>39195881.5</v>
      </c>
      <c r="C24" s="110">
        <f>+B24</f>
        <v>39195881.5</v>
      </c>
      <c r="E24" s="48"/>
      <c r="H24" s="48"/>
    </row>
    <row r="25" spans="1:8" ht="25.5">
      <c r="A25" s="114" t="str">
        <f>+'Estructura del Proyecto'!C16</f>
        <v>Componente 2. Fortalecimiento técnico e institucional de la DIGESTYC</v>
      </c>
      <c r="B25" s="115">
        <v>2685000</v>
      </c>
      <c r="C25" s="62">
        <f>+B25</f>
        <v>2685000</v>
      </c>
      <c r="D25" s="230"/>
      <c r="E25" s="48"/>
    </row>
    <row r="26" spans="1:8" ht="15.75" thickBot="1">
      <c r="A26" s="116" t="str">
        <f>+'Estructura del Proyecto'!C17</f>
        <v>Administración del programa</v>
      </c>
      <c r="B26" s="117">
        <v>2119118</v>
      </c>
      <c r="C26" s="111">
        <f>+B26</f>
        <v>2119118</v>
      </c>
      <c r="E26" s="48"/>
    </row>
    <row r="27" spans="1:8" ht="16.5" thickBot="1">
      <c r="A27" s="108" t="s">
        <v>37</v>
      </c>
      <c r="B27" s="109">
        <f>SUM(B24:B26)</f>
        <v>43999999.5</v>
      </c>
      <c r="C27" s="119">
        <f>SUM(C24:C26)</f>
        <v>43999999.5</v>
      </c>
      <c r="D27" s="48"/>
      <c r="E27" s="48"/>
      <c r="H27" s="48"/>
    </row>
    <row r="28" spans="1:8">
      <c r="C28" s="61"/>
      <c r="E28" s="48"/>
    </row>
    <row r="29" spans="1:8">
      <c r="B29" s="48"/>
      <c r="C29" s="61"/>
    </row>
    <row r="30" spans="1:8">
      <c r="C30" s="61"/>
    </row>
    <row r="31" spans="1:8">
      <c r="C31" s="61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D343"/>
  <sheetViews>
    <sheetView tabSelected="1" topLeftCell="A13" zoomScale="80" zoomScaleNormal="80" workbookViewId="0">
      <selection activeCell="E279" sqref="E279:M279"/>
    </sheetView>
  </sheetViews>
  <sheetFormatPr defaultColWidth="9.140625" defaultRowHeight="15"/>
  <cols>
    <col min="1" max="1" width="15.140625" customWidth="1"/>
    <col min="2" max="2" width="39.28515625" customWidth="1"/>
    <col min="3" max="3" width="59.140625" customWidth="1"/>
    <col min="4" max="4" width="27.42578125" style="143" customWidth="1"/>
    <col min="5" max="5" width="7" customWidth="1"/>
    <col min="6" max="6" width="17.28515625" customWidth="1"/>
    <col min="7" max="7" width="16" style="36" customWidth="1"/>
    <col min="8" max="8" width="15.42578125" style="32" customWidth="1"/>
    <col min="9" max="9" width="12.28515625" style="18" customWidth="1"/>
    <col min="10" max="10" width="38.28515625" customWidth="1"/>
    <col min="11" max="11" width="13.28515625" customWidth="1"/>
    <col min="12" max="12" width="15.5703125" customWidth="1"/>
    <col min="13" max="13" width="15" customWidth="1"/>
    <col min="14" max="14" width="23.28515625" customWidth="1"/>
    <col min="15" max="15" width="12.85546875" bestFit="1" customWidth="1"/>
    <col min="16" max="16" width="17.140625" customWidth="1"/>
    <col min="17" max="17" width="19.5703125" customWidth="1"/>
    <col min="18" max="18" width="15.140625" customWidth="1"/>
    <col min="19" max="22" width="11.42578125" bestFit="1" customWidth="1"/>
    <col min="23" max="23" width="12.42578125" bestFit="1" customWidth="1"/>
  </cols>
  <sheetData>
    <row r="1" spans="1:29" ht="27" thickBot="1">
      <c r="A1" s="292" t="s">
        <v>40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4"/>
      <c r="O1" s="1"/>
      <c r="R1" s="1"/>
      <c r="S1" s="1"/>
    </row>
    <row r="2" spans="1:29" ht="15.75">
      <c r="A2" s="282" t="s">
        <v>41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4"/>
      <c r="O2" s="1"/>
      <c r="R2" s="1"/>
      <c r="S2" s="1"/>
    </row>
    <row r="3" spans="1:29">
      <c r="A3" s="271" t="s">
        <v>42</v>
      </c>
      <c r="B3" s="273" t="s">
        <v>43</v>
      </c>
      <c r="C3" s="273" t="s">
        <v>44</v>
      </c>
      <c r="D3" s="273" t="s">
        <v>45</v>
      </c>
      <c r="E3" s="273" t="s">
        <v>46</v>
      </c>
      <c r="F3" s="273" t="s">
        <v>47</v>
      </c>
      <c r="G3" s="277" t="s">
        <v>48</v>
      </c>
      <c r="H3" s="277"/>
      <c r="I3" s="277"/>
      <c r="J3" s="273" t="s">
        <v>49</v>
      </c>
      <c r="K3" s="273" t="s">
        <v>50</v>
      </c>
      <c r="L3" s="273" t="s">
        <v>51</v>
      </c>
      <c r="M3" s="273"/>
      <c r="N3" s="278" t="s">
        <v>52</v>
      </c>
      <c r="O3" s="1"/>
      <c r="R3" s="1"/>
      <c r="S3" s="1"/>
    </row>
    <row r="4" spans="1:29" ht="38.25">
      <c r="A4" s="271"/>
      <c r="B4" s="273"/>
      <c r="C4" s="273"/>
      <c r="D4" s="273"/>
      <c r="E4" s="273"/>
      <c r="F4" s="273"/>
      <c r="G4" s="81" t="s">
        <v>53</v>
      </c>
      <c r="H4" s="82" t="s">
        <v>54</v>
      </c>
      <c r="I4" s="82" t="s">
        <v>55</v>
      </c>
      <c r="J4" s="273"/>
      <c r="K4" s="273"/>
      <c r="L4" s="83" t="s">
        <v>56</v>
      </c>
      <c r="M4" s="83" t="s">
        <v>57</v>
      </c>
      <c r="N4" s="278"/>
      <c r="O4" s="1"/>
      <c r="R4" s="1"/>
      <c r="S4" s="1"/>
    </row>
    <row r="5" spans="1:29">
      <c r="A5" s="2"/>
      <c r="B5" s="3"/>
      <c r="C5" s="3"/>
      <c r="D5" s="3"/>
      <c r="E5" s="3"/>
      <c r="F5" s="3"/>
      <c r="G5" s="33"/>
      <c r="H5" s="30"/>
      <c r="I5" s="16"/>
      <c r="J5" s="3"/>
      <c r="K5" s="3"/>
      <c r="L5" s="3"/>
      <c r="M5" s="3"/>
      <c r="N5" s="4"/>
      <c r="O5" s="1"/>
      <c r="R5" s="1"/>
      <c r="S5" s="1"/>
    </row>
    <row r="6" spans="1:29">
      <c r="A6" s="2"/>
      <c r="B6" s="3"/>
      <c r="C6" s="3"/>
      <c r="D6" s="3"/>
      <c r="E6" s="3"/>
      <c r="F6" s="3"/>
      <c r="G6" s="33"/>
      <c r="H6" s="30"/>
      <c r="I6" s="16"/>
      <c r="J6" s="3"/>
      <c r="K6" s="3"/>
      <c r="L6" s="3"/>
      <c r="M6" s="3"/>
      <c r="N6" s="4"/>
      <c r="O6" s="1"/>
      <c r="R6" s="1"/>
      <c r="S6" s="1"/>
    </row>
    <row r="7" spans="1:29" ht="15.75" thickBot="1">
      <c r="A7" s="5"/>
      <c r="B7" s="6"/>
      <c r="C7" s="6"/>
      <c r="D7" s="6"/>
      <c r="E7" s="6"/>
      <c r="F7" s="6"/>
      <c r="G7" s="34"/>
      <c r="H7" s="31"/>
      <c r="I7" s="17"/>
      <c r="J7" s="6"/>
      <c r="K7" s="6"/>
      <c r="L7" s="6"/>
      <c r="M7" s="6"/>
      <c r="N7" s="7"/>
      <c r="O7" s="1"/>
      <c r="R7" s="1"/>
      <c r="S7" s="1"/>
    </row>
    <row r="8" spans="1:29" ht="15.75" thickBot="1"/>
    <row r="9" spans="1:29" ht="15.75">
      <c r="A9" s="282" t="s">
        <v>58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4"/>
      <c r="O9" s="1"/>
      <c r="R9" s="1"/>
      <c r="S9" s="1"/>
    </row>
    <row r="10" spans="1:29">
      <c r="A10" s="271" t="s">
        <v>42</v>
      </c>
      <c r="B10" s="273" t="s">
        <v>43</v>
      </c>
      <c r="C10" s="273" t="s">
        <v>44</v>
      </c>
      <c r="D10" s="273" t="s">
        <v>59</v>
      </c>
      <c r="E10" s="273" t="s">
        <v>46</v>
      </c>
      <c r="F10" s="273" t="s">
        <v>47</v>
      </c>
      <c r="G10" s="277" t="s">
        <v>48</v>
      </c>
      <c r="H10" s="277"/>
      <c r="I10" s="277"/>
      <c r="J10" s="273" t="s">
        <v>49</v>
      </c>
      <c r="K10" s="273" t="s">
        <v>50</v>
      </c>
      <c r="L10" s="273" t="s">
        <v>51</v>
      </c>
      <c r="M10" s="273"/>
      <c r="N10" s="278" t="s">
        <v>52</v>
      </c>
      <c r="O10" s="1"/>
      <c r="R10" s="1"/>
      <c r="S10" s="1"/>
    </row>
    <row r="11" spans="1:29" ht="38.25">
      <c r="A11" s="272"/>
      <c r="B11" s="274"/>
      <c r="C11" s="274"/>
      <c r="D11" s="274"/>
      <c r="E11" s="274"/>
      <c r="F11" s="274"/>
      <c r="G11" s="84" t="s">
        <v>53</v>
      </c>
      <c r="H11" s="85" t="s">
        <v>54</v>
      </c>
      <c r="I11" s="85" t="s">
        <v>55</v>
      </c>
      <c r="J11" s="274"/>
      <c r="K11" s="274"/>
      <c r="L11" s="86" t="s">
        <v>56</v>
      </c>
      <c r="M11" s="86" t="s">
        <v>57</v>
      </c>
      <c r="N11" s="279"/>
      <c r="O11" s="1"/>
      <c r="R11" s="1"/>
      <c r="S11" s="1"/>
    </row>
    <row r="12" spans="1:29" ht="30" customHeight="1">
      <c r="A12" s="58" t="s">
        <v>60</v>
      </c>
      <c r="B12" s="144" t="s">
        <v>61</v>
      </c>
      <c r="C12" s="187" t="s">
        <v>62</v>
      </c>
      <c r="D12" s="58" t="s">
        <v>63</v>
      </c>
      <c r="E12" s="120"/>
      <c r="F12" s="58">
        <v>1</v>
      </c>
      <c r="G12" s="226">
        <v>1268215.95</v>
      </c>
      <c r="H12" s="162">
        <v>1</v>
      </c>
      <c r="I12" s="162">
        <v>0</v>
      </c>
      <c r="J12" s="140" t="str">
        <f>+'Estructura del Proyecto'!C15</f>
        <v xml:space="preserve">Componente 1. Apoyo a la generación de estadísticas con calidad </v>
      </c>
      <c r="K12" s="58" t="s">
        <v>64</v>
      </c>
      <c r="L12" s="227">
        <v>44732</v>
      </c>
      <c r="M12" s="227">
        <v>44913</v>
      </c>
      <c r="N12" s="120"/>
      <c r="O12" s="130">
        <v>526570.96</v>
      </c>
      <c r="P12" s="129">
        <v>4845</v>
      </c>
      <c r="Q12" s="129">
        <v>40500</v>
      </c>
      <c r="R12" s="129">
        <v>577500</v>
      </c>
      <c r="S12" s="129">
        <v>52800</v>
      </c>
      <c r="T12" s="129">
        <v>40000</v>
      </c>
      <c r="U12" s="129">
        <v>12000</v>
      </c>
      <c r="V12" s="129">
        <v>14000</v>
      </c>
      <c r="W12" s="128"/>
      <c r="X12" s="128"/>
      <c r="Y12" s="128"/>
      <c r="Z12" s="128"/>
      <c r="AA12" s="128"/>
      <c r="AB12" s="128"/>
      <c r="AC12" s="128"/>
    </row>
    <row r="13" spans="1:29" ht="46.5" customHeight="1">
      <c r="A13" s="58" t="s">
        <v>60</v>
      </c>
      <c r="B13" s="144" t="s">
        <v>65</v>
      </c>
      <c r="C13" s="246" t="s">
        <v>66</v>
      </c>
      <c r="D13" s="58" t="s">
        <v>63</v>
      </c>
      <c r="E13" s="120"/>
      <c r="F13" s="58">
        <v>2</v>
      </c>
      <c r="G13" s="247">
        <f>90000+178852+18000+60000</f>
        <v>346852</v>
      </c>
      <c r="H13" s="162">
        <v>1</v>
      </c>
      <c r="I13" s="162">
        <v>0</v>
      </c>
      <c r="J13" s="140" t="s">
        <v>67</v>
      </c>
      <c r="K13" s="58" t="s">
        <v>64</v>
      </c>
      <c r="L13" s="227">
        <v>44732</v>
      </c>
      <c r="M13" s="227">
        <v>44913</v>
      </c>
      <c r="N13" s="120"/>
      <c r="O13" s="135"/>
      <c r="P13" s="128"/>
      <c r="Q13" s="136"/>
      <c r="R13" s="137"/>
      <c r="S13" s="135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</row>
    <row r="14" spans="1:29" ht="25.5">
      <c r="A14" s="58" t="s">
        <v>60</v>
      </c>
      <c r="B14" s="144" t="s">
        <v>65</v>
      </c>
      <c r="C14" s="228" t="s">
        <v>68</v>
      </c>
      <c r="D14" s="58" t="s">
        <v>63</v>
      </c>
      <c r="E14" s="120"/>
      <c r="F14" s="58">
        <v>3</v>
      </c>
      <c r="G14" s="248">
        <v>2689310</v>
      </c>
      <c r="H14" s="162">
        <v>1</v>
      </c>
      <c r="I14" s="162">
        <v>0</v>
      </c>
      <c r="J14" s="140" t="s">
        <v>10</v>
      </c>
      <c r="K14" s="58" t="s">
        <v>64</v>
      </c>
      <c r="L14" s="227">
        <v>44732</v>
      </c>
      <c r="M14" s="227">
        <v>44913</v>
      </c>
      <c r="N14" s="120"/>
      <c r="O14" s="138">
        <v>825000</v>
      </c>
      <c r="P14" s="139">
        <v>1078000</v>
      </c>
      <c r="Q14" s="129">
        <v>145350</v>
      </c>
      <c r="R14" s="137"/>
      <c r="S14" s="135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</row>
    <row r="15" spans="1:29" ht="38.25">
      <c r="A15" s="58" t="s">
        <v>60</v>
      </c>
      <c r="B15" s="144" t="s">
        <v>69</v>
      </c>
      <c r="C15" s="187" t="s">
        <v>70</v>
      </c>
      <c r="D15" s="58" t="s">
        <v>63</v>
      </c>
      <c r="E15" s="120"/>
      <c r="F15" s="58">
        <v>4</v>
      </c>
      <c r="G15" s="226">
        <f>73260.44+193200+24700+160000+138072-6079.69</f>
        <v>583152.75</v>
      </c>
      <c r="H15" s="162">
        <v>1</v>
      </c>
      <c r="I15" s="162">
        <v>0</v>
      </c>
      <c r="J15" s="140" t="s">
        <v>10</v>
      </c>
      <c r="K15" s="58" t="s">
        <v>64</v>
      </c>
      <c r="L15" s="227">
        <v>44732</v>
      </c>
      <c r="M15" s="227">
        <v>44913</v>
      </c>
      <c r="N15" s="120"/>
      <c r="O15" s="135"/>
      <c r="P15" s="128"/>
      <c r="Q15" s="139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</row>
    <row r="16" spans="1:29" ht="25.5">
      <c r="A16" s="58" t="s">
        <v>60</v>
      </c>
      <c r="B16" s="144" t="s">
        <v>71</v>
      </c>
      <c r="C16" s="102" t="s">
        <v>72</v>
      </c>
      <c r="D16" s="58" t="s">
        <v>73</v>
      </c>
      <c r="E16" s="186"/>
      <c r="F16" s="58">
        <v>6</v>
      </c>
      <c r="G16" s="226">
        <v>14876.400000000001</v>
      </c>
      <c r="H16" s="162">
        <v>1</v>
      </c>
      <c r="I16" s="162">
        <v>0</v>
      </c>
      <c r="J16" s="140" t="s">
        <v>10</v>
      </c>
      <c r="K16" s="58" t="s">
        <v>74</v>
      </c>
      <c r="L16" s="227">
        <v>44732</v>
      </c>
      <c r="M16" s="227">
        <v>44913</v>
      </c>
      <c r="N16" s="186"/>
      <c r="O16" s="135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</row>
    <row r="17" spans="1:446" ht="25.5">
      <c r="A17" s="58" t="s">
        <v>60</v>
      </c>
      <c r="B17" s="144" t="s">
        <v>71</v>
      </c>
      <c r="C17" s="102" t="s">
        <v>75</v>
      </c>
      <c r="D17" s="58" t="s">
        <v>73</v>
      </c>
      <c r="E17" s="186"/>
      <c r="F17" s="58">
        <v>7</v>
      </c>
      <c r="G17" s="229">
        <v>24000</v>
      </c>
      <c r="H17" s="162">
        <v>1</v>
      </c>
      <c r="I17" s="162">
        <v>0</v>
      </c>
      <c r="J17" s="140" t="s">
        <v>10</v>
      </c>
      <c r="K17" s="58" t="s">
        <v>74</v>
      </c>
      <c r="L17" s="227">
        <v>44732</v>
      </c>
      <c r="M17" s="227">
        <v>44913</v>
      </c>
      <c r="N17" s="186"/>
      <c r="O17" s="135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</row>
    <row r="18" spans="1:446" ht="25.5">
      <c r="A18" s="58" t="s">
        <v>60</v>
      </c>
      <c r="B18" s="144" t="s">
        <v>71</v>
      </c>
      <c r="C18" s="102" t="s">
        <v>76</v>
      </c>
      <c r="D18" s="58" t="s">
        <v>73</v>
      </c>
      <c r="E18" s="186"/>
      <c r="F18" s="58">
        <v>8</v>
      </c>
      <c r="G18" s="229">
        <v>26208</v>
      </c>
      <c r="H18" s="162">
        <v>1</v>
      </c>
      <c r="I18" s="162">
        <v>0</v>
      </c>
      <c r="J18" s="140" t="s">
        <v>10</v>
      </c>
      <c r="K18" s="58" t="s">
        <v>74</v>
      </c>
      <c r="L18" s="227">
        <v>44732</v>
      </c>
      <c r="M18" s="227">
        <v>44913</v>
      </c>
      <c r="N18" s="186"/>
      <c r="O18" s="135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</row>
    <row r="19" spans="1:446" ht="26.25" customHeight="1">
      <c r="A19" s="58" t="s">
        <v>60</v>
      </c>
      <c r="B19" s="144" t="s">
        <v>71</v>
      </c>
      <c r="C19" s="102" t="s">
        <v>77</v>
      </c>
      <c r="D19" s="58" t="s">
        <v>63</v>
      </c>
      <c r="E19" s="186"/>
      <c r="F19" s="58">
        <v>9</v>
      </c>
      <c r="G19" s="229">
        <f>365940+427182.2</f>
        <v>793122.2</v>
      </c>
      <c r="H19" s="162">
        <v>1</v>
      </c>
      <c r="I19" s="162">
        <v>0</v>
      </c>
      <c r="J19" s="140" t="s">
        <v>10</v>
      </c>
      <c r="K19" s="58" t="s">
        <v>64</v>
      </c>
      <c r="L19" s="227">
        <v>44732</v>
      </c>
      <c r="M19" s="227">
        <v>44913</v>
      </c>
      <c r="N19" s="186"/>
      <c r="O19" s="135">
        <v>364940</v>
      </c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</row>
    <row r="20" spans="1:446" ht="27" customHeight="1">
      <c r="A20" s="58" t="s">
        <v>60</v>
      </c>
      <c r="B20" s="144" t="s">
        <v>71</v>
      </c>
      <c r="C20" s="102" t="s">
        <v>78</v>
      </c>
      <c r="D20" s="46" t="s">
        <v>63</v>
      </c>
      <c r="E20" s="186"/>
      <c r="F20" s="58">
        <v>10</v>
      </c>
      <c r="G20" s="249">
        <v>851393</v>
      </c>
      <c r="H20" s="162">
        <v>1</v>
      </c>
      <c r="I20" s="162">
        <v>0</v>
      </c>
      <c r="J20" s="140" t="s">
        <v>10</v>
      </c>
      <c r="K20" s="46" t="s">
        <v>64</v>
      </c>
      <c r="L20" s="227">
        <v>45689</v>
      </c>
      <c r="M20" s="227">
        <f>+L20+60</f>
        <v>45749</v>
      </c>
      <c r="N20" s="186"/>
      <c r="O20" s="135">
        <v>1516895</v>
      </c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</row>
    <row r="21" spans="1:446" ht="27" customHeight="1">
      <c r="A21" s="58" t="s">
        <v>60</v>
      </c>
      <c r="B21" s="144" t="s">
        <v>71</v>
      </c>
      <c r="C21" s="102" t="s">
        <v>79</v>
      </c>
      <c r="D21" s="58" t="s">
        <v>73</v>
      </c>
      <c r="E21" s="186"/>
      <c r="F21" s="58">
        <v>11</v>
      </c>
      <c r="G21" s="229">
        <f>39008.5+22630</f>
        <v>61638.5</v>
      </c>
      <c r="H21" s="162">
        <v>1</v>
      </c>
      <c r="I21" s="162">
        <v>0</v>
      </c>
      <c r="J21" s="140" t="s">
        <v>10</v>
      </c>
      <c r="K21" s="58" t="s">
        <v>74</v>
      </c>
      <c r="L21" s="227">
        <v>44732</v>
      </c>
      <c r="M21" s="227">
        <v>44913</v>
      </c>
      <c r="N21" s="186"/>
      <c r="O21" s="135">
        <v>22630</v>
      </c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</row>
    <row r="22" spans="1:446" ht="27" customHeight="1">
      <c r="A22" s="232" t="s">
        <v>60</v>
      </c>
      <c r="B22" s="234" t="s">
        <v>80</v>
      </c>
      <c r="C22" s="217" t="s">
        <v>81</v>
      </c>
      <c r="D22" s="233" t="s">
        <v>82</v>
      </c>
      <c r="E22" s="231"/>
      <c r="F22" s="232">
        <v>13</v>
      </c>
      <c r="G22" s="218">
        <v>200000</v>
      </c>
      <c r="H22" s="57">
        <v>1</v>
      </c>
      <c r="I22" s="57">
        <v>0</v>
      </c>
      <c r="J22" s="234" t="s">
        <v>11</v>
      </c>
      <c r="K22" s="232" t="s">
        <v>74</v>
      </c>
      <c r="L22" s="163">
        <v>45597</v>
      </c>
      <c r="M22" s="239">
        <v>45748</v>
      </c>
      <c r="N22" s="186"/>
      <c r="O22" s="135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</row>
    <row r="23" spans="1:446" ht="96.75" customHeight="1" thickBot="1">
      <c r="A23" s="238" t="s">
        <v>60</v>
      </c>
      <c r="B23" s="235" t="s">
        <v>80</v>
      </c>
      <c r="C23" s="240" t="s">
        <v>83</v>
      </c>
      <c r="D23" s="237" t="s">
        <v>82</v>
      </c>
      <c r="E23" s="236"/>
      <c r="F23" s="238">
        <v>14</v>
      </c>
      <c r="G23" s="241">
        <v>200000</v>
      </c>
      <c r="H23" s="242">
        <v>1</v>
      </c>
      <c r="I23" s="242">
        <v>0</v>
      </c>
      <c r="J23" s="235" t="s">
        <v>11</v>
      </c>
      <c r="K23" s="238" t="s">
        <v>74</v>
      </c>
      <c r="L23" s="243">
        <v>45597</v>
      </c>
      <c r="M23" s="244">
        <v>45748</v>
      </c>
      <c r="N23" s="54"/>
      <c r="O23" s="128"/>
      <c r="P23" s="128"/>
      <c r="Q23" s="139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</row>
    <row r="24" spans="1:446" ht="15.75" thickBot="1">
      <c r="A24" s="124"/>
      <c r="B24" s="39"/>
      <c r="C24" s="39"/>
      <c r="D24" s="39"/>
      <c r="E24" s="39"/>
      <c r="F24" s="39"/>
      <c r="G24" s="141">
        <f>SUM(G12:G23)</f>
        <v>7058768.8000000007</v>
      </c>
      <c r="H24" s="142"/>
      <c r="I24" s="40"/>
      <c r="J24" s="39"/>
      <c r="K24" s="39"/>
      <c r="L24" s="39"/>
      <c r="M24" s="39"/>
      <c r="N24" s="41"/>
      <c r="O24" s="1"/>
    </row>
    <row r="25" spans="1:446">
      <c r="A25" s="19"/>
      <c r="B25" s="19"/>
      <c r="C25" s="19"/>
      <c r="D25" s="19"/>
      <c r="E25" s="19"/>
      <c r="F25" s="19"/>
      <c r="G25" s="121"/>
      <c r="H25" s="122"/>
      <c r="I25" s="20"/>
      <c r="J25" s="19"/>
      <c r="K25" s="19"/>
      <c r="L25" s="19"/>
      <c r="M25" s="19"/>
      <c r="N25" s="19"/>
      <c r="O25" s="1"/>
      <c r="R25" s="1"/>
      <c r="S25" s="1"/>
    </row>
    <row r="26" spans="1:446" ht="15.75" thickBot="1"/>
    <row r="27" spans="1:446" ht="15.75">
      <c r="A27" s="282" t="s">
        <v>84</v>
      </c>
      <c r="B27" s="283"/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4"/>
    </row>
    <row r="28" spans="1:446">
      <c r="A28" s="271" t="s">
        <v>42</v>
      </c>
      <c r="B28" s="273" t="s">
        <v>43</v>
      </c>
      <c r="C28" s="273" t="s">
        <v>44</v>
      </c>
      <c r="D28" s="273" t="s">
        <v>59</v>
      </c>
      <c r="E28" s="273" t="s">
        <v>46</v>
      </c>
      <c r="F28" s="273" t="s">
        <v>47</v>
      </c>
      <c r="G28" s="277" t="s">
        <v>48</v>
      </c>
      <c r="H28" s="277"/>
      <c r="I28" s="277"/>
      <c r="J28" s="273" t="s">
        <v>49</v>
      </c>
      <c r="K28" s="273" t="s">
        <v>50</v>
      </c>
      <c r="L28" s="273" t="s">
        <v>51</v>
      </c>
      <c r="M28" s="273"/>
      <c r="N28" s="278" t="s">
        <v>52</v>
      </c>
    </row>
    <row r="29" spans="1:446" ht="38.25">
      <c r="A29" s="272"/>
      <c r="B29" s="274"/>
      <c r="C29" s="274"/>
      <c r="D29" s="274"/>
      <c r="E29" s="274"/>
      <c r="F29" s="274"/>
      <c r="G29" s="84" t="s">
        <v>53</v>
      </c>
      <c r="H29" s="85" t="s">
        <v>54</v>
      </c>
      <c r="I29" s="85" t="s">
        <v>55</v>
      </c>
      <c r="J29" s="274"/>
      <c r="K29" s="274"/>
      <c r="L29" s="86" t="s">
        <v>85</v>
      </c>
      <c r="M29" s="86" t="s">
        <v>57</v>
      </c>
      <c r="N29" s="279"/>
    </row>
    <row r="30" spans="1:446" s="49" customFormat="1" ht="39.950000000000003" customHeight="1">
      <c r="A30" s="58" t="s">
        <v>60</v>
      </c>
      <c r="B30" s="144" t="s">
        <v>86</v>
      </c>
      <c r="C30" s="134" t="s">
        <v>87</v>
      </c>
      <c r="D30" s="146" t="s">
        <v>73</v>
      </c>
      <c r="E30" s="165"/>
      <c r="F30" s="148">
        <v>1</v>
      </c>
      <c r="G30" s="166">
        <v>72000</v>
      </c>
      <c r="H30" s="56">
        <v>72000</v>
      </c>
      <c r="I30" s="167">
        <v>0</v>
      </c>
      <c r="J30" s="152" t="s">
        <v>10</v>
      </c>
      <c r="K30" s="58" t="s">
        <v>74</v>
      </c>
      <c r="L30" s="163">
        <v>44409</v>
      </c>
      <c r="M30" s="51">
        <v>44470</v>
      </c>
      <c r="N30" s="168"/>
      <c r="O30"/>
      <c r="P30"/>
      <c r="Q30" s="59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</row>
    <row r="31" spans="1:446" s="49" customFormat="1" ht="39.950000000000003" customHeight="1">
      <c r="A31" s="58" t="s">
        <v>60</v>
      </c>
      <c r="B31" s="144" t="s">
        <v>86</v>
      </c>
      <c r="C31" s="134" t="s">
        <v>88</v>
      </c>
      <c r="D31" s="146" t="s">
        <v>73</v>
      </c>
      <c r="E31" s="165"/>
      <c r="F31" s="148">
        <v>2</v>
      </c>
      <c r="G31" s="166">
        <v>15000</v>
      </c>
      <c r="H31" s="56">
        <v>15000</v>
      </c>
      <c r="I31" s="167">
        <v>0</v>
      </c>
      <c r="J31" s="152" t="s">
        <v>10</v>
      </c>
      <c r="K31" s="58" t="s">
        <v>74</v>
      </c>
      <c r="L31" s="163">
        <v>44562</v>
      </c>
      <c r="M31" s="163">
        <v>44562</v>
      </c>
      <c r="N31" s="168"/>
      <c r="O31"/>
      <c r="P31"/>
      <c r="Q31" s="59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</row>
    <row r="32" spans="1:446" s="49" customFormat="1" ht="39.950000000000003" customHeight="1">
      <c r="A32" s="58" t="s">
        <v>60</v>
      </c>
      <c r="B32" s="144" t="s">
        <v>86</v>
      </c>
      <c r="C32" s="134" t="s">
        <v>89</v>
      </c>
      <c r="D32" s="146" t="s">
        <v>63</v>
      </c>
      <c r="E32" s="160"/>
      <c r="F32" s="148">
        <v>3</v>
      </c>
      <c r="G32" s="223">
        <v>350000</v>
      </c>
      <c r="H32" s="224">
        <v>350000</v>
      </c>
      <c r="I32" s="167">
        <v>0</v>
      </c>
      <c r="J32" s="152" t="s">
        <v>10</v>
      </c>
      <c r="K32" s="46" t="s">
        <v>64</v>
      </c>
      <c r="L32" s="163">
        <v>44562</v>
      </c>
      <c r="M32" s="163">
        <v>44562</v>
      </c>
      <c r="N32" s="225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</row>
    <row r="33" spans="1:446" s="49" customFormat="1" ht="39.950000000000003" customHeight="1">
      <c r="A33" s="58" t="s">
        <v>60</v>
      </c>
      <c r="B33" s="144" t="s">
        <v>86</v>
      </c>
      <c r="C33" s="134" t="s">
        <v>90</v>
      </c>
      <c r="D33" s="146" t="s">
        <v>73</v>
      </c>
      <c r="E33" s="165"/>
      <c r="F33" s="148">
        <v>4</v>
      </c>
      <c r="G33" s="166">
        <v>21000</v>
      </c>
      <c r="H33" s="56">
        <v>21000</v>
      </c>
      <c r="I33" s="167">
        <v>0</v>
      </c>
      <c r="J33" s="152" t="s">
        <v>10</v>
      </c>
      <c r="K33" s="58" t="s">
        <v>74</v>
      </c>
      <c r="L33" s="163">
        <v>44562</v>
      </c>
      <c r="M33" s="163">
        <v>44593</v>
      </c>
      <c r="N33" s="168"/>
      <c r="O33"/>
      <c r="P33"/>
      <c r="Q33" s="59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</row>
    <row r="34" spans="1:446" s="49" customFormat="1" ht="39.950000000000003" customHeight="1">
      <c r="A34" s="58" t="s">
        <v>60</v>
      </c>
      <c r="B34" s="144" t="s">
        <v>86</v>
      </c>
      <c r="C34" s="134" t="s">
        <v>91</v>
      </c>
      <c r="D34" s="146" t="s">
        <v>73</v>
      </c>
      <c r="E34" s="165"/>
      <c r="F34" s="148">
        <v>5</v>
      </c>
      <c r="G34" s="166">
        <v>12000</v>
      </c>
      <c r="H34" s="56">
        <v>12000</v>
      </c>
      <c r="I34" s="167">
        <v>0</v>
      </c>
      <c r="J34" s="152" t="s">
        <v>10</v>
      </c>
      <c r="K34" s="58" t="s">
        <v>74</v>
      </c>
      <c r="L34" s="163">
        <v>44562</v>
      </c>
      <c r="M34" s="163">
        <v>44593</v>
      </c>
      <c r="N34" s="168"/>
      <c r="O34"/>
      <c r="P34"/>
      <c r="Q34" s="59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</row>
    <row r="35" spans="1:446" s="49" customFormat="1" ht="39.950000000000003" customHeight="1">
      <c r="A35" s="58" t="s">
        <v>60</v>
      </c>
      <c r="B35" s="144" t="s">
        <v>86</v>
      </c>
      <c r="C35" s="134" t="s">
        <v>92</v>
      </c>
      <c r="D35" s="146" t="s">
        <v>73</v>
      </c>
      <c r="E35" s="165"/>
      <c r="F35" s="148">
        <v>6</v>
      </c>
      <c r="G35" s="166">
        <v>36000</v>
      </c>
      <c r="H35" s="56">
        <v>36000</v>
      </c>
      <c r="I35" s="167">
        <v>0</v>
      </c>
      <c r="J35" s="152" t="s">
        <v>10</v>
      </c>
      <c r="K35" s="58" t="s">
        <v>74</v>
      </c>
      <c r="L35" s="163">
        <f>+M35-60</f>
        <v>44926</v>
      </c>
      <c r="M35" s="163">
        <v>44986</v>
      </c>
      <c r="N35" s="168"/>
      <c r="O35"/>
      <c r="P35"/>
      <c r="Q35" s="59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</row>
    <row r="36" spans="1:446" s="49" customFormat="1" ht="39.950000000000003" customHeight="1">
      <c r="A36" s="58" t="s">
        <v>60</v>
      </c>
      <c r="B36" s="144" t="s">
        <v>86</v>
      </c>
      <c r="C36" s="134" t="s">
        <v>93</v>
      </c>
      <c r="D36" s="146" t="s">
        <v>73</v>
      </c>
      <c r="E36" s="165"/>
      <c r="F36" s="148">
        <v>7</v>
      </c>
      <c r="G36" s="166">
        <v>36000</v>
      </c>
      <c r="H36" s="56">
        <v>36000</v>
      </c>
      <c r="I36" s="167">
        <v>0</v>
      </c>
      <c r="J36" s="152" t="s">
        <v>10</v>
      </c>
      <c r="K36" s="58" t="s">
        <v>74</v>
      </c>
      <c r="L36" s="163">
        <f t="shared" ref="L36:L37" si="0">+M36-60</f>
        <v>45263</v>
      </c>
      <c r="M36" s="123">
        <v>45323</v>
      </c>
      <c r="N36" s="168"/>
      <c r="O36"/>
      <c r="P36"/>
      <c r="Q36" s="59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</row>
    <row r="37" spans="1:446" s="49" customFormat="1" ht="39.950000000000003" customHeight="1">
      <c r="A37" s="58" t="s">
        <v>60</v>
      </c>
      <c r="B37" s="144" t="s">
        <v>86</v>
      </c>
      <c r="C37" s="134" t="s">
        <v>94</v>
      </c>
      <c r="D37" s="146" t="s">
        <v>73</v>
      </c>
      <c r="E37" s="165"/>
      <c r="F37" s="148">
        <v>8</v>
      </c>
      <c r="G37" s="166">
        <v>45000</v>
      </c>
      <c r="H37" s="56">
        <v>45000</v>
      </c>
      <c r="I37" s="167">
        <v>0</v>
      </c>
      <c r="J37" s="152" t="s">
        <v>10</v>
      </c>
      <c r="K37" s="58" t="s">
        <v>74</v>
      </c>
      <c r="L37" s="163">
        <f t="shared" si="0"/>
        <v>45263</v>
      </c>
      <c r="M37" s="123">
        <v>45323</v>
      </c>
      <c r="N37" s="168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</row>
    <row r="38" spans="1:446" s="49" customFormat="1" ht="39.950000000000003" customHeight="1">
      <c r="A38" s="58" t="s">
        <v>60</v>
      </c>
      <c r="B38" s="144" t="s">
        <v>86</v>
      </c>
      <c r="C38" s="134" t="s">
        <v>95</v>
      </c>
      <c r="D38" s="146" t="s">
        <v>63</v>
      </c>
      <c r="E38" s="165"/>
      <c r="F38" s="148">
        <v>9</v>
      </c>
      <c r="G38" s="56">
        <f>427182.2+49741</f>
        <v>476923.2</v>
      </c>
      <c r="H38" s="56">
        <f>+G38</f>
        <v>476923.2</v>
      </c>
      <c r="I38" s="167">
        <v>0</v>
      </c>
      <c r="J38" s="152" t="s">
        <v>10</v>
      </c>
      <c r="K38" s="46" t="s">
        <v>64</v>
      </c>
      <c r="L38" s="163">
        <v>45689</v>
      </c>
      <c r="M38" s="123">
        <f>+L38+90</f>
        <v>45779</v>
      </c>
      <c r="N38" s="168"/>
      <c r="O38" s="133">
        <v>202932.22</v>
      </c>
      <c r="P38" s="133">
        <v>149159.23000000001</v>
      </c>
      <c r="Q38" s="133">
        <v>43590.75</v>
      </c>
      <c r="R38" s="133">
        <v>31500</v>
      </c>
      <c r="S38" s="133"/>
      <c r="T38" s="133"/>
      <c r="U38" s="133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</row>
    <row r="39" spans="1:446" s="49" customFormat="1" ht="39.950000000000003" customHeight="1">
      <c r="A39" s="58" t="s">
        <v>60</v>
      </c>
      <c r="B39" s="144" t="s">
        <v>86</v>
      </c>
      <c r="C39" s="134" t="s">
        <v>96</v>
      </c>
      <c r="D39" s="245" t="s">
        <v>73</v>
      </c>
      <c r="E39" s="165"/>
      <c r="F39" s="148">
        <v>10</v>
      </c>
      <c r="G39" s="56">
        <v>17840</v>
      </c>
      <c r="H39" s="56">
        <v>17840</v>
      </c>
      <c r="I39" s="167">
        <v>0</v>
      </c>
      <c r="J39" s="152" t="s">
        <v>10</v>
      </c>
      <c r="K39" s="58" t="s">
        <v>74</v>
      </c>
      <c r="L39" s="163">
        <v>44562</v>
      </c>
      <c r="M39" s="123">
        <v>45658</v>
      </c>
      <c r="N39" s="168"/>
      <c r="O39"/>
      <c r="P39"/>
      <c r="Q39" s="59"/>
      <c r="R39" s="133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</row>
    <row r="40" spans="1:446" ht="39.950000000000003" customHeight="1">
      <c r="A40" s="58" t="s">
        <v>60</v>
      </c>
      <c r="B40" s="144" t="s">
        <v>86</v>
      </c>
      <c r="C40" s="134" t="s">
        <v>97</v>
      </c>
      <c r="D40" s="146" t="s">
        <v>73</v>
      </c>
      <c r="E40" s="169"/>
      <c r="F40" s="148">
        <v>11</v>
      </c>
      <c r="G40" s="56">
        <v>48730</v>
      </c>
      <c r="H40" s="56">
        <v>48730</v>
      </c>
      <c r="I40" s="167">
        <v>0</v>
      </c>
      <c r="J40" s="152" t="s">
        <v>10</v>
      </c>
      <c r="K40" s="58" t="s">
        <v>74</v>
      </c>
      <c r="L40" s="163">
        <v>45693</v>
      </c>
      <c r="M40" s="163">
        <v>45721</v>
      </c>
      <c r="N40" s="171"/>
      <c r="R40" s="133"/>
    </row>
    <row r="41" spans="1:446" ht="39.950000000000003" customHeight="1">
      <c r="A41" s="58" t="s">
        <v>60</v>
      </c>
      <c r="B41" s="144" t="s">
        <v>86</v>
      </c>
      <c r="C41" s="134" t="s">
        <v>98</v>
      </c>
      <c r="D41" s="146" t="s">
        <v>73</v>
      </c>
      <c r="E41" s="169"/>
      <c r="F41" s="148">
        <v>12</v>
      </c>
      <c r="G41" s="56">
        <v>5670</v>
      </c>
      <c r="H41" s="56">
        <v>5670</v>
      </c>
      <c r="I41" s="167">
        <v>0</v>
      </c>
      <c r="J41" s="152" t="s">
        <v>10</v>
      </c>
      <c r="K41" s="58" t="s">
        <v>74</v>
      </c>
      <c r="L41" s="163">
        <v>45693</v>
      </c>
      <c r="M41" s="163">
        <v>45721</v>
      </c>
      <c r="N41" s="171"/>
      <c r="R41" s="133"/>
    </row>
    <row r="42" spans="1:446" ht="39.950000000000003" customHeight="1">
      <c r="A42" s="58" t="s">
        <v>60</v>
      </c>
      <c r="B42" s="144" t="s">
        <v>86</v>
      </c>
      <c r="C42" s="134" t="s">
        <v>99</v>
      </c>
      <c r="D42" s="146" t="s">
        <v>73</v>
      </c>
      <c r="E42" s="169"/>
      <c r="F42" s="148">
        <v>13</v>
      </c>
      <c r="G42" s="56">
        <v>3969</v>
      </c>
      <c r="H42" s="56">
        <v>3969</v>
      </c>
      <c r="I42" s="167">
        <v>0</v>
      </c>
      <c r="J42" s="152" t="s">
        <v>10</v>
      </c>
      <c r="K42" s="58" t="s">
        <v>74</v>
      </c>
      <c r="L42" s="163">
        <v>45693</v>
      </c>
      <c r="M42" s="163">
        <v>45721</v>
      </c>
      <c r="N42" s="171"/>
      <c r="R42" s="133"/>
    </row>
    <row r="43" spans="1:446" ht="39.950000000000003" customHeight="1">
      <c r="A43" s="58" t="s">
        <v>60</v>
      </c>
      <c r="B43" s="144" t="s">
        <v>86</v>
      </c>
      <c r="C43" s="134" t="s">
        <v>100</v>
      </c>
      <c r="D43" s="146" t="s">
        <v>63</v>
      </c>
      <c r="E43" s="169"/>
      <c r="F43" s="148">
        <v>14</v>
      </c>
      <c r="G43" s="56">
        <f>85050+290000</f>
        <v>375050</v>
      </c>
      <c r="H43" s="56">
        <f>+G43</f>
        <v>375050</v>
      </c>
      <c r="I43" s="167">
        <v>0</v>
      </c>
      <c r="J43" s="152" t="s">
        <v>10</v>
      </c>
      <c r="K43" s="46" t="s">
        <v>64</v>
      </c>
      <c r="L43" s="163">
        <v>45327</v>
      </c>
      <c r="M43" s="163">
        <f>+L43+60</f>
        <v>45387</v>
      </c>
      <c r="N43" s="171"/>
      <c r="O43">
        <v>85050</v>
      </c>
    </row>
    <row r="44" spans="1:446" ht="39.950000000000003" customHeight="1">
      <c r="A44" s="58" t="s">
        <v>60</v>
      </c>
      <c r="B44" s="144" t="s">
        <v>86</v>
      </c>
      <c r="C44" s="134" t="s">
        <v>101</v>
      </c>
      <c r="D44" s="245" t="s">
        <v>63</v>
      </c>
      <c r="E44" s="169"/>
      <c r="F44" s="148">
        <v>15</v>
      </c>
      <c r="G44" s="56">
        <v>210000</v>
      </c>
      <c r="H44" s="56">
        <v>210000</v>
      </c>
      <c r="I44" s="167">
        <v>0</v>
      </c>
      <c r="J44" s="152" t="s">
        <v>10</v>
      </c>
      <c r="K44" s="46" t="s">
        <v>64</v>
      </c>
      <c r="L44" s="163">
        <v>45693</v>
      </c>
      <c r="M44" s="163">
        <v>45721</v>
      </c>
      <c r="N44" s="171"/>
      <c r="O44">
        <v>64600</v>
      </c>
    </row>
    <row r="45" spans="1:446" ht="39.950000000000003" customHeight="1">
      <c r="A45" s="58" t="s">
        <v>60</v>
      </c>
      <c r="B45" s="144" t="s">
        <v>86</v>
      </c>
      <c r="C45" s="134" t="s">
        <v>102</v>
      </c>
      <c r="D45" s="146" t="s">
        <v>82</v>
      </c>
      <c r="E45" s="169"/>
      <c r="F45" s="148">
        <v>16</v>
      </c>
      <c r="G45" s="56">
        <v>157500</v>
      </c>
      <c r="H45" s="56">
        <v>157500</v>
      </c>
      <c r="I45" s="167">
        <v>0</v>
      </c>
      <c r="J45" s="152" t="s">
        <v>10</v>
      </c>
      <c r="K45" s="58" t="s">
        <v>74</v>
      </c>
      <c r="L45" s="163">
        <v>45693</v>
      </c>
      <c r="M45" s="163">
        <v>45721</v>
      </c>
      <c r="N45" s="171"/>
    </row>
    <row r="46" spans="1:446" ht="39.950000000000003" customHeight="1">
      <c r="A46" s="58" t="s">
        <v>60</v>
      </c>
      <c r="B46" s="144" t="s">
        <v>86</v>
      </c>
      <c r="C46" s="134" t="s">
        <v>103</v>
      </c>
      <c r="D46" s="146" t="s">
        <v>73</v>
      </c>
      <c r="E46" s="169"/>
      <c r="F46" s="148">
        <v>17</v>
      </c>
      <c r="G46" s="56">
        <v>3140</v>
      </c>
      <c r="H46" s="56">
        <v>3140</v>
      </c>
      <c r="I46" s="167">
        <v>0</v>
      </c>
      <c r="J46" s="152" t="s">
        <v>10</v>
      </c>
      <c r="K46" s="58" t="s">
        <v>74</v>
      </c>
      <c r="L46" s="163">
        <v>45693</v>
      </c>
      <c r="M46" s="163">
        <v>45721</v>
      </c>
      <c r="N46" s="171"/>
    </row>
    <row r="47" spans="1:446" ht="39.950000000000003" customHeight="1">
      <c r="A47" s="58" t="s">
        <v>60</v>
      </c>
      <c r="B47" s="144" t="s">
        <v>86</v>
      </c>
      <c r="C47" s="134" t="s">
        <v>104</v>
      </c>
      <c r="D47" s="146" t="s">
        <v>82</v>
      </c>
      <c r="E47" s="169"/>
      <c r="F47" s="148">
        <v>18</v>
      </c>
      <c r="G47" s="56">
        <v>151800.00000000003</v>
      </c>
      <c r="H47" s="56">
        <v>151800.00000000003</v>
      </c>
      <c r="I47" s="167">
        <v>0</v>
      </c>
      <c r="J47" s="152" t="s">
        <v>10</v>
      </c>
      <c r="K47" s="58" t="s">
        <v>74</v>
      </c>
      <c r="L47" s="163">
        <v>45693</v>
      </c>
      <c r="M47" s="163">
        <v>45721</v>
      </c>
      <c r="N47" s="171"/>
    </row>
    <row r="48" spans="1:446" ht="39.950000000000003" customHeight="1">
      <c r="A48" s="58" t="s">
        <v>60</v>
      </c>
      <c r="B48" s="144" t="s">
        <v>86</v>
      </c>
      <c r="C48" s="134" t="s">
        <v>105</v>
      </c>
      <c r="D48" s="146" t="s">
        <v>63</v>
      </c>
      <c r="E48" s="169"/>
      <c r="F48" s="148">
        <v>19</v>
      </c>
      <c r="G48" s="56">
        <f>562500+38300+12000</f>
        <v>612800</v>
      </c>
      <c r="H48" s="56">
        <f>562500+38300+12000</f>
        <v>612800</v>
      </c>
      <c r="I48" s="167">
        <v>0</v>
      </c>
      <c r="J48" s="152" t="s">
        <v>10</v>
      </c>
      <c r="K48" s="58" t="s">
        <v>64</v>
      </c>
      <c r="L48" s="163">
        <v>45693</v>
      </c>
      <c r="M48" s="163">
        <v>45721</v>
      </c>
      <c r="N48" s="171"/>
    </row>
    <row r="49" spans="1:17" ht="39.950000000000003" customHeight="1">
      <c r="A49" s="58" t="s">
        <v>60</v>
      </c>
      <c r="B49" s="144" t="s">
        <v>86</v>
      </c>
      <c r="C49" s="134" t="s">
        <v>106</v>
      </c>
      <c r="D49" s="146" t="s">
        <v>63</v>
      </c>
      <c r="E49" s="169"/>
      <c r="F49" s="148">
        <v>20</v>
      </c>
      <c r="G49" s="56">
        <v>1200000</v>
      </c>
      <c r="H49" s="56">
        <v>1200000</v>
      </c>
      <c r="I49" s="167">
        <v>0</v>
      </c>
      <c r="J49" s="152" t="s">
        <v>10</v>
      </c>
      <c r="K49" s="58" t="s">
        <v>64</v>
      </c>
      <c r="L49" s="163">
        <v>45693</v>
      </c>
      <c r="M49" s="163">
        <v>45721</v>
      </c>
      <c r="N49" s="171"/>
    </row>
    <row r="50" spans="1:17" ht="39.950000000000003" customHeight="1">
      <c r="A50" s="58" t="s">
        <v>60</v>
      </c>
      <c r="B50" s="144" t="s">
        <v>86</v>
      </c>
      <c r="C50" s="134" t="s">
        <v>107</v>
      </c>
      <c r="D50" s="146" t="s">
        <v>63</v>
      </c>
      <c r="E50" s="169"/>
      <c r="F50" s="148">
        <v>21</v>
      </c>
      <c r="G50" s="56">
        <f>500000+132380+150000+125000</f>
        <v>907380</v>
      </c>
      <c r="H50" s="56">
        <f>+G50</f>
        <v>907380</v>
      </c>
      <c r="I50" s="167">
        <v>0</v>
      </c>
      <c r="J50" s="152" t="s">
        <v>10</v>
      </c>
      <c r="K50" s="58" t="s">
        <v>64</v>
      </c>
      <c r="L50" s="163">
        <v>45693</v>
      </c>
      <c r="M50" s="163">
        <v>45721</v>
      </c>
      <c r="N50" s="171"/>
    </row>
    <row r="51" spans="1:17" ht="30" customHeight="1">
      <c r="A51" s="58" t="s">
        <v>60</v>
      </c>
      <c r="B51" s="144" t="s">
        <v>86</v>
      </c>
      <c r="C51" s="134" t="s">
        <v>108</v>
      </c>
      <c r="D51" s="146" t="s">
        <v>73</v>
      </c>
      <c r="E51" s="169"/>
      <c r="F51" s="148">
        <v>22</v>
      </c>
      <c r="G51" s="56">
        <v>64000</v>
      </c>
      <c r="H51" s="56">
        <v>64000</v>
      </c>
      <c r="I51" s="167">
        <v>0</v>
      </c>
      <c r="J51" s="152" t="s">
        <v>10</v>
      </c>
      <c r="K51" s="58" t="s">
        <v>74</v>
      </c>
      <c r="L51" s="163">
        <v>45693</v>
      </c>
      <c r="M51" s="163">
        <v>45721</v>
      </c>
      <c r="N51" s="171"/>
    </row>
    <row r="52" spans="1:17" ht="30" customHeight="1">
      <c r="A52" s="58" t="s">
        <v>60</v>
      </c>
      <c r="B52" s="144" t="s">
        <v>86</v>
      </c>
      <c r="C52" s="134" t="s">
        <v>109</v>
      </c>
      <c r="D52" s="146" t="s">
        <v>73</v>
      </c>
      <c r="E52" s="169"/>
      <c r="F52" s="148">
        <v>23</v>
      </c>
      <c r="G52" s="56">
        <v>38400</v>
      </c>
      <c r="H52" s="56">
        <v>38400</v>
      </c>
      <c r="I52" s="167">
        <v>0</v>
      </c>
      <c r="J52" s="152" t="s">
        <v>10</v>
      </c>
      <c r="K52" s="58" t="s">
        <v>74</v>
      </c>
      <c r="L52" s="163">
        <v>45693</v>
      </c>
      <c r="M52" s="163">
        <v>45721</v>
      </c>
      <c r="N52" s="171"/>
    </row>
    <row r="53" spans="1:17">
      <c r="A53" s="28"/>
      <c r="B53" s="25"/>
      <c r="C53" s="102"/>
      <c r="D53" s="29"/>
      <c r="E53" s="25"/>
      <c r="F53" s="29"/>
      <c r="G53" s="50"/>
      <c r="H53" s="118"/>
      <c r="I53" s="26"/>
      <c r="J53" s="25"/>
      <c r="K53" s="29"/>
      <c r="L53" s="29"/>
      <c r="M53" s="29"/>
      <c r="N53" s="27"/>
    </row>
    <row r="54" spans="1:17" ht="15.75" thickBot="1">
      <c r="A54" s="28"/>
      <c r="B54" s="25"/>
      <c r="C54" s="25"/>
      <c r="D54" s="25"/>
      <c r="E54" s="25"/>
      <c r="F54" s="25"/>
      <c r="G54" s="37"/>
      <c r="H54" s="63"/>
      <c r="I54" s="26"/>
      <c r="J54" s="25"/>
      <c r="K54" s="25"/>
      <c r="L54" s="25"/>
      <c r="M54" s="25"/>
      <c r="N54" s="27"/>
    </row>
    <row r="55" spans="1:17" ht="15.75" thickBot="1">
      <c r="A55" s="42"/>
      <c r="B55" s="39"/>
      <c r="C55" s="39"/>
      <c r="D55" s="39"/>
      <c r="E55" s="39"/>
      <c r="F55" s="39"/>
      <c r="G55" s="132">
        <f>SUM(G30:G54)</f>
        <v>4860202.2</v>
      </c>
      <c r="H55" s="132">
        <f>SUM(H30:H54)</f>
        <v>4860202.2</v>
      </c>
      <c r="I55" s="40"/>
      <c r="J55" s="39"/>
      <c r="K55" s="39"/>
      <c r="L55" s="39"/>
      <c r="M55" s="39"/>
      <c r="N55" s="41"/>
    </row>
    <row r="56" spans="1:17" ht="15.75" thickBot="1"/>
    <row r="57" spans="1:17" ht="15.75">
      <c r="A57" s="282" t="s">
        <v>110</v>
      </c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N57" s="284"/>
    </row>
    <row r="58" spans="1:17" ht="15.75">
      <c r="A58" s="271" t="s">
        <v>42</v>
      </c>
      <c r="B58" s="273" t="s">
        <v>43</v>
      </c>
      <c r="C58" s="273" t="s">
        <v>44</v>
      </c>
      <c r="D58" s="273" t="s">
        <v>59</v>
      </c>
      <c r="E58" s="290"/>
      <c r="F58" s="290"/>
      <c r="G58" s="277" t="s">
        <v>48</v>
      </c>
      <c r="H58" s="277"/>
      <c r="I58" s="277"/>
      <c r="J58" s="273" t="s">
        <v>49</v>
      </c>
      <c r="K58" s="273" t="s">
        <v>50</v>
      </c>
      <c r="L58" s="273" t="s">
        <v>51</v>
      </c>
      <c r="M58" s="273"/>
      <c r="N58" s="278" t="s">
        <v>52</v>
      </c>
    </row>
    <row r="59" spans="1:17" ht="39" thickBot="1">
      <c r="A59" s="272"/>
      <c r="B59" s="274"/>
      <c r="C59" s="274"/>
      <c r="D59" s="274"/>
      <c r="E59" s="274" t="s">
        <v>47</v>
      </c>
      <c r="F59" s="274"/>
      <c r="G59" s="86" t="s">
        <v>53</v>
      </c>
      <c r="H59" s="84" t="s">
        <v>54</v>
      </c>
      <c r="I59" s="85" t="s">
        <v>55</v>
      </c>
      <c r="J59" s="274"/>
      <c r="K59" s="274"/>
      <c r="L59" s="86" t="s">
        <v>111</v>
      </c>
      <c r="M59" s="86" t="s">
        <v>57</v>
      </c>
      <c r="N59" s="279"/>
    </row>
    <row r="60" spans="1:17" ht="39.75" customHeight="1" thickBot="1">
      <c r="A60" s="179" t="s">
        <v>60</v>
      </c>
      <c r="B60" s="93" t="s">
        <v>80</v>
      </c>
      <c r="C60" s="217" t="s">
        <v>112</v>
      </c>
      <c r="D60" s="184" t="s">
        <v>113</v>
      </c>
      <c r="E60" s="94"/>
      <c r="F60" s="95">
        <v>1</v>
      </c>
      <c r="G60" s="218">
        <v>45000</v>
      </c>
      <c r="H60" s="96">
        <v>1</v>
      </c>
      <c r="I60" s="96">
        <v>0</v>
      </c>
      <c r="J60" s="93" t="str">
        <f>+'Estructura del Proyecto'!C16</f>
        <v>Componente 2. Fortalecimiento técnico e institucional de la DIGESTYC</v>
      </c>
      <c r="K60" s="95" t="s">
        <v>114</v>
      </c>
      <c r="L60" s="97">
        <v>45231</v>
      </c>
      <c r="M60" s="52">
        <v>45383</v>
      </c>
      <c r="N60" s="98"/>
      <c r="Q60" s="59"/>
    </row>
    <row r="61" spans="1:17" ht="38.25" customHeight="1" thickBot="1">
      <c r="A61" s="179" t="s">
        <v>60</v>
      </c>
      <c r="B61" s="93" t="s">
        <v>80</v>
      </c>
      <c r="C61" s="217" t="s">
        <v>115</v>
      </c>
      <c r="D61" s="120" t="s">
        <v>113</v>
      </c>
      <c r="E61" s="54"/>
      <c r="F61" s="58">
        <v>2</v>
      </c>
      <c r="G61" s="218">
        <v>50000</v>
      </c>
      <c r="H61" s="57">
        <v>1</v>
      </c>
      <c r="I61" s="57">
        <v>0</v>
      </c>
      <c r="J61" s="93" t="s">
        <v>11</v>
      </c>
      <c r="K61" s="95" t="s">
        <v>114</v>
      </c>
      <c r="L61" s="97">
        <v>45170</v>
      </c>
      <c r="M61" s="52">
        <v>45323</v>
      </c>
      <c r="N61" s="55"/>
      <c r="Q61" s="59"/>
    </row>
    <row r="62" spans="1:17" ht="34.5" customHeight="1" thickBot="1">
      <c r="A62" s="179" t="s">
        <v>60</v>
      </c>
      <c r="B62" s="93" t="s">
        <v>80</v>
      </c>
      <c r="C62" s="217" t="s">
        <v>116</v>
      </c>
      <c r="D62" s="120" t="s">
        <v>117</v>
      </c>
      <c r="E62" s="54"/>
      <c r="F62" s="58">
        <v>5</v>
      </c>
      <c r="G62" s="218">
        <v>200000</v>
      </c>
      <c r="H62" s="57">
        <v>1</v>
      </c>
      <c r="I62" s="57">
        <v>0</v>
      </c>
      <c r="J62" s="93" t="s">
        <v>11</v>
      </c>
      <c r="K62" s="58" t="s">
        <v>64</v>
      </c>
      <c r="L62" s="97">
        <v>45597</v>
      </c>
      <c r="M62" s="52">
        <v>45748</v>
      </c>
      <c r="N62" s="55"/>
      <c r="Q62" s="59"/>
    </row>
    <row r="63" spans="1:17" ht="45.75" customHeight="1" thickBot="1">
      <c r="A63" s="179" t="s">
        <v>60</v>
      </c>
      <c r="B63" s="93" t="s">
        <v>80</v>
      </c>
      <c r="C63" s="217" t="s">
        <v>118</v>
      </c>
      <c r="D63" s="120" t="s">
        <v>117</v>
      </c>
      <c r="E63" s="54"/>
      <c r="F63" s="58">
        <v>6</v>
      </c>
      <c r="G63" s="218">
        <v>250000</v>
      </c>
      <c r="H63" s="57">
        <v>1</v>
      </c>
      <c r="I63" s="57">
        <v>0</v>
      </c>
      <c r="J63" s="93" t="s">
        <v>11</v>
      </c>
      <c r="K63" s="58" t="s">
        <v>64</v>
      </c>
      <c r="L63" s="97">
        <v>45231</v>
      </c>
      <c r="M63" s="52">
        <v>45383</v>
      </c>
      <c r="N63" s="55"/>
      <c r="Q63" s="59"/>
    </row>
    <row r="64" spans="1:17" ht="42.75" customHeight="1" thickBot="1">
      <c r="A64" s="179" t="s">
        <v>60</v>
      </c>
      <c r="B64" s="93" t="s">
        <v>80</v>
      </c>
      <c r="C64" s="217" t="s">
        <v>119</v>
      </c>
      <c r="D64" s="120" t="s">
        <v>113</v>
      </c>
      <c r="E64" s="54"/>
      <c r="F64" s="58">
        <v>7</v>
      </c>
      <c r="G64" s="218">
        <v>100000</v>
      </c>
      <c r="H64" s="57">
        <v>1</v>
      </c>
      <c r="I64" s="57">
        <v>0</v>
      </c>
      <c r="J64" s="93" t="s">
        <v>11</v>
      </c>
      <c r="K64" s="95" t="s">
        <v>114</v>
      </c>
      <c r="L64" s="97">
        <v>45231</v>
      </c>
      <c r="M64" s="52">
        <v>45383</v>
      </c>
      <c r="N64" s="55"/>
      <c r="Q64" s="59"/>
    </row>
    <row r="65" spans="1:17" ht="39.75" customHeight="1" thickBot="1">
      <c r="A65" s="179" t="s">
        <v>60</v>
      </c>
      <c r="B65" s="93" t="s">
        <v>80</v>
      </c>
      <c r="C65" s="217" t="s">
        <v>120</v>
      </c>
      <c r="D65" s="120" t="s">
        <v>113</v>
      </c>
      <c r="E65" s="54"/>
      <c r="F65" s="58">
        <v>8</v>
      </c>
      <c r="G65" s="56">
        <v>70000</v>
      </c>
      <c r="H65" s="57">
        <v>1</v>
      </c>
      <c r="I65" s="57">
        <v>0</v>
      </c>
      <c r="J65" s="93" t="s">
        <v>11</v>
      </c>
      <c r="K65" s="95" t="s">
        <v>114</v>
      </c>
      <c r="L65" s="97">
        <v>45566</v>
      </c>
      <c r="M65" s="52">
        <v>45717</v>
      </c>
      <c r="N65" s="55"/>
      <c r="Q65" s="59"/>
    </row>
    <row r="66" spans="1:17" ht="39.75" customHeight="1" thickBot="1">
      <c r="A66" s="179" t="s">
        <v>60</v>
      </c>
      <c r="B66" s="93" t="s">
        <v>80</v>
      </c>
      <c r="C66" s="217" t="s">
        <v>121</v>
      </c>
      <c r="D66" s="120" t="s">
        <v>113</v>
      </c>
      <c r="E66" s="54"/>
      <c r="F66" s="58">
        <v>9</v>
      </c>
      <c r="G66" s="218">
        <v>60000</v>
      </c>
      <c r="H66" s="57">
        <v>1</v>
      </c>
      <c r="I66" s="57">
        <v>0</v>
      </c>
      <c r="J66" s="93" t="s">
        <v>11</v>
      </c>
      <c r="K66" s="95" t="s">
        <v>114</v>
      </c>
      <c r="L66" s="97">
        <v>45231</v>
      </c>
      <c r="M66" s="52">
        <v>45383</v>
      </c>
      <c r="N66" s="55"/>
      <c r="Q66" s="59"/>
    </row>
    <row r="67" spans="1:17" ht="39.75" customHeight="1" thickBot="1">
      <c r="A67" s="179" t="s">
        <v>60</v>
      </c>
      <c r="B67" s="93" t="s">
        <v>80</v>
      </c>
      <c r="C67" s="217" t="s">
        <v>122</v>
      </c>
      <c r="D67" s="120" t="s">
        <v>113</v>
      </c>
      <c r="E67" s="54"/>
      <c r="F67" s="58">
        <v>10</v>
      </c>
      <c r="G67" s="219">
        <v>100000</v>
      </c>
      <c r="H67" s="57">
        <v>1</v>
      </c>
      <c r="I67" s="57">
        <v>0</v>
      </c>
      <c r="J67" s="93" t="s">
        <v>11</v>
      </c>
      <c r="K67" s="95" t="s">
        <v>114</v>
      </c>
      <c r="L67" s="97">
        <v>45231</v>
      </c>
      <c r="M67" s="52">
        <v>45383</v>
      </c>
      <c r="N67" s="55"/>
      <c r="Q67" s="59"/>
    </row>
    <row r="68" spans="1:17" ht="39.75" customHeight="1" thickBot="1">
      <c r="A68" s="179" t="s">
        <v>60</v>
      </c>
      <c r="B68" s="93" t="s">
        <v>80</v>
      </c>
      <c r="C68" s="217" t="s">
        <v>123</v>
      </c>
      <c r="D68" s="120" t="s">
        <v>113</v>
      </c>
      <c r="E68" s="54"/>
      <c r="F68" s="58">
        <v>11</v>
      </c>
      <c r="G68" s="218">
        <v>40000</v>
      </c>
      <c r="H68" s="57">
        <v>1</v>
      </c>
      <c r="I68" s="57">
        <v>0</v>
      </c>
      <c r="J68" s="93" t="s">
        <v>11</v>
      </c>
      <c r="K68" s="95" t="s">
        <v>114</v>
      </c>
      <c r="L68" s="97">
        <v>45231</v>
      </c>
      <c r="M68" s="52">
        <v>45383</v>
      </c>
      <c r="N68" s="55"/>
      <c r="Q68" s="59"/>
    </row>
    <row r="69" spans="1:17" ht="39.75" customHeight="1" thickBot="1">
      <c r="A69" s="179" t="s">
        <v>60</v>
      </c>
      <c r="B69" s="93" t="s">
        <v>80</v>
      </c>
      <c r="C69" s="217" t="s">
        <v>124</v>
      </c>
      <c r="D69" s="120" t="s">
        <v>113</v>
      </c>
      <c r="E69" s="54"/>
      <c r="F69" s="58">
        <v>12</v>
      </c>
      <c r="G69" s="219">
        <v>70000</v>
      </c>
      <c r="H69" s="57">
        <v>1</v>
      </c>
      <c r="I69" s="57">
        <v>0</v>
      </c>
      <c r="J69" s="93" t="s">
        <v>11</v>
      </c>
      <c r="K69" s="95" t="s">
        <v>114</v>
      </c>
      <c r="L69" s="97">
        <v>45231</v>
      </c>
      <c r="M69" s="52">
        <v>45383</v>
      </c>
      <c r="N69" s="55"/>
      <c r="Q69" s="59"/>
    </row>
    <row r="70" spans="1:17" ht="39.75" customHeight="1">
      <c r="A70" s="179" t="s">
        <v>60</v>
      </c>
      <c r="B70" s="93" t="s">
        <v>80</v>
      </c>
      <c r="C70" s="217" t="s">
        <v>125</v>
      </c>
      <c r="D70" s="120" t="s">
        <v>113</v>
      </c>
      <c r="E70" s="54"/>
      <c r="F70" s="58">
        <v>13</v>
      </c>
      <c r="G70" s="219">
        <v>100000</v>
      </c>
      <c r="H70" s="57">
        <v>1</v>
      </c>
      <c r="I70" s="57">
        <v>0</v>
      </c>
      <c r="J70" s="93" t="s">
        <v>11</v>
      </c>
      <c r="K70" s="95" t="s">
        <v>114</v>
      </c>
      <c r="L70" s="97">
        <v>45231</v>
      </c>
      <c r="M70" s="52">
        <v>45383</v>
      </c>
      <c r="N70" s="55"/>
      <c r="Q70" s="59"/>
    </row>
    <row r="71" spans="1:17">
      <c r="A71" s="159" t="s">
        <v>60</v>
      </c>
      <c r="B71" s="120" t="s">
        <v>126</v>
      </c>
      <c r="C71" s="220" t="s">
        <v>126</v>
      </c>
      <c r="D71" s="120" t="s">
        <v>113</v>
      </c>
      <c r="E71" s="120"/>
      <c r="F71" s="58">
        <v>14</v>
      </c>
      <c r="G71" s="221">
        <v>150000</v>
      </c>
      <c r="H71" s="57">
        <v>1</v>
      </c>
      <c r="I71" s="57">
        <v>0</v>
      </c>
      <c r="J71" s="120" t="str">
        <f>+'Estructura del Proyecto'!C17</f>
        <v>Administración del programa</v>
      </c>
      <c r="K71" s="58" t="s">
        <v>64</v>
      </c>
      <c r="L71" s="163">
        <f>+M71-60</f>
        <v>45263</v>
      </c>
      <c r="M71" s="51">
        <v>45323</v>
      </c>
      <c r="N71" s="164" t="s">
        <v>127</v>
      </c>
    </row>
    <row r="72" spans="1:17" ht="29.25" customHeight="1">
      <c r="A72" s="159" t="s">
        <v>60</v>
      </c>
      <c r="B72" s="120" t="s">
        <v>128</v>
      </c>
      <c r="C72" s="220" t="s">
        <v>129</v>
      </c>
      <c r="D72" s="120" t="s">
        <v>130</v>
      </c>
      <c r="E72" s="220"/>
      <c r="F72" s="58">
        <v>15</v>
      </c>
      <c r="G72" s="221">
        <v>50000</v>
      </c>
      <c r="H72" s="57">
        <v>1</v>
      </c>
      <c r="I72" s="57">
        <v>0</v>
      </c>
      <c r="J72" s="120" t="s">
        <v>12</v>
      </c>
      <c r="K72" s="58" t="s">
        <v>64</v>
      </c>
      <c r="L72" s="163">
        <v>45474</v>
      </c>
      <c r="M72" s="51">
        <v>45536</v>
      </c>
      <c r="N72" s="222"/>
    </row>
    <row r="73" spans="1:17" ht="29.25" customHeight="1">
      <c r="A73" s="159" t="s">
        <v>60</v>
      </c>
      <c r="B73" s="120" t="s">
        <v>128</v>
      </c>
      <c r="C73" s="220" t="s">
        <v>131</v>
      </c>
      <c r="D73" s="120" t="s">
        <v>130</v>
      </c>
      <c r="E73" s="220"/>
      <c r="F73" s="58">
        <v>16</v>
      </c>
      <c r="G73" s="221">
        <v>100000</v>
      </c>
      <c r="H73" s="57">
        <v>1</v>
      </c>
      <c r="I73" s="57">
        <v>0</v>
      </c>
      <c r="J73" s="120" t="s">
        <v>12</v>
      </c>
      <c r="K73" s="58" t="s">
        <v>64</v>
      </c>
      <c r="L73" s="163">
        <v>46082</v>
      </c>
      <c r="M73" s="51">
        <v>46143</v>
      </c>
      <c r="N73" s="222"/>
    </row>
    <row r="74" spans="1:17" ht="24.75" customHeight="1">
      <c r="A74" s="159" t="s">
        <v>60</v>
      </c>
      <c r="B74" s="120" t="s">
        <v>128</v>
      </c>
      <c r="C74" s="220" t="s">
        <v>132</v>
      </c>
      <c r="D74" s="120" t="s">
        <v>130</v>
      </c>
      <c r="E74" s="220"/>
      <c r="F74" s="58">
        <v>17</v>
      </c>
      <c r="G74" s="221">
        <v>100000</v>
      </c>
      <c r="H74" s="57">
        <v>1</v>
      </c>
      <c r="I74" s="57">
        <v>0</v>
      </c>
      <c r="J74" s="120" t="s">
        <v>12</v>
      </c>
      <c r="K74" s="58" t="s">
        <v>64</v>
      </c>
      <c r="L74" s="163">
        <v>46235</v>
      </c>
      <c r="M74" s="51">
        <v>46357</v>
      </c>
      <c r="N74" s="222"/>
    </row>
    <row r="75" spans="1:17" ht="15.75" thickBot="1">
      <c r="A75" s="5"/>
      <c r="B75" s="6"/>
      <c r="C75" s="6"/>
      <c r="D75" s="6"/>
      <c r="E75" s="6"/>
      <c r="F75" s="6"/>
      <c r="G75" s="47"/>
      <c r="H75" s="34"/>
      <c r="I75" s="17"/>
      <c r="J75" s="17"/>
      <c r="K75" s="6"/>
      <c r="L75" s="6"/>
      <c r="M75" s="6"/>
      <c r="N75" s="7"/>
    </row>
    <row r="76" spans="1:17" ht="15.75" thickBot="1">
      <c r="A76" s="88"/>
      <c r="B76" s="89"/>
      <c r="C76" s="89"/>
      <c r="D76" s="89"/>
      <c r="E76" s="89"/>
      <c r="F76" s="89"/>
      <c r="G76" s="131">
        <f>SUM(G60:G75)</f>
        <v>1485000</v>
      </c>
      <c r="H76" s="90"/>
      <c r="I76" s="91"/>
      <c r="J76" s="91"/>
      <c r="K76" s="89"/>
      <c r="L76" s="89"/>
      <c r="M76" s="89"/>
      <c r="N76" s="92"/>
    </row>
    <row r="77" spans="1:17" ht="15.75" thickBot="1"/>
    <row r="78" spans="1:17" ht="15.75">
      <c r="A78" s="282" t="s">
        <v>133</v>
      </c>
      <c r="B78" s="283"/>
      <c r="C78" s="283"/>
      <c r="D78" s="283"/>
      <c r="E78" s="283"/>
      <c r="F78" s="283"/>
      <c r="G78" s="283"/>
      <c r="H78" s="283"/>
      <c r="I78" s="283"/>
      <c r="J78" s="283"/>
      <c r="K78" s="283"/>
      <c r="L78" s="283"/>
      <c r="M78" s="283"/>
      <c r="N78" s="284"/>
    </row>
    <row r="79" spans="1:17">
      <c r="A79" s="271" t="s">
        <v>42</v>
      </c>
      <c r="B79" s="273" t="s">
        <v>43</v>
      </c>
      <c r="C79" s="273" t="s">
        <v>44</v>
      </c>
      <c r="D79" s="273" t="s">
        <v>59</v>
      </c>
      <c r="E79" s="273" t="s">
        <v>47</v>
      </c>
      <c r="F79" s="277" t="s">
        <v>48</v>
      </c>
      <c r="G79" s="277"/>
      <c r="H79" s="277"/>
      <c r="I79" s="288" t="s">
        <v>134</v>
      </c>
      <c r="J79" s="273" t="s">
        <v>49</v>
      </c>
      <c r="K79" s="273" t="s">
        <v>50</v>
      </c>
      <c r="L79" s="273" t="s">
        <v>51</v>
      </c>
      <c r="M79" s="273"/>
      <c r="N79" s="278" t="s">
        <v>52</v>
      </c>
    </row>
    <row r="80" spans="1:17" ht="39" thickBot="1">
      <c r="A80" s="272"/>
      <c r="B80" s="274"/>
      <c r="C80" s="274"/>
      <c r="D80" s="274"/>
      <c r="E80" s="274"/>
      <c r="F80" s="86" t="s">
        <v>53</v>
      </c>
      <c r="G80" s="84" t="s">
        <v>54</v>
      </c>
      <c r="H80" s="85" t="s">
        <v>55</v>
      </c>
      <c r="I80" s="291"/>
      <c r="J80" s="274"/>
      <c r="K80" s="274"/>
      <c r="L80" s="86" t="s">
        <v>135</v>
      </c>
      <c r="M80" s="86" t="s">
        <v>136</v>
      </c>
      <c r="N80" s="279"/>
    </row>
    <row r="81" spans="1:65" s="60" customFormat="1" ht="25.5">
      <c r="A81" s="179" t="s">
        <v>60</v>
      </c>
      <c r="B81" s="201" t="s">
        <v>137</v>
      </c>
      <c r="C81" s="202" t="s">
        <v>138</v>
      </c>
      <c r="D81" s="95" t="s">
        <v>139</v>
      </c>
      <c r="E81" s="58">
        <v>1</v>
      </c>
      <c r="F81" s="203">
        <v>306000</v>
      </c>
      <c r="G81" s="96">
        <v>1</v>
      </c>
      <c r="H81" s="183">
        <v>0</v>
      </c>
      <c r="I81" s="204">
        <v>1</v>
      </c>
      <c r="J81" s="184" t="str">
        <f>+'Estructura del Proyecto'!C$15</f>
        <v xml:space="preserve">Componente 1. Apoyo a la generación de estadísticas con calidad </v>
      </c>
      <c r="K81" s="95" t="s">
        <v>64</v>
      </c>
      <c r="L81" s="97">
        <v>44713</v>
      </c>
      <c r="M81" s="97">
        <v>44896</v>
      </c>
      <c r="N81" s="185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</row>
    <row r="82" spans="1:65" s="60" customFormat="1" ht="25.5">
      <c r="A82" s="159" t="s">
        <v>60</v>
      </c>
      <c r="B82" s="144" t="s">
        <v>140</v>
      </c>
      <c r="C82" s="160" t="s">
        <v>141</v>
      </c>
      <c r="D82" s="58" t="s">
        <v>139</v>
      </c>
      <c r="E82" s="58">
        <v>2</v>
      </c>
      <c r="F82" s="161">
        <v>144000</v>
      </c>
      <c r="G82" s="57">
        <v>1</v>
      </c>
      <c r="H82" s="162">
        <v>0</v>
      </c>
      <c r="I82" s="205">
        <v>1</v>
      </c>
      <c r="J82" s="120" t="str">
        <f>+'Estructura del Proyecto'!C$15</f>
        <v xml:space="preserve">Componente 1. Apoyo a la generación de estadísticas con calidad </v>
      </c>
      <c r="K82" s="58" t="s">
        <v>64</v>
      </c>
      <c r="L82" s="163">
        <v>44713</v>
      </c>
      <c r="M82" s="163">
        <v>44896</v>
      </c>
      <c r="N82" s="164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</row>
    <row r="83" spans="1:65" s="49" customFormat="1" ht="27" customHeight="1">
      <c r="A83" s="159" t="s">
        <v>60</v>
      </c>
      <c r="B83" s="144" t="s">
        <v>140</v>
      </c>
      <c r="C83" s="160" t="s">
        <v>142</v>
      </c>
      <c r="D83" s="58" t="s">
        <v>139</v>
      </c>
      <c r="E83" s="58">
        <v>3</v>
      </c>
      <c r="F83" s="161">
        <v>87570</v>
      </c>
      <c r="G83" s="57">
        <v>1</v>
      </c>
      <c r="H83" s="162">
        <v>0</v>
      </c>
      <c r="I83" s="205">
        <v>1</v>
      </c>
      <c r="J83" s="120" t="str">
        <f>+'Estructura del Proyecto'!C$15</f>
        <v xml:space="preserve">Componente 1. Apoyo a la generación de estadísticas con calidad </v>
      </c>
      <c r="K83" s="58" t="s">
        <v>64</v>
      </c>
      <c r="L83" s="163">
        <v>44713</v>
      </c>
      <c r="M83" s="163">
        <v>44896</v>
      </c>
      <c r="N83" s="164"/>
      <c r="O83"/>
      <c r="P83"/>
      <c r="Q83" s="5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</row>
    <row r="84" spans="1:65" s="49" customFormat="1" ht="25.5">
      <c r="A84" s="159" t="s">
        <v>60</v>
      </c>
      <c r="B84" s="144" t="s">
        <v>140</v>
      </c>
      <c r="C84" s="160" t="s">
        <v>143</v>
      </c>
      <c r="D84" s="58" t="s">
        <v>139</v>
      </c>
      <c r="E84" s="58">
        <v>4</v>
      </c>
      <c r="F84" s="161">
        <v>87570</v>
      </c>
      <c r="G84" s="57">
        <v>1</v>
      </c>
      <c r="H84" s="162">
        <v>0</v>
      </c>
      <c r="I84" s="205">
        <v>1</v>
      </c>
      <c r="J84" s="120" t="str">
        <f>+'Estructura del Proyecto'!C$15</f>
        <v xml:space="preserve">Componente 1. Apoyo a la generación de estadísticas con calidad </v>
      </c>
      <c r="K84" s="58" t="s">
        <v>64</v>
      </c>
      <c r="L84" s="163">
        <v>44713</v>
      </c>
      <c r="M84" s="163">
        <v>44896</v>
      </c>
      <c r="N84" s="164"/>
      <c r="O84"/>
      <c r="P84"/>
      <c r="Q84" s="5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</row>
    <row r="85" spans="1:65" s="49" customFormat="1" ht="25.5">
      <c r="A85" s="159" t="s">
        <v>60</v>
      </c>
      <c r="B85" s="144" t="s">
        <v>140</v>
      </c>
      <c r="C85" s="160" t="s">
        <v>144</v>
      </c>
      <c r="D85" s="58" t="s">
        <v>139</v>
      </c>
      <c r="E85" s="58">
        <v>5</v>
      </c>
      <c r="F85" s="161">
        <v>87570</v>
      </c>
      <c r="G85" s="57">
        <v>1</v>
      </c>
      <c r="H85" s="162">
        <v>0</v>
      </c>
      <c r="I85" s="205">
        <v>1</v>
      </c>
      <c r="J85" s="120" t="str">
        <f>+'Estructura del Proyecto'!C$15</f>
        <v xml:space="preserve">Componente 1. Apoyo a la generación de estadísticas con calidad </v>
      </c>
      <c r="K85" s="58" t="s">
        <v>64</v>
      </c>
      <c r="L85" s="163">
        <v>44713</v>
      </c>
      <c r="M85" s="163">
        <v>44896</v>
      </c>
      <c r="N85" s="164"/>
      <c r="O85"/>
      <c r="P85"/>
      <c r="Q85" s="59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</row>
    <row r="86" spans="1:65" s="49" customFormat="1" ht="25.5">
      <c r="A86" s="159" t="s">
        <v>60</v>
      </c>
      <c r="B86" s="144" t="s">
        <v>140</v>
      </c>
      <c r="C86" s="160" t="s">
        <v>145</v>
      </c>
      <c r="D86" s="58" t="s">
        <v>139</v>
      </c>
      <c r="E86" s="58">
        <v>6</v>
      </c>
      <c r="F86" s="161">
        <v>87570</v>
      </c>
      <c r="G86" s="57">
        <v>1</v>
      </c>
      <c r="H86" s="162">
        <v>0</v>
      </c>
      <c r="I86" s="205">
        <v>1</v>
      </c>
      <c r="J86" s="120" t="str">
        <f>+'Estructura del Proyecto'!C$15</f>
        <v xml:space="preserve">Componente 1. Apoyo a la generación de estadísticas con calidad </v>
      </c>
      <c r="K86" s="58" t="s">
        <v>64</v>
      </c>
      <c r="L86" s="163">
        <v>44713</v>
      </c>
      <c r="M86" s="163">
        <v>44896</v>
      </c>
      <c r="N86" s="164"/>
      <c r="O86"/>
      <c r="P86"/>
      <c r="Q86" s="59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</row>
    <row r="87" spans="1:65" s="49" customFormat="1" ht="24.75" customHeight="1">
      <c r="A87" s="159" t="s">
        <v>60</v>
      </c>
      <c r="B87" s="144" t="s">
        <v>140</v>
      </c>
      <c r="C87" s="160" t="s">
        <v>146</v>
      </c>
      <c r="D87" s="58" t="s">
        <v>139</v>
      </c>
      <c r="E87" s="58">
        <v>7</v>
      </c>
      <c r="F87" s="161">
        <v>76620</v>
      </c>
      <c r="G87" s="57">
        <v>1</v>
      </c>
      <c r="H87" s="162">
        <v>0</v>
      </c>
      <c r="I87" s="205">
        <v>1</v>
      </c>
      <c r="J87" s="120" t="str">
        <f>+'Estructura del Proyecto'!C$15</f>
        <v xml:space="preserve">Componente 1. Apoyo a la generación de estadísticas con calidad </v>
      </c>
      <c r="K87" s="58" t="s">
        <v>64</v>
      </c>
      <c r="L87" s="163">
        <v>44713</v>
      </c>
      <c r="M87" s="163">
        <v>44896</v>
      </c>
      <c r="N87" s="164"/>
      <c r="O87"/>
      <c r="P87"/>
      <c r="Q87" s="59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</row>
    <row r="88" spans="1:65" s="49" customFormat="1" ht="34.5" customHeight="1">
      <c r="A88" s="159" t="s">
        <v>60</v>
      </c>
      <c r="B88" s="144" t="s">
        <v>140</v>
      </c>
      <c r="C88" s="160" t="s">
        <v>147</v>
      </c>
      <c r="D88" s="58" t="s">
        <v>139</v>
      </c>
      <c r="E88" s="58">
        <v>8</v>
      </c>
      <c r="F88" s="161">
        <v>76620</v>
      </c>
      <c r="G88" s="57">
        <v>1</v>
      </c>
      <c r="H88" s="162">
        <v>0</v>
      </c>
      <c r="I88" s="205">
        <v>1</v>
      </c>
      <c r="J88" s="120" t="str">
        <f>+'Estructura del Proyecto'!C$15</f>
        <v xml:space="preserve">Componente 1. Apoyo a la generación de estadísticas con calidad </v>
      </c>
      <c r="K88" s="58" t="s">
        <v>64</v>
      </c>
      <c r="L88" s="163">
        <v>44713</v>
      </c>
      <c r="M88" s="163">
        <v>44896</v>
      </c>
      <c r="N88" s="164"/>
      <c r="O88"/>
      <c r="P88"/>
      <c r="Q88" s="59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</row>
    <row r="89" spans="1:65" s="49" customFormat="1" ht="25.5">
      <c r="A89" s="159" t="s">
        <v>60</v>
      </c>
      <c r="B89" s="144" t="s">
        <v>140</v>
      </c>
      <c r="C89" s="160" t="s">
        <v>148</v>
      </c>
      <c r="D89" s="58" t="s">
        <v>139</v>
      </c>
      <c r="E89" s="58">
        <v>9</v>
      </c>
      <c r="F89" s="161">
        <v>76620</v>
      </c>
      <c r="G89" s="57">
        <v>1</v>
      </c>
      <c r="H89" s="162">
        <v>0</v>
      </c>
      <c r="I89" s="205">
        <v>1</v>
      </c>
      <c r="J89" s="120" t="str">
        <f>+'Estructura del Proyecto'!C$15</f>
        <v xml:space="preserve">Componente 1. Apoyo a la generación de estadísticas con calidad </v>
      </c>
      <c r="K89" s="58" t="s">
        <v>64</v>
      </c>
      <c r="L89" s="163">
        <v>44713</v>
      </c>
      <c r="M89" s="163">
        <v>44896</v>
      </c>
      <c r="N89" s="164"/>
      <c r="O89"/>
      <c r="P89"/>
      <c r="Q89" s="5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</row>
    <row r="90" spans="1:65" s="49" customFormat="1" ht="25.5">
      <c r="A90" s="159" t="s">
        <v>60</v>
      </c>
      <c r="B90" s="144" t="s">
        <v>140</v>
      </c>
      <c r="C90" s="160" t="s">
        <v>149</v>
      </c>
      <c r="D90" s="58" t="s">
        <v>139</v>
      </c>
      <c r="E90" s="58">
        <v>10</v>
      </c>
      <c r="F90" s="161">
        <v>76620</v>
      </c>
      <c r="G90" s="57">
        <v>1</v>
      </c>
      <c r="H90" s="162">
        <v>0</v>
      </c>
      <c r="I90" s="205">
        <v>1</v>
      </c>
      <c r="J90" s="120" t="str">
        <f>+'Estructura del Proyecto'!C$15</f>
        <v xml:space="preserve">Componente 1. Apoyo a la generación de estadísticas con calidad </v>
      </c>
      <c r="K90" s="58" t="s">
        <v>64</v>
      </c>
      <c r="L90" s="163">
        <v>44713</v>
      </c>
      <c r="M90" s="163">
        <v>44896</v>
      </c>
      <c r="N90" s="164"/>
      <c r="O90"/>
      <c r="P90"/>
      <c r="Q90" s="59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</row>
    <row r="91" spans="1:65" s="49" customFormat="1" ht="25.5">
      <c r="A91" s="159" t="s">
        <v>60</v>
      </c>
      <c r="B91" s="144" t="s">
        <v>140</v>
      </c>
      <c r="C91" s="160" t="s">
        <v>150</v>
      </c>
      <c r="D91" s="58" t="s">
        <v>139</v>
      </c>
      <c r="E91" s="58">
        <v>11</v>
      </c>
      <c r="F91" s="161">
        <v>76620</v>
      </c>
      <c r="G91" s="57">
        <v>1</v>
      </c>
      <c r="H91" s="162">
        <v>0</v>
      </c>
      <c r="I91" s="205">
        <v>1</v>
      </c>
      <c r="J91" s="120" t="str">
        <f>+'Estructura del Proyecto'!C$15</f>
        <v xml:space="preserve">Componente 1. Apoyo a la generación de estadísticas con calidad </v>
      </c>
      <c r="K91" s="58" t="s">
        <v>64</v>
      </c>
      <c r="L91" s="163">
        <v>44713</v>
      </c>
      <c r="M91" s="163">
        <v>44896</v>
      </c>
      <c r="N91" s="164"/>
      <c r="O91"/>
      <c r="P91"/>
      <c r="Q91" s="59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</row>
    <row r="92" spans="1:65" s="49" customFormat="1" ht="25.5">
      <c r="A92" s="159" t="s">
        <v>60</v>
      </c>
      <c r="B92" s="144" t="s">
        <v>140</v>
      </c>
      <c r="C92" s="160" t="s">
        <v>151</v>
      </c>
      <c r="D92" s="58" t="s">
        <v>139</v>
      </c>
      <c r="E92" s="58">
        <v>12</v>
      </c>
      <c r="F92" s="161">
        <v>76620</v>
      </c>
      <c r="G92" s="57">
        <v>1</v>
      </c>
      <c r="H92" s="162">
        <v>0</v>
      </c>
      <c r="I92" s="205">
        <v>1</v>
      </c>
      <c r="J92" s="120" t="str">
        <f>+'Estructura del Proyecto'!C$15</f>
        <v xml:space="preserve">Componente 1. Apoyo a la generación de estadísticas con calidad </v>
      </c>
      <c r="K92" s="58" t="s">
        <v>64</v>
      </c>
      <c r="L92" s="163">
        <v>44713</v>
      </c>
      <c r="M92" s="163">
        <v>44896</v>
      </c>
      <c r="N92" s="164"/>
      <c r="O92"/>
      <c r="P92"/>
      <c r="Q92" s="59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</row>
    <row r="93" spans="1:65" s="49" customFormat="1" ht="25.5">
      <c r="A93" s="159" t="s">
        <v>60</v>
      </c>
      <c r="B93" s="144" t="s">
        <v>140</v>
      </c>
      <c r="C93" s="160" t="s">
        <v>152</v>
      </c>
      <c r="D93" s="58" t="s">
        <v>139</v>
      </c>
      <c r="E93" s="58">
        <v>13</v>
      </c>
      <c r="F93" s="161">
        <v>76620</v>
      </c>
      <c r="G93" s="57">
        <v>1</v>
      </c>
      <c r="H93" s="162">
        <v>0</v>
      </c>
      <c r="I93" s="205">
        <v>1</v>
      </c>
      <c r="J93" s="120" t="str">
        <f>+'Estructura del Proyecto'!C$15</f>
        <v xml:space="preserve">Componente 1. Apoyo a la generación de estadísticas con calidad </v>
      </c>
      <c r="K93" s="58" t="s">
        <v>64</v>
      </c>
      <c r="L93" s="163">
        <v>44713</v>
      </c>
      <c r="M93" s="163">
        <v>44896</v>
      </c>
      <c r="N93" s="164"/>
      <c r="O93"/>
      <c r="P93"/>
      <c r="Q93" s="59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</row>
    <row r="94" spans="1:65" s="49" customFormat="1" ht="25.5">
      <c r="A94" s="159" t="s">
        <v>60</v>
      </c>
      <c r="B94" s="144" t="s">
        <v>140</v>
      </c>
      <c r="C94" s="160" t="s">
        <v>153</v>
      </c>
      <c r="D94" s="58" t="s">
        <v>139</v>
      </c>
      <c r="E94" s="58">
        <v>14</v>
      </c>
      <c r="F94" s="161">
        <v>68958</v>
      </c>
      <c r="G94" s="57">
        <v>1</v>
      </c>
      <c r="H94" s="162">
        <v>0</v>
      </c>
      <c r="I94" s="205">
        <v>1</v>
      </c>
      <c r="J94" s="120" t="str">
        <f>+'Estructura del Proyecto'!C$15</f>
        <v xml:space="preserve">Componente 1. Apoyo a la generación de estadísticas con calidad </v>
      </c>
      <c r="K94" s="58" t="s">
        <v>64</v>
      </c>
      <c r="L94" s="163">
        <v>44713</v>
      </c>
      <c r="M94" s="163">
        <v>44896</v>
      </c>
      <c r="N94" s="164"/>
      <c r="O94"/>
      <c r="P94"/>
      <c r="Q94" s="59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</row>
    <row r="95" spans="1:65" s="49" customFormat="1" ht="25.5">
      <c r="A95" s="159" t="s">
        <v>60</v>
      </c>
      <c r="B95" s="144" t="s">
        <v>140</v>
      </c>
      <c r="C95" s="160" t="s">
        <v>154</v>
      </c>
      <c r="D95" s="58" t="s">
        <v>139</v>
      </c>
      <c r="E95" s="58">
        <v>15</v>
      </c>
      <c r="F95" s="161">
        <v>61296</v>
      </c>
      <c r="G95" s="57">
        <v>1</v>
      </c>
      <c r="H95" s="162">
        <v>0</v>
      </c>
      <c r="I95" s="205">
        <v>1</v>
      </c>
      <c r="J95" s="120" t="str">
        <f>+'Estructura del Proyecto'!C$15</f>
        <v xml:space="preserve">Componente 1. Apoyo a la generación de estadísticas con calidad </v>
      </c>
      <c r="K95" s="58" t="s">
        <v>64</v>
      </c>
      <c r="L95" s="163">
        <v>44713</v>
      </c>
      <c r="M95" s="163">
        <v>44896</v>
      </c>
      <c r="N95" s="164"/>
      <c r="O95"/>
      <c r="P95"/>
      <c r="Q95" s="59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49" customFormat="1" ht="25.5">
      <c r="A96" s="159" t="s">
        <v>60</v>
      </c>
      <c r="B96" s="144" t="s">
        <v>140</v>
      </c>
      <c r="C96" s="160" t="s">
        <v>155</v>
      </c>
      <c r="D96" s="58" t="s">
        <v>139</v>
      </c>
      <c r="E96" s="58">
        <v>16</v>
      </c>
      <c r="F96" s="161">
        <v>61296</v>
      </c>
      <c r="G96" s="57">
        <v>1</v>
      </c>
      <c r="H96" s="162">
        <v>0</v>
      </c>
      <c r="I96" s="205">
        <v>1</v>
      </c>
      <c r="J96" s="120" t="str">
        <f>+'Estructura del Proyecto'!C$15</f>
        <v xml:space="preserve">Componente 1. Apoyo a la generación de estadísticas con calidad </v>
      </c>
      <c r="K96" s="58" t="s">
        <v>64</v>
      </c>
      <c r="L96" s="163">
        <v>44713</v>
      </c>
      <c r="M96" s="163">
        <v>44896</v>
      </c>
      <c r="N96" s="164"/>
      <c r="O96"/>
      <c r="P96"/>
      <c r="Q96" s="59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49" customFormat="1" ht="25.5">
      <c r="A97" s="159" t="s">
        <v>60</v>
      </c>
      <c r="B97" s="144" t="s">
        <v>140</v>
      </c>
      <c r="C97" s="160" t="s">
        <v>156</v>
      </c>
      <c r="D97" s="58" t="s">
        <v>139</v>
      </c>
      <c r="E97" s="58">
        <v>17</v>
      </c>
      <c r="F97" s="161">
        <v>21240</v>
      </c>
      <c r="G97" s="57">
        <v>1</v>
      </c>
      <c r="H97" s="162">
        <v>0</v>
      </c>
      <c r="I97" s="205">
        <v>1</v>
      </c>
      <c r="J97" s="120" t="str">
        <f>+'Estructura del Proyecto'!C$15</f>
        <v xml:space="preserve">Componente 1. Apoyo a la generación de estadísticas con calidad </v>
      </c>
      <c r="K97" s="58" t="s">
        <v>74</v>
      </c>
      <c r="L97" s="163">
        <v>44713</v>
      </c>
      <c r="M97" s="163">
        <v>44896</v>
      </c>
      <c r="N97" s="164"/>
      <c r="O97"/>
      <c r="P97"/>
      <c r="Q97" s="59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49" customFormat="1" ht="25.5">
      <c r="A98" s="159" t="s">
        <v>60</v>
      </c>
      <c r="B98" s="144" t="s">
        <v>140</v>
      </c>
      <c r="C98" s="160" t="s">
        <v>157</v>
      </c>
      <c r="D98" s="58" t="s">
        <v>139</v>
      </c>
      <c r="E98" s="58">
        <v>18</v>
      </c>
      <c r="F98" s="161">
        <v>15324</v>
      </c>
      <c r="G98" s="57">
        <v>1</v>
      </c>
      <c r="H98" s="162">
        <v>0</v>
      </c>
      <c r="I98" s="205">
        <v>1</v>
      </c>
      <c r="J98" s="120" t="str">
        <f>+'Estructura del Proyecto'!C$15</f>
        <v xml:space="preserve">Componente 1. Apoyo a la generación de estadísticas con calidad </v>
      </c>
      <c r="K98" s="58" t="s">
        <v>74</v>
      </c>
      <c r="L98" s="163">
        <v>44713</v>
      </c>
      <c r="M98" s="163">
        <v>44896</v>
      </c>
      <c r="N98" s="164"/>
      <c r="O98"/>
      <c r="P98"/>
      <c r="Q98" s="59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49" customFormat="1" ht="25.5">
      <c r="A99" s="159" t="s">
        <v>60</v>
      </c>
      <c r="B99" s="144" t="s">
        <v>140</v>
      </c>
      <c r="C99" s="160" t="s">
        <v>158</v>
      </c>
      <c r="D99" s="58" t="s">
        <v>139</v>
      </c>
      <c r="E99" s="58">
        <v>19</v>
      </c>
      <c r="F99" s="161">
        <v>57600</v>
      </c>
      <c r="G99" s="57">
        <v>1</v>
      </c>
      <c r="H99" s="162">
        <v>0</v>
      </c>
      <c r="I99" s="205">
        <v>4</v>
      </c>
      <c r="J99" s="120" t="str">
        <f>+'Estructura del Proyecto'!C$15</f>
        <v xml:space="preserve">Componente 1. Apoyo a la generación de estadísticas con calidad </v>
      </c>
      <c r="K99" s="58" t="s">
        <v>74</v>
      </c>
      <c r="L99" s="163">
        <v>44713</v>
      </c>
      <c r="M99" s="163">
        <v>44896</v>
      </c>
      <c r="N99" s="164"/>
      <c r="O99"/>
      <c r="P99"/>
      <c r="Q99" s="5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49" customFormat="1" ht="25.5">
      <c r="A100" s="159" t="s">
        <v>60</v>
      </c>
      <c r="B100" s="144" t="s">
        <v>140</v>
      </c>
      <c r="C100" s="160" t="s">
        <v>159</v>
      </c>
      <c r="D100" s="58" t="s">
        <v>139</v>
      </c>
      <c r="E100" s="58">
        <v>20</v>
      </c>
      <c r="F100" s="161">
        <v>61200</v>
      </c>
      <c r="G100" s="57">
        <v>1</v>
      </c>
      <c r="H100" s="162">
        <v>0</v>
      </c>
      <c r="I100" s="205">
        <v>2</v>
      </c>
      <c r="J100" s="120" t="str">
        <f>+'Estructura del Proyecto'!C$15</f>
        <v xml:space="preserve">Componente 1. Apoyo a la generación de estadísticas con calidad </v>
      </c>
      <c r="K100" s="58" t="s">
        <v>74</v>
      </c>
      <c r="L100" s="163">
        <v>44713</v>
      </c>
      <c r="M100" s="163">
        <v>44896</v>
      </c>
      <c r="N100" s="164"/>
      <c r="O100"/>
      <c r="P100"/>
      <c r="Q100" s="59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49" customFormat="1" ht="25.5">
      <c r="A101" s="159" t="s">
        <v>60</v>
      </c>
      <c r="B101" s="144" t="s">
        <v>140</v>
      </c>
      <c r="C101" s="160" t="s">
        <v>160</v>
      </c>
      <c r="D101" s="58" t="s">
        <v>139</v>
      </c>
      <c r="E101" s="58">
        <v>21</v>
      </c>
      <c r="F101" s="161">
        <v>127440</v>
      </c>
      <c r="G101" s="57">
        <v>1</v>
      </c>
      <c r="H101" s="162">
        <v>0</v>
      </c>
      <c r="I101" s="205">
        <v>3</v>
      </c>
      <c r="J101" s="120" t="str">
        <f>+'Estructura del Proyecto'!C$15</f>
        <v xml:space="preserve">Componente 1. Apoyo a la generación de estadísticas con calidad </v>
      </c>
      <c r="K101" s="58" t="s">
        <v>74</v>
      </c>
      <c r="L101" s="163">
        <v>44713</v>
      </c>
      <c r="M101" s="163">
        <v>44896</v>
      </c>
      <c r="N101" s="164"/>
      <c r="O101"/>
      <c r="P101"/>
      <c r="Q101" s="59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49" customFormat="1" ht="25.5">
      <c r="A102" s="159" t="s">
        <v>60</v>
      </c>
      <c r="B102" s="144" t="s">
        <v>140</v>
      </c>
      <c r="C102" s="160" t="s">
        <v>161</v>
      </c>
      <c r="D102" s="58" t="s">
        <v>139</v>
      </c>
      <c r="E102" s="58">
        <v>22</v>
      </c>
      <c r="F102" s="161">
        <v>56688</v>
      </c>
      <c r="G102" s="57">
        <v>1</v>
      </c>
      <c r="H102" s="162">
        <v>0</v>
      </c>
      <c r="I102" s="205">
        <v>2</v>
      </c>
      <c r="J102" s="120" t="str">
        <f>+'Estructura del Proyecto'!C$15</f>
        <v xml:space="preserve">Componente 1. Apoyo a la generación de estadísticas con calidad </v>
      </c>
      <c r="K102" s="58" t="s">
        <v>74</v>
      </c>
      <c r="L102" s="163">
        <v>44713</v>
      </c>
      <c r="M102" s="163">
        <v>44896</v>
      </c>
      <c r="N102" s="164"/>
      <c r="O102"/>
      <c r="P102"/>
      <c r="Q102" s="59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  <row r="103" spans="1:41" s="49" customFormat="1" ht="25.5">
      <c r="A103" s="159" t="s">
        <v>60</v>
      </c>
      <c r="B103" s="144" t="s">
        <v>140</v>
      </c>
      <c r="C103" s="160" t="s">
        <v>162</v>
      </c>
      <c r="D103" s="58" t="s">
        <v>139</v>
      </c>
      <c r="E103" s="58">
        <v>23</v>
      </c>
      <c r="F103" s="161">
        <v>90000</v>
      </c>
      <c r="G103" s="57">
        <v>1</v>
      </c>
      <c r="H103" s="162">
        <v>0</v>
      </c>
      <c r="I103" s="205">
        <v>1</v>
      </c>
      <c r="J103" s="120" t="str">
        <f>+'Estructura del Proyecto'!C$15</f>
        <v xml:space="preserve">Componente 1. Apoyo a la generación de estadísticas con calidad </v>
      </c>
      <c r="K103" s="58" t="s">
        <v>64</v>
      </c>
      <c r="L103" s="163">
        <v>44713</v>
      </c>
      <c r="M103" s="163">
        <v>44896</v>
      </c>
      <c r="N103" s="164"/>
      <c r="O103"/>
      <c r="P103"/>
      <c r="Q103" s="59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</row>
    <row r="104" spans="1:41" s="49" customFormat="1" ht="25.5">
      <c r="A104" s="159" t="s">
        <v>60</v>
      </c>
      <c r="B104" s="144" t="s">
        <v>140</v>
      </c>
      <c r="C104" s="160" t="s">
        <v>163</v>
      </c>
      <c r="D104" s="58" t="s">
        <v>139</v>
      </c>
      <c r="E104" s="58">
        <v>24</v>
      </c>
      <c r="F104" s="161">
        <v>84960</v>
      </c>
      <c r="G104" s="57">
        <v>1</v>
      </c>
      <c r="H104" s="162">
        <v>0</v>
      </c>
      <c r="I104" s="205">
        <v>2</v>
      </c>
      <c r="J104" s="120" t="str">
        <f>+'Estructura del Proyecto'!C$15</f>
        <v xml:space="preserve">Componente 1. Apoyo a la generación de estadísticas con calidad </v>
      </c>
      <c r="K104" s="58" t="s">
        <v>74</v>
      </c>
      <c r="L104" s="163">
        <v>44713</v>
      </c>
      <c r="M104" s="163">
        <v>44896</v>
      </c>
      <c r="N104" s="164"/>
      <c r="O104"/>
      <c r="P104"/>
      <c r="Q104" s="59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</row>
    <row r="105" spans="1:41" s="49" customFormat="1" ht="25.5">
      <c r="A105" s="159" t="s">
        <v>60</v>
      </c>
      <c r="B105" s="144" t="s">
        <v>140</v>
      </c>
      <c r="C105" s="160" t="s">
        <v>164</v>
      </c>
      <c r="D105" s="58" t="s">
        <v>139</v>
      </c>
      <c r="E105" s="58">
        <v>25</v>
      </c>
      <c r="F105" s="161">
        <v>42480</v>
      </c>
      <c r="G105" s="57">
        <v>1</v>
      </c>
      <c r="H105" s="162">
        <v>0</v>
      </c>
      <c r="I105" s="205">
        <v>1</v>
      </c>
      <c r="J105" s="120" t="str">
        <f>+'Estructura del Proyecto'!C$15</f>
        <v xml:space="preserve">Componente 1. Apoyo a la generación de estadísticas con calidad </v>
      </c>
      <c r="K105" s="58" t="s">
        <v>74</v>
      </c>
      <c r="L105" s="163">
        <v>44713</v>
      </c>
      <c r="M105" s="163">
        <v>44896</v>
      </c>
      <c r="N105" s="164"/>
      <c r="O105"/>
      <c r="P105"/>
      <c r="Q105" s="59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</row>
    <row r="106" spans="1:41" s="49" customFormat="1" ht="25.5">
      <c r="A106" s="159" t="s">
        <v>60</v>
      </c>
      <c r="B106" s="144" t="s">
        <v>140</v>
      </c>
      <c r="C106" s="160" t="s">
        <v>165</v>
      </c>
      <c r="D106" s="58" t="s">
        <v>139</v>
      </c>
      <c r="E106" s="58">
        <v>26</v>
      </c>
      <c r="F106" s="161">
        <v>23600</v>
      </c>
      <c r="G106" s="57">
        <v>1</v>
      </c>
      <c r="H106" s="162">
        <v>0</v>
      </c>
      <c r="I106" s="205">
        <v>1</v>
      </c>
      <c r="J106" s="120" t="str">
        <f>+'Estructura del Proyecto'!C$15</f>
        <v xml:space="preserve">Componente 1. Apoyo a la generación de estadísticas con calidad </v>
      </c>
      <c r="K106" s="58" t="s">
        <v>74</v>
      </c>
      <c r="L106" s="163">
        <v>44713</v>
      </c>
      <c r="M106" s="163">
        <v>44896</v>
      </c>
      <c r="N106" s="164"/>
      <c r="O106"/>
      <c r="P106"/>
      <c r="Q106" s="59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</row>
    <row r="107" spans="1:41" s="49" customFormat="1" ht="25.5">
      <c r="A107" s="159" t="s">
        <v>60</v>
      </c>
      <c r="B107" s="144" t="s">
        <v>140</v>
      </c>
      <c r="C107" s="160" t="s">
        <v>166</v>
      </c>
      <c r="D107" s="58" t="s">
        <v>139</v>
      </c>
      <c r="E107" s="58">
        <v>27</v>
      </c>
      <c r="F107" s="161">
        <v>42480</v>
      </c>
      <c r="G107" s="57">
        <v>1</v>
      </c>
      <c r="H107" s="162">
        <v>0</v>
      </c>
      <c r="I107" s="205">
        <v>1</v>
      </c>
      <c r="J107" s="120" t="str">
        <f>+'Estructura del Proyecto'!C$15</f>
        <v xml:space="preserve">Componente 1. Apoyo a la generación de estadísticas con calidad </v>
      </c>
      <c r="K107" s="58" t="s">
        <v>74</v>
      </c>
      <c r="L107" s="163">
        <v>44713</v>
      </c>
      <c r="M107" s="163">
        <v>44896</v>
      </c>
      <c r="N107" s="164"/>
      <c r="O107"/>
      <c r="P107"/>
      <c r="Q107" s="59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</row>
    <row r="108" spans="1:41" s="49" customFormat="1" ht="25.5">
      <c r="A108" s="159" t="s">
        <v>60</v>
      </c>
      <c r="B108" s="144" t="s">
        <v>140</v>
      </c>
      <c r="C108" s="160" t="s">
        <v>167</v>
      </c>
      <c r="D108" s="58" t="s">
        <v>139</v>
      </c>
      <c r="E108" s="58">
        <v>28</v>
      </c>
      <c r="F108" s="161">
        <v>9440</v>
      </c>
      <c r="G108" s="57">
        <v>1</v>
      </c>
      <c r="H108" s="162">
        <v>0</v>
      </c>
      <c r="I108" s="205">
        <v>2</v>
      </c>
      <c r="J108" s="120" t="str">
        <f>+'Estructura del Proyecto'!C$15</f>
        <v xml:space="preserve">Componente 1. Apoyo a la generación de estadísticas con calidad </v>
      </c>
      <c r="K108" s="58" t="s">
        <v>74</v>
      </c>
      <c r="L108" s="163">
        <v>44713</v>
      </c>
      <c r="M108" s="163">
        <v>44896</v>
      </c>
      <c r="N108" s="164"/>
      <c r="O108"/>
      <c r="P108"/>
      <c r="Q108" s="59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</row>
    <row r="109" spans="1:41" s="49" customFormat="1" ht="25.5">
      <c r="A109" s="159" t="s">
        <v>60</v>
      </c>
      <c r="B109" s="144" t="s">
        <v>140</v>
      </c>
      <c r="C109" s="160" t="s">
        <v>168</v>
      </c>
      <c r="D109" s="58" t="s">
        <v>139</v>
      </c>
      <c r="E109" s="58">
        <v>29</v>
      </c>
      <c r="F109" s="161">
        <v>55080</v>
      </c>
      <c r="G109" s="57">
        <v>1</v>
      </c>
      <c r="H109" s="162">
        <v>0</v>
      </c>
      <c r="I109" s="205">
        <v>1</v>
      </c>
      <c r="J109" s="120" t="str">
        <f>+'Estructura del Proyecto'!C$15</f>
        <v xml:space="preserve">Componente 1. Apoyo a la generación de estadísticas con calidad </v>
      </c>
      <c r="K109" s="58" t="s">
        <v>64</v>
      </c>
      <c r="L109" s="163">
        <v>44713</v>
      </c>
      <c r="M109" s="163">
        <v>44896</v>
      </c>
      <c r="N109" s="164"/>
      <c r="O109"/>
      <c r="P109"/>
      <c r="Q109" s="5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</row>
    <row r="110" spans="1:41" s="49" customFormat="1" ht="25.5">
      <c r="A110" s="159" t="s">
        <v>60</v>
      </c>
      <c r="B110" s="144" t="s">
        <v>140</v>
      </c>
      <c r="C110" s="160" t="s">
        <v>169</v>
      </c>
      <c r="D110" s="58" t="s">
        <v>139</v>
      </c>
      <c r="E110" s="58">
        <v>30</v>
      </c>
      <c r="F110" s="161">
        <v>84960</v>
      </c>
      <c r="G110" s="57">
        <v>1</v>
      </c>
      <c r="H110" s="162">
        <v>0</v>
      </c>
      <c r="I110" s="205">
        <v>2</v>
      </c>
      <c r="J110" s="120" t="str">
        <f>+'Estructura del Proyecto'!C$15</f>
        <v xml:space="preserve">Componente 1. Apoyo a la generación de estadísticas con calidad </v>
      </c>
      <c r="K110" s="58" t="s">
        <v>74</v>
      </c>
      <c r="L110" s="163">
        <v>44713</v>
      </c>
      <c r="M110" s="163">
        <v>44896</v>
      </c>
      <c r="N110" s="164"/>
      <c r="O110"/>
      <c r="P110"/>
      <c r="Q110" s="59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</row>
    <row r="111" spans="1:41" s="49" customFormat="1" ht="25.5">
      <c r="A111" s="159" t="s">
        <v>60</v>
      </c>
      <c r="B111" s="144" t="s">
        <v>140</v>
      </c>
      <c r="C111" s="160" t="s">
        <v>170</v>
      </c>
      <c r="D111" s="58" t="s">
        <v>139</v>
      </c>
      <c r="E111" s="58">
        <v>31</v>
      </c>
      <c r="F111" s="161">
        <v>51080</v>
      </c>
      <c r="G111" s="57">
        <v>1</v>
      </c>
      <c r="H111" s="162">
        <v>0</v>
      </c>
      <c r="I111" s="205">
        <v>1</v>
      </c>
      <c r="J111" s="120" t="str">
        <f>+'Estructura del Proyecto'!C$15</f>
        <v xml:space="preserve">Componente 1. Apoyo a la generación de estadísticas con calidad </v>
      </c>
      <c r="K111" s="58" t="s">
        <v>64</v>
      </c>
      <c r="L111" s="163">
        <v>44713</v>
      </c>
      <c r="M111" s="163">
        <v>44896</v>
      </c>
      <c r="N111" s="164"/>
      <c r="O111"/>
      <c r="P111"/>
      <c r="Q111" s="59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</row>
    <row r="112" spans="1:41" s="49" customFormat="1" ht="25.5">
      <c r="A112" s="159" t="s">
        <v>60</v>
      </c>
      <c r="B112" s="144" t="s">
        <v>140</v>
      </c>
      <c r="C112" s="160" t="s">
        <v>171</v>
      </c>
      <c r="D112" s="58" t="s">
        <v>139</v>
      </c>
      <c r="E112" s="58">
        <v>32</v>
      </c>
      <c r="F112" s="161">
        <v>100000</v>
      </c>
      <c r="G112" s="57">
        <v>1</v>
      </c>
      <c r="H112" s="162">
        <v>0</v>
      </c>
      <c r="I112" s="205">
        <v>2</v>
      </c>
      <c r="J112" s="120" t="str">
        <f>+'Estructura del Proyecto'!C$15</f>
        <v xml:space="preserve">Componente 1. Apoyo a la generación de estadísticas con calidad </v>
      </c>
      <c r="K112" s="58" t="s">
        <v>74</v>
      </c>
      <c r="L112" s="163">
        <v>44713</v>
      </c>
      <c r="M112" s="163">
        <v>44896</v>
      </c>
      <c r="N112" s="164"/>
      <c r="O112"/>
      <c r="P112"/>
      <c r="Q112" s="59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</row>
    <row r="113" spans="1:41" s="49" customFormat="1" ht="25.5">
      <c r="A113" s="159" t="s">
        <v>60</v>
      </c>
      <c r="B113" s="144" t="s">
        <v>140</v>
      </c>
      <c r="C113" s="160" t="s">
        <v>172</v>
      </c>
      <c r="D113" s="58" t="s">
        <v>139</v>
      </c>
      <c r="E113" s="58">
        <v>33</v>
      </c>
      <c r="F113" s="161">
        <v>47200</v>
      </c>
      <c r="G113" s="57">
        <v>1</v>
      </c>
      <c r="H113" s="162">
        <v>0</v>
      </c>
      <c r="I113" s="205">
        <v>2</v>
      </c>
      <c r="J113" s="120" t="str">
        <f>+'Estructura del Proyecto'!C$15</f>
        <v xml:space="preserve">Componente 1. Apoyo a la generación de estadísticas con calidad </v>
      </c>
      <c r="K113" s="58" t="s">
        <v>74</v>
      </c>
      <c r="L113" s="163">
        <v>44713</v>
      </c>
      <c r="M113" s="163">
        <v>44896</v>
      </c>
      <c r="N113" s="164"/>
      <c r="O113"/>
      <c r="P113"/>
      <c r="Q113" s="59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</row>
    <row r="114" spans="1:41" s="49" customFormat="1" ht="25.5">
      <c r="A114" s="159" t="s">
        <v>60</v>
      </c>
      <c r="B114" s="144" t="s">
        <v>140</v>
      </c>
      <c r="C114" s="160" t="s">
        <v>173</v>
      </c>
      <c r="D114" s="58" t="s">
        <v>139</v>
      </c>
      <c r="E114" s="58">
        <v>34</v>
      </c>
      <c r="F114" s="161">
        <v>55080</v>
      </c>
      <c r="G114" s="57">
        <v>1</v>
      </c>
      <c r="H114" s="162">
        <v>0</v>
      </c>
      <c r="I114" s="205">
        <v>1</v>
      </c>
      <c r="J114" s="120" t="str">
        <f>+'Estructura del Proyecto'!C$15</f>
        <v xml:space="preserve">Componente 1. Apoyo a la generación de estadísticas con calidad </v>
      </c>
      <c r="K114" s="58" t="s">
        <v>74</v>
      </c>
      <c r="L114" s="163">
        <v>44713</v>
      </c>
      <c r="M114" s="163">
        <v>44896</v>
      </c>
      <c r="N114" s="164"/>
      <c r="O114"/>
      <c r="P114"/>
      <c r="Q114" s="59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</row>
    <row r="115" spans="1:41" s="49" customFormat="1" ht="25.5">
      <c r="A115" s="159" t="s">
        <v>60</v>
      </c>
      <c r="B115" s="144" t="s">
        <v>140</v>
      </c>
      <c r="C115" s="160" t="s">
        <v>174</v>
      </c>
      <c r="D115" s="58" t="s">
        <v>139</v>
      </c>
      <c r="E115" s="58">
        <v>35</v>
      </c>
      <c r="F115" s="161">
        <v>17700</v>
      </c>
      <c r="G115" s="57">
        <v>1</v>
      </c>
      <c r="H115" s="162">
        <v>0</v>
      </c>
      <c r="I115" s="205">
        <v>1</v>
      </c>
      <c r="J115" s="120" t="str">
        <f>+'Estructura del Proyecto'!C$15</f>
        <v xml:space="preserve">Componente 1. Apoyo a la generación de estadísticas con calidad </v>
      </c>
      <c r="K115" s="58" t="s">
        <v>74</v>
      </c>
      <c r="L115" s="163">
        <v>44713</v>
      </c>
      <c r="M115" s="163">
        <v>44896</v>
      </c>
      <c r="N115" s="164"/>
      <c r="O115"/>
      <c r="P115"/>
      <c r="Q115" s="59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</row>
    <row r="116" spans="1:41" s="49" customFormat="1" ht="25.5">
      <c r="A116" s="159" t="s">
        <v>60</v>
      </c>
      <c r="B116" s="144" t="s">
        <v>140</v>
      </c>
      <c r="C116" s="160" t="s">
        <v>175</v>
      </c>
      <c r="D116" s="58" t="s">
        <v>139</v>
      </c>
      <c r="E116" s="58">
        <v>36</v>
      </c>
      <c r="F116" s="161">
        <v>89600</v>
      </c>
      <c r="G116" s="57">
        <v>1</v>
      </c>
      <c r="H116" s="162">
        <v>0</v>
      </c>
      <c r="I116" s="205">
        <v>14</v>
      </c>
      <c r="J116" s="120" t="str">
        <f>+'Estructura del Proyecto'!C$15</f>
        <v xml:space="preserve">Componente 1. Apoyo a la generación de estadísticas con calidad </v>
      </c>
      <c r="K116" s="58" t="s">
        <v>74</v>
      </c>
      <c r="L116" s="163">
        <v>44713</v>
      </c>
      <c r="M116" s="163">
        <v>44896</v>
      </c>
      <c r="N116" s="164"/>
      <c r="O116"/>
      <c r="P116"/>
      <c r="Q116" s="59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</row>
    <row r="117" spans="1:41" s="49" customFormat="1" ht="25.5">
      <c r="A117" s="159" t="s">
        <v>60</v>
      </c>
      <c r="B117" s="144" t="s">
        <v>140</v>
      </c>
      <c r="C117" s="160" t="s">
        <v>176</v>
      </c>
      <c r="D117" s="58" t="s">
        <v>139</v>
      </c>
      <c r="E117" s="58">
        <v>37</v>
      </c>
      <c r="F117" s="161">
        <v>22500</v>
      </c>
      <c r="G117" s="57">
        <v>1</v>
      </c>
      <c r="H117" s="162">
        <v>0</v>
      </c>
      <c r="I117" s="205">
        <v>1</v>
      </c>
      <c r="J117" s="120" t="str">
        <f>+'Estructura del Proyecto'!C$15</f>
        <v xml:space="preserve">Componente 1. Apoyo a la generación de estadísticas con calidad </v>
      </c>
      <c r="K117" s="58" t="s">
        <v>74</v>
      </c>
      <c r="L117" s="163">
        <v>44713</v>
      </c>
      <c r="M117" s="163">
        <v>44896</v>
      </c>
      <c r="N117" s="164"/>
      <c r="O117"/>
      <c r="P117"/>
      <c r="Q117" s="59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</row>
    <row r="118" spans="1:41" s="49" customFormat="1" ht="25.5">
      <c r="A118" s="159" t="s">
        <v>60</v>
      </c>
      <c r="B118" s="144" t="s">
        <v>140</v>
      </c>
      <c r="C118" s="160" t="s">
        <v>177</v>
      </c>
      <c r="D118" s="58" t="s">
        <v>139</v>
      </c>
      <c r="E118" s="58">
        <v>38</v>
      </c>
      <c r="F118" s="161">
        <v>13200</v>
      </c>
      <c r="G118" s="57">
        <v>1</v>
      </c>
      <c r="H118" s="162">
        <v>0</v>
      </c>
      <c r="I118" s="205">
        <v>1</v>
      </c>
      <c r="J118" s="120" t="str">
        <f>+'Estructura del Proyecto'!C$15</f>
        <v xml:space="preserve">Componente 1. Apoyo a la generación de estadísticas con calidad </v>
      </c>
      <c r="K118" s="58" t="s">
        <v>74</v>
      </c>
      <c r="L118" s="163">
        <v>44713</v>
      </c>
      <c r="M118" s="163">
        <v>44896</v>
      </c>
      <c r="N118" s="164"/>
      <c r="O118"/>
      <c r="P118"/>
      <c r="Q118" s="59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</row>
    <row r="119" spans="1:41" s="49" customFormat="1" ht="25.5">
      <c r="A119" s="159" t="s">
        <v>60</v>
      </c>
      <c r="B119" s="144" t="s">
        <v>140</v>
      </c>
      <c r="C119" s="160" t="s">
        <v>178</v>
      </c>
      <c r="D119" s="58" t="s">
        <v>139</v>
      </c>
      <c r="E119" s="58">
        <v>39</v>
      </c>
      <c r="F119" s="161">
        <v>15600</v>
      </c>
      <c r="G119" s="57">
        <v>1</v>
      </c>
      <c r="H119" s="162">
        <v>0</v>
      </c>
      <c r="I119" s="205">
        <v>1</v>
      </c>
      <c r="J119" s="120" t="str">
        <f>+'Estructura del Proyecto'!C$15</f>
        <v xml:space="preserve">Componente 1. Apoyo a la generación de estadísticas con calidad </v>
      </c>
      <c r="K119" s="58" t="s">
        <v>74</v>
      </c>
      <c r="L119" s="163">
        <v>44713</v>
      </c>
      <c r="M119" s="163">
        <v>44896</v>
      </c>
      <c r="N119" s="164"/>
      <c r="O119"/>
      <c r="P119"/>
      <c r="Q119" s="5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</row>
    <row r="120" spans="1:41" s="49" customFormat="1" ht="25.5">
      <c r="A120" s="159" t="s">
        <v>60</v>
      </c>
      <c r="B120" s="144" t="s">
        <v>140</v>
      </c>
      <c r="C120" s="160" t="s">
        <v>179</v>
      </c>
      <c r="D120" s="58" t="s">
        <v>139</v>
      </c>
      <c r="E120" s="58">
        <v>40</v>
      </c>
      <c r="F120" s="161">
        <v>21600</v>
      </c>
      <c r="G120" s="57">
        <v>1</v>
      </c>
      <c r="H120" s="162">
        <v>0</v>
      </c>
      <c r="I120" s="205">
        <v>2</v>
      </c>
      <c r="J120" s="120" t="str">
        <f>+'Estructura del Proyecto'!C$15</f>
        <v xml:space="preserve">Componente 1. Apoyo a la generación de estadísticas con calidad </v>
      </c>
      <c r="K120" s="58" t="s">
        <v>74</v>
      </c>
      <c r="L120" s="163">
        <v>44713</v>
      </c>
      <c r="M120" s="163">
        <v>44896</v>
      </c>
      <c r="N120" s="164"/>
      <c r="O120"/>
      <c r="P120"/>
      <c r="Q120" s="59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</row>
    <row r="121" spans="1:41" s="49" customFormat="1" ht="25.5">
      <c r="A121" s="159" t="s">
        <v>60</v>
      </c>
      <c r="B121" s="144" t="s">
        <v>140</v>
      </c>
      <c r="C121" s="160" t="s">
        <v>180</v>
      </c>
      <c r="D121" s="58" t="s">
        <v>139</v>
      </c>
      <c r="E121" s="58">
        <v>41</v>
      </c>
      <c r="F121" s="161">
        <v>28320</v>
      </c>
      <c r="G121" s="57">
        <v>1</v>
      </c>
      <c r="H121" s="162">
        <v>0</v>
      </c>
      <c r="I121" s="205">
        <v>2</v>
      </c>
      <c r="J121" s="120" t="str">
        <f>+'Estructura del Proyecto'!C$15</f>
        <v xml:space="preserve">Componente 1. Apoyo a la generación de estadísticas con calidad </v>
      </c>
      <c r="K121" s="58" t="s">
        <v>74</v>
      </c>
      <c r="L121" s="163">
        <v>44713</v>
      </c>
      <c r="M121" s="163">
        <v>44896</v>
      </c>
      <c r="N121" s="164"/>
      <c r="O121"/>
      <c r="P121"/>
      <c r="Q121" s="59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</row>
    <row r="122" spans="1:41" s="49" customFormat="1" ht="25.5">
      <c r="A122" s="159" t="s">
        <v>60</v>
      </c>
      <c r="B122" s="144" t="s">
        <v>140</v>
      </c>
      <c r="C122" s="160" t="s">
        <v>181</v>
      </c>
      <c r="D122" s="58" t="s">
        <v>139</v>
      </c>
      <c r="E122" s="58">
        <v>42</v>
      </c>
      <c r="F122" s="161">
        <v>42480</v>
      </c>
      <c r="G122" s="57">
        <v>1</v>
      </c>
      <c r="H122" s="162">
        <v>0</v>
      </c>
      <c r="I122" s="205">
        <v>1</v>
      </c>
      <c r="J122" s="120" t="str">
        <f>+'Estructura del Proyecto'!C$15</f>
        <v xml:space="preserve">Componente 1. Apoyo a la generación de estadísticas con calidad </v>
      </c>
      <c r="K122" s="58" t="s">
        <v>74</v>
      </c>
      <c r="L122" s="163">
        <v>44713</v>
      </c>
      <c r="M122" s="163">
        <v>44896</v>
      </c>
      <c r="N122" s="164"/>
      <c r="O122"/>
      <c r="P122"/>
      <c r="Q122" s="59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</row>
    <row r="123" spans="1:41" s="49" customFormat="1" ht="25.5">
      <c r="A123" s="159" t="s">
        <v>60</v>
      </c>
      <c r="B123" s="144" t="s">
        <v>140</v>
      </c>
      <c r="C123" s="160" t="s">
        <v>182</v>
      </c>
      <c r="D123" s="58" t="s">
        <v>139</v>
      </c>
      <c r="E123" s="58">
        <v>43</v>
      </c>
      <c r="F123" s="161">
        <v>42480</v>
      </c>
      <c r="G123" s="57">
        <v>1</v>
      </c>
      <c r="H123" s="162">
        <v>0</v>
      </c>
      <c r="I123" s="205">
        <v>1</v>
      </c>
      <c r="J123" s="120" t="str">
        <f>+'Estructura del Proyecto'!C$15</f>
        <v xml:space="preserve">Componente 1. Apoyo a la generación de estadísticas con calidad </v>
      </c>
      <c r="K123" s="58" t="s">
        <v>74</v>
      </c>
      <c r="L123" s="163">
        <v>44713</v>
      </c>
      <c r="M123" s="163">
        <v>44896</v>
      </c>
      <c r="N123" s="164"/>
      <c r="O123"/>
      <c r="P123"/>
      <c r="Q123" s="59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</row>
    <row r="124" spans="1:41" s="49" customFormat="1" ht="25.5">
      <c r="A124" s="159" t="s">
        <v>60</v>
      </c>
      <c r="B124" s="144" t="s">
        <v>140</v>
      </c>
      <c r="C124" s="160" t="s">
        <v>183</v>
      </c>
      <c r="D124" s="58" t="s">
        <v>139</v>
      </c>
      <c r="E124" s="58">
        <v>44</v>
      </c>
      <c r="F124" s="161">
        <v>36000</v>
      </c>
      <c r="G124" s="57">
        <v>1</v>
      </c>
      <c r="H124" s="162">
        <v>0</v>
      </c>
      <c r="I124" s="205">
        <v>2</v>
      </c>
      <c r="J124" s="120" t="str">
        <f>+'Estructura del Proyecto'!C$15</f>
        <v xml:space="preserve">Componente 1. Apoyo a la generación de estadísticas con calidad </v>
      </c>
      <c r="K124" s="58" t="s">
        <v>74</v>
      </c>
      <c r="L124" s="163">
        <v>44713</v>
      </c>
      <c r="M124" s="163">
        <v>44896</v>
      </c>
      <c r="N124" s="164"/>
      <c r="O124"/>
      <c r="P124"/>
      <c r="Q124" s="59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</row>
    <row r="125" spans="1:41" s="49" customFormat="1" ht="25.5">
      <c r="A125" s="159" t="s">
        <v>60</v>
      </c>
      <c r="B125" s="144" t="s">
        <v>140</v>
      </c>
      <c r="C125" s="160" t="s">
        <v>184</v>
      </c>
      <c r="D125" s="58" t="s">
        <v>139</v>
      </c>
      <c r="E125" s="58">
        <v>45</v>
      </c>
      <c r="F125" s="161">
        <v>27000</v>
      </c>
      <c r="G125" s="57">
        <v>1</v>
      </c>
      <c r="H125" s="162">
        <v>0</v>
      </c>
      <c r="I125" s="205">
        <v>1</v>
      </c>
      <c r="J125" s="120" t="str">
        <f>+'Estructura del Proyecto'!C$15</f>
        <v xml:space="preserve">Componente 1. Apoyo a la generación de estadísticas con calidad </v>
      </c>
      <c r="K125" s="58" t="s">
        <v>74</v>
      </c>
      <c r="L125" s="163">
        <v>44713</v>
      </c>
      <c r="M125" s="163">
        <v>44896</v>
      </c>
      <c r="N125" s="164"/>
      <c r="O125"/>
      <c r="P125"/>
      <c r="Q125" s="59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</row>
    <row r="126" spans="1:41" s="49" customFormat="1" ht="25.5">
      <c r="A126" s="159" t="s">
        <v>60</v>
      </c>
      <c r="B126" s="144" t="s">
        <v>140</v>
      </c>
      <c r="C126" s="160" t="s">
        <v>185</v>
      </c>
      <c r="D126" s="58" t="s">
        <v>139</v>
      </c>
      <c r="E126" s="58">
        <v>46</v>
      </c>
      <c r="F126" s="161">
        <v>84960</v>
      </c>
      <c r="G126" s="57">
        <v>1</v>
      </c>
      <c r="H126" s="162">
        <v>0</v>
      </c>
      <c r="I126" s="205">
        <v>2</v>
      </c>
      <c r="J126" s="120" t="str">
        <f>+'Estructura del Proyecto'!C$15</f>
        <v xml:space="preserve">Componente 1. Apoyo a la generación de estadísticas con calidad </v>
      </c>
      <c r="K126" s="58" t="s">
        <v>74</v>
      </c>
      <c r="L126" s="163">
        <v>44713</v>
      </c>
      <c r="M126" s="163">
        <v>44896</v>
      </c>
      <c r="N126" s="164"/>
      <c r="O126"/>
      <c r="P126"/>
      <c r="Q126" s="59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</row>
    <row r="127" spans="1:41" s="49" customFormat="1" ht="25.5">
      <c r="A127" s="159" t="s">
        <v>60</v>
      </c>
      <c r="B127" s="144" t="s">
        <v>140</v>
      </c>
      <c r="C127" s="160" t="s">
        <v>186</v>
      </c>
      <c r="D127" s="58" t="s">
        <v>139</v>
      </c>
      <c r="E127" s="58">
        <v>47</v>
      </c>
      <c r="F127" s="161">
        <v>360000</v>
      </c>
      <c r="G127" s="57">
        <v>1</v>
      </c>
      <c r="H127" s="162">
        <v>0</v>
      </c>
      <c r="I127" s="205">
        <v>30</v>
      </c>
      <c r="J127" s="120" t="str">
        <f>+'Estructura del Proyecto'!C$15</f>
        <v xml:space="preserve">Componente 1. Apoyo a la generación de estadísticas con calidad </v>
      </c>
      <c r="K127" s="58" t="s">
        <v>74</v>
      </c>
      <c r="L127" s="163">
        <v>44713</v>
      </c>
      <c r="M127" s="163">
        <v>44896</v>
      </c>
      <c r="N127" s="164"/>
      <c r="O127"/>
      <c r="P127"/>
      <c r="Q127" s="59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</row>
    <row r="128" spans="1:41" s="49" customFormat="1" ht="25.5">
      <c r="A128" s="159" t="s">
        <v>60</v>
      </c>
      <c r="B128" s="144" t="s">
        <v>140</v>
      </c>
      <c r="C128" s="160" t="s">
        <v>187</v>
      </c>
      <c r="D128" s="58" t="s">
        <v>139</v>
      </c>
      <c r="E128" s="58">
        <v>48</v>
      </c>
      <c r="F128" s="161">
        <v>42480</v>
      </c>
      <c r="G128" s="57">
        <v>1</v>
      </c>
      <c r="H128" s="162">
        <v>0</v>
      </c>
      <c r="I128" s="165">
        <v>1</v>
      </c>
      <c r="J128" s="120" t="str">
        <f>+'Estructura del Proyecto'!C$15</f>
        <v xml:space="preserve">Componente 1. Apoyo a la generación de estadísticas con calidad </v>
      </c>
      <c r="K128" s="58" t="s">
        <v>74</v>
      </c>
      <c r="L128" s="163">
        <v>44713</v>
      </c>
      <c r="M128" s="163">
        <v>44896</v>
      </c>
      <c r="N128" s="164"/>
      <c r="O128"/>
      <c r="P128"/>
      <c r="Q128" s="59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</row>
    <row r="129" spans="1:41" s="49" customFormat="1" ht="25.5">
      <c r="A129" s="159" t="s">
        <v>60</v>
      </c>
      <c r="B129" s="144" t="s">
        <v>140</v>
      </c>
      <c r="C129" s="160" t="s">
        <v>188</v>
      </c>
      <c r="D129" s="58" t="s">
        <v>139</v>
      </c>
      <c r="E129" s="58">
        <v>49</v>
      </c>
      <c r="F129" s="161">
        <v>12000</v>
      </c>
      <c r="G129" s="57">
        <v>1</v>
      </c>
      <c r="H129" s="162">
        <v>0</v>
      </c>
      <c r="I129" s="205">
        <v>1</v>
      </c>
      <c r="J129" s="120" t="str">
        <f>+'Estructura del Proyecto'!C$15</f>
        <v xml:space="preserve">Componente 1. Apoyo a la generación de estadísticas con calidad </v>
      </c>
      <c r="K129" s="58" t="s">
        <v>74</v>
      </c>
      <c r="L129" s="163">
        <v>44713</v>
      </c>
      <c r="M129" s="163">
        <v>44896</v>
      </c>
      <c r="N129" s="164"/>
      <c r="O129"/>
      <c r="P129"/>
      <c r="Q129" s="5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</row>
    <row r="130" spans="1:41" s="49" customFormat="1" ht="25.5">
      <c r="A130" s="159" t="s">
        <v>60</v>
      </c>
      <c r="B130" s="144" t="s">
        <v>140</v>
      </c>
      <c r="C130" s="160" t="s">
        <v>189</v>
      </c>
      <c r="D130" s="58" t="s">
        <v>139</v>
      </c>
      <c r="E130" s="58">
        <v>50</v>
      </c>
      <c r="F130" s="161">
        <v>10800</v>
      </c>
      <c r="G130" s="57">
        <v>1</v>
      </c>
      <c r="H130" s="162">
        <v>0</v>
      </c>
      <c r="I130" s="205">
        <v>1</v>
      </c>
      <c r="J130" s="120" t="str">
        <f>+'Estructura del Proyecto'!C$15</f>
        <v xml:space="preserve">Componente 1. Apoyo a la generación de estadísticas con calidad </v>
      </c>
      <c r="K130" s="58" t="s">
        <v>74</v>
      </c>
      <c r="L130" s="163">
        <v>44713</v>
      </c>
      <c r="M130" s="163">
        <v>44896</v>
      </c>
      <c r="N130" s="164"/>
      <c r="O130"/>
      <c r="P130"/>
      <c r="Q130" s="59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</row>
    <row r="131" spans="1:41" s="49" customFormat="1" ht="25.5">
      <c r="A131" s="159" t="s">
        <v>60</v>
      </c>
      <c r="B131" s="144" t="s">
        <v>140</v>
      </c>
      <c r="C131" s="160" t="s">
        <v>190</v>
      </c>
      <c r="D131" s="58" t="s">
        <v>139</v>
      </c>
      <c r="E131" s="58">
        <v>51</v>
      </c>
      <c r="F131" s="161">
        <v>4800</v>
      </c>
      <c r="G131" s="57">
        <v>1</v>
      </c>
      <c r="H131" s="162">
        <v>0</v>
      </c>
      <c r="I131" s="205">
        <v>1</v>
      </c>
      <c r="J131" s="120" t="str">
        <f>+'Estructura del Proyecto'!C$15</f>
        <v xml:space="preserve">Componente 1. Apoyo a la generación de estadísticas con calidad </v>
      </c>
      <c r="K131" s="58" t="s">
        <v>74</v>
      </c>
      <c r="L131" s="163">
        <v>44713</v>
      </c>
      <c r="M131" s="163">
        <v>44896</v>
      </c>
      <c r="N131" s="164"/>
      <c r="O131"/>
      <c r="P131"/>
      <c r="Q131" s="59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</row>
    <row r="132" spans="1:41" s="49" customFormat="1" ht="25.5">
      <c r="A132" s="159" t="s">
        <v>60</v>
      </c>
      <c r="B132" s="144" t="s">
        <v>140</v>
      </c>
      <c r="C132" s="160" t="s">
        <v>191</v>
      </c>
      <c r="D132" s="58" t="s">
        <v>139</v>
      </c>
      <c r="E132" s="58">
        <v>52</v>
      </c>
      <c r="F132" s="161">
        <v>90000</v>
      </c>
      <c r="G132" s="57">
        <v>1</v>
      </c>
      <c r="H132" s="162">
        <v>0</v>
      </c>
      <c r="I132" s="205">
        <v>1</v>
      </c>
      <c r="J132" s="120" t="str">
        <f>+'Estructura del Proyecto'!C$15</f>
        <v xml:space="preserve">Componente 1. Apoyo a la generación de estadísticas con calidad </v>
      </c>
      <c r="K132" s="58" t="s">
        <v>64</v>
      </c>
      <c r="L132" s="163">
        <v>44713</v>
      </c>
      <c r="M132" s="163">
        <v>44896</v>
      </c>
      <c r="N132" s="164"/>
      <c r="O132"/>
      <c r="P132"/>
      <c r="Q132" s="59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</row>
    <row r="133" spans="1:41" s="49" customFormat="1" ht="25.5">
      <c r="A133" s="159" t="s">
        <v>60</v>
      </c>
      <c r="B133" s="144" t="s">
        <v>140</v>
      </c>
      <c r="C133" s="160" t="s">
        <v>192</v>
      </c>
      <c r="D133" s="58" t="s">
        <v>139</v>
      </c>
      <c r="E133" s="58">
        <v>53</v>
      </c>
      <c r="F133" s="161">
        <v>90000</v>
      </c>
      <c r="G133" s="57">
        <v>1</v>
      </c>
      <c r="H133" s="162">
        <v>0</v>
      </c>
      <c r="I133" s="205">
        <v>1</v>
      </c>
      <c r="J133" s="120" t="str">
        <f>+'Estructura del Proyecto'!C$15</f>
        <v xml:space="preserve">Componente 1. Apoyo a la generación de estadísticas con calidad </v>
      </c>
      <c r="K133" s="58" t="s">
        <v>64</v>
      </c>
      <c r="L133" s="163">
        <v>44713</v>
      </c>
      <c r="M133" s="163">
        <v>44896</v>
      </c>
      <c r="N133" s="164"/>
      <c r="O133"/>
      <c r="P133"/>
      <c r="Q133" s="59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</row>
    <row r="134" spans="1:41" s="49" customFormat="1" ht="25.5">
      <c r="A134" s="159" t="s">
        <v>60</v>
      </c>
      <c r="B134" s="144" t="s">
        <v>140</v>
      </c>
      <c r="C134" s="160" t="s">
        <v>193</v>
      </c>
      <c r="D134" s="58" t="s">
        <v>139</v>
      </c>
      <c r="E134" s="58">
        <v>54</v>
      </c>
      <c r="F134" s="161">
        <v>90000</v>
      </c>
      <c r="G134" s="57">
        <v>1</v>
      </c>
      <c r="H134" s="162">
        <v>0</v>
      </c>
      <c r="I134" s="205">
        <v>1</v>
      </c>
      <c r="J134" s="120" t="str">
        <f>+'Estructura del Proyecto'!C$15</f>
        <v xml:space="preserve">Componente 1. Apoyo a la generación de estadísticas con calidad </v>
      </c>
      <c r="K134" s="58" t="s">
        <v>64</v>
      </c>
      <c r="L134" s="163">
        <v>44713</v>
      </c>
      <c r="M134" s="163">
        <v>44896</v>
      </c>
      <c r="N134" s="164"/>
      <c r="O134"/>
      <c r="P134"/>
      <c r="Q134" s="59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</row>
    <row r="135" spans="1:41" s="49" customFormat="1" ht="25.5">
      <c r="A135" s="159" t="s">
        <v>60</v>
      </c>
      <c r="B135" s="144" t="s">
        <v>194</v>
      </c>
      <c r="C135" s="206" t="s">
        <v>195</v>
      </c>
      <c r="D135" s="58" t="s">
        <v>139</v>
      </c>
      <c r="E135" s="58">
        <v>55</v>
      </c>
      <c r="F135" s="161">
        <v>36720</v>
      </c>
      <c r="G135" s="57">
        <v>1</v>
      </c>
      <c r="H135" s="162">
        <v>0</v>
      </c>
      <c r="I135" s="205">
        <v>1</v>
      </c>
      <c r="J135" s="120" t="str">
        <f>+'Estructura del Proyecto'!C$15</f>
        <v xml:space="preserve">Componente 1. Apoyo a la generación de estadísticas con calidad </v>
      </c>
      <c r="K135" s="58" t="s">
        <v>74</v>
      </c>
      <c r="L135" s="163">
        <v>44713</v>
      </c>
      <c r="M135" s="163">
        <v>44896</v>
      </c>
      <c r="N135" s="164"/>
      <c r="O135"/>
      <c r="P135"/>
      <c r="Q135" s="59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</row>
    <row r="136" spans="1:41" s="49" customFormat="1" ht="25.5">
      <c r="A136" s="159" t="s">
        <v>60</v>
      </c>
      <c r="B136" s="144" t="s">
        <v>194</v>
      </c>
      <c r="C136" s="206" t="s">
        <v>196</v>
      </c>
      <c r="D136" s="58" t="s">
        <v>139</v>
      </c>
      <c r="E136" s="58">
        <v>56</v>
      </c>
      <c r="F136" s="161">
        <v>21600</v>
      </c>
      <c r="G136" s="57">
        <v>1</v>
      </c>
      <c r="H136" s="162">
        <v>0</v>
      </c>
      <c r="I136" s="205">
        <v>1</v>
      </c>
      <c r="J136" s="120" t="str">
        <f>+'Estructura del Proyecto'!C$15</f>
        <v xml:space="preserve">Componente 1. Apoyo a la generación de estadísticas con calidad </v>
      </c>
      <c r="K136" s="58" t="s">
        <v>74</v>
      </c>
      <c r="L136" s="163">
        <v>44713</v>
      </c>
      <c r="M136" s="163">
        <v>44896</v>
      </c>
      <c r="N136" s="164"/>
      <c r="O136"/>
      <c r="P136"/>
      <c r="Q136" s="59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</row>
    <row r="137" spans="1:41" s="49" customFormat="1" ht="25.5">
      <c r="A137" s="159" t="s">
        <v>60</v>
      </c>
      <c r="B137" s="144" t="s">
        <v>194</v>
      </c>
      <c r="C137" s="206" t="s">
        <v>197</v>
      </c>
      <c r="D137" s="58" t="s">
        <v>139</v>
      </c>
      <c r="E137" s="58">
        <v>57</v>
      </c>
      <c r="F137" s="161">
        <v>247800</v>
      </c>
      <c r="G137" s="57">
        <v>1</v>
      </c>
      <c r="H137" s="162">
        <v>0</v>
      </c>
      <c r="I137" s="205">
        <v>14</v>
      </c>
      <c r="J137" s="120" t="str">
        <f>+'Estructura del Proyecto'!C$15</f>
        <v xml:space="preserve">Componente 1. Apoyo a la generación de estadísticas con calidad </v>
      </c>
      <c r="K137" s="58" t="s">
        <v>74</v>
      </c>
      <c r="L137" s="163">
        <v>44713</v>
      </c>
      <c r="M137" s="163">
        <v>44896</v>
      </c>
      <c r="N137" s="164"/>
      <c r="O137"/>
      <c r="P137"/>
      <c r="Q137" s="59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</row>
    <row r="138" spans="1:41" s="49" customFormat="1" ht="25.5">
      <c r="A138" s="159" t="s">
        <v>60</v>
      </c>
      <c r="B138" s="144" t="s">
        <v>194</v>
      </c>
      <c r="C138" s="206" t="s">
        <v>198</v>
      </c>
      <c r="D138" s="58" t="s">
        <v>139</v>
      </c>
      <c r="E138" s="58">
        <v>58</v>
      </c>
      <c r="F138" s="161">
        <v>490000</v>
      </c>
      <c r="G138" s="57">
        <v>1</v>
      </c>
      <c r="H138" s="162">
        <v>0</v>
      </c>
      <c r="I138" s="205">
        <f>+I140/3</f>
        <v>70</v>
      </c>
      <c r="J138" s="120" t="str">
        <f>+'Estructura del Proyecto'!C$15</f>
        <v xml:space="preserve">Componente 1. Apoyo a la generación de estadísticas con calidad </v>
      </c>
      <c r="K138" s="58" t="s">
        <v>74</v>
      </c>
      <c r="L138" s="163">
        <v>44713</v>
      </c>
      <c r="M138" s="163">
        <v>44896</v>
      </c>
      <c r="N138" s="164"/>
      <c r="O138"/>
      <c r="P138"/>
      <c r="Q138" s="59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</row>
    <row r="139" spans="1:41" s="49" customFormat="1" ht="25.5">
      <c r="A139" s="159" t="s">
        <v>60</v>
      </c>
      <c r="B139" s="144" t="s">
        <v>194</v>
      </c>
      <c r="C139" s="206" t="s">
        <v>199</v>
      </c>
      <c r="D139" s="58" t="s">
        <v>139</v>
      </c>
      <c r="E139" s="58">
        <v>59</v>
      </c>
      <c r="F139" s="161">
        <v>126000</v>
      </c>
      <c r="G139" s="57">
        <v>1</v>
      </c>
      <c r="H139" s="162">
        <v>0</v>
      </c>
      <c r="I139" s="205">
        <v>14</v>
      </c>
      <c r="J139" s="120" t="str">
        <f>+'Estructura del Proyecto'!C$15</f>
        <v xml:space="preserve">Componente 1. Apoyo a la generación de estadísticas con calidad </v>
      </c>
      <c r="K139" s="58" t="s">
        <v>74</v>
      </c>
      <c r="L139" s="163">
        <v>44713</v>
      </c>
      <c r="M139" s="163">
        <v>44896</v>
      </c>
      <c r="N139" s="164"/>
      <c r="O139"/>
      <c r="P139"/>
      <c r="Q139" s="5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</row>
    <row r="140" spans="1:41" s="49" customFormat="1" ht="25.5">
      <c r="A140" s="159" t="s">
        <v>60</v>
      </c>
      <c r="B140" s="144" t="s">
        <v>194</v>
      </c>
      <c r="C140" s="206" t="s">
        <v>200</v>
      </c>
      <c r="D140" s="58" t="s">
        <v>139</v>
      </c>
      <c r="E140" s="58">
        <v>60</v>
      </c>
      <c r="F140" s="161">
        <v>1260000</v>
      </c>
      <c r="G140" s="57">
        <v>1</v>
      </c>
      <c r="H140" s="162">
        <v>0</v>
      </c>
      <c r="I140" s="205">
        <v>210</v>
      </c>
      <c r="J140" s="120" t="str">
        <f>+'Estructura del Proyecto'!C$15</f>
        <v xml:space="preserve">Componente 1. Apoyo a la generación de estadísticas con calidad </v>
      </c>
      <c r="K140" s="58" t="s">
        <v>74</v>
      </c>
      <c r="L140" s="163">
        <v>44713</v>
      </c>
      <c r="M140" s="163">
        <v>44896</v>
      </c>
      <c r="N140" s="164"/>
      <c r="O140"/>
      <c r="P140"/>
      <c r="Q140" s="59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</row>
    <row r="141" spans="1:41" s="49" customFormat="1" ht="25.5">
      <c r="A141" s="159" t="s">
        <v>60</v>
      </c>
      <c r="B141" s="144" t="s">
        <v>194</v>
      </c>
      <c r="C141" s="206" t="s">
        <v>201</v>
      </c>
      <c r="D141" s="58" t="s">
        <v>139</v>
      </c>
      <c r="E141" s="58">
        <v>61</v>
      </c>
      <c r="F141" s="161">
        <v>184800</v>
      </c>
      <c r="G141" s="57">
        <v>1</v>
      </c>
      <c r="H141" s="162">
        <v>0</v>
      </c>
      <c r="I141" s="205">
        <v>24</v>
      </c>
      <c r="J141" s="120" t="str">
        <f>+'Estructura del Proyecto'!C$15</f>
        <v xml:space="preserve">Componente 1. Apoyo a la generación de estadísticas con calidad </v>
      </c>
      <c r="K141" s="58" t="s">
        <v>74</v>
      </c>
      <c r="L141" s="163">
        <v>44713</v>
      </c>
      <c r="M141" s="163">
        <v>44896</v>
      </c>
      <c r="N141" s="164"/>
      <c r="O141"/>
      <c r="P141"/>
      <c r="Q141" s="59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</row>
    <row r="142" spans="1:41" s="49" customFormat="1" ht="25.5">
      <c r="A142" s="159" t="s">
        <v>60</v>
      </c>
      <c r="B142" s="144" t="s">
        <v>194</v>
      </c>
      <c r="C142" s="206" t="s">
        <v>202</v>
      </c>
      <c r="D142" s="58" t="s">
        <v>139</v>
      </c>
      <c r="E142" s="58">
        <v>62</v>
      </c>
      <c r="F142" s="161">
        <v>4900</v>
      </c>
      <c r="G142" s="57">
        <v>1</v>
      </c>
      <c r="H142" s="162">
        <v>0</v>
      </c>
      <c r="I142" s="205">
        <v>7</v>
      </c>
      <c r="J142" s="120" t="str">
        <f>+'Estructura del Proyecto'!C$15</f>
        <v xml:space="preserve">Componente 1. Apoyo a la generación de estadísticas con calidad </v>
      </c>
      <c r="K142" s="58" t="s">
        <v>74</v>
      </c>
      <c r="L142" s="163">
        <v>44713</v>
      </c>
      <c r="M142" s="163">
        <v>44896</v>
      </c>
      <c r="N142" s="164"/>
      <c r="O142"/>
      <c r="P142"/>
      <c r="Q142" s="59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</row>
    <row r="143" spans="1:41" s="49" customFormat="1" ht="25.5">
      <c r="A143" s="159" t="s">
        <v>60</v>
      </c>
      <c r="B143" s="144" t="s">
        <v>194</v>
      </c>
      <c r="C143" s="206" t="s">
        <v>200</v>
      </c>
      <c r="D143" s="58" t="s">
        <v>139</v>
      </c>
      <c r="E143" s="58">
        <v>63</v>
      </c>
      <c r="F143" s="161">
        <v>12600</v>
      </c>
      <c r="G143" s="57">
        <v>1</v>
      </c>
      <c r="H143" s="162">
        <v>0</v>
      </c>
      <c r="I143" s="205">
        <f>+I142*3</f>
        <v>21</v>
      </c>
      <c r="J143" s="120" t="str">
        <f>+'Estructura del Proyecto'!C$15</f>
        <v xml:space="preserve">Componente 1. Apoyo a la generación de estadísticas con calidad </v>
      </c>
      <c r="K143" s="58" t="s">
        <v>74</v>
      </c>
      <c r="L143" s="163">
        <v>44713</v>
      </c>
      <c r="M143" s="163">
        <v>44896</v>
      </c>
      <c r="N143" s="164"/>
      <c r="O143"/>
      <c r="P143"/>
      <c r="Q143" s="59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</row>
    <row r="144" spans="1:41" s="49" customFormat="1" ht="25.5">
      <c r="A144" s="159" t="s">
        <v>60</v>
      </c>
      <c r="B144" s="144" t="s">
        <v>194</v>
      </c>
      <c r="C144" s="160" t="s">
        <v>203</v>
      </c>
      <c r="D144" s="58" t="s">
        <v>139</v>
      </c>
      <c r="E144" s="58">
        <v>64</v>
      </c>
      <c r="F144" s="161">
        <v>10780</v>
      </c>
      <c r="G144" s="57">
        <v>1</v>
      </c>
      <c r="H144" s="162">
        <v>0</v>
      </c>
      <c r="I144" s="205">
        <f>I142</f>
        <v>7</v>
      </c>
      <c r="J144" s="120" t="str">
        <f>+'Estructura del Proyecto'!C$15</f>
        <v xml:space="preserve">Componente 1. Apoyo a la generación de estadísticas con calidad </v>
      </c>
      <c r="K144" s="58" t="s">
        <v>74</v>
      </c>
      <c r="L144" s="163">
        <v>44713</v>
      </c>
      <c r="M144" s="163">
        <v>44896</v>
      </c>
      <c r="N144" s="164"/>
      <c r="O144"/>
      <c r="P144"/>
      <c r="Q144" s="59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</row>
    <row r="145" spans="1:41" s="49" customFormat="1" ht="25.5">
      <c r="A145" s="159" t="s">
        <v>60</v>
      </c>
      <c r="B145" s="144" t="s">
        <v>194</v>
      </c>
      <c r="C145" s="160" t="s">
        <v>204</v>
      </c>
      <c r="D145" s="58" t="s">
        <v>139</v>
      </c>
      <c r="E145" s="58">
        <v>65</v>
      </c>
      <c r="F145" s="161">
        <v>5600</v>
      </c>
      <c r="G145" s="57">
        <v>1</v>
      </c>
      <c r="H145" s="162">
        <v>0</v>
      </c>
      <c r="I145" s="205">
        <v>7</v>
      </c>
      <c r="J145" s="120" t="str">
        <f>+'Estructura del Proyecto'!C$15</f>
        <v xml:space="preserve">Componente 1. Apoyo a la generación de estadísticas con calidad </v>
      </c>
      <c r="K145" s="58" t="s">
        <v>74</v>
      </c>
      <c r="L145" s="163">
        <v>44713</v>
      </c>
      <c r="M145" s="163">
        <v>44896</v>
      </c>
      <c r="N145" s="164"/>
      <c r="O145"/>
      <c r="P145"/>
      <c r="Q145" s="59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</row>
    <row r="146" spans="1:41" s="49" customFormat="1" ht="25.5">
      <c r="A146" s="159" t="s">
        <v>60</v>
      </c>
      <c r="B146" s="144" t="s">
        <v>205</v>
      </c>
      <c r="C146" s="160" t="s">
        <v>206</v>
      </c>
      <c r="D146" s="58" t="s">
        <v>139</v>
      </c>
      <c r="E146" s="58">
        <v>66</v>
      </c>
      <c r="F146" s="161">
        <v>36720</v>
      </c>
      <c r="G146" s="57">
        <v>1</v>
      </c>
      <c r="H146" s="162">
        <v>0</v>
      </c>
      <c r="I146" s="205">
        <v>1</v>
      </c>
      <c r="J146" s="120" t="str">
        <f>+'Estructura del Proyecto'!C$15</f>
        <v xml:space="preserve">Componente 1. Apoyo a la generación de estadísticas con calidad </v>
      </c>
      <c r="K146" s="58" t="s">
        <v>74</v>
      </c>
      <c r="L146" s="163">
        <v>44713</v>
      </c>
      <c r="M146" s="163">
        <v>44896</v>
      </c>
      <c r="N146" s="164"/>
      <c r="O146"/>
      <c r="P146"/>
      <c r="Q146" s="59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</row>
    <row r="147" spans="1:41" s="49" customFormat="1" ht="25.5">
      <c r="A147" s="159" t="s">
        <v>60</v>
      </c>
      <c r="B147" s="144" t="s">
        <v>205</v>
      </c>
      <c r="C147" s="160" t="s">
        <v>207</v>
      </c>
      <c r="D147" s="58" t="s">
        <v>139</v>
      </c>
      <c r="E147" s="58">
        <v>67</v>
      </c>
      <c r="F147" s="161">
        <v>21600</v>
      </c>
      <c r="G147" s="57">
        <v>1</v>
      </c>
      <c r="H147" s="162">
        <v>0</v>
      </c>
      <c r="I147" s="205">
        <v>1</v>
      </c>
      <c r="J147" s="120" t="str">
        <f>+'Estructura del Proyecto'!C$15</f>
        <v xml:space="preserve">Componente 1. Apoyo a la generación de estadísticas con calidad </v>
      </c>
      <c r="K147" s="58" t="s">
        <v>74</v>
      </c>
      <c r="L147" s="163">
        <v>44713</v>
      </c>
      <c r="M147" s="163">
        <v>44896</v>
      </c>
      <c r="N147" s="164"/>
      <c r="O147"/>
      <c r="P147"/>
      <c r="Q147" s="59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</row>
    <row r="148" spans="1:41" s="49" customFormat="1" ht="25.5">
      <c r="A148" s="159" t="s">
        <v>60</v>
      </c>
      <c r="B148" s="144" t="s">
        <v>205</v>
      </c>
      <c r="C148" s="160" t="s">
        <v>208</v>
      </c>
      <c r="D148" s="58" t="s">
        <v>139</v>
      </c>
      <c r="E148" s="58">
        <v>68</v>
      </c>
      <c r="F148" s="161">
        <v>151040</v>
      </c>
      <c r="G148" s="57">
        <v>1</v>
      </c>
      <c r="H148" s="162">
        <v>0</v>
      </c>
      <c r="I148" s="205">
        <v>8</v>
      </c>
      <c r="J148" s="120" t="str">
        <f>+'Estructura del Proyecto'!C$15</f>
        <v xml:space="preserve">Componente 1. Apoyo a la generación de estadísticas con calidad </v>
      </c>
      <c r="K148" s="58" t="s">
        <v>74</v>
      </c>
      <c r="L148" s="163">
        <v>44713</v>
      </c>
      <c r="M148" s="163">
        <v>44896</v>
      </c>
      <c r="N148" s="164"/>
      <c r="O148"/>
      <c r="P148"/>
      <c r="Q148" s="59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</row>
    <row r="149" spans="1:41" s="49" customFormat="1" ht="25.5">
      <c r="A149" s="159" t="s">
        <v>60</v>
      </c>
      <c r="B149" s="144" t="s">
        <v>205</v>
      </c>
      <c r="C149" s="160" t="s">
        <v>209</v>
      </c>
      <c r="D149" s="58" t="s">
        <v>139</v>
      </c>
      <c r="E149" s="58">
        <v>69</v>
      </c>
      <c r="F149" s="161">
        <v>32400</v>
      </c>
      <c r="G149" s="57">
        <v>1</v>
      </c>
      <c r="H149" s="162">
        <v>0</v>
      </c>
      <c r="I149" s="205">
        <v>2</v>
      </c>
      <c r="J149" s="120" t="str">
        <f>+'Estructura del Proyecto'!C$15</f>
        <v xml:space="preserve">Componente 1. Apoyo a la generación de estadísticas con calidad </v>
      </c>
      <c r="K149" s="58" t="s">
        <v>74</v>
      </c>
      <c r="L149" s="163">
        <v>44713</v>
      </c>
      <c r="M149" s="163">
        <v>44896</v>
      </c>
      <c r="N149" s="164"/>
      <c r="O149"/>
      <c r="P149"/>
      <c r="Q149" s="5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</row>
    <row r="150" spans="1:41" s="49" customFormat="1" ht="25.5">
      <c r="A150" s="159" t="s">
        <v>60</v>
      </c>
      <c r="B150" s="144" t="s">
        <v>205</v>
      </c>
      <c r="C150" s="160" t="s">
        <v>210</v>
      </c>
      <c r="D150" s="58" t="s">
        <v>139</v>
      </c>
      <c r="E150" s="58">
        <v>70</v>
      </c>
      <c r="F150" s="161">
        <v>189000</v>
      </c>
      <c r="G150" s="57">
        <v>1</v>
      </c>
      <c r="H150" s="162">
        <v>0</v>
      </c>
      <c r="I150" s="205">
        <v>27</v>
      </c>
      <c r="J150" s="120" t="str">
        <f>+'Estructura del Proyecto'!C$15</f>
        <v xml:space="preserve">Componente 1. Apoyo a la generación de estadísticas con calidad </v>
      </c>
      <c r="K150" s="58" t="s">
        <v>74</v>
      </c>
      <c r="L150" s="163">
        <v>44713</v>
      </c>
      <c r="M150" s="163">
        <v>44896</v>
      </c>
      <c r="N150" s="164"/>
      <c r="O150"/>
      <c r="P150"/>
      <c r="Q150" s="59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</row>
    <row r="151" spans="1:41" s="49" customFormat="1" ht="25.5">
      <c r="A151" s="159" t="s">
        <v>60</v>
      </c>
      <c r="B151" s="144" t="s">
        <v>205</v>
      </c>
      <c r="C151" s="160" t="s">
        <v>211</v>
      </c>
      <c r="D151" s="58" t="s">
        <v>139</v>
      </c>
      <c r="E151" s="58">
        <v>71</v>
      </c>
      <c r="F151" s="161">
        <v>240000</v>
      </c>
      <c r="G151" s="57">
        <v>1</v>
      </c>
      <c r="H151" s="162">
        <v>0</v>
      </c>
      <c r="I151" s="205">
        <v>40</v>
      </c>
      <c r="J151" s="120" t="str">
        <f>+'Estructura del Proyecto'!C$15</f>
        <v xml:space="preserve">Componente 1. Apoyo a la generación de estadísticas con calidad </v>
      </c>
      <c r="K151" s="58" t="s">
        <v>74</v>
      </c>
      <c r="L151" s="163">
        <v>44713</v>
      </c>
      <c r="M151" s="163">
        <v>44896</v>
      </c>
      <c r="N151" s="164"/>
      <c r="O151"/>
      <c r="P151"/>
      <c r="Q151" s="59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</row>
    <row r="152" spans="1:41" s="49" customFormat="1" ht="25.5">
      <c r="A152" s="159" t="s">
        <v>60</v>
      </c>
      <c r="B152" s="144" t="s">
        <v>205</v>
      </c>
      <c r="C152" s="160" t="s">
        <v>212</v>
      </c>
      <c r="D152" s="58" t="s">
        <v>139</v>
      </c>
      <c r="E152" s="58">
        <v>72</v>
      </c>
      <c r="F152" s="161">
        <v>112000</v>
      </c>
      <c r="G152" s="57">
        <v>1</v>
      </c>
      <c r="H152" s="162">
        <v>0</v>
      </c>
      <c r="I152" s="205">
        <v>16</v>
      </c>
      <c r="J152" s="120" t="str">
        <f>+'Estructura del Proyecto'!C$15</f>
        <v xml:space="preserve">Componente 1. Apoyo a la generación de estadísticas con calidad </v>
      </c>
      <c r="K152" s="58" t="s">
        <v>74</v>
      </c>
      <c r="L152" s="163">
        <v>44713</v>
      </c>
      <c r="M152" s="163">
        <v>44896</v>
      </c>
      <c r="N152" s="164"/>
      <c r="O152"/>
      <c r="P152"/>
      <c r="Q152" s="59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</row>
    <row r="153" spans="1:41" s="49" customFormat="1" ht="25.5">
      <c r="A153" s="159" t="s">
        <v>60</v>
      </c>
      <c r="B153" s="144" t="s">
        <v>205</v>
      </c>
      <c r="C153" s="160" t="s">
        <v>213</v>
      </c>
      <c r="D153" s="58" t="s">
        <v>139</v>
      </c>
      <c r="E153" s="58">
        <v>73</v>
      </c>
      <c r="F153" s="161">
        <v>480000</v>
      </c>
      <c r="G153" s="57">
        <v>1</v>
      </c>
      <c r="H153" s="162">
        <v>0</v>
      </c>
      <c r="I153" s="205">
        <v>80</v>
      </c>
      <c r="J153" s="120" t="str">
        <f>+'Estructura del Proyecto'!C$15</f>
        <v xml:space="preserve">Componente 1. Apoyo a la generación de estadísticas con calidad </v>
      </c>
      <c r="K153" s="58" t="s">
        <v>74</v>
      </c>
      <c r="L153" s="163">
        <v>44713</v>
      </c>
      <c r="M153" s="163">
        <v>44896</v>
      </c>
      <c r="N153" s="164"/>
      <c r="O153"/>
      <c r="P153"/>
      <c r="Q153" s="59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</row>
    <row r="154" spans="1:41" s="49" customFormat="1" ht="25.5">
      <c r="A154" s="159" t="s">
        <v>60</v>
      </c>
      <c r="B154" s="144" t="s">
        <v>205</v>
      </c>
      <c r="C154" s="160" t="s">
        <v>214</v>
      </c>
      <c r="D154" s="58" t="s">
        <v>139</v>
      </c>
      <c r="E154" s="58">
        <v>74</v>
      </c>
      <c r="F154" s="161">
        <v>61200</v>
      </c>
      <c r="G154" s="57">
        <v>1</v>
      </c>
      <c r="H154" s="162">
        <v>0</v>
      </c>
      <c r="I154" s="205">
        <v>17</v>
      </c>
      <c r="J154" s="120" t="str">
        <f>+'Estructura del Proyecto'!C$15</f>
        <v xml:space="preserve">Componente 1. Apoyo a la generación de estadísticas con calidad </v>
      </c>
      <c r="K154" s="58" t="s">
        <v>74</v>
      </c>
      <c r="L154" s="163">
        <v>44713</v>
      </c>
      <c r="M154" s="163">
        <v>44896</v>
      </c>
      <c r="N154" s="164"/>
      <c r="O154"/>
      <c r="P154"/>
      <c r="Q154" s="59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</row>
    <row r="155" spans="1:41" s="49" customFormat="1" ht="25.5">
      <c r="A155" s="159" t="s">
        <v>60</v>
      </c>
      <c r="B155" s="144" t="s">
        <v>205</v>
      </c>
      <c r="C155" s="160" t="s">
        <v>215</v>
      </c>
      <c r="D155" s="58" t="s">
        <v>139</v>
      </c>
      <c r="E155" s="58">
        <v>75</v>
      </c>
      <c r="F155" s="161">
        <v>72000</v>
      </c>
      <c r="G155" s="57">
        <v>1</v>
      </c>
      <c r="H155" s="162">
        <v>0</v>
      </c>
      <c r="I155" s="205">
        <v>8</v>
      </c>
      <c r="J155" s="120" t="str">
        <f>+'Estructura del Proyecto'!C$15</f>
        <v xml:space="preserve">Componente 1. Apoyo a la generación de estadísticas con calidad </v>
      </c>
      <c r="K155" s="58" t="s">
        <v>74</v>
      </c>
      <c r="L155" s="163">
        <v>44713</v>
      </c>
      <c r="M155" s="163">
        <v>44896</v>
      </c>
      <c r="N155" s="164"/>
      <c r="O155"/>
      <c r="P155"/>
      <c r="Q155" s="59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</row>
    <row r="156" spans="1:41" s="49" customFormat="1" ht="25.5">
      <c r="A156" s="159" t="s">
        <v>60</v>
      </c>
      <c r="B156" s="144" t="s">
        <v>205</v>
      </c>
      <c r="C156" s="160" t="s">
        <v>216</v>
      </c>
      <c r="D156" s="58" t="s">
        <v>139</v>
      </c>
      <c r="E156" s="58">
        <v>76</v>
      </c>
      <c r="F156" s="161">
        <v>57600</v>
      </c>
      <c r="G156" s="57">
        <v>1</v>
      </c>
      <c r="H156" s="162">
        <v>0</v>
      </c>
      <c r="I156" s="205">
        <v>16</v>
      </c>
      <c r="J156" s="120" t="str">
        <f>+'Estructura del Proyecto'!C$15</f>
        <v xml:space="preserve">Componente 1. Apoyo a la generación de estadísticas con calidad </v>
      </c>
      <c r="K156" s="58" t="s">
        <v>74</v>
      </c>
      <c r="L156" s="163">
        <v>44713</v>
      </c>
      <c r="M156" s="163">
        <v>44896</v>
      </c>
      <c r="N156" s="164"/>
      <c r="O156"/>
      <c r="P156"/>
      <c r="Q156" s="59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</row>
    <row r="157" spans="1:41" s="49" customFormat="1" ht="25.5">
      <c r="A157" s="159" t="s">
        <v>60</v>
      </c>
      <c r="B157" s="144" t="s">
        <v>205</v>
      </c>
      <c r="C157" s="160" t="s">
        <v>217</v>
      </c>
      <c r="D157" s="58" t="s">
        <v>139</v>
      </c>
      <c r="E157" s="58">
        <v>77</v>
      </c>
      <c r="F157" s="161">
        <v>12000</v>
      </c>
      <c r="G157" s="57">
        <v>1</v>
      </c>
      <c r="H157" s="162">
        <v>0</v>
      </c>
      <c r="I157" s="205">
        <v>1</v>
      </c>
      <c r="J157" s="120" t="str">
        <f>+'Estructura del Proyecto'!C$15</f>
        <v xml:space="preserve">Componente 1. Apoyo a la generación de estadísticas con calidad </v>
      </c>
      <c r="K157" s="58" t="s">
        <v>74</v>
      </c>
      <c r="L157" s="163">
        <v>44713</v>
      </c>
      <c r="M157" s="163">
        <v>44896</v>
      </c>
      <c r="N157" s="164"/>
      <c r="O157"/>
      <c r="P157"/>
      <c r="Q157" s="59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</row>
    <row r="158" spans="1:41" s="49" customFormat="1" ht="25.5">
      <c r="A158" s="159" t="s">
        <v>60</v>
      </c>
      <c r="B158" s="144" t="s">
        <v>205</v>
      </c>
      <c r="C158" s="160" t="s">
        <v>215</v>
      </c>
      <c r="D158" s="58" t="s">
        <v>139</v>
      </c>
      <c r="E158" s="58">
        <v>78</v>
      </c>
      <c r="F158" s="161">
        <v>9000</v>
      </c>
      <c r="G158" s="57">
        <v>1</v>
      </c>
      <c r="H158" s="162">
        <v>0</v>
      </c>
      <c r="I158" s="205">
        <v>5</v>
      </c>
      <c r="J158" s="120" t="str">
        <f>+'Estructura del Proyecto'!C$15</f>
        <v xml:space="preserve">Componente 1. Apoyo a la generación de estadísticas con calidad </v>
      </c>
      <c r="K158" s="58" t="s">
        <v>74</v>
      </c>
      <c r="L158" s="163">
        <v>44713</v>
      </c>
      <c r="M158" s="163">
        <v>44896</v>
      </c>
      <c r="N158" s="164"/>
      <c r="O158"/>
      <c r="P158"/>
      <c r="Q158" s="59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</row>
    <row r="159" spans="1:41" s="49" customFormat="1" ht="25.5">
      <c r="A159" s="159" t="s">
        <v>60</v>
      </c>
      <c r="B159" s="144" t="s">
        <v>218</v>
      </c>
      <c r="C159" s="160" t="s">
        <v>219</v>
      </c>
      <c r="D159" s="58" t="s">
        <v>139</v>
      </c>
      <c r="E159" s="58">
        <v>79</v>
      </c>
      <c r="F159" s="161">
        <v>6000</v>
      </c>
      <c r="G159" s="57">
        <v>0</v>
      </c>
      <c r="H159" s="162">
        <v>1</v>
      </c>
      <c r="I159" s="205">
        <v>1</v>
      </c>
      <c r="J159" s="120" t="str">
        <f>+'Estructura del Proyecto'!C$15</f>
        <v xml:space="preserve">Componente 1. Apoyo a la generación de estadísticas con calidad </v>
      </c>
      <c r="K159" s="58" t="s">
        <v>74</v>
      </c>
      <c r="L159" s="163">
        <v>44713</v>
      </c>
      <c r="M159" s="163">
        <v>44896</v>
      </c>
      <c r="N159" s="164" t="s">
        <v>220</v>
      </c>
      <c r="O159"/>
      <c r="P159"/>
      <c r="Q159" s="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</row>
    <row r="160" spans="1:41" s="49" customFormat="1" ht="25.5">
      <c r="A160" s="159" t="s">
        <v>60</v>
      </c>
      <c r="B160" s="144" t="s">
        <v>218</v>
      </c>
      <c r="C160" s="160" t="s">
        <v>221</v>
      </c>
      <c r="D160" s="58" t="s">
        <v>139</v>
      </c>
      <c r="E160" s="58">
        <v>80</v>
      </c>
      <c r="F160" s="161">
        <v>3600</v>
      </c>
      <c r="G160" s="57">
        <v>0</v>
      </c>
      <c r="H160" s="162">
        <v>1</v>
      </c>
      <c r="I160" s="205">
        <v>1</v>
      </c>
      <c r="J160" s="120" t="str">
        <f>+'Estructura del Proyecto'!C$15</f>
        <v xml:space="preserve">Componente 1. Apoyo a la generación de estadísticas con calidad </v>
      </c>
      <c r="K160" s="58" t="s">
        <v>74</v>
      </c>
      <c r="L160" s="163">
        <v>44713</v>
      </c>
      <c r="M160" s="163">
        <v>44896</v>
      </c>
      <c r="N160" s="164" t="s">
        <v>220</v>
      </c>
      <c r="O160"/>
      <c r="P160"/>
      <c r="Q160" s="59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</row>
    <row r="161" spans="1:41" s="49" customFormat="1" ht="25.5">
      <c r="A161" s="159" t="s">
        <v>60</v>
      </c>
      <c r="B161" s="144" t="s">
        <v>218</v>
      </c>
      <c r="C161" s="160" t="s">
        <v>222</v>
      </c>
      <c r="D161" s="58" t="s">
        <v>139</v>
      </c>
      <c r="E161" s="58">
        <v>81</v>
      </c>
      <c r="F161" s="161">
        <v>4200</v>
      </c>
      <c r="G161" s="57">
        <v>0</v>
      </c>
      <c r="H161" s="162">
        <v>1</v>
      </c>
      <c r="I161" s="205">
        <v>1</v>
      </c>
      <c r="J161" s="120" t="str">
        <f>+'Estructura del Proyecto'!C$15</f>
        <v xml:space="preserve">Componente 1. Apoyo a la generación de estadísticas con calidad </v>
      </c>
      <c r="K161" s="58" t="s">
        <v>74</v>
      </c>
      <c r="L161" s="163">
        <v>44713</v>
      </c>
      <c r="M161" s="163">
        <v>44896</v>
      </c>
      <c r="N161" s="164" t="s">
        <v>220</v>
      </c>
      <c r="O161"/>
      <c r="P161"/>
      <c r="Q161" s="59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</row>
    <row r="162" spans="1:41" s="49" customFormat="1" ht="25.5">
      <c r="A162" s="159" t="s">
        <v>60</v>
      </c>
      <c r="B162" s="144" t="s">
        <v>218</v>
      </c>
      <c r="C162" s="160" t="s">
        <v>223</v>
      </c>
      <c r="D162" s="58" t="s">
        <v>139</v>
      </c>
      <c r="E162" s="58">
        <v>82</v>
      </c>
      <c r="F162" s="161">
        <v>6750</v>
      </c>
      <c r="G162" s="57">
        <v>0</v>
      </c>
      <c r="H162" s="162">
        <v>1</v>
      </c>
      <c r="I162" s="205">
        <v>15</v>
      </c>
      <c r="J162" s="120" t="str">
        <f>+'Estructura del Proyecto'!C$15</f>
        <v xml:space="preserve">Componente 1. Apoyo a la generación de estadísticas con calidad </v>
      </c>
      <c r="K162" s="58" t="s">
        <v>74</v>
      </c>
      <c r="L162" s="163">
        <v>44713</v>
      </c>
      <c r="M162" s="163">
        <v>44896</v>
      </c>
      <c r="N162" s="164" t="s">
        <v>220</v>
      </c>
      <c r="O162"/>
      <c r="P162"/>
      <c r="Q162" s="59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</row>
    <row r="163" spans="1:41" s="49" customFormat="1" ht="25.5">
      <c r="A163" s="159" t="s">
        <v>60</v>
      </c>
      <c r="B163" s="144" t="s">
        <v>218</v>
      </c>
      <c r="C163" s="160" t="s">
        <v>224</v>
      </c>
      <c r="D163" s="58" t="s">
        <v>139</v>
      </c>
      <c r="E163" s="58">
        <v>83</v>
      </c>
      <c r="F163" s="161">
        <v>4500</v>
      </c>
      <c r="G163" s="57">
        <v>0</v>
      </c>
      <c r="H163" s="162">
        <v>1</v>
      </c>
      <c r="I163" s="205">
        <v>15</v>
      </c>
      <c r="J163" s="120" t="str">
        <f>+'Estructura del Proyecto'!C$15</f>
        <v xml:space="preserve">Componente 1. Apoyo a la generación de estadísticas con calidad </v>
      </c>
      <c r="K163" s="58" t="s">
        <v>74</v>
      </c>
      <c r="L163" s="163">
        <v>44713</v>
      </c>
      <c r="M163" s="163">
        <v>44896</v>
      </c>
      <c r="N163" s="164" t="s">
        <v>220</v>
      </c>
      <c r="O163"/>
      <c r="P163"/>
      <c r="Q163" s="59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</row>
    <row r="164" spans="1:41" s="49" customFormat="1" ht="25.5">
      <c r="A164" s="159" t="s">
        <v>60</v>
      </c>
      <c r="B164" s="144" t="s">
        <v>218</v>
      </c>
      <c r="C164" s="160" t="s">
        <v>225</v>
      </c>
      <c r="D164" s="58" t="s">
        <v>139</v>
      </c>
      <c r="E164" s="58">
        <v>84</v>
      </c>
      <c r="F164" s="161">
        <v>12375</v>
      </c>
      <c r="G164" s="57">
        <v>0</v>
      </c>
      <c r="H164" s="162">
        <v>1</v>
      </c>
      <c r="I164" s="205">
        <v>45</v>
      </c>
      <c r="J164" s="120" t="str">
        <f>+'Estructura del Proyecto'!C$15</f>
        <v xml:space="preserve">Componente 1. Apoyo a la generación de estadísticas con calidad </v>
      </c>
      <c r="K164" s="58" t="s">
        <v>74</v>
      </c>
      <c r="L164" s="163">
        <v>44713</v>
      </c>
      <c r="M164" s="163">
        <v>44896</v>
      </c>
      <c r="N164" s="164" t="s">
        <v>220</v>
      </c>
      <c r="O164"/>
      <c r="P164"/>
      <c r="Q164" s="59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</row>
    <row r="165" spans="1:41" s="49" customFormat="1" ht="25.5">
      <c r="A165" s="159" t="s">
        <v>60</v>
      </c>
      <c r="B165" s="144" t="s">
        <v>218</v>
      </c>
      <c r="C165" s="160" t="s">
        <v>226</v>
      </c>
      <c r="D165" s="58" t="s">
        <v>139</v>
      </c>
      <c r="E165" s="58">
        <v>85</v>
      </c>
      <c r="F165" s="161">
        <v>250</v>
      </c>
      <c r="G165" s="57">
        <v>0</v>
      </c>
      <c r="H165" s="162">
        <v>1</v>
      </c>
      <c r="I165" s="205">
        <v>1</v>
      </c>
      <c r="J165" s="120" t="str">
        <f>+'Estructura del Proyecto'!C$15</f>
        <v xml:space="preserve">Componente 1. Apoyo a la generación de estadísticas con calidad </v>
      </c>
      <c r="K165" s="58" t="s">
        <v>74</v>
      </c>
      <c r="L165" s="163">
        <v>44713</v>
      </c>
      <c r="M165" s="163">
        <v>44896</v>
      </c>
      <c r="N165" s="164" t="s">
        <v>220</v>
      </c>
      <c r="O165"/>
      <c r="P165"/>
      <c r="Q165" s="59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</row>
    <row r="166" spans="1:41" s="49" customFormat="1" ht="25.5">
      <c r="A166" s="159" t="s">
        <v>60</v>
      </c>
      <c r="B166" s="144" t="s">
        <v>227</v>
      </c>
      <c r="C166" s="160" t="s">
        <v>228</v>
      </c>
      <c r="D166" s="58" t="s">
        <v>139</v>
      </c>
      <c r="E166" s="58">
        <v>86</v>
      </c>
      <c r="F166" s="161">
        <v>2400</v>
      </c>
      <c r="G166" s="57">
        <v>1</v>
      </c>
      <c r="H166" s="162">
        <v>0</v>
      </c>
      <c r="I166" s="205">
        <v>1</v>
      </c>
      <c r="J166" s="120" t="str">
        <f>+'Estructura del Proyecto'!C$15</f>
        <v xml:space="preserve">Componente 1. Apoyo a la generación de estadísticas con calidad </v>
      </c>
      <c r="K166" s="58" t="s">
        <v>74</v>
      </c>
      <c r="L166" s="163">
        <v>44713</v>
      </c>
      <c r="M166" s="163">
        <v>44896</v>
      </c>
      <c r="N166" s="164"/>
      <c r="O166"/>
      <c r="P166"/>
      <c r="Q166" s="59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</row>
    <row r="167" spans="1:41" s="49" customFormat="1" ht="25.5">
      <c r="A167" s="159" t="s">
        <v>60</v>
      </c>
      <c r="B167" s="144" t="s">
        <v>227</v>
      </c>
      <c r="C167" s="160" t="s">
        <v>229</v>
      </c>
      <c r="D167" s="58" t="s">
        <v>139</v>
      </c>
      <c r="E167" s="58">
        <v>87</v>
      </c>
      <c r="F167" s="161">
        <v>4000</v>
      </c>
      <c r="G167" s="57">
        <v>1</v>
      </c>
      <c r="H167" s="162">
        <v>0</v>
      </c>
      <c r="I167" s="205">
        <v>2</v>
      </c>
      <c r="J167" s="120" t="str">
        <f>+'Estructura del Proyecto'!C$15</f>
        <v xml:space="preserve">Componente 1. Apoyo a la generación de estadísticas con calidad </v>
      </c>
      <c r="K167" s="58" t="s">
        <v>74</v>
      </c>
      <c r="L167" s="163">
        <v>44713</v>
      </c>
      <c r="M167" s="163">
        <v>44896</v>
      </c>
      <c r="N167" s="164"/>
      <c r="O167"/>
      <c r="P167"/>
      <c r="Q167" s="59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</row>
    <row r="168" spans="1:41" s="49" customFormat="1" ht="25.5">
      <c r="A168" s="159" t="s">
        <v>60</v>
      </c>
      <c r="B168" s="144" t="s">
        <v>227</v>
      </c>
      <c r="C168" s="160" t="s">
        <v>230</v>
      </c>
      <c r="D168" s="58" t="s">
        <v>139</v>
      </c>
      <c r="E168" s="58">
        <v>88</v>
      </c>
      <c r="F168" s="161">
        <v>6400</v>
      </c>
      <c r="G168" s="57">
        <v>1</v>
      </c>
      <c r="H168" s="162">
        <v>0</v>
      </c>
      <c r="I168" s="205">
        <v>4</v>
      </c>
      <c r="J168" s="120" t="str">
        <f>+'Estructura del Proyecto'!C$15</f>
        <v xml:space="preserve">Componente 1. Apoyo a la generación de estadísticas con calidad </v>
      </c>
      <c r="K168" s="58" t="s">
        <v>74</v>
      </c>
      <c r="L168" s="163">
        <v>44713</v>
      </c>
      <c r="M168" s="163">
        <v>44896</v>
      </c>
      <c r="N168" s="164"/>
      <c r="O168"/>
      <c r="P168"/>
      <c r="Q168" s="59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</row>
    <row r="169" spans="1:41" s="49" customFormat="1" ht="25.5">
      <c r="A169" s="159" t="s">
        <v>60</v>
      </c>
      <c r="B169" s="144" t="s">
        <v>231</v>
      </c>
      <c r="C169" s="160" t="s">
        <v>219</v>
      </c>
      <c r="D169" s="58" t="s">
        <v>139</v>
      </c>
      <c r="E169" s="58">
        <v>89</v>
      </c>
      <c r="F169" s="161">
        <v>84000</v>
      </c>
      <c r="G169" s="57">
        <v>1</v>
      </c>
      <c r="H169" s="162">
        <v>0</v>
      </c>
      <c r="I169" s="205">
        <v>14</v>
      </c>
      <c r="J169" s="120" t="str">
        <f>+'Estructura del Proyecto'!C$15</f>
        <v xml:space="preserve">Componente 1. Apoyo a la generación de estadísticas con calidad </v>
      </c>
      <c r="K169" s="58" t="s">
        <v>74</v>
      </c>
      <c r="L169" s="163">
        <v>44713</v>
      </c>
      <c r="M169" s="163">
        <v>44896</v>
      </c>
      <c r="N169" s="164"/>
      <c r="O169"/>
      <c r="P169"/>
      <c r="Q169" s="5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</row>
    <row r="170" spans="1:41" s="49" customFormat="1" ht="25.5">
      <c r="A170" s="159" t="s">
        <v>60</v>
      </c>
      <c r="B170" s="144" t="s">
        <v>231</v>
      </c>
      <c r="C170" s="160" t="s">
        <v>221</v>
      </c>
      <c r="D170" s="58" t="s">
        <v>139</v>
      </c>
      <c r="E170" s="58">
        <v>90</v>
      </c>
      <c r="F170" s="161">
        <v>100800</v>
      </c>
      <c r="G170" s="57">
        <v>1</v>
      </c>
      <c r="H170" s="162">
        <v>0</v>
      </c>
      <c r="I170" s="205">
        <v>28</v>
      </c>
      <c r="J170" s="120" t="str">
        <f>+'Estructura del Proyecto'!C$15</f>
        <v xml:space="preserve">Componente 1. Apoyo a la generación de estadísticas con calidad </v>
      </c>
      <c r="K170" s="58" t="s">
        <v>74</v>
      </c>
      <c r="L170" s="163">
        <v>44713</v>
      </c>
      <c r="M170" s="163">
        <v>44896</v>
      </c>
      <c r="N170" s="164"/>
      <c r="O170"/>
      <c r="P170"/>
      <c r="Q170" s="59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</row>
    <row r="171" spans="1:41" s="49" customFormat="1" ht="25.5">
      <c r="A171" s="159" t="s">
        <v>60</v>
      </c>
      <c r="B171" s="144" t="s">
        <v>231</v>
      </c>
      <c r="C171" s="160" t="s">
        <v>222</v>
      </c>
      <c r="D171" s="58" t="s">
        <v>139</v>
      </c>
      <c r="E171" s="58">
        <v>91</v>
      </c>
      <c r="F171" s="161">
        <v>1021800</v>
      </c>
      <c r="G171" s="57">
        <v>1</v>
      </c>
      <c r="H171" s="162">
        <v>0</v>
      </c>
      <c r="I171" s="205">
        <v>262</v>
      </c>
      <c r="J171" s="120" t="str">
        <f>+'Estructura del Proyecto'!C$15</f>
        <v xml:space="preserve">Componente 1. Apoyo a la generación de estadísticas con calidad </v>
      </c>
      <c r="K171" s="58" t="s">
        <v>74</v>
      </c>
      <c r="L171" s="163">
        <v>44713</v>
      </c>
      <c r="M171" s="163">
        <v>44896</v>
      </c>
      <c r="N171" s="164"/>
      <c r="O171"/>
      <c r="P171"/>
      <c r="Q171" s="59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</row>
    <row r="172" spans="1:41" s="49" customFormat="1" ht="25.5">
      <c r="A172" s="159" t="s">
        <v>60</v>
      </c>
      <c r="B172" s="144" t="s">
        <v>231</v>
      </c>
      <c r="C172" s="160" t="s">
        <v>232</v>
      </c>
      <c r="D172" s="58" t="s">
        <v>139</v>
      </c>
      <c r="E172" s="58">
        <v>92</v>
      </c>
      <c r="F172" s="161">
        <v>990000</v>
      </c>
      <c r="G172" s="57">
        <v>1</v>
      </c>
      <c r="H172" s="162">
        <v>0</v>
      </c>
      <c r="I172" s="205">
        <v>1500</v>
      </c>
      <c r="J172" s="120" t="str">
        <f>+'Estructura del Proyecto'!C$15</f>
        <v xml:space="preserve">Componente 1. Apoyo a la generación de estadísticas con calidad </v>
      </c>
      <c r="K172" s="58" t="s">
        <v>74</v>
      </c>
      <c r="L172" s="163">
        <v>44713</v>
      </c>
      <c r="M172" s="163">
        <v>44896</v>
      </c>
      <c r="N172" s="164"/>
      <c r="O172"/>
      <c r="P172"/>
      <c r="Q172" s="59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</row>
    <row r="173" spans="1:41" s="49" customFormat="1" ht="25.5">
      <c r="A173" s="159" t="s">
        <v>60</v>
      </c>
      <c r="B173" s="144" t="s">
        <v>231</v>
      </c>
      <c r="C173" s="160" t="s">
        <v>233</v>
      </c>
      <c r="D173" s="58" t="s">
        <v>139</v>
      </c>
      <c r="E173" s="58">
        <v>93</v>
      </c>
      <c r="F173" s="161">
        <v>89100</v>
      </c>
      <c r="G173" s="57">
        <v>1</v>
      </c>
      <c r="H173" s="162">
        <v>0</v>
      </c>
      <c r="I173" s="205">
        <v>90</v>
      </c>
      <c r="J173" s="120" t="str">
        <f>+'Estructura del Proyecto'!C$15</f>
        <v xml:space="preserve">Componente 1. Apoyo a la generación de estadísticas con calidad </v>
      </c>
      <c r="K173" s="58" t="s">
        <v>74</v>
      </c>
      <c r="L173" s="163">
        <v>44713</v>
      </c>
      <c r="M173" s="163">
        <v>44896</v>
      </c>
      <c r="N173" s="164"/>
      <c r="O173"/>
      <c r="P173"/>
      <c r="Q173" s="59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</row>
    <row r="174" spans="1:41" s="49" customFormat="1" ht="25.5">
      <c r="A174" s="159" t="s">
        <v>60</v>
      </c>
      <c r="B174" s="144" t="s">
        <v>231</v>
      </c>
      <c r="C174" s="160" t="s">
        <v>234</v>
      </c>
      <c r="D174" s="58" t="s">
        <v>139</v>
      </c>
      <c r="E174" s="58">
        <v>94</v>
      </c>
      <c r="F174" s="161">
        <v>3960000</v>
      </c>
      <c r="G174" s="57">
        <v>1</v>
      </c>
      <c r="H174" s="162">
        <v>0</v>
      </c>
      <c r="I174" s="205">
        <v>9000</v>
      </c>
      <c r="J174" s="120" t="str">
        <f>+'Estructura del Proyecto'!C$15</f>
        <v xml:space="preserve">Componente 1. Apoyo a la generación de estadísticas con calidad </v>
      </c>
      <c r="K174" s="58" t="s">
        <v>74</v>
      </c>
      <c r="L174" s="163">
        <v>44713</v>
      </c>
      <c r="M174" s="163">
        <v>44896</v>
      </c>
      <c r="N174" s="164"/>
      <c r="O174"/>
      <c r="P174"/>
      <c r="Q174" s="59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</row>
    <row r="175" spans="1:41" s="49" customFormat="1" ht="25.5">
      <c r="A175" s="159" t="s">
        <v>60</v>
      </c>
      <c r="B175" s="144" t="s">
        <v>231</v>
      </c>
      <c r="C175" s="160" t="s">
        <v>235</v>
      </c>
      <c r="D175" s="58" t="s">
        <v>139</v>
      </c>
      <c r="E175" s="58">
        <v>95</v>
      </c>
      <c r="F175" s="161">
        <v>252000</v>
      </c>
      <c r="G175" s="57">
        <v>1</v>
      </c>
      <c r="H175" s="162">
        <v>0</v>
      </c>
      <c r="I175" s="205">
        <f>10*14</f>
        <v>140</v>
      </c>
      <c r="J175" s="120" t="str">
        <f>+'Estructura del Proyecto'!C$15</f>
        <v xml:space="preserve">Componente 1. Apoyo a la generación de estadísticas con calidad </v>
      </c>
      <c r="K175" s="58" t="s">
        <v>74</v>
      </c>
      <c r="L175" s="163">
        <v>44713</v>
      </c>
      <c r="M175" s="163">
        <v>44896</v>
      </c>
      <c r="N175" s="164"/>
      <c r="O175"/>
      <c r="P175"/>
      <c r="Q175" s="59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</row>
    <row r="176" spans="1:41" s="49" customFormat="1" ht="25.5">
      <c r="A176" s="159" t="s">
        <v>60</v>
      </c>
      <c r="B176" s="144" t="s">
        <v>231</v>
      </c>
      <c r="C176" s="160" t="s">
        <v>236</v>
      </c>
      <c r="D176" s="58" t="s">
        <v>139</v>
      </c>
      <c r="E176" s="58">
        <v>96</v>
      </c>
      <c r="F176" s="161">
        <v>105084</v>
      </c>
      <c r="G176" s="57">
        <v>1</v>
      </c>
      <c r="H176" s="162">
        <v>0</v>
      </c>
      <c r="I176" s="205">
        <v>2</v>
      </c>
      <c r="J176" s="120" t="str">
        <f>+'Estructura del Proyecto'!C$15</f>
        <v xml:space="preserve">Componente 1. Apoyo a la generación de estadísticas con calidad </v>
      </c>
      <c r="K176" s="58" t="s">
        <v>64</v>
      </c>
      <c r="L176" s="163">
        <v>44713</v>
      </c>
      <c r="M176" s="163">
        <v>44896</v>
      </c>
      <c r="N176" s="164"/>
      <c r="O176"/>
      <c r="P176"/>
      <c r="Q176" s="59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</row>
    <row r="177" spans="1:41" s="49" customFormat="1" ht="25.5">
      <c r="A177" s="159" t="s">
        <v>60</v>
      </c>
      <c r="B177" s="144" t="s">
        <v>237</v>
      </c>
      <c r="C177" s="160" t="s">
        <v>238</v>
      </c>
      <c r="D177" s="58" t="s">
        <v>139</v>
      </c>
      <c r="E177" s="58">
        <v>97</v>
      </c>
      <c r="F177" s="189">
        <v>24000</v>
      </c>
      <c r="G177" s="57">
        <v>1</v>
      </c>
      <c r="H177" s="162">
        <v>0</v>
      </c>
      <c r="I177" s="205">
        <v>6</v>
      </c>
      <c r="J177" s="120" t="str">
        <f>+'Estructura del Proyecto'!C$15</f>
        <v xml:space="preserve">Componente 1. Apoyo a la generación de estadísticas con calidad </v>
      </c>
      <c r="K177" s="58" t="s">
        <v>74</v>
      </c>
      <c r="L177" s="163">
        <v>44713</v>
      </c>
      <c r="M177" s="163">
        <v>44896</v>
      </c>
      <c r="N177" s="164"/>
      <c r="O177"/>
      <c r="P177"/>
      <c r="Q177" s="59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</row>
    <row r="178" spans="1:41" s="49" customFormat="1" ht="25.5">
      <c r="A178" s="159" t="s">
        <v>60</v>
      </c>
      <c r="B178" s="144" t="s">
        <v>237</v>
      </c>
      <c r="C178" s="160" t="s">
        <v>239</v>
      </c>
      <c r="D178" s="58" t="s">
        <v>139</v>
      </c>
      <c r="E178" s="58">
        <v>98</v>
      </c>
      <c r="F178" s="189">
        <f>30000+4380+1400</f>
        <v>35780</v>
      </c>
      <c r="G178" s="57">
        <v>1</v>
      </c>
      <c r="H178" s="162">
        <v>0</v>
      </c>
      <c r="I178" s="205">
        <v>60</v>
      </c>
      <c r="J178" s="120" t="str">
        <f>+'Estructura del Proyecto'!C$15</f>
        <v xml:space="preserve">Componente 1. Apoyo a la generación de estadísticas con calidad </v>
      </c>
      <c r="K178" s="58" t="s">
        <v>74</v>
      </c>
      <c r="L178" s="163">
        <v>44713</v>
      </c>
      <c r="M178" s="163">
        <v>44896</v>
      </c>
      <c r="N178" s="164"/>
      <c r="O178"/>
      <c r="P178"/>
      <c r="Q178" s="59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</row>
    <row r="179" spans="1:41" s="49" customFormat="1" ht="25.5">
      <c r="A179" s="159" t="s">
        <v>60</v>
      </c>
      <c r="B179" s="144" t="s">
        <v>237</v>
      </c>
      <c r="C179" s="160" t="s">
        <v>240</v>
      </c>
      <c r="D179" s="58" t="s">
        <v>139</v>
      </c>
      <c r="E179" s="58">
        <v>99</v>
      </c>
      <c r="F179" s="189">
        <v>15324</v>
      </c>
      <c r="G179" s="57">
        <v>1</v>
      </c>
      <c r="H179" s="162">
        <v>0</v>
      </c>
      <c r="I179" s="205">
        <v>6</v>
      </c>
      <c r="J179" s="120" t="str">
        <f>+'Estructura del Proyecto'!C$15</f>
        <v xml:space="preserve">Componente 1. Apoyo a la generación de estadísticas con calidad </v>
      </c>
      <c r="K179" s="58" t="s">
        <v>74</v>
      </c>
      <c r="L179" s="163">
        <v>44713</v>
      </c>
      <c r="M179" s="163">
        <v>44896</v>
      </c>
      <c r="N179" s="164"/>
      <c r="O179"/>
      <c r="P179"/>
      <c r="Q179" s="5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</row>
    <row r="180" spans="1:41" s="49" customFormat="1" ht="25.5">
      <c r="A180" s="159" t="s">
        <v>60</v>
      </c>
      <c r="B180" s="144" t="s">
        <v>237</v>
      </c>
      <c r="C180" s="160" t="s">
        <v>241</v>
      </c>
      <c r="D180" s="58" t="s">
        <v>139</v>
      </c>
      <c r="E180" s="58">
        <v>100</v>
      </c>
      <c r="F180" s="189">
        <v>10216</v>
      </c>
      <c r="G180" s="57">
        <v>1</v>
      </c>
      <c r="H180" s="162">
        <v>0</v>
      </c>
      <c r="I180" s="205">
        <v>2</v>
      </c>
      <c r="J180" s="120" t="str">
        <f>+'Estructura del Proyecto'!C$15</f>
        <v xml:space="preserve">Componente 1. Apoyo a la generación de estadísticas con calidad </v>
      </c>
      <c r="K180" s="58" t="s">
        <v>74</v>
      </c>
      <c r="L180" s="163">
        <v>44713</v>
      </c>
      <c r="M180" s="163">
        <v>44896</v>
      </c>
      <c r="N180" s="164"/>
      <c r="O180"/>
      <c r="P180"/>
      <c r="Q180" s="59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</row>
    <row r="181" spans="1:41" s="49" customFormat="1" ht="25.5">
      <c r="A181" s="159" t="s">
        <v>60</v>
      </c>
      <c r="B181" s="144" t="s">
        <v>237</v>
      </c>
      <c r="C181" s="160" t="s">
        <v>242</v>
      </c>
      <c r="D181" s="58" t="s">
        <v>139</v>
      </c>
      <c r="E181" s="58">
        <v>101</v>
      </c>
      <c r="F181" s="189">
        <v>10216</v>
      </c>
      <c r="G181" s="57">
        <v>1</v>
      </c>
      <c r="H181" s="162">
        <v>0</v>
      </c>
      <c r="I181" s="205">
        <v>4</v>
      </c>
      <c r="J181" s="120" t="str">
        <f>+'Estructura del Proyecto'!C$15</f>
        <v xml:space="preserve">Componente 1. Apoyo a la generación de estadísticas con calidad </v>
      </c>
      <c r="K181" s="58" t="s">
        <v>74</v>
      </c>
      <c r="L181" s="163">
        <v>44713</v>
      </c>
      <c r="M181" s="163">
        <v>44896</v>
      </c>
      <c r="N181" s="164"/>
      <c r="O181"/>
      <c r="P181"/>
      <c r="Q181" s="59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</row>
    <row r="182" spans="1:41" s="49" customFormat="1" ht="25.5">
      <c r="A182" s="159" t="s">
        <v>60</v>
      </c>
      <c r="B182" s="144" t="s">
        <v>237</v>
      </c>
      <c r="C182" s="160" t="s">
        <v>243</v>
      </c>
      <c r="D182" s="58" t="s">
        <v>139</v>
      </c>
      <c r="E182" s="58">
        <v>102</v>
      </c>
      <c r="F182" s="189">
        <v>17000</v>
      </c>
      <c r="G182" s="57">
        <v>1</v>
      </c>
      <c r="H182" s="162">
        <v>0</v>
      </c>
      <c r="I182" s="205">
        <v>1</v>
      </c>
      <c r="J182" s="120" t="str">
        <f>+'Estructura del Proyecto'!C$15</f>
        <v xml:space="preserve">Componente 1. Apoyo a la generación de estadísticas con calidad </v>
      </c>
      <c r="K182" s="58" t="s">
        <v>74</v>
      </c>
      <c r="L182" s="163">
        <v>44713</v>
      </c>
      <c r="M182" s="163">
        <v>44896</v>
      </c>
      <c r="N182" s="164"/>
      <c r="O182"/>
      <c r="P182"/>
      <c r="Q182" s="59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</row>
    <row r="183" spans="1:41" s="49" customFormat="1" ht="25.5">
      <c r="A183" s="159" t="s">
        <v>60</v>
      </c>
      <c r="B183" s="144" t="s">
        <v>237</v>
      </c>
      <c r="C183" s="160" t="s">
        <v>244</v>
      </c>
      <c r="D183" s="58" t="s">
        <v>139</v>
      </c>
      <c r="E183" s="58">
        <v>103</v>
      </c>
      <c r="F183" s="189">
        <v>15300</v>
      </c>
      <c r="G183" s="57">
        <v>1</v>
      </c>
      <c r="H183" s="162">
        <v>0</v>
      </c>
      <c r="I183" s="205">
        <v>1.5</v>
      </c>
      <c r="J183" s="120" t="str">
        <f>+'Estructura del Proyecto'!C$15</f>
        <v xml:space="preserve">Componente 1. Apoyo a la generación de estadísticas con calidad </v>
      </c>
      <c r="K183" s="58" t="s">
        <v>74</v>
      </c>
      <c r="L183" s="163">
        <v>44713</v>
      </c>
      <c r="M183" s="163">
        <v>44896</v>
      </c>
      <c r="N183" s="164"/>
      <c r="O183"/>
      <c r="P183"/>
      <c r="Q183" s="59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</row>
    <row r="184" spans="1:41" s="49" customFormat="1" ht="25.5">
      <c r="A184" s="159" t="s">
        <v>60</v>
      </c>
      <c r="B184" s="144" t="s">
        <v>237</v>
      </c>
      <c r="C184" s="160" t="s">
        <v>232</v>
      </c>
      <c r="D184" s="58" t="s">
        <v>139</v>
      </c>
      <c r="E184" s="58">
        <v>104</v>
      </c>
      <c r="F184" s="189">
        <v>56000</v>
      </c>
      <c r="G184" s="57">
        <v>1</v>
      </c>
      <c r="H184" s="162">
        <v>0</v>
      </c>
      <c r="I184" s="205">
        <v>1</v>
      </c>
      <c r="J184" s="120" t="str">
        <f>+'Estructura del Proyecto'!C$15</f>
        <v xml:space="preserve">Componente 1. Apoyo a la generación de estadísticas con calidad </v>
      </c>
      <c r="K184" s="58" t="s">
        <v>64</v>
      </c>
      <c r="L184" s="163">
        <v>44713</v>
      </c>
      <c r="M184" s="163">
        <v>44896</v>
      </c>
      <c r="N184" s="164"/>
      <c r="O184"/>
      <c r="P184"/>
      <c r="Q184" s="59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</row>
    <row r="185" spans="1:41" s="49" customFormat="1" ht="25.5">
      <c r="A185" s="159" t="s">
        <v>60</v>
      </c>
      <c r="B185" s="144" t="s">
        <v>237</v>
      </c>
      <c r="C185" s="160" t="s">
        <v>234</v>
      </c>
      <c r="D185" s="58" t="s">
        <v>139</v>
      </c>
      <c r="E185" s="58">
        <v>105</v>
      </c>
      <c r="F185" s="189">
        <v>145200</v>
      </c>
      <c r="G185" s="57">
        <v>1</v>
      </c>
      <c r="H185" s="162">
        <v>0</v>
      </c>
      <c r="I185" s="205">
        <v>9000</v>
      </c>
      <c r="J185" s="120" t="str">
        <f>+'Estructura del Proyecto'!C$15</f>
        <v xml:space="preserve">Componente 1. Apoyo a la generación de estadísticas con calidad </v>
      </c>
      <c r="K185" s="58" t="s">
        <v>74</v>
      </c>
      <c r="L185" s="163">
        <v>44713</v>
      </c>
      <c r="M185" s="163">
        <v>44896</v>
      </c>
      <c r="N185" s="164"/>
      <c r="O185"/>
      <c r="P185"/>
      <c r="Q185" s="59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</row>
    <row r="186" spans="1:41" s="49" customFormat="1" ht="25.5">
      <c r="A186" s="159" t="s">
        <v>60</v>
      </c>
      <c r="B186" s="144" t="s">
        <v>245</v>
      </c>
      <c r="C186" s="160" t="s">
        <v>246</v>
      </c>
      <c r="D186" s="58" t="s">
        <v>139</v>
      </c>
      <c r="E186" s="58">
        <v>106</v>
      </c>
      <c r="F186" s="189">
        <v>4000</v>
      </c>
      <c r="G186" s="57">
        <v>1</v>
      </c>
      <c r="H186" s="162">
        <v>0</v>
      </c>
      <c r="I186" s="205">
        <v>1</v>
      </c>
      <c r="J186" s="120" t="str">
        <f>+'Estructura del Proyecto'!C$15</f>
        <v xml:space="preserve">Componente 1. Apoyo a la generación de estadísticas con calidad </v>
      </c>
      <c r="K186" s="58" t="s">
        <v>74</v>
      </c>
      <c r="L186" s="163">
        <v>44713</v>
      </c>
      <c r="M186" s="163">
        <v>44896</v>
      </c>
      <c r="N186" s="164"/>
      <c r="O186"/>
      <c r="P186"/>
      <c r="Q186" s="59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</row>
    <row r="187" spans="1:41" s="49" customFormat="1" ht="25.5">
      <c r="A187" s="159" t="s">
        <v>60</v>
      </c>
      <c r="B187" s="144" t="s">
        <v>245</v>
      </c>
      <c r="C187" s="160" t="s">
        <v>247</v>
      </c>
      <c r="D187" s="58" t="s">
        <v>139</v>
      </c>
      <c r="E187" s="58">
        <v>107</v>
      </c>
      <c r="F187" s="189">
        <v>24000</v>
      </c>
      <c r="G187" s="57">
        <v>1</v>
      </c>
      <c r="H187" s="162">
        <v>0</v>
      </c>
      <c r="I187" s="205">
        <v>8</v>
      </c>
      <c r="J187" s="120" t="str">
        <f>+'Estructura del Proyecto'!C$15</f>
        <v xml:space="preserve">Componente 1. Apoyo a la generación de estadísticas con calidad </v>
      </c>
      <c r="K187" s="58" t="s">
        <v>74</v>
      </c>
      <c r="L187" s="163">
        <v>44713</v>
      </c>
      <c r="M187" s="163">
        <v>44896</v>
      </c>
      <c r="N187" s="164"/>
      <c r="O187"/>
      <c r="P187"/>
      <c r="Q187" s="59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</row>
    <row r="188" spans="1:41" s="49" customFormat="1" ht="25.5">
      <c r="A188" s="159" t="s">
        <v>60</v>
      </c>
      <c r="B188" s="144" t="s">
        <v>245</v>
      </c>
      <c r="C188" s="160" t="s">
        <v>248</v>
      </c>
      <c r="D188" s="58" t="s">
        <v>139</v>
      </c>
      <c r="E188" s="58">
        <v>108</v>
      </c>
      <c r="F188" s="189">
        <v>144000</v>
      </c>
      <c r="G188" s="57">
        <v>1</v>
      </c>
      <c r="H188" s="162">
        <v>0</v>
      </c>
      <c r="I188" s="205">
        <v>40</v>
      </c>
      <c r="J188" s="120" t="str">
        <f>+'Estructura del Proyecto'!C$15</f>
        <v xml:space="preserve">Componente 1. Apoyo a la generación de estadísticas con calidad </v>
      </c>
      <c r="K188" s="58" t="s">
        <v>74</v>
      </c>
      <c r="L188" s="163">
        <v>44713</v>
      </c>
      <c r="M188" s="163">
        <v>44896</v>
      </c>
      <c r="N188" s="164"/>
      <c r="O188"/>
      <c r="P188"/>
      <c r="Q188" s="59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</row>
    <row r="189" spans="1:41" s="49" customFormat="1" ht="25.5">
      <c r="A189" s="159" t="s">
        <v>60</v>
      </c>
      <c r="B189" s="144" t="s">
        <v>249</v>
      </c>
      <c r="C189" s="160" t="s">
        <v>250</v>
      </c>
      <c r="D189" s="58" t="s">
        <v>139</v>
      </c>
      <c r="E189" s="58">
        <v>109</v>
      </c>
      <c r="F189" s="189">
        <v>2000</v>
      </c>
      <c r="G189" s="57">
        <v>1</v>
      </c>
      <c r="H189" s="162">
        <v>0</v>
      </c>
      <c r="I189" s="205">
        <v>1</v>
      </c>
      <c r="J189" s="120" t="str">
        <f>+'Estructura del Proyecto'!C$15</f>
        <v xml:space="preserve">Componente 1. Apoyo a la generación de estadísticas con calidad </v>
      </c>
      <c r="K189" s="58" t="s">
        <v>74</v>
      </c>
      <c r="L189" s="163">
        <v>44713</v>
      </c>
      <c r="M189" s="163">
        <v>44896</v>
      </c>
      <c r="N189" s="164"/>
      <c r="O189"/>
      <c r="P189"/>
      <c r="Q189" s="5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</row>
    <row r="190" spans="1:41" s="49" customFormat="1" ht="25.5">
      <c r="A190" s="159" t="s">
        <v>60</v>
      </c>
      <c r="B190" s="144" t="s">
        <v>249</v>
      </c>
      <c r="C190" s="160" t="s">
        <v>251</v>
      </c>
      <c r="D190" s="58" t="s">
        <v>139</v>
      </c>
      <c r="E190" s="58">
        <v>110</v>
      </c>
      <c r="F190" s="189">
        <v>2000</v>
      </c>
      <c r="G190" s="57">
        <v>1</v>
      </c>
      <c r="H190" s="162">
        <v>0</v>
      </c>
      <c r="I190" s="205">
        <v>1</v>
      </c>
      <c r="J190" s="120" t="str">
        <f>+'Estructura del Proyecto'!C$15</f>
        <v xml:space="preserve">Componente 1. Apoyo a la generación de estadísticas con calidad </v>
      </c>
      <c r="K190" s="58" t="s">
        <v>74</v>
      </c>
      <c r="L190" s="163">
        <v>44713</v>
      </c>
      <c r="M190" s="163">
        <v>44896</v>
      </c>
      <c r="N190" s="164"/>
      <c r="O190"/>
      <c r="P190"/>
      <c r="Q190" s="59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</row>
    <row r="191" spans="1:41" s="49" customFormat="1" ht="25.5">
      <c r="A191" s="159" t="s">
        <v>60</v>
      </c>
      <c r="B191" s="144" t="s">
        <v>249</v>
      </c>
      <c r="C191" s="160" t="s">
        <v>252</v>
      </c>
      <c r="D191" s="58" t="s">
        <v>139</v>
      </c>
      <c r="E191" s="58">
        <v>111</v>
      </c>
      <c r="F191" s="189">
        <v>1800</v>
      </c>
      <c r="G191" s="57">
        <v>1</v>
      </c>
      <c r="H191" s="162">
        <v>0</v>
      </c>
      <c r="I191" s="205">
        <v>1</v>
      </c>
      <c r="J191" s="120" t="str">
        <f>+'Estructura del Proyecto'!C$15</f>
        <v xml:space="preserve">Componente 1. Apoyo a la generación de estadísticas con calidad </v>
      </c>
      <c r="K191" s="58" t="s">
        <v>74</v>
      </c>
      <c r="L191" s="163">
        <v>44713</v>
      </c>
      <c r="M191" s="163">
        <v>44896</v>
      </c>
      <c r="N191" s="164"/>
      <c r="O191"/>
      <c r="P191"/>
      <c r="Q191" s="59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</row>
    <row r="192" spans="1:41" s="49" customFormat="1" ht="25.5">
      <c r="A192" s="159" t="s">
        <v>60</v>
      </c>
      <c r="B192" s="144" t="s">
        <v>249</v>
      </c>
      <c r="C192" s="160" t="s">
        <v>253</v>
      </c>
      <c r="D192" s="58" t="s">
        <v>139</v>
      </c>
      <c r="E192" s="58">
        <v>112</v>
      </c>
      <c r="F192" s="189">
        <v>1600</v>
      </c>
      <c r="G192" s="57">
        <v>1</v>
      </c>
      <c r="H192" s="162">
        <v>0</v>
      </c>
      <c r="I192" s="205">
        <v>1</v>
      </c>
      <c r="J192" s="120" t="str">
        <f>+'Estructura del Proyecto'!C$15</f>
        <v xml:space="preserve">Componente 1. Apoyo a la generación de estadísticas con calidad </v>
      </c>
      <c r="K192" s="58" t="s">
        <v>74</v>
      </c>
      <c r="L192" s="163">
        <v>44713</v>
      </c>
      <c r="M192" s="163">
        <v>44896</v>
      </c>
      <c r="N192" s="164"/>
      <c r="O192"/>
      <c r="P192"/>
      <c r="Q192" s="59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</row>
    <row r="193" spans="1:41" s="49" customFormat="1" ht="25.5">
      <c r="A193" s="159" t="s">
        <v>60</v>
      </c>
      <c r="B193" s="144" t="s">
        <v>249</v>
      </c>
      <c r="C193" s="160" t="s">
        <v>254</v>
      </c>
      <c r="D193" s="58" t="s">
        <v>139</v>
      </c>
      <c r="E193" s="58">
        <v>113</v>
      </c>
      <c r="F193" s="189">
        <v>1600</v>
      </c>
      <c r="G193" s="57">
        <v>1</v>
      </c>
      <c r="H193" s="162">
        <v>0</v>
      </c>
      <c r="I193" s="205">
        <v>1</v>
      </c>
      <c r="J193" s="120" t="str">
        <f>+'Estructura del Proyecto'!C$15</f>
        <v xml:space="preserve">Componente 1. Apoyo a la generación de estadísticas con calidad </v>
      </c>
      <c r="K193" s="58" t="s">
        <v>74</v>
      </c>
      <c r="L193" s="163">
        <v>44713</v>
      </c>
      <c r="M193" s="163">
        <v>44896</v>
      </c>
      <c r="N193" s="164"/>
      <c r="O193"/>
      <c r="P193"/>
      <c r="Q193" s="59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</row>
    <row r="194" spans="1:41" s="49" customFormat="1" ht="25.5">
      <c r="A194" s="159" t="s">
        <v>60</v>
      </c>
      <c r="B194" s="144" t="s">
        <v>249</v>
      </c>
      <c r="C194" s="160" t="s">
        <v>255</v>
      </c>
      <c r="D194" s="58" t="s">
        <v>139</v>
      </c>
      <c r="E194" s="58">
        <v>114</v>
      </c>
      <c r="F194" s="189">
        <v>1350</v>
      </c>
      <c r="G194" s="57">
        <v>1</v>
      </c>
      <c r="H194" s="162">
        <v>0</v>
      </c>
      <c r="I194" s="205">
        <v>1</v>
      </c>
      <c r="J194" s="120" t="str">
        <f>+'Estructura del Proyecto'!C$15</f>
        <v xml:space="preserve">Componente 1. Apoyo a la generación de estadísticas con calidad </v>
      </c>
      <c r="K194" s="58" t="s">
        <v>74</v>
      </c>
      <c r="L194" s="163">
        <v>44713</v>
      </c>
      <c r="M194" s="163">
        <v>44896</v>
      </c>
      <c r="N194" s="164"/>
      <c r="O194"/>
      <c r="P194"/>
      <c r="Q194" s="59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</row>
    <row r="195" spans="1:41" s="49" customFormat="1" ht="25.5">
      <c r="A195" s="159" t="s">
        <v>60</v>
      </c>
      <c r="B195" s="144" t="s">
        <v>249</v>
      </c>
      <c r="C195" s="160" t="s">
        <v>256</v>
      </c>
      <c r="D195" s="58" t="s">
        <v>139</v>
      </c>
      <c r="E195" s="58">
        <v>115</v>
      </c>
      <c r="F195" s="189">
        <v>1350</v>
      </c>
      <c r="G195" s="57">
        <v>1</v>
      </c>
      <c r="H195" s="162">
        <v>0</v>
      </c>
      <c r="I195" s="205">
        <v>4</v>
      </c>
      <c r="J195" s="120" t="str">
        <f>+'Estructura del Proyecto'!C$15</f>
        <v xml:space="preserve">Componente 1. Apoyo a la generación de estadísticas con calidad </v>
      </c>
      <c r="K195" s="58" t="s">
        <v>74</v>
      </c>
      <c r="L195" s="163">
        <v>44713</v>
      </c>
      <c r="M195" s="163">
        <v>44896</v>
      </c>
      <c r="N195" s="164"/>
      <c r="O195"/>
      <c r="P195"/>
      <c r="Q195" s="59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</row>
    <row r="196" spans="1:41" s="49" customFormat="1" ht="25.5">
      <c r="A196" s="159" t="s">
        <v>60</v>
      </c>
      <c r="B196" s="144" t="s">
        <v>249</v>
      </c>
      <c r="C196" s="160" t="s">
        <v>257</v>
      </c>
      <c r="D196" s="58" t="s">
        <v>139</v>
      </c>
      <c r="E196" s="58">
        <v>116</v>
      </c>
      <c r="F196" s="189">
        <v>1350</v>
      </c>
      <c r="G196" s="57">
        <v>1</v>
      </c>
      <c r="H196" s="162">
        <v>0</v>
      </c>
      <c r="I196" s="205">
        <v>1</v>
      </c>
      <c r="J196" s="120" t="str">
        <f>+'Estructura del Proyecto'!C$15</f>
        <v xml:space="preserve">Componente 1. Apoyo a la generación de estadísticas con calidad </v>
      </c>
      <c r="K196" s="58" t="s">
        <v>74</v>
      </c>
      <c r="L196" s="163">
        <v>44713</v>
      </c>
      <c r="M196" s="163">
        <v>44896</v>
      </c>
      <c r="N196" s="164"/>
      <c r="O196"/>
      <c r="P196"/>
      <c r="Q196" s="59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</row>
    <row r="197" spans="1:41" s="49" customFormat="1" ht="25.5">
      <c r="A197" s="159" t="s">
        <v>60</v>
      </c>
      <c r="B197" s="144" t="s">
        <v>249</v>
      </c>
      <c r="C197" s="160" t="s">
        <v>258</v>
      </c>
      <c r="D197" s="58" t="s">
        <v>139</v>
      </c>
      <c r="E197" s="58">
        <v>117</v>
      </c>
      <c r="F197" s="189">
        <v>1350</v>
      </c>
      <c r="G197" s="57">
        <v>1</v>
      </c>
      <c r="H197" s="162">
        <v>0</v>
      </c>
      <c r="I197" s="205">
        <v>1</v>
      </c>
      <c r="J197" s="120" t="str">
        <f>+'Estructura del Proyecto'!C$15</f>
        <v xml:space="preserve">Componente 1. Apoyo a la generación de estadísticas con calidad </v>
      </c>
      <c r="K197" s="58" t="s">
        <v>74</v>
      </c>
      <c r="L197" s="163">
        <v>44713</v>
      </c>
      <c r="M197" s="163">
        <v>44896</v>
      </c>
      <c r="N197" s="164"/>
      <c r="O197"/>
      <c r="P197"/>
      <c r="Q197" s="59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</row>
    <row r="198" spans="1:41" s="49" customFormat="1" ht="25.5">
      <c r="A198" s="159" t="s">
        <v>60</v>
      </c>
      <c r="B198" s="144" t="s">
        <v>249</v>
      </c>
      <c r="C198" s="160" t="s">
        <v>259</v>
      </c>
      <c r="D198" s="58" t="s">
        <v>139</v>
      </c>
      <c r="E198" s="58">
        <v>118</v>
      </c>
      <c r="F198" s="189">
        <v>1100</v>
      </c>
      <c r="G198" s="57">
        <v>1</v>
      </c>
      <c r="H198" s="162">
        <v>0</v>
      </c>
      <c r="I198" s="205">
        <v>2</v>
      </c>
      <c r="J198" s="120" t="str">
        <f>+'Estructura del Proyecto'!C$15</f>
        <v xml:space="preserve">Componente 1. Apoyo a la generación de estadísticas con calidad </v>
      </c>
      <c r="K198" s="58" t="s">
        <v>74</v>
      </c>
      <c r="L198" s="163">
        <v>44713</v>
      </c>
      <c r="M198" s="163">
        <v>44896</v>
      </c>
      <c r="N198" s="164"/>
      <c r="O198"/>
      <c r="P198"/>
      <c r="Q198" s="59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</row>
    <row r="199" spans="1:41" s="49" customFormat="1" ht="25.5">
      <c r="A199" s="159" t="s">
        <v>60</v>
      </c>
      <c r="B199" s="144" t="s">
        <v>249</v>
      </c>
      <c r="C199" s="160" t="s">
        <v>260</v>
      </c>
      <c r="D199" s="58" t="s">
        <v>139</v>
      </c>
      <c r="E199" s="58">
        <v>119</v>
      </c>
      <c r="F199" s="189">
        <v>1100</v>
      </c>
      <c r="G199" s="57">
        <v>1</v>
      </c>
      <c r="H199" s="162">
        <v>0</v>
      </c>
      <c r="I199" s="205">
        <v>1</v>
      </c>
      <c r="J199" s="120" t="str">
        <f>+'Estructura del Proyecto'!C$15</f>
        <v xml:space="preserve">Componente 1. Apoyo a la generación de estadísticas con calidad </v>
      </c>
      <c r="K199" s="58" t="s">
        <v>74</v>
      </c>
      <c r="L199" s="163">
        <v>44713</v>
      </c>
      <c r="M199" s="163">
        <v>44896</v>
      </c>
      <c r="N199" s="164"/>
      <c r="O199"/>
      <c r="P199"/>
      <c r="Q199" s="5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</row>
    <row r="200" spans="1:41" s="49" customFormat="1" ht="25.5">
      <c r="A200" s="159" t="s">
        <v>60</v>
      </c>
      <c r="B200" s="144" t="s">
        <v>249</v>
      </c>
      <c r="C200" s="160" t="s">
        <v>261</v>
      </c>
      <c r="D200" s="58" t="s">
        <v>139</v>
      </c>
      <c r="E200" s="58">
        <v>120</v>
      </c>
      <c r="F200" s="189">
        <v>1100</v>
      </c>
      <c r="G200" s="57">
        <v>1</v>
      </c>
      <c r="H200" s="162">
        <v>0</v>
      </c>
      <c r="I200" s="205">
        <v>4</v>
      </c>
      <c r="J200" s="120" t="str">
        <f>+'Estructura del Proyecto'!C$15</f>
        <v xml:space="preserve">Componente 1. Apoyo a la generación de estadísticas con calidad </v>
      </c>
      <c r="K200" s="58" t="s">
        <v>74</v>
      </c>
      <c r="L200" s="163">
        <v>44713</v>
      </c>
      <c r="M200" s="163">
        <v>44896</v>
      </c>
      <c r="N200" s="164"/>
      <c r="O200"/>
      <c r="P200"/>
      <c r="Q200" s="59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</row>
    <row r="201" spans="1:41" s="49" customFormat="1" ht="25.5">
      <c r="A201" s="159" t="s">
        <v>60</v>
      </c>
      <c r="B201" s="144" t="s">
        <v>249</v>
      </c>
      <c r="C201" s="160" t="s">
        <v>262</v>
      </c>
      <c r="D201" s="58" t="s">
        <v>139</v>
      </c>
      <c r="E201" s="58">
        <v>121</v>
      </c>
      <c r="F201" s="189">
        <v>750</v>
      </c>
      <c r="G201" s="57">
        <v>1</v>
      </c>
      <c r="H201" s="162">
        <v>0</v>
      </c>
      <c r="I201" s="205">
        <v>1</v>
      </c>
      <c r="J201" s="120" t="str">
        <f>+'Estructura del Proyecto'!C$15</f>
        <v xml:space="preserve">Componente 1. Apoyo a la generación de estadísticas con calidad </v>
      </c>
      <c r="K201" s="58" t="s">
        <v>74</v>
      </c>
      <c r="L201" s="163">
        <v>44713</v>
      </c>
      <c r="M201" s="163">
        <v>44896</v>
      </c>
      <c r="N201" s="164"/>
      <c r="O201"/>
      <c r="P201"/>
      <c r="Q201" s="59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</row>
    <row r="202" spans="1:41" s="49" customFormat="1" ht="25.5">
      <c r="A202" s="159" t="s">
        <v>60</v>
      </c>
      <c r="B202" s="144" t="s">
        <v>249</v>
      </c>
      <c r="C202" s="160" t="s">
        <v>263</v>
      </c>
      <c r="D202" s="58" t="s">
        <v>139</v>
      </c>
      <c r="E202" s="58">
        <v>122</v>
      </c>
      <c r="F202" s="189">
        <v>750</v>
      </c>
      <c r="G202" s="57">
        <v>1</v>
      </c>
      <c r="H202" s="162">
        <v>0</v>
      </c>
      <c r="I202" s="205">
        <v>2</v>
      </c>
      <c r="J202" s="120" t="str">
        <f>+'Estructura del Proyecto'!C$15</f>
        <v xml:space="preserve">Componente 1. Apoyo a la generación de estadísticas con calidad </v>
      </c>
      <c r="K202" s="58" t="s">
        <v>74</v>
      </c>
      <c r="L202" s="163">
        <v>44713</v>
      </c>
      <c r="M202" s="163">
        <v>44896</v>
      </c>
      <c r="N202" s="164"/>
      <c r="O202"/>
      <c r="P202"/>
      <c r="Q202" s="59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</row>
    <row r="203" spans="1:41" s="49" customFormat="1" ht="25.5">
      <c r="A203" s="159" t="s">
        <v>60</v>
      </c>
      <c r="B203" s="144" t="s">
        <v>249</v>
      </c>
      <c r="C203" s="160" t="s">
        <v>264</v>
      </c>
      <c r="D203" s="58" t="s">
        <v>139</v>
      </c>
      <c r="E203" s="58">
        <v>123</v>
      </c>
      <c r="F203" s="189">
        <v>550</v>
      </c>
      <c r="G203" s="57">
        <v>1</v>
      </c>
      <c r="H203" s="162">
        <v>0</v>
      </c>
      <c r="I203" s="205">
        <v>2</v>
      </c>
      <c r="J203" s="120" t="str">
        <f>+'Estructura del Proyecto'!C$15</f>
        <v xml:space="preserve">Componente 1. Apoyo a la generación de estadísticas con calidad </v>
      </c>
      <c r="K203" s="58" t="s">
        <v>74</v>
      </c>
      <c r="L203" s="163">
        <v>44713</v>
      </c>
      <c r="M203" s="163">
        <v>44896</v>
      </c>
      <c r="N203" s="164"/>
      <c r="O203"/>
      <c r="P203"/>
      <c r="Q203" s="59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</row>
    <row r="204" spans="1:41" s="49" customFormat="1" ht="25.5">
      <c r="A204" s="159" t="s">
        <v>60</v>
      </c>
      <c r="B204" s="144" t="s">
        <v>218</v>
      </c>
      <c r="C204" s="160" t="s">
        <v>224</v>
      </c>
      <c r="D204" s="58" t="s">
        <v>139</v>
      </c>
      <c r="E204" s="58">
        <v>124</v>
      </c>
      <c r="F204" s="102">
        <v>3750</v>
      </c>
      <c r="G204" s="57">
        <v>1</v>
      </c>
      <c r="H204" s="162">
        <v>0</v>
      </c>
      <c r="I204" s="205">
        <v>1</v>
      </c>
      <c r="J204" s="120" t="str">
        <f>+'Estructura del Proyecto'!C$15</f>
        <v xml:space="preserve">Componente 1. Apoyo a la generación de estadísticas con calidad </v>
      </c>
      <c r="K204" s="58" t="s">
        <v>74</v>
      </c>
      <c r="L204" s="163">
        <v>44713</v>
      </c>
      <c r="M204" s="163">
        <v>44896</v>
      </c>
      <c r="N204" s="164"/>
      <c r="O204"/>
      <c r="P204"/>
      <c r="Q204" s="59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</row>
    <row r="205" spans="1:41" s="49" customFormat="1" ht="25.5">
      <c r="A205" s="159" t="s">
        <v>60</v>
      </c>
      <c r="B205" s="144" t="s">
        <v>218</v>
      </c>
      <c r="C205" s="160" t="s">
        <v>225</v>
      </c>
      <c r="D205" s="58" t="s">
        <v>139</v>
      </c>
      <c r="E205" s="58">
        <v>125</v>
      </c>
      <c r="F205" s="102">
        <v>10500</v>
      </c>
      <c r="G205" s="57">
        <v>1</v>
      </c>
      <c r="H205" s="162">
        <v>0</v>
      </c>
      <c r="I205" s="205">
        <v>1</v>
      </c>
      <c r="J205" s="120" t="str">
        <f>+'Estructura del Proyecto'!C$15</f>
        <v xml:space="preserve">Componente 1. Apoyo a la generación de estadísticas con calidad </v>
      </c>
      <c r="K205" s="58" t="s">
        <v>74</v>
      </c>
      <c r="L205" s="163">
        <v>44713</v>
      </c>
      <c r="M205" s="163">
        <v>44896</v>
      </c>
      <c r="N205" s="164"/>
      <c r="O205"/>
      <c r="P205"/>
      <c r="Q205" s="59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</row>
    <row r="206" spans="1:41" s="49" customFormat="1" ht="25.5">
      <c r="A206" s="159" t="s">
        <v>60</v>
      </c>
      <c r="B206" s="144" t="s">
        <v>218</v>
      </c>
      <c r="C206" s="160" t="s">
        <v>265</v>
      </c>
      <c r="D206" s="58" t="s">
        <v>139</v>
      </c>
      <c r="E206" s="58">
        <v>126</v>
      </c>
      <c r="F206" s="102">
        <v>1250</v>
      </c>
      <c r="G206" s="57">
        <v>1</v>
      </c>
      <c r="H206" s="162">
        <v>0</v>
      </c>
      <c r="I206" s="205">
        <v>1</v>
      </c>
      <c r="J206" s="120" t="str">
        <f>+'Estructura del Proyecto'!C$15</f>
        <v xml:space="preserve">Componente 1. Apoyo a la generación de estadísticas con calidad </v>
      </c>
      <c r="K206" s="58" t="s">
        <v>74</v>
      </c>
      <c r="L206" s="163">
        <v>44713</v>
      </c>
      <c r="M206" s="163">
        <v>44896</v>
      </c>
      <c r="N206" s="164"/>
      <c r="O206"/>
      <c r="P206"/>
      <c r="Q206" s="59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</row>
    <row r="207" spans="1:41" s="49" customFormat="1" ht="25.5">
      <c r="A207" s="159" t="s">
        <v>60</v>
      </c>
      <c r="B207" s="144" t="s">
        <v>227</v>
      </c>
      <c r="C207" s="160" t="s">
        <v>228</v>
      </c>
      <c r="D207" s="58" t="s">
        <v>139</v>
      </c>
      <c r="E207" s="58">
        <v>127</v>
      </c>
      <c r="F207" s="102">
        <v>9000</v>
      </c>
      <c r="G207" s="57">
        <v>1</v>
      </c>
      <c r="H207" s="162">
        <v>0</v>
      </c>
      <c r="I207" s="205">
        <v>1</v>
      </c>
      <c r="J207" s="120" t="str">
        <f>+'Estructura del Proyecto'!C$15</f>
        <v xml:space="preserve">Componente 1. Apoyo a la generación de estadísticas con calidad </v>
      </c>
      <c r="K207" s="58" t="s">
        <v>74</v>
      </c>
      <c r="L207" s="163">
        <v>44713</v>
      </c>
      <c r="M207" s="163">
        <v>44896</v>
      </c>
      <c r="N207" s="164"/>
      <c r="O207"/>
      <c r="P207"/>
      <c r="Q207" s="59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</row>
    <row r="208" spans="1:41" s="49" customFormat="1" ht="25.5">
      <c r="A208" s="159" t="s">
        <v>60</v>
      </c>
      <c r="B208" s="144" t="s">
        <v>227</v>
      </c>
      <c r="C208" s="160" t="s">
        <v>229</v>
      </c>
      <c r="D208" s="58" t="s">
        <v>139</v>
      </c>
      <c r="E208" s="58">
        <v>128</v>
      </c>
      <c r="F208" s="102">
        <v>6600</v>
      </c>
      <c r="G208" s="57">
        <v>1</v>
      </c>
      <c r="H208" s="162">
        <v>0</v>
      </c>
      <c r="I208" s="205">
        <v>1</v>
      </c>
      <c r="J208" s="120" t="str">
        <f>+'Estructura del Proyecto'!C$15</f>
        <v xml:space="preserve">Componente 1. Apoyo a la generación de estadísticas con calidad </v>
      </c>
      <c r="K208" s="58" t="s">
        <v>74</v>
      </c>
      <c r="L208" s="163">
        <v>44713</v>
      </c>
      <c r="M208" s="163">
        <v>44896</v>
      </c>
      <c r="N208" s="164"/>
      <c r="O208"/>
      <c r="P208"/>
      <c r="Q208" s="59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</row>
    <row r="209" spans="1:41" s="49" customFormat="1" ht="25.5">
      <c r="A209" s="159" t="s">
        <v>60</v>
      </c>
      <c r="B209" s="144" t="s">
        <v>231</v>
      </c>
      <c r="C209" s="160" t="s">
        <v>266</v>
      </c>
      <c r="D209" s="58" t="s">
        <v>139</v>
      </c>
      <c r="E209" s="58">
        <v>129</v>
      </c>
      <c r="F209" s="189">
        <v>32400</v>
      </c>
      <c r="G209" s="57">
        <v>1</v>
      </c>
      <c r="H209" s="162">
        <v>0</v>
      </c>
      <c r="I209" s="207">
        <v>4</v>
      </c>
      <c r="J209" s="120" t="str">
        <f>+'Estructura del Proyecto'!C$15</f>
        <v xml:space="preserve">Componente 1. Apoyo a la generación de estadísticas con calidad </v>
      </c>
      <c r="K209" s="58" t="s">
        <v>74</v>
      </c>
      <c r="L209" s="163">
        <v>44713</v>
      </c>
      <c r="M209" s="163">
        <v>44896</v>
      </c>
      <c r="N209" s="164"/>
      <c r="O209"/>
      <c r="P209"/>
      <c r="Q209" s="5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</row>
    <row r="210" spans="1:41" s="49" customFormat="1" ht="25.5">
      <c r="A210" s="159" t="s">
        <v>60</v>
      </c>
      <c r="B210" s="144" t="s">
        <v>231</v>
      </c>
      <c r="C210" s="160" t="s">
        <v>267</v>
      </c>
      <c r="D210" s="58" t="s">
        <v>139</v>
      </c>
      <c r="E210" s="58">
        <v>130</v>
      </c>
      <c r="F210" s="189">
        <v>306000</v>
      </c>
      <c r="G210" s="57">
        <v>1</v>
      </c>
      <c r="H210" s="162">
        <v>0</v>
      </c>
      <c r="I210" s="207">
        <v>40</v>
      </c>
      <c r="J210" s="120" t="str">
        <f>+'Estructura del Proyecto'!C$15</f>
        <v xml:space="preserve">Componente 1. Apoyo a la generación de estadísticas con calidad </v>
      </c>
      <c r="K210" s="58" t="s">
        <v>74</v>
      </c>
      <c r="L210" s="163">
        <v>44713</v>
      </c>
      <c r="M210" s="163">
        <v>44896</v>
      </c>
      <c r="N210" s="164"/>
      <c r="O210"/>
      <c r="P210"/>
      <c r="Q210" s="59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</row>
    <row r="211" spans="1:41" s="49" customFormat="1" ht="25.5">
      <c r="A211" s="159" t="s">
        <v>60</v>
      </c>
      <c r="B211" s="144" t="s">
        <v>231</v>
      </c>
      <c r="C211" s="160" t="s">
        <v>268</v>
      </c>
      <c r="D211" s="58" t="s">
        <v>139</v>
      </c>
      <c r="E211" s="58">
        <v>131</v>
      </c>
      <c r="F211" s="189">
        <v>1008000</v>
      </c>
      <c r="G211" s="57">
        <v>1</v>
      </c>
      <c r="H211" s="162">
        <v>0</v>
      </c>
      <c r="I211" s="207">
        <v>160</v>
      </c>
      <c r="J211" s="120" t="str">
        <f>+'Estructura del Proyecto'!C$15</f>
        <v xml:space="preserve">Componente 1. Apoyo a la generación de estadísticas con calidad </v>
      </c>
      <c r="K211" s="58" t="s">
        <v>74</v>
      </c>
      <c r="L211" s="163">
        <v>44713</v>
      </c>
      <c r="M211" s="163">
        <v>44896</v>
      </c>
      <c r="N211" s="164"/>
      <c r="O211"/>
      <c r="P211"/>
      <c r="Q211" s="59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</row>
    <row r="212" spans="1:41" s="49" customFormat="1" ht="25.5">
      <c r="A212" s="159" t="s">
        <v>60</v>
      </c>
      <c r="B212" s="144" t="s">
        <v>231</v>
      </c>
      <c r="C212" s="160" t="s">
        <v>265</v>
      </c>
      <c r="D212" s="58" t="s">
        <v>139</v>
      </c>
      <c r="E212" s="58">
        <v>132</v>
      </c>
      <c r="F212" s="189">
        <v>183600</v>
      </c>
      <c r="G212" s="57">
        <v>1</v>
      </c>
      <c r="H212" s="162">
        <v>0</v>
      </c>
      <c r="I212" s="207">
        <v>34</v>
      </c>
      <c r="J212" s="120" t="str">
        <f>+'Estructura del Proyecto'!C$15</f>
        <v xml:space="preserve">Componente 1. Apoyo a la generación de estadísticas con calidad </v>
      </c>
      <c r="K212" s="58" t="s">
        <v>74</v>
      </c>
      <c r="L212" s="163">
        <v>44713</v>
      </c>
      <c r="M212" s="163">
        <v>44896</v>
      </c>
      <c r="N212" s="164"/>
      <c r="O212"/>
      <c r="P212"/>
      <c r="Q212" s="59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</row>
    <row r="213" spans="1:41" s="49" customFormat="1" ht="25.5">
      <c r="A213" s="159" t="s">
        <v>60</v>
      </c>
      <c r="B213" s="144" t="s">
        <v>245</v>
      </c>
      <c r="C213" s="160" t="s">
        <v>248</v>
      </c>
      <c r="D213" s="58" t="s">
        <v>139</v>
      </c>
      <c r="E213" s="58">
        <v>133</v>
      </c>
      <c r="F213" s="189">
        <v>12600</v>
      </c>
      <c r="G213" s="57">
        <v>1</v>
      </c>
      <c r="H213" s="162">
        <v>0</v>
      </c>
      <c r="I213" s="205">
        <v>2</v>
      </c>
      <c r="J213" s="120" t="str">
        <f>+'Estructura del Proyecto'!C$15</f>
        <v xml:space="preserve">Componente 1. Apoyo a la generación de estadísticas con calidad </v>
      </c>
      <c r="K213" s="58" t="s">
        <v>74</v>
      </c>
      <c r="L213" s="163">
        <v>44713</v>
      </c>
      <c r="M213" s="163">
        <v>44896</v>
      </c>
      <c r="N213" s="164"/>
      <c r="O213"/>
      <c r="P213"/>
      <c r="Q213" s="59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</row>
    <row r="214" spans="1:41" s="49" customFormat="1" ht="25.5">
      <c r="A214" s="159" t="s">
        <v>60</v>
      </c>
      <c r="B214" s="144" t="s">
        <v>245</v>
      </c>
      <c r="C214" s="160" t="s">
        <v>226</v>
      </c>
      <c r="D214" s="58" t="s">
        <v>139</v>
      </c>
      <c r="E214" s="58">
        <v>134</v>
      </c>
      <c r="F214" s="189">
        <v>11700</v>
      </c>
      <c r="G214" s="57">
        <v>1</v>
      </c>
      <c r="H214" s="162">
        <v>0</v>
      </c>
      <c r="I214" s="205">
        <v>2</v>
      </c>
      <c r="J214" s="120" t="str">
        <f>+'Estructura del Proyecto'!C$15</f>
        <v xml:space="preserve">Componente 1. Apoyo a la generación de estadísticas con calidad </v>
      </c>
      <c r="K214" s="58" t="s">
        <v>74</v>
      </c>
      <c r="L214" s="163">
        <v>44713</v>
      </c>
      <c r="M214" s="163">
        <v>44896</v>
      </c>
      <c r="N214" s="164"/>
      <c r="O214"/>
      <c r="P214"/>
      <c r="Q214" s="59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</row>
    <row r="215" spans="1:41" s="49" customFormat="1" ht="25.5">
      <c r="A215" s="159" t="s">
        <v>60</v>
      </c>
      <c r="B215" s="144" t="s">
        <v>245</v>
      </c>
      <c r="C215" s="160" t="s">
        <v>269</v>
      </c>
      <c r="D215" s="58" t="s">
        <v>139</v>
      </c>
      <c r="E215" s="58">
        <v>135</v>
      </c>
      <c r="F215" s="189">
        <v>30600</v>
      </c>
      <c r="G215" s="57">
        <v>1</v>
      </c>
      <c r="H215" s="162">
        <v>0</v>
      </c>
      <c r="I215" s="205">
        <v>4</v>
      </c>
      <c r="J215" s="120" t="str">
        <f>+'Estructura del Proyecto'!C$15</f>
        <v xml:space="preserve">Componente 1. Apoyo a la generación de estadísticas con calidad </v>
      </c>
      <c r="K215" s="58" t="s">
        <v>74</v>
      </c>
      <c r="L215" s="163">
        <v>44713</v>
      </c>
      <c r="M215" s="163">
        <v>44896</v>
      </c>
      <c r="N215" s="164"/>
      <c r="O215"/>
      <c r="P215"/>
      <c r="Q215" s="59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</row>
    <row r="216" spans="1:41" s="49" customFormat="1" ht="25.5">
      <c r="A216" s="159" t="s">
        <v>60</v>
      </c>
      <c r="B216" s="144" t="s">
        <v>270</v>
      </c>
      <c r="C216" s="160" t="s">
        <v>271</v>
      </c>
      <c r="D216" s="58" t="s">
        <v>139</v>
      </c>
      <c r="E216" s="58">
        <v>136</v>
      </c>
      <c r="F216" s="102">
        <v>84000</v>
      </c>
      <c r="G216" s="57">
        <v>1</v>
      </c>
      <c r="H216" s="162">
        <v>0</v>
      </c>
      <c r="I216" s="208">
        <v>1</v>
      </c>
      <c r="J216" s="120" t="str">
        <f>+'Estructura del Proyecto'!C$15</f>
        <v xml:space="preserve">Componente 1. Apoyo a la generación de estadísticas con calidad </v>
      </c>
      <c r="K216" s="58" t="s">
        <v>64</v>
      </c>
      <c r="L216" s="163">
        <v>44713</v>
      </c>
      <c r="M216" s="163">
        <v>44896</v>
      </c>
      <c r="N216" s="164"/>
      <c r="O216"/>
      <c r="P216"/>
      <c r="Q216" s="59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</row>
    <row r="217" spans="1:41" s="49" customFormat="1" ht="25.5">
      <c r="A217" s="159" t="s">
        <v>60</v>
      </c>
      <c r="B217" s="144" t="s">
        <v>270</v>
      </c>
      <c r="C217" s="160" t="s">
        <v>272</v>
      </c>
      <c r="D217" s="58" t="s">
        <v>139</v>
      </c>
      <c r="E217" s="58">
        <v>137</v>
      </c>
      <c r="F217" s="102">
        <v>5000</v>
      </c>
      <c r="G217" s="57">
        <v>1</v>
      </c>
      <c r="H217" s="162">
        <v>0</v>
      </c>
      <c r="I217" s="208">
        <v>1</v>
      </c>
      <c r="J217" s="120" t="str">
        <f>+'Estructura del Proyecto'!C$15</f>
        <v xml:space="preserve">Componente 1. Apoyo a la generación de estadísticas con calidad </v>
      </c>
      <c r="K217" s="58" t="s">
        <v>74</v>
      </c>
      <c r="L217" s="163">
        <v>44713</v>
      </c>
      <c r="M217" s="163">
        <v>44896</v>
      </c>
      <c r="N217" s="164"/>
      <c r="O217"/>
      <c r="P217"/>
      <c r="Q217" s="59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</row>
    <row r="218" spans="1:41" s="49" customFormat="1" ht="25.5">
      <c r="A218" s="159" t="s">
        <v>60</v>
      </c>
      <c r="B218" s="144" t="s">
        <v>270</v>
      </c>
      <c r="C218" s="160" t="s">
        <v>273</v>
      </c>
      <c r="D218" s="58" t="s">
        <v>139</v>
      </c>
      <c r="E218" s="58">
        <v>138</v>
      </c>
      <c r="F218" s="102">
        <v>7000</v>
      </c>
      <c r="G218" s="57">
        <v>1</v>
      </c>
      <c r="H218" s="162">
        <v>0</v>
      </c>
      <c r="I218" s="208">
        <v>1</v>
      </c>
      <c r="J218" s="120" t="str">
        <f>+'Estructura del Proyecto'!C$15</f>
        <v xml:space="preserve">Componente 1. Apoyo a la generación de estadísticas con calidad </v>
      </c>
      <c r="K218" s="58" t="s">
        <v>74</v>
      </c>
      <c r="L218" s="163">
        <v>44713</v>
      </c>
      <c r="M218" s="163">
        <v>44896</v>
      </c>
      <c r="N218" s="164"/>
      <c r="O218"/>
      <c r="P218"/>
      <c r="Q218" s="59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</row>
    <row r="219" spans="1:41" s="49" customFormat="1" ht="25.5">
      <c r="A219" s="159" t="s">
        <v>60</v>
      </c>
      <c r="B219" s="144" t="s">
        <v>270</v>
      </c>
      <c r="C219" s="160" t="s">
        <v>274</v>
      </c>
      <c r="D219" s="58" t="s">
        <v>139</v>
      </c>
      <c r="E219" s="58">
        <v>139</v>
      </c>
      <c r="F219" s="102">
        <v>6000</v>
      </c>
      <c r="G219" s="57">
        <v>1</v>
      </c>
      <c r="H219" s="162">
        <v>0</v>
      </c>
      <c r="I219" s="208">
        <v>1</v>
      </c>
      <c r="J219" s="120" t="str">
        <f>+'Estructura del Proyecto'!C$15</f>
        <v xml:space="preserve">Componente 1. Apoyo a la generación de estadísticas con calidad </v>
      </c>
      <c r="K219" s="58" t="s">
        <v>74</v>
      </c>
      <c r="L219" s="163">
        <v>44713</v>
      </c>
      <c r="M219" s="163">
        <v>44896</v>
      </c>
      <c r="N219" s="164"/>
      <c r="O219"/>
      <c r="P219"/>
      <c r="Q219" s="5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</row>
    <row r="220" spans="1:41" s="49" customFormat="1" ht="25.5">
      <c r="A220" s="159" t="s">
        <v>60</v>
      </c>
      <c r="B220" s="144" t="s">
        <v>270</v>
      </c>
      <c r="C220" s="209" t="s">
        <v>275</v>
      </c>
      <c r="D220" s="58" t="s">
        <v>139</v>
      </c>
      <c r="E220" s="58">
        <v>140</v>
      </c>
      <c r="F220" s="102">
        <v>81000</v>
      </c>
      <c r="G220" s="57">
        <v>1</v>
      </c>
      <c r="H220" s="162">
        <v>0</v>
      </c>
      <c r="I220" s="207">
        <v>1</v>
      </c>
      <c r="J220" s="120" t="str">
        <f>+'Estructura del Proyecto'!C$15</f>
        <v xml:space="preserve">Componente 1. Apoyo a la generación de estadísticas con calidad </v>
      </c>
      <c r="K220" s="58" t="s">
        <v>64</v>
      </c>
      <c r="L220" s="163">
        <v>44713</v>
      </c>
      <c r="M220" s="163">
        <v>44896</v>
      </c>
      <c r="N220" s="164"/>
      <c r="O220"/>
      <c r="P220"/>
      <c r="Q220" s="59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</row>
    <row r="221" spans="1:41" s="49" customFormat="1" ht="25.5">
      <c r="A221" s="159" t="s">
        <v>60</v>
      </c>
      <c r="B221" s="144" t="s">
        <v>270</v>
      </c>
      <c r="C221" s="209" t="s">
        <v>276</v>
      </c>
      <c r="D221" s="58" t="s">
        <v>139</v>
      </c>
      <c r="E221" s="58">
        <v>141</v>
      </c>
      <c r="F221" s="189">
        <v>48600</v>
      </c>
      <c r="G221" s="57">
        <v>1</v>
      </c>
      <c r="H221" s="162">
        <v>0</v>
      </c>
      <c r="I221" s="207">
        <v>3</v>
      </c>
      <c r="J221" s="120" t="str">
        <f>+'Estructura del Proyecto'!C$15</f>
        <v xml:space="preserve">Componente 1. Apoyo a la generación de estadísticas con calidad </v>
      </c>
      <c r="K221" s="58" t="s">
        <v>74</v>
      </c>
      <c r="L221" s="163">
        <v>44713</v>
      </c>
      <c r="M221" s="163">
        <v>44896</v>
      </c>
      <c r="N221" s="164"/>
      <c r="O221"/>
      <c r="P221"/>
      <c r="Q221" s="59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</row>
    <row r="222" spans="1:41" s="49" customFormat="1" ht="25.5">
      <c r="A222" s="159" t="s">
        <v>60</v>
      </c>
      <c r="B222" s="144" t="s">
        <v>270</v>
      </c>
      <c r="C222" s="104" t="s">
        <v>277</v>
      </c>
      <c r="D222" s="58" t="s">
        <v>139</v>
      </c>
      <c r="E222" s="58">
        <v>142</v>
      </c>
      <c r="F222" s="189">
        <v>13500</v>
      </c>
      <c r="G222" s="57">
        <v>1</v>
      </c>
      <c r="H222" s="162">
        <v>0</v>
      </c>
      <c r="I222" s="207">
        <v>1</v>
      </c>
      <c r="J222" s="120" t="str">
        <f>+'Estructura del Proyecto'!C$15</f>
        <v xml:space="preserve">Componente 1. Apoyo a la generación de estadísticas con calidad </v>
      </c>
      <c r="K222" s="58" t="s">
        <v>74</v>
      </c>
      <c r="L222" s="163">
        <v>44713</v>
      </c>
      <c r="M222" s="163">
        <v>44896</v>
      </c>
      <c r="N222" s="164"/>
      <c r="O222"/>
      <c r="P222"/>
      <c r="Q222" s="59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</row>
    <row r="223" spans="1:41" s="49" customFormat="1" ht="25.5">
      <c r="A223" s="159" t="s">
        <v>60</v>
      </c>
      <c r="B223" s="144" t="s">
        <v>270</v>
      </c>
      <c r="C223" s="104" t="s">
        <v>278</v>
      </c>
      <c r="D223" s="58" t="s">
        <v>139</v>
      </c>
      <c r="E223" s="58">
        <v>143</v>
      </c>
      <c r="F223" s="189">
        <v>14500</v>
      </c>
      <c r="G223" s="57">
        <v>1</v>
      </c>
      <c r="H223" s="162">
        <v>0</v>
      </c>
      <c r="I223" s="207">
        <v>1</v>
      </c>
      <c r="J223" s="120" t="str">
        <f>+'Estructura del Proyecto'!C$15</f>
        <v xml:space="preserve">Componente 1. Apoyo a la generación de estadísticas con calidad </v>
      </c>
      <c r="K223" s="58" t="s">
        <v>74</v>
      </c>
      <c r="L223" s="163">
        <v>44713</v>
      </c>
      <c r="M223" s="163">
        <v>44896</v>
      </c>
      <c r="N223" s="164"/>
      <c r="O223"/>
      <c r="P223"/>
      <c r="Q223" s="59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</row>
    <row r="224" spans="1:41" s="49" customFormat="1" ht="25.5">
      <c r="A224" s="159" t="s">
        <v>60</v>
      </c>
      <c r="B224" s="144" t="s">
        <v>270</v>
      </c>
      <c r="C224" s="104" t="s">
        <v>279</v>
      </c>
      <c r="D224" s="58" t="s">
        <v>139</v>
      </c>
      <c r="E224" s="58">
        <v>144</v>
      </c>
      <c r="F224" s="189">
        <v>17400</v>
      </c>
      <c r="G224" s="57">
        <v>1</v>
      </c>
      <c r="H224" s="162">
        <v>0</v>
      </c>
      <c r="I224" s="207">
        <v>1</v>
      </c>
      <c r="J224" s="120" t="str">
        <f>+'Estructura del Proyecto'!C$15</f>
        <v xml:space="preserve">Componente 1. Apoyo a la generación de estadísticas con calidad </v>
      </c>
      <c r="K224" s="58" t="s">
        <v>74</v>
      </c>
      <c r="L224" s="163">
        <v>44713</v>
      </c>
      <c r="M224" s="163">
        <v>44896</v>
      </c>
      <c r="N224" s="164"/>
      <c r="O224"/>
      <c r="P224"/>
      <c r="Q224" s="59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</row>
    <row r="225" spans="1:159" s="49" customFormat="1" ht="25.5">
      <c r="A225" s="159" t="s">
        <v>60</v>
      </c>
      <c r="B225" s="144" t="s">
        <v>270</v>
      </c>
      <c r="C225" s="104" t="s">
        <v>280</v>
      </c>
      <c r="D225" s="58" t="s">
        <v>139</v>
      </c>
      <c r="E225" s="58">
        <v>145</v>
      </c>
      <c r="F225" s="189">
        <v>18000</v>
      </c>
      <c r="G225" s="57">
        <v>1</v>
      </c>
      <c r="H225" s="162">
        <v>0</v>
      </c>
      <c r="I225" s="207">
        <v>2</v>
      </c>
      <c r="J225" s="120" t="str">
        <f>+'Estructura del Proyecto'!C$15</f>
        <v xml:space="preserve">Componente 1. Apoyo a la generación de estadísticas con calidad </v>
      </c>
      <c r="K225" s="58" t="s">
        <v>74</v>
      </c>
      <c r="L225" s="163">
        <v>44713</v>
      </c>
      <c r="M225" s="163">
        <v>44896</v>
      </c>
      <c r="N225" s="164"/>
      <c r="O225"/>
      <c r="P225"/>
      <c r="Q225" s="59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</row>
    <row r="226" spans="1:159" s="49" customFormat="1" ht="25.5">
      <c r="A226" s="159" t="s">
        <v>60</v>
      </c>
      <c r="B226" s="144" t="s">
        <v>270</v>
      </c>
      <c r="C226" s="104" t="s">
        <v>281</v>
      </c>
      <c r="D226" s="58" t="s">
        <v>139</v>
      </c>
      <c r="E226" s="58">
        <v>146</v>
      </c>
      <c r="F226" s="189">
        <v>7800</v>
      </c>
      <c r="G226" s="57">
        <v>1</v>
      </c>
      <c r="H226" s="162">
        <v>0</v>
      </c>
      <c r="I226" s="207">
        <v>2</v>
      </c>
      <c r="J226" s="120" t="str">
        <f>+'Estructura del Proyecto'!C$15</f>
        <v xml:space="preserve">Componente 1. Apoyo a la generación de estadísticas con calidad </v>
      </c>
      <c r="K226" s="58" t="s">
        <v>74</v>
      </c>
      <c r="L226" s="163">
        <v>44713</v>
      </c>
      <c r="M226" s="163">
        <v>44896</v>
      </c>
      <c r="N226" s="164"/>
      <c r="O226"/>
      <c r="P226"/>
      <c r="Q226" s="59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</row>
    <row r="227" spans="1:159" s="49" customFormat="1" ht="25.5">
      <c r="A227" s="159" t="s">
        <v>60</v>
      </c>
      <c r="B227" s="144" t="s">
        <v>270</v>
      </c>
      <c r="C227" s="209" t="s">
        <v>226</v>
      </c>
      <c r="D227" s="58" t="s">
        <v>139</v>
      </c>
      <c r="E227" s="58">
        <v>147</v>
      </c>
      <c r="F227" s="189">
        <v>99000</v>
      </c>
      <c r="G227" s="57">
        <v>1</v>
      </c>
      <c r="H227" s="162">
        <v>0</v>
      </c>
      <c r="I227" s="207">
        <v>30</v>
      </c>
      <c r="J227" s="120" t="str">
        <f>+'Estructura del Proyecto'!C$15</f>
        <v xml:space="preserve">Componente 1. Apoyo a la generación de estadísticas con calidad </v>
      </c>
      <c r="K227" s="58" t="s">
        <v>74</v>
      </c>
      <c r="L227" s="163">
        <v>44713</v>
      </c>
      <c r="M227" s="163">
        <v>44896</v>
      </c>
      <c r="N227" s="164"/>
      <c r="O227"/>
      <c r="P227"/>
      <c r="Q227" s="59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</row>
    <row r="228" spans="1:159" s="49" customFormat="1" ht="25.5">
      <c r="A228" s="159" t="s">
        <v>60</v>
      </c>
      <c r="B228" s="144" t="s">
        <v>270</v>
      </c>
      <c r="C228" s="209" t="s">
        <v>282</v>
      </c>
      <c r="D228" s="58" t="s">
        <v>139</v>
      </c>
      <c r="E228" s="58">
        <v>148</v>
      </c>
      <c r="F228" s="189">
        <v>3300</v>
      </c>
      <c r="G228" s="57">
        <v>1</v>
      </c>
      <c r="H228" s="162">
        <v>0</v>
      </c>
      <c r="I228" s="207">
        <v>1</v>
      </c>
      <c r="J228" s="120" t="str">
        <f>+'Estructura del Proyecto'!C$15</f>
        <v xml:space="preserve">Componente 1. Apoyo a la generación de estadísticas con calidad </v>
      </c>
      <c r="K228" s="58" t="s">
        <v>74</v>
      </c>
      <c r="L228" s="163">
        <v>44713</v>
      </c>
      <c r="M228" s="163">
        <v>44896</v>
      </c>
      <c r="N228" s="164"/>
      <c r="O228"/>
      <c r="P228"/>
      <c r="Q228" s="59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</row>
    <row r="229" spans="1:159" s="49" customFormat="1" ht="25.5">
      <c r="A229" s="159" t="s">
        <v>60</v>
      </c>
      <c r="B229" s="144" t="s">
        <v>270</v>
      </c>
      <c r="C229" s="104" t="s">
        <v>283</v>
      </c>
      <c r="D229" s="58" t="s">
        <v>139</v>
      </c>
      <c r="E229" s="58">
        <v>149</v>
      </c>
      <c r="F229" s="189">
        <v>6600</v>
      </c>
      <c r="G229" s="57">
        <v>1</v>
      </c>
      <c r="H229" s="162">
        <v>0</v>
      </c>
      <c r="I229" s="207">
        <v>3</v>
      </c>
      <c r="J229" s="120" t="str">
        <f>+'Estructura del Proyecto'!C$15</f>
        <v xml:space="preserve">Componente 1. Apoyo a la generación de estadísticas con calidad </v>
      </c>
      <c r="K229" s="58" t="s">
        <v>74</v>
      </c>
      <c r="L229" s="163">
        <v>44713</v>
      </c>
      <c r="M229" s="163">
        <v>44896</v>
      </c>
      <c r="N229" s="164"/>
      <c r="O229"/>
      <c r="P229"/>
      <c r="Q229" s="5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</row>
    <row r="230" spans="1:159" s="49" customFormat="1" ht="25.5">
      <c r="A230" s="159" t="s">
        <v>60</v>
      </c>
      <c r="B230" s="144" t="s">
        <v>270</v>
      </c>
      <c r="C230" s="209" t="s">
        <v>284</v>
      </c>
      <c r="D230" s="58" t="s">
        <v>139</v>
      </c>
      <c r="E230" s="58">
        <v>150</v>
      </c>
      <c r="F230" s="189">
        <v>100800</v>
      </c>
      <c r="G230" s="57">
        <v>1</v>
      </c>
      <c r="H230" s="162">
        <v>0</v>
      </c>
      <c r="I230" s="207">
        <v>14</v>
      </c>
      <c r="J230" s="120" t="str">
        <f>+'Estructura del Proyecto'!C$15</f>
        <v xml:space="preserve">Componente 1. Apoyo a la generación de estadísticas con calidad </v>
      </c>
      <c r="K230" s="58" t="s">
        <v>74</v>
      </c>
      <c r="L230" s="163">
        <v>44713</v>
      </c>
      <c r="M230" s="163">
        <v>44896</v>
      </c>
      <c r="N230" s="164"/>
      <c r="O230"/>
      <c r="P230"/>
      <c r="Q230" s="59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</row>
    <row r="231" spans="1:159" s="49" customFormat="1" ht="25.5">
      <c r="A231" s="159" t="s">
        <v>60</v>
      </c>
      <c r="B231" s="144" t="s">
        <v>270</v>
      </c>
      <c r="C231" s="209" t="s">
        <v>285</v>
      </c>
      <c r="D231" s="58" t="s">
        <v>139</v>
      </c>
      <c r="E231" s="58">
        <v>151</v>
      </c>
      <c r="F231" s="189">
        <v>37800</v>
      </c>
      <c r="G231" s="57">
        <v>1</v>
      </c>
      <c r="H231" s="162">
        <v>0</v>
      </c>
      <c r="I231" s="207">
        <v>7</v>
      </c>
      <c r="J231" s="120" t="str">
        <f>+'Estructura del Proyecto'!C$15</f>
        <v xml:space="preserve">Componente 1. Apoyo a la generación de estadísticas con calidad </v>
      </c>
      <c r="K231" s="58" t="s">
        <v>74</v>
      </c>
      <c r="L231" s="163">
        <v>44713</v>
      </c>
      <c r="M231" s="163">
        <v>44896</v>
      </c>
      <c r="N231" s="164"/>
      <c r="O231"/>
      <c r="P231"/>
      <c r="Q231" s="59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</row>
    <row r="232" spans="1:159" s="49" customFormat="1" ht="25.5">
      <c r="A232" s="159" t="s">
        <v>60</v>
      </c>
      <c r="B232" s="144" t="s">
        <v>270</v>
      </c>
      <c r="C232" s="191" t="s">
        <v>286</v>
      </c>
      <c r="D232" s="58" t="s">
        <v>139</v>
      </c>
      <c r="E232" s="58">
        <v>152</v>
      </c>
      <c r="F232" s="189">
        <v>34800</v>
      </c>
      <c r="G232" s="57">
        <v>1</v>
      </c>
      <c r="H232" s="162">
        <v>0</v>
      </c>
      <c r="I232" s="207">
        <v>2</v>
      </c>
      <c r="J232" s="120" t="str">
        <f>+'Estructura del Proyecto'!C$15</f>
        <v xml:space="preserve">Componente 1. Apoyo a la generación de estadísticas con calidad </v>
      </c>
      <c r="K232" s="58" t="s">
        <v>74</v>
      </c>
      <c r="L232" s="163">
        <v>44713</v>
      </c>
      <c r="M232" s="163">
        <v>44896</v>
      </c>
      <c r="N232" s="164"/>
      <c r="O232"/>
      <c r="P232"/>
      <c r="Q232" s="59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</row>
    <row r="233" spans="1:159" s="49" customFormat="1" ht="25.5">
      <c r="A233" s="159" t="s">
        <v>60</v>
      </c>
      <c r="B233" s="144" t="s">
        <v>270</v>
      </c>
      <c r="C233" s="191" t="s">
        <v>287</v>
      </c>
      <c r="D233" s="58" t="s">
        <v>139</v>
      </c>
      <c r="E233" s="58">
        <v>153</v>
      </c>
      <c r="F233" s="56">
        <v>17500</v>
      </c>
      <c r="G233" s="57">
        <v>1</v>
      </c>
      <c r="H233" s="162">
        <v>0</v>
      </c>
      <c r="I233" s="207">
        <v>1</v>
      </c>
      <c r="J233" s="120" t="str">
        <f>+'Estructura del Proyecto'!C$15</f>
        <v xml:space="preserve">Componente 1. Apoyo a la generación de estadísticas con calidad </v>
      </c>
      <c r="K233" s="58" t="s">
        <v>74</v>
      </c>
      <c r="L233" s="163">
        <v>44713</v>
      </c>
      <c r="M233" s="163">
        <v>44896</v>
      </c>
      <c r="N233" s="164"/>
      <c r="O233"/>
      <c r="P233"/>
      <c r="Q233" s="59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</row>
    <row r="234" spans="1:159" s="49" customFormat="1" ht="25.5">
      <c r="A234" s="159" t="s">
        <v>60</v>
      </c>
      <c r="B234" s="144" t="s">
        <v>270</v>
      </c>
      <c r="C234" s="191" t="s">
        <v>265</v>
      </c>
      <c r="D234" s="58" t="s">
        <v>139</v>
      </c>
      <c r="E234" s="58">
        <v>154</v>
      </c>
      <c r="F234" s="56">
        <v>165000</v>
      </c>
      <c r="G234" s="57">
        <v>1</v>
      </c>
      <c r="H234" s="162">
        <v>0</v>
      </c>
      <c r="I234" s="207">
        <v>50</v>
      </c>
      <c r="J234" s="120" t="str">
        <f>+'Estructura del Proyecto'!C$15</f>
        <v xml:space="preserve">Componente 1. Apoyo a la generación de estadísticas con calidad </v>
      </c>
      <c r="K234" s="58" t="s">
        <v>74</v>
      </c>
      <c r="L234" s="163">
        <v>44713</v>
      </c>
      <c r="M234" s="163">
        <v>44896</v>
      </c>
      <c r="N234" s="164"/>
      <c r="O234"/>
      <c r="P234"/>
      <c r="Q234" s="59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</row>
    <row r="235" spans="1:159" s="49" customFormat="1" ht="25.5">
      <c r="A235" s="159" t="s">
        <v>60</v>
      </c>
      <c r="B235" s="144" t="s">
        <v>270</v>
      </c>
      <c r="C235" s="191" t="s">
        <v>242</v>
      </c>
      <c r="D235" s="58" t="s">
        <v>139</v>
      </c>
      <c r="E235" s="58">
        <v>155</v>
      </c>
      <c r="F235" s="56">
        <v>5950</v>
      </c>
      <c r="G235" s="57">
        <v>1</v>
      </c>
      <c r="H235" s="162">
        <v>0</v>
      </c>
      <c r="I235" s="207">
        <v>1</v>
      </c>
      <c r="J235" s="120" t="str">
        <f>+'Estructura del Proyecto'!C$15</f>
        <v xml:space="preserve">Componente 1. Apoyo a la generación de estadísticas con calidad </v>
      </c>
      <c r="K235" s="58" t="s">
        <v>74</v>
      </c>
      <c r="L235" s="163">
        <v>44713</v>
      </c>
      <c r="M235" s="163">
        <v>44896</v>
      </c>
      <c r="N235" s="164"/>
      <c r="O235"/>
      <c r="P235"/>
      <c r="Q235" s="59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</row>
    <row r="236" spans="1:159" s="49" customFormat="1" ht="25.5">
      <c r="A236" s="159" t="s">
        <v>60</v>
      </c>
      <c r="B236" s="144" t="s">
        <v>270</v>
      </c>
      <c r="C236" s="191" t="s">
        <v>288</v>
      </c>
      <c r="D236" s="58" t="s">
        <v>139</v>
      </c>
      <c r="E236" s="58">
        <v>156</v>
      </c>
      <c r="F236" s="56">
        <v>9900</v>
      </c>
      <c r="G236" s="57">
        <v>1</v>
      </c>
      <c r="H236" s="162">
        <v>0</v>
      </c>
      <c r="I236" s="207">
        <v>3</v>
      </c>
      <c r="J236" s="120" t="str">
        <f>+'Estructura del Proyecto'!C$15</f>
        <v xml:space="preserve">Componente 1. Apoyo a la generación de estadísticas con calidad </v>
      </c>
      <c r="K236" s="58" t="s">
        <v>74</v>
      </c>
      <c r="L236" s="163">
        <v>44713</v>
      </c>
      <c r="M236" s="163">
        <v>44896</v>
      </c>
      <c r="N236" s="164"/>
      <c r="O236"/>
      <c r="P236"/>
      <c r="Q236" s="59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</row>
    <row r="237" spans="1:159" s="49" customFormat="1" ht="25.5">
      <c r="A237" s="159" t="s">
        <v>60</v>
      </c>
      <c r="B237" s="144" t="s">
        <v>270</v>
      </c>
      <c r="C237" s="191" t="s">
        <v>289</v>
      </c>
      <c r="D237" s="58" t="s">
        <v>139</v>
      </c>
      <c r="E237" s="58">
        <v>157</v>
      </c>
      <c r="F237" s="56">
        <v>6600</v>
      </c>
      <c r="G237" s="57">
        <v>1</v>
      </c>
      <c r="H237" s="162">
        <v>0</v>
      </c>
      <c r="I237" s="207">
        <v>1</v>
      </c>
      <c r="J237" s="120" t="str">
        <f>+'Estructura del Proyecto'!C$15</f>
        <v xml:space="preserve">Componente 1. Apoyo a la generación de estadísticas con calidad </v>
      </c>
      <c r="K237" s="58" t="s">
        <v>74</v>
      </c>
      <c r="L237" s="163">
        <v>44713</v>
      </c>
      <c r="M237" s="163">
        <v>44896</v>
      </c>
      <c r="N237" s="164"/>
      <c r="O237"/>
      <c r="P237"/>
      <c r="Q237" s="59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</row>
    <row r="238" spans="1:159" s="49" customFormat="1" ht="25.5">
      <c r="A238" s="159" t="s">
        <v>60</v>
      </c>
      <c r="B238" s="144" t="s">
        <v>270</v>
      </c>
      <c r="C238" s="191" t="s">
        <v>290</v>
      </c>
      <c r="D238" s="58" t="s">
        <v>139</v>
      </c>
      <c r="E238" s="58">
        <v>158</v>
      </c>
      <c r="F238" s="56">
        <v>3000</v>
      </c>
      <c r="G238" s="57">
        <v>1</v>
      </c>
      <c r="H238" s="162">
        <v>0</v>
      </c>
      <c r="I238" s="207">
        <v>1</v>
      </c>
      <c r="J238" s="120" t="str">
        <f>+'Estructura del Proyecto'!C$15</f>
        <v xml:space="preserve">Componente 1. Apoyo a la generación de estadísticas con calidad </v>
      </c>
      <c r="K238" s="58" t="s">
        <v>74</v>
      </c>
      <c r="L238" s="163">
        <v>44713</v>
      </c>
      <c r="M238" s="163">
        <v>44896</v>
      </c>
      <c r="N238" s="164"/>
      <c r="O238"/>
      <c r="P238"/>
      <c r="Q238" s="59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</row>
    <row r="239" spans="1:159" s="53" customFormat="1" ht="16.5" customHeight="1">
      <c r="A239" s="159" t="s">
        <v>60</v>
      </c>
      <c r="B239" s="144" t="s">
        <v>291</v>
      </c>
      <c r="C239" s="209" t="s">
        <v>292</v>
      </c>
      <c r="D239" s="58" t="s">
        <v>139</v>
      </c>
      <c r="E239" s="58">
        <v>159</v>
      </c>
      <c r="F239" s="102">
        <v>112200</v>
      </c>
      <c r="G239" s="57">
        <v>1</v>
      </c>
      <c r="H239" s="162">
        <v>0</v>
      </c>
      <c r="I239" s="207">
        <v>22</v>
      </c>
      <c r="J239" s="120" t="str">
        <f>+'Estructura del Proyecto'!C$15</f>
        <v xml:space="preserve">Componente 1. Apoyo a la generación de estadísticas con calidad </v>
      </c>
      <c r="K239" s="58" t="s">
        <v>74</v>
      </c>
      <c r="L239" s="163">
        <v>44713</v>
      </c>
      <c r="M239" s="163">
        <v>44896</v>
      </c>
      <c r="N239" s="164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 s="49"/>
      <c r="AQ239" s="49"/>
      <c r="AR239" s="49"/>
      <c r="AS239" s="49"/>
      <c r="AT239" s="49"/>
      <c r="AU239" s="49"/>
      <c r="AV239" s="49"/>
      <c r="AW239" s="49"/>
      <c r="AX239" s="49"/>
      <c r="AY239" s="49"/>
      <c r="AZ239" s="49"/>
      <c r="BA239" s="49"/>
      <c r="BB239" s="49"/>
      <c r="BC239" s="49"/>
      <c r="BD239" s="49"/>
      <c r="BE239" s="49"/>
      <c r="BF239" s="49"/>
      <c r="BG239" s="49"/>
      <c r="BH239" s="49"/>
      <c r="BI239" s="49"/>
      <c r="BJ239" s="49"/>
      <c r="BK239" s="49"/>
      <c r="BL239" s="49"/>
      <c r="BM239" s="49"/>
      <c r="BN239" s="49"/>
      <c r="BO239" s="49"/>
      <c r="BP239" s="49"/>
      <c r="BQ239" s="49"/>
      <c r="BR239" s="49"/>
      <c r="BS239" s="49"/>
      <c r="BT239" s="49"/>
      <c r="BU239" s="49"/>
      <c r="BV239" s="49"/>
      <c r="BW239" s="49"/>
      <c r="BX239" s="49"/>
      <c r="BY239" s="49"/>
      <c r="BZ239" s="49"/>
      <c r="CA239" s="49"/>
      <c r="CB239" s="49"/>
      <c r="CC239" s="49"/>
      <c r="CD239" s="49"/>
      <c r="CE239" s="49"/>
      <c r="CF239" s="49"/>
      <c r="CG239" s="49"/>
      <c r="CH239" s="49"/>
      <c r="CI239" s="49"/>
      <c r="CJ239" s="49"/>
      <c r="CK239" s="49"/>
      <c r="CL239" s="49"/>
      <c r="CM239" s="49"/>
      <c r="CN239" s="49"/>
      <c r="CO239" s="49"/>
      <c r="CP239" s="49"/>
      <c r="CQ239" s="49"/>
      <c r="CR239" s="49"/>
      <c r="CS239" s="49"/>
      <c r="CT239" s="49"/>
      <c r="CU239" s="49"/>
      <c r="CV239" s="49"/>
      <c r="CW239" s="49"/>
      <c r="CX239" s="49"/>
      <c r="CY239" s="49"/>
      <c r="CZ239" s="49"/>
      <c r="DA239" s="49"/>
      <c r="DB239" s="49"/>
      <c r="DC239" s="49"/>
      <c r="DD239" s="49"/>
      <c r="DE239" s="49"/>
      <c r="DF239" s="49"/>
      <c r="DG239" s="49"/>
      <c r="DH239" s="49"/>
      <c r="DI239" s="49"/>
      <c r="DJ239" s="49"/>
      <c r="DK239" s="49"/>
      <c r="DL239" s="49"/>
      <c r="DM239" s="49"/>
      <c r="DN239" s="49"/>
      <c r="DO239" s="49"/>
      <c r="DP239" s="49"/>
      <c r="DQ239" s="49"/>
      <c r="DR239" s="49"/>
      <c r="DS239" s="49"/>
      <c r="DT239" s="49"/>
      <c r="DU239" s="49"/>
      <c r="DV239" s="49"/>
      <c r="DW239" s="49"/>
      <c r="DX239" s="49"/>
      <c r="DY239" s="49"/>
      <c r="DZ239" s="49"/>
      <c r="EA239" s="49"/>
      <c r="EB239" s="49"/>
      <c r="EC239" s="49"/>
      <c r="ED239" s="49"/>
      <c r="EE239" s="49"/>
      <c r="EF239" s="49"/>
      <c r="EG239" s="49"/>
      <c r="EH239" s="49"/>
      <c r="EI239" s="49"/>
      <c r="EJ239" s="49"/>
      <c r="EK239" s="49"/>
      <c r="EL239" s="49"/>
      <c r="EM239" s="49"/>
      <c r="EN239" s="49"/>
      <c r="EO239" s="49"/>
      <c r="EP239" s="49"/>
      <c r="EQ239" s="49"/>
      <c r="ER239" s="49"/>
      <c r="ES239" s="49"/>
      <c r="ET239" s="49"/>
      <c r="EU239" s="49"/>
      <c r="EV239" s="49"/>
      <c r="EW239" s="49"/>
      <c r="EX239" s="49"/>
      <c r="EY239" s="49"/>
      <c r="EZ239" s="49"/>
      <c r="FA239" s="49"/>
      <c r="FB239" s="49"/>
      <c r="FC239" s="49"/>
    </row>
    <row r="240" spans="1:159" s="53" customFormat="1" ht="25.5">
      <c r="A240" s="159" t="s">
        <v>60</v>
      </c>
      <c r="B240" s="144" t="s">
        <v>291</v>
      </c>
      <c r="C240" s="104" t="s">
        <v>293</v>
      </c>
      <c r="D240" s="58" t="s">
        <v>139</v>
      </c>
      <c r="E240" s="58">
        <v>160</v>
      </c>
      <c r="F240" s="102">
        <v>50700</v>
      </c>
      <c r="G240" s="57">
        <v>1</v>
      </c>
      <c r="H240" s="162">
        <v>0</v>
      </c>
      <c r="I240" s="207">
        <v>13</v>
      </c>
      <c r="J240" s="120" t="str">
        <f>+'Estructura del Proyecto'!C$15</f>
        <v xml:space="preserve">Componente 1. Apoyo a la generación de estadísticas con calidad </v>
      </c>
      <c r="K240" s="58" t="s">
        <v>74</v>
      </c>
      <c r="L240" s="163">
        <v>44713</v>
      </c>
      <c r="M240" s="163">
        <v>44896</v>
      </c>
      <c r="N240" s="164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 s="49"/>
      <c r="AQ240" s="49"/>
      <c r="AR240" s="49"/>
      <c r="AS240" s="49"/>
      <c r="AT240" s="49"/>
      <c r="AU240" s="49"/>
      <c r="AV240" s="49"/>
      <c r="AW240" s="49"/>
      <c r="AX240" s="49"/>
      <c r="AY240" s="49"/>
      <c r="AZ240" s="49"/>
      <c r="BA240" s="49"/>
      <c r="BB240" s="49"/>
      <c r="BC240" s="49"/>
      <c r="BD240" s="49"/>
      <c r="BE240" s="49"/>
      <c r="BF240" s="49"/>
      <c r="BG240" s="49"/>
      <c r="BH240" s="49"/>
      <c r="BI240" s="49"/>
      <c r="BJ240" s="49"/>
      <c r="BK240" s="49"/>
      <c r="BL240" s="49"/>
      <c r="BM240" s="49"/>
      <c r="BN240" s="49"/>
      <c r="BO240" s="49"/>
      <c r="BP240" s="49"/>
      <c r="BQ240" s="49"/>
      <c r="BR240" s="49"/>
      <c r="BS240" s="49"/>
      <c r="BT240" s="49"/>
      <c r="BU240" s="49"/>
      <c r="BV240" s="49"/>
      <c r="BW240" s="49"/>
      <c r="BX240" s="49"/>
      <c r="BY240" s="49"/>
      <c r="BZ240" s="49"/>
      <c r="CA240" s="49"/>
      <c r="CB240" s="49"/>
      <c r="CC240" s="49"/>
      <c r="CD240" s="49"/>
      <c r="CE240" s="49"/>
      <c r="CF240" s="49"/>
      <c r="CG240" s="49"/>
      <c r="CH240" s="49"/>
      <c r="CI240" s="49"/>
      <c r="CJ240" s="49"/>
      <c r="CK240" s="49"/>
      <c r="CL240" s="49"/>
      <c r="CM240" s="49"/>
      <c r="CN240" s="49"/>
      <c r="CO240" s="49"/>
      <c r="CP240" s="49"/>
      <c r="CQ240" s="49"/>
      <c r="CR240" s="49"/>
      <c r="CS240" s="49"/>
      <c r="CT240" s="49"/>
      <c r="CU240" s="49"/>
      <c r="CV240" s="49"/>
      <c r="CW240" s="49"/>
      <c r="CX240" s="49"/>
      <c r="CY240" s="49"/>
      <c r="CZ240" s="49"/>
      <c r="DA240" s="49"/>
      <c r="DB240" s="49"/>
      <c r="DC240" s="49"/>
      <c r="DD240" s="49"/>
      <c r="DE240" s="49"/>
      <c r="DF240" s="49"/>
      <c r="DG240" s="49"/>
      <c r="DH240" s="49"/>
      <c r="DI240" s="49"/>
      <c r="DJ240" s="49"/>
      <c r="DK240" s="49"/>
      <c r="DL240" s="49"/>
      <c r="DM240" s="49"/>
      <c r="DN240" s="49"/>
      <c r="DO240" s="49"/>
      <c r="DP240" s="49"/>
      <c r="DQ240" s="49"/>
      <c r="DR240" s="49"/>
      <c r="DS240" s="49"/>
      <c r="DT240" s="49"/>
      <c r="DU240" s="49"/>
      <c r="DV240" s="49"/>
      <c r="DW240" s="49"/>
      <c r="DX240" s="49"/>
      <c r="DY240" s="49"/>
      <c r="DZ240" s="49"/>
      <c r="EA240" s="49"/>
      <c r="EB240" s="49"/>
      <c r="EC240" s="49"/>
      <c r="ED240" s="49"/>
      <c r="EE240" s="49"/>
      <c r="EF240" s="49"/>
      <c r="EG240" s="49"/>
      <c r="EH240" s="49"/>
      <c r="EI240" s="49"/>
      <c r="EJ240" s="49"/>
      <c r="EK240" s="49"/>
      <c r="EL240" s="49"/>
      <c r="EM240" s="49"/>
      <c r="EN240" s="49"/>
      <c r="EO240" s="49"/>
      <c r="EP240" s="49"/>
      <c r="EQ240" s="49"/>
      <c r="ER240" s="49"/>
      <c r="ES240" s="49"/>
      <c r="ET240" s="49"/>
      <c r="EU240" s="49"/>
      <c r="EV240" s="49"/>
      <c r="EW240" s="49"/>
      <c r="EX240" s="49"/>
      <c r="EY240" s="49"/>
      <c r="EZ240" s="49"/>
      <c r="FA240" s="49"/>
      <c r="FB240" s="49"/>
      <c r="FC240" s="49"/>
    </row>
    <row r="241" spans="1:159" s="53" customFormat="1" ht="25.5">
      <c r="A241" s="159" t="s">
        <v>60</v>
      </c>
      <c r="B241" s="144" t="s">
        <v>291</v>
      </c>
      <c r="C241" s="209" t="s">
        <v>294</v>
      </c>
      <c r="D241" s="58" t="s">
        <v>139</v>
      </c>
      <c r="E241" s="58">
        <v>161</v>
      </c>
      <c r="F241" s="102">
        <v>6600</v>
      </c>
      <c r="G241" s="57">
        <v>1</v>
      </c>
      <c r="H241" s="162">
        <v>0</v>
      </c>
      <c r="I241" s="207">
        <v>2</v>
      </c>
      <c r="J241" s="120" t="str">
        <f>+'Estructura del Proyecto'!C$15</f>
        <v xml:space="preserve">Componente 1. Apoyo a la generación de estadísticas con calidad </v>
      </c>
      <c r="K241" s="58" t="s">
        <v>74</v>
      </c>
      <c r="L241" s="163">
        <v>44713</v>
      </c>
      <c r="M241" s="163">
        <v>44896</v>
      </c>
      <c r="N241" s="164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 s="49"/>
      <c r="AQ241" s="49"/>
      <c r="AR241" s="49"/>
      <c r="AS241" s="49"/>
      <c r="AT241" s="49"/>
      <c r="AU241" s="49"/>
      <c r="AV241" s="49"/>
      <c r="AW241" s="49"/>
      <c r="AX241" s="49"/>
      <c r="AY241" s="49"/>
      <c r="AZ241" s="49"/>
      <c r="BA241" s="49"/>
      <c r="BB241" s="49"/>
      <c r="BC241" s="49"/>
      <c r="BD241" s="49"/>
      <c r="BE241" s="49"/>
      <c r="BF241" s="49"/>
      <c r="BG241" s="49"/>
      <c r="BH241" s="49"/>
      <c r="BI241" s="49"/>
      <c r="BJ241" s="49"/>
      <c r="BK241" s="49"/>
      <c r="BL241" s="49"/>
      <c r="BM241" s="49"/>
      <c r="BN241" s="49"/>
      <c r="BO241" s="49"/>
      <c r="BP241" s="49"/>
      <c r="BQ241" s="49"/>
      <c r="BR241" s="49"/>
      <c r="BS241" s="49"/>
      <c r="BT241" s="49"/>
      <c r="BU241" s="49"/>
      <c r="BV241" s="49"/>
      <c r="BW241" s="49"/>
      <c r="BX241" s="49"/>
      <c r="BY241" s="49"/>
      <c r="BZ241" s="49"/>
      <c r="CA241" s="49"/>
      <c r="CB241" s="49"/>
      <c r="CC241" s="49"/>
      <c r="CD241" s="49"/>
      <c r="CE241" s="49"/>
      <c r="CF241" s="49"/>
      <c r="CG241" s="49"/>
      <c r="CH241" s="49"/>
      <c r="CI241" s="49"/>
      <c r="CJ241" s="49"/>
      <c r="CK241" s="49"/>
      <c r="CL241" s="49"/>
      <c r="CM241" s="49"/>
      <c r="CN241" s="49"/>
      <c r="CO241" s="49"/>
      <c r="CP241" s="49"/>
      <c r="CQ241" s="49"/>
      <c r="CR241" s="49"/>
      <c r="CS241" s="49"/>
      <c r="CT241" s="49"/>
      <c r="CU241" s="49"/>
      <c r="CV241" s="49"/>
      <c r="CW241" s="49"/>
      <c r="CX241" s="49"/>
      <c r="CY241" s="49"/>
      <c r="CZ241" s="49"/>
      <c r="DA241" s="49"/>
      <c r="DB241" s="49"/>
      <c r="DC241" s="49"/>
      <c r="DD241" s="49"/>
      <c r="DE241" s="49"/>
      <c r="DF241" s="49"/>
      <c r="DG241" s="49"/>
      <c r="DH241" s="49"/>
      <c r="DI241" s="49"/>
      <c r="DJ241" s="49"/>
      <c r="DK241" s="49"/>
      <c r="DL241" s="49"/>
      <c r="DM241" s="49"/>
      <c r="DN241" s="49"/>
      <c r="DO241" s="49"/>
      <c r="DP241" s="49"/>
      <c r="DQ241" s="49"/>
      <c r="DR241" s="49"/>
      <c r="DS241" s="49"/>
      <c r="DT241" s="49"/>
      <c r="DU241" s="49"/>
      <c r="DV241" s="49"/>
      <c r="DW241" s="49"/>
      <c r="DX241" s="49"/>
      <c r="DY241" s="49"/>
      <c r="DZ241" s="49"/>
      <c r="EA241" s="49"/>
      <c r="EB241" s="49"/>
      <c r="EC241" s="49"/>
      <c r="ED241" s="49"/>
      <c r="EE241" s="49"/>
      <c r="EF241" s="49"/>
      <c r="EG241" s="49"/>
      <c r="EH241" s="49"/>
      <c r="EI241" s="49"/>
      <c r="EJ241" s="49"/>
      <c r="EK241" s="49"/>
      <c r="EL241" s="49"/>
      <c r="EM241" s="49"/>
      <c r="EN241" s="49"/>
      <c r="EO241" s="49"/>
      <c r="EP241" s="49"/>
      <c r="EQ241" s="49"/>
      <c r="ER241" s="49"/>
      <c r="ES241" s="49"/>
      <c r="ET241" s="49"/>
      <c r="EU241" s="49"/>
      <c r="EV241" s="49"/>
      <c r="EW241" s="49"/>
      <c r="EX241" s="49"/>
      <c r="EY241" s="49"/>
      <c r="EZ241" s="49"/>
      <c r="FA241" s="49"/>
      <c r="FB241" s="49"/>
      <c r="FC241" s="49"/>
    </row>
    <row r="242" spans="1:159" s="53" customFormat="1" ht="25.5">
      <c r="A242" s="159" t="s">
        <v>60</v>
      </c>
      <c r="B242" s="144" t="s">
        <v>291</v>
      </c>
      <c r="C242" s="191" t="s">
        <v>295</v>
      </c>
      <c r="D242" s="58" t="s">
        <v>139</v>
      </c>
      <c r="E242" s="58">
        <v>162</v>
      </c>
      <c r="F242" s="102">
        <v>630000</v>
      </c>
      <c r="G242" s="57">
        <v>1</v>
      </c>
      <c r="H242" s="162">
        <v>0</v>
      </c>
      <c r="I242" s="207">
        <v>150</v>
      </c>
      <c r="J242" s="120" t="str">
        <f>+'Estructura del Proyecto'!C$15</f>
        <v xml:space="preserve">Componente 1. Apoyo a la generación de estadísticas con calidad </v>
      </c>
      <c r="K242" s="58" t="s">
        <v>74</v>
      </c>
      <c r="L242" s="163">
        <v>44713</v>
      </c>
      <c r="M242" s="163">
        <v>44896</v>
      </c>
      <c r="N242" s="164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 s="49"/>
      <c r="AQ242" s="49"/>
      <c r="AR242" s="49"/>
      <c r="AS242" s="49"/>
      <c r="AT242" s="49"/>
      <c r="AU242" s="49"/>
      <c r="AV242" s="49"/>
      <c r="AW242" s="49"/>
      <c r="AX242" s="49"/>
      <c r="AY242" s="49"/>
      <c r="AZ242" s="49"/>
      <c r="BA242" s="49"/>
      <c r="BB242" s="49"/>
      <c r="BC242" s="49"/>
      <c r="BD242" s="49"/>
      <c r="BE242" s="49"/>
      <c r="BF242" s="49"/>
      <c r="BG242" s="49"/>
      <c r="BH242" s="49"/>
      <c r="BI242" s="49"/>
      <c r="BJ242" s="49"/>
      <c r="BK242" s="49"/>
      <c r="BL242" s="49"/>
      <c r="BM242" s="49"/>
      <c r="BN242" s="49"/>
      <c r="BO242" s="49"/>
      <c r="BP242" s="49"/>
      <c r="BQ242" s="49"/>
      <c r="BR242" s="49"/>
      <c r="BS242" s="49"/>
      <c r="BT242" s="49"/>
      <c r="BU242" s="49"/>
      <c r="BV242" s="49"/>
      <c r="BW242" s="49"/>
      <c r="BX242" s="49"/>
      <c r="BY242" s="49"/>
      <c r="BZ242" s="49"/>
      <c r="CA242" s="49"/>
      <c r="CB242" s="49"/>
      <c r="CC242" s="49"/>
      <c r="CD242" s="49"/>
      <c r="CE242" s="49"/>
      <c r="CF242" s="49"/>
      <c r="CG242" s="49"/>
      <c r="CH242" s="49"/>
      <c r="CI242" s="49"/>
      <c r="CJ242" s="49"/>
      <c r="CK242" s="49"/>
      <c r="CL242" s="49"/>
      <c r="CM242" s="49"/>
      <c r="CN242" s="49"/>
      <c r="CO242" s="49"/>
      <c r="CP242" s="49"/>
      <c r="CQ242" s="49"/>
      <c r="CR242" s="49"/>
      <c r="CS242" s="49"/>
      <c r="CT242" s="49"/>
      <c r="CU242" s="49"/>
      <c r="CV242" s="49"/>
      <c r="CW242" s="49"/>
      <c r="CX242" s="49"/>
      <c r="CY242" s="49"/>
      <c r="CZ242" s="49"/>
      <c r="DA242" s="49"/>
      <c r="DB242" s="49"/>
      <c r="DC242" s="49"/>
      <c r="DD242" s="49"/>
      <c r="DE242" s="49"/>
      <c r="DF242" s="49"/>
      <c r="DG242" s="49"/>
      <c r="DH242" s="49"/>
      <c r="DI242" s="49"/>
      <c r="DJ242" s="49"/>
      <c r="DK242" s="49"/>
      <c r="DL242" s="49"/>
      <c r="DM242" s="49"/>
      <c r="DN242" s="49"/>
      <c r="DO242" s="49"/>
      <c r="DP242" s="49"/>
      <c r="DQ242" s="49"/>
      <c r="DR242" s="49"/>
      <c r="DS242" s="49"/>
      <c r="DT242" s="49"/>
      <c r="DU242" s="49"/>
      <c r="DV242" s="49"/>
      <c r="DW242" s="49"/>
      <c r="DX242" s="49"/>
      <c r="DY242" s="49"/>
      <c r="DZ242" s="49"/>
      <c r="EA242" s="49"/>
      <c r="EB242" s="49"/>
      <c r="EC242" s="49"/>
      <c r="ED242" s="49"/>
      <c r="EE242" s="49"/>
      <c r="EF242" s="49"/>
      <c r="EG242" s="49"/>
      <c r="EH242" s="49"/>
      <c r="EI242" s="49"/>
      <c r="EJ242" s="49"/>
      <c r="EK242" s="49"/>
      <c r="EL242" s="49"/>
      <c r="EM242" s="49"/>
      <c r="EN242" s="49"/>
      <c r="EO242" s="49"/>
      <c r="EP242" s="49"/>
      <c r="EQ242" s="49"/>
      <c r="ER242" s="49"/>
      <c r="ES242" s="49"/>
      <c r="ET242" s="49"/>
      <c r="EU242" s="49"/>
      <c r="EV242" s="49"/>
      <c r="EW242" s="49"/>
      <c r="EX242" s="49"/>
      <c r="EY242" s="49"/>
      <c r="EZ242" s="49"/>
      <c r="FA242" s="49"/>
      <c r="FB242" s="49"/>
      <c r="FC242" s="49"/>
    </row>
    <row r="243" spans="1:159" s="53" customFormat="1" ht="25.5">
      <c r="A243" s="159" t="s">
        <v>60</v>
      </c>
      <c r="B243" s="144" t="s">
        <v>218</v>
      </c>
      <c r="C243" s="191" t="s">
        <v>224</v>
      </c>
      <c r="D243" s="58" t="s">
        <v>139</v>
      </c>
      <c r="E243" s="58">
        <v>163</v>
      </c>
      <c r="F243" s="102">
        <v>7800</v>
      </c>
      <c r="G243" s="57">
        <v>1</v>
      </c>
      <c r="H243" s="162">
        <v>0</v>
      </c>
      <c r="I243" s="207">
        <v>12</v>
      </c>
      <c r="J243" s="120" t="str">
        <f>+'Estructura del Proyecto'!C$15</f>
        <v xml:space="preserve">Componente 1. Apoyo a la generación de estadísticas con calidad </v>
      </c>
      <c r="K243" s="58" t="s">
        <v>74</v>
      </c>
      <c r="L243" s="163">
        <v>44713</v>
      </c>
      <c r="M243" s="163">
        <v>44896</v>
      </c>
      <c r="N243" s="164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 s="49"/>
      <c r="AQ243" s="49"/>
      <c r="AR243" s="49"/>
      <c r="AS243" s="49"/>
      <c r="AT243" s="49"/>
      <c r="AU243" s="49"/>
      <c r="AV243" s="49"/>
      <c r="AW243" s="49"/>
      <c r="AX243" s="49"/>
      <c r="AY243" s="49"/>
      <c r="AZ243" s="49"/>
      <c r="BA243" s="49"/>
      <c r="BB243" s="49"/>
      <c r="BC243" s="49"/>
      <c r="BD243" s="49"/>
      <c r="BE243" s="49"/>
      <c r="BF243" s="49"/>
      <c r="BG243" s="49"/>
      <c r="BH243" s="49"/>
      <c r="BI243" s="49"/>
      <c r="BJ243" s="49"/>
      <c r="BK243" s="49"/>
      <c r="BL243" s="49"/>
      <c r="BM243" s="49"/>
      <c r="BN243" s="49"/>
      <c r="BO243" s="49"/>
      <c r="BP243" s="49"/>
      <c r="BQ243" s="49"/>
      <c r="BR243" s="49"/>
      <c r="BS243" s="49"/>
      <c r="BT243" s="49"/>
      <c r="BU243" s="49"/>
      <c r="BV243" s="49"/>
      <c r="BW243" s="49"/>
      <c r="BX243" s="49"/>
      <c r="BY243" s="49"/>
      <c r="BZ243" s="49"/>
      <c r="CA243" s="49"/>
      <c r="CB243" s="49"/>
      <c r="CC243" s="49"/>
      <c r="CD243" s="49"/>
      <c r="CE243" s="49"/>
      <c r="CF243" s="49"/>
      <c r="CG243" s="49"/>
      <c r="CH243" s="49"/>
      <c r="CI243" s="49"/>
      <c r="CJ243" s="49"/>
      <c r="CK243" s="49"/>
      <c r="CL243" s="49"/>
      <c r="CM243" s="49"/>
      <c r="CN243" s="49"/>
      <c r="CO243" s="49"/>
      <c r="CP243" s="49"/>
      <c r="CQ243" s="49"/>
      <c r="CR243" s="49"/>
      <c r="CS243" s="49"/>
      <c r="CT243" s="49"/>
      <c r="CU243" s="49"/>
      <c r="CV243" s="49"/>
      <c r="CW243" s="49"/>
      <c r="CX243" s="49"/>
      <c r="CY243" s="49"/>
      <c r="CZ243" s="49"/>
      <c r="DA243" s="49"/>
      <c r="DB243" s="49"/>
      <c r="DC243" s="49"/>
      <c r="DD243" s="49"/>
      <c r="DE243" s="49"/>
      <c r="DF243" s="49"/>
      <c r="DG243" s="49"/>
      <c r="DH243" s="49"/>
      <c r="DI243" s="49"/>
      <c r="DJ243" s="49"/>
      <c r="DK243" s="49"/>
      <c r="DL243" s="49"/>
      <c r="DM243" s="49"/>
      <c r="DN243" s="49"/>
      <c r="DO243" s="49"/>
      <c r="DP243" s="49"/>
      <c r="DQ243" s="49"/>
      <c r="DR243" s="49"/>
      <c r="DS243" s="49"/>
      <c r="DT243" s="49"/>
      <c r="DU243" s="49"/>
      <c r="DV243" s="49"/>
      <c r="DW243" s="49"/>
      <c r="DX243" s="49"/>
      <c r="DY243" s="49"/>
      <c r="DZ243" s="49"/>
      <c r="EA243" s="49"/>
      <c r="EB243" s="49"/>
      <c r="EC243" s="49"/>
      <c r="ED243" s="49"/>
      <c r="EE243" s="49"/>
      <c r="EF243" s="49"/>
      <c r="EG243" s="49"/>
      <c r="EH243" s="49"/>
      <c r="EI243" s="49"/>
      <c r="EJ243" s="49"/>
      <c r="EK243" s="49"/>
      <c r="EL243" s="49"/>
      <c r="EM243" s="49"/>
      <c r="EN243" s="49"/>
      <c r="EO243" s="49"/>
      <c r="EP243" s="49"/>
      <c r="EQ243" s="49"/>
      <c r="ER243" s="49"/>
      <c r="ES243" s="49"/>
      <c r="ET243" s="49"/>
      <c r="EU243" s="49"/>
      <c r="EV243" s="49"/>
      <c r="EW243" s="49"/>
      <c r="EX243" s="49"/>
      <c r="EY243" s="49"/>
      <c r="EZ243" s="49"/>
      <c r="FA243" s="49"/>
      <c r="FB243" s="49"/>
      <c r="FC243" s="49"/>
    </row>
    <row r="244" spans="1:159" s="53" customFormat="1" ht="25.5">
      <c r="A244" s="159" t="s">
        <v>60</v>
      </c>
      <c r="B244" s="144" t="s">
        <v>218</v>
      </c>
      <c r="C244" s="191" t="s">
        <v>225</v>
      </c>
      <c r="D244" s="58" t="s">
        <v>139</v>
      </c>
      <c r="E244" s="58">
        <v>164</v>
      </c>
      <c r="F244" s="102">
        <v>19800</v>
      </c>
      <c r="G244" s="57">
        <v>1</v>
      </c>
      <c r="H244" s="162">
        <v>0</v>
      </c>
      <c r="I244" s="207">
        <v>36</v>
      </c>
      <c r="J244" s="120" t="str">
        <f>+'Estructura del Proyecto'!C$15</f>
        <v xml:space="preserve">Componente 1. Apoyo a la generación de estadísticas con calidad </v>
      </c>
      <c r="K244" s="58" t="s">
        <v>74</v>
      </c>
      <c r="L244" s="163">
        <v>44713</v>
      </c>
      <c r="M244" s="163">
        <v>44896</v>
      </c>
      <c r="N244" s="16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 s="49"/>
      <c r="AQ244" s="49"/>
      <c r="AR244" s="49"/>
      <c r="AS244" s="49"/>
      <c r="AT244" s="49"/>
      <c r="AU244" s="49"/>
      <c r="AV244" s="49"/>
      <c r="AW244" s="49"/>
      <c r="AX244" s="49"/>
      <c r="AY244" s="49"/>
      <c r="AZ244" s="49"/>
      <c r="BA244" s="49"/>
      <c r="BB244" s="49"/>
      <c r="BC244" s="49"/>
      <c r="BD244" s="49"/>
      <c r="BE244" s="49"/>
      <c r="BF244" s="49"/>
      <c r="BG244" s="49"/>
      <c r="BH244" s="49"/>
      <c r="BI244" s="49"/>
      <c r="BJ244" s="49"/>
      <c r="BK244" s="49"/>
      <c r="BL244" s="49"/>
      <c r="BM244" s="49"/>
      <c r="BN244" s="49"/>
      <c r="BO244" s="49"/>
      <c r="BP244" s="49"/>
      <c r="BQ244" s="49"/>
      <c r="BR244" s="49"/>
      <c r="BS244" s="49"/>
      <c r="BT244" s="49"/>
      <c r="BU244" s="49"/>
      <c r="BV244" s="49"/>
      <c r="BW244" s="49"/>
      <c r="BX244" s="49"/>
      <c r="BY244" s="49"/>
      <c r="BZ244" s="49"/>
      <c r="CA244" s="49"/>
      <c r="CB244" s="49"/>
      <c r="CC244" s="49"/>
      <c r="CD244" s="49"/>
      <c r="CE244" s="49"/>
      <c r="CF244" s="49"/>
      <c r="CG244" s="49"/>
      <c r="CH244" s="49"/>
      <c r="CI244" s="49"/>
      <c r="CJ244" s="49"/>
      <c r="CK244" s="49"/>
      <c r="CL244" s="49"/>
      <c r="CM244" s="49"/>
      <c r="CN244" s="49"/>
      <c r="CO244" s="49"/>
      <c r="CP244" s="49"/>
      <c r="CQ244" s="49"/>
      <c r="CR244" s="49"/>
      <c r="CS244" s="49"/>
      <c r="CT244" s="49"/>
      <c r="CU244" s="49"/>
      <c r="CV244" s="49"/>
      <c r="CW244" s="49"/>
      <c r="CX244" s="49"/>
      <c r="CY244" s="49"/>
      <c r="CZ244" s="49"/>
      <c r="DA244" s="49"/>
      <c r="DB244" s="49"/>
      <c r="DC244" s="49"/>
      <c r="DD244" s="49"/>
      <c r="DE244" s="49"/>
      <c r="DF244" s="49"/>
      <c r="DG244" s="49"/>
      <c r="DH244" s="49"/>
      <c r="DI244" s="49"/>
      <c r="DJ244" s="49"/>
      <c r="DK244" s="49"/>
      <c r="DL244" s="49"/>
      <c r="DM244" s="49"/>
      <c r="DN244" s="49"/>
      <c r="DO244" s="49"/>
      <c r="DP244" s="49"/>
      <c r="DQ244" s="49"/>
      <c r="DR244" s="49"/>
      <c r="DS244" s="49"/>
      <c r="DT244" s="49"/>
      <c r="DU244" s="49"/>
      <c r="DV244" s="49"/>
      <c r="DW244" s="49"/>
      <c r="DX244" s="49"/>
      <c r="DY244" s="49"/>
      <c r="DZ244" s="49"/>
      <c r="EA244" s="49"/>
      <c r="EB244" s="49"/>
      <c r="EC244" s="49"/>
      <c r="ED244" s="49"/>
      <c r="EE244" s="49"/>
      <c r="EF244" s="49"/>
      <c r="EG244" s="49"/>
      <c r="EH244" s="49"/>
      <c r="EI244" s="49"/>
      <c r="EJ244" s="49"/>
      <c r="EK244" s="49"/>
      <c r="EL244" s="49"/>
      <c r="EM244" s="49"/>
      <c r="EN244" s="49"/>
      <c r="EO244" s="49"/>
      <c r="EP244" s="49"/>
      <c r="EQ244" s="49"/>
      <c r="ER244" s="49"/>
      <c r="ES244" s="49"/>
      <c r="ET244" s="49"/>
      <c r="EU244" s="49"/>
      <c r="EV244" s="49"/>
      <c r="EW244" s="49"/>
      <c r="EX244" s="49"/>
      <c r="EY244" s="49"/>
      <c r="EZ244" s="49"/>
      <c r="FA244" s="49"/>
      <c r="FB244" s="49"/>
      <c r="FC244" s="49"/>
    </row>
    <row r="245" spans="1:159" s="53" customFormat="1" ht="25.5">
      <c r="A245" s="159" t="s">
        <v>60</v>
      </c>
      <c r="B245" s="144" t="s">
        <v>218</v>
      </c>
      <c r="C245" s="191" t="s">
        <v>265</v>
      </c>
      <c r="D245" s="58" t="s">
        <v>139</v>
      </c>
      <c r="E245" s="58">
        <v>165</v>
      </c>
      <c r="F245" s="102">
        <v>2500</v>
      </c>
      <c r="G245" s="57">
        <v>1</v>
      </c>
      <c r="H245" s="162">
        <v>0</v>
      </c>
      <c r="I245" s="207">
        <v>5</v>
      </c>
      <c r="J245" s="120" t="str">
        <f>+'Estructura del Proyecto'!C$15</f>
        <v xml:space="preserve">Componente 1. Apoyo a la generación de estadísticas con calidad </v>
      </c>
      <c r="K245" s="58" t="s">
        <v>74</v>
      </c>
      <c r="L245" s="163">
        <v>44713</v>
      </c>
      <c r="M245" s="163">
        <v>44896</v>
      </c>
      <c r="N245" s="164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 s="49"/>
      <c r="AQ245" s="49"/>
      <c r="AR245" s="49"/>
      <c r="AS245" s="49"/>
      <c r="AT245" s="49"/>
      <c r="AU245" s="49"/>
      <c r="AV245" s="49"/>
      <c r="AW245" s="49"/>
      <c r="AX245" s="49"/>
      <c r="AY245" s="49"/>
      <c r="AZ245" s="49"/>
      <c r="BA245" s="49"/>
      <c r="BB245" s="49"/>
      <c r="BC245" s="49"/>
      <c r="BD245" s="49"/>
      <c r="BE245" s="49"/>
      <c r="BF245" s="49"/>
      <c r="BG245" s="49"/>
      <c r="BH245" s="49"/>
      <c r="BI245" s="49"/>
      <c r="BJ245" s="49"/>
      <c r="BK245" s="49"/>
      <c r="BL245" s="49"/>
      <c r="BM245" s="49"/>
      <c r="BN245" s="49"/>
      <c r="BO245" s="49"/>
      <c r="BP245" s="49"/>
      <c r="BQ245" s="49"/>
      <c r="BR245" s="49"/>
      <c r="BS245" s="49"/>
      <c r="BT245" s="49"/>
      <c r="BU245" s="49"/>
      <c r="BV245" s="49"/>
      <c r="BW245" s="49"/>
      <c r="BX245" s="49"/>
      <c r="BY245" s="49"/>
      <c r="BZ245" s="49"/>
      <c r="CA245" s="49"/>
      <c r="CB245" s="49"/>
      <c r="CC245" s="49"/>
      <c r="CD245" s="49"/>
      <c r="CE245" s="49"/>
      <c r="CF245" s="49"/>
      <c r="CG245" s="49"/>
      <c r="CH245" s="49"/>
      <c r="CI245" s="49"/>
      <c r="CJ245" s="49"/>
      <c r="CK245" s="49"/>
      <c r="CL245" s="49"/>
      <c r="CM245" s="49"/>
      <c r="CN245" s="49"/>
      <c r="CO245" s="49"/>
      <c r="CP245" s="49"/>
      <c r="CQ245" s="49"/>
      <c r="CR245" s="49"/>
      <c r="CS245" s="49"/>
      <c r="CT245" s="49"/>
      <c r="CU245" s="49"/>
      <c r="CV245" s="49"/>
      <c r="CW245" s="49"/>
      <c r="CX245" s="49"/>
      <c r="CY245" s="49"/>
      <c r="CZ245" s="49"/>
      <c r="DA245" s="49"/>
      <c r="DB245" s="49"/>
      <c r="DC245" s="49"/>
      <c r="DD245" s="49"/>
      <c r="DE245" s="49"/>
      <c r="DF245" s="49"/>
      <c r="DG245" s="49"/>
      <c r="DH245" s="49"/>
      <c r="DI245" s="49"/>
      <c r="DJ245" s="49"/>
      <c r="DK245" s="49"/>
      <c r="DL245" s="49"/>
      <c r="DM245" s="49"/>
      <c r="DN245" s="49"/>
      <c r="DO245" s="49"/>
      <c r="DP245" s="49"/>
      <c r="DQ245" s="49"/>
      <c r="DR245" s="49"/>
      <c r="DS245" s="49"/>
      <c r="DT245" s="49"/>
      <c r="DU245" s="49"/>
      <c r="DV245" s="49"/>
      <c r="DW245" s="49"/>
      <c r="DX245" s="49"/>
      <c r="DY245" s="49"/>
      <c r="DZ245" s="49"/>
      <c r="EA245" s="49"/>
      <c r="EB245" s="49"/>
      <c r="EC245" s="49"/>
      <c r="ED245" s="49"/>
      <c r="EE245" s="49"/>
      <c r="EF245" s="49"/>
      <c r="EG245" s="49"/>
      <c r="EH245" s="49"/>
      <c r="EI245" s="49"/>
      <c r="EJ245" s="49"/>
      <c r="EK245" s="49"/>
      <c r="EL245" s="49"/>
      <c r="EM245" s="49"/>
      <c r="EN245" s="49"/>
      <c r="EO245" s="49"/>
      <c r="EP245" s="49"/>
      <c r="EQ245" s="49"/>
      <c r="ER245" s="49"/>
      <c r="ES245" s="49"/>
      <c r="ET245" s="49"/>
      <c r="EU245" s="49"/>
      <c r="EV245" s="49"/>
      <c r="EW245" s="49"/>
      <c r="EX245" s="49"/>
      <c r="EY245" s="49"/>
      <c r="EZ245" s="49"/>
      <c r="FA245" s="49"/>
      <c r="FB245" s="49"/>
      <c r="FC245" s="49"/>
    </row>
    <row r="246" spans="1:159" s="53" customFormat="1" ht="25.5">
      <c r="A246" s="159" t="s">
        <v>60</v>
      </c>
      <c r="B246" s="144" t="s">
        <v>227</v>
      </c>
      <c r="C246" s="191" t="s">
        <v>228</v>
      </c>
      <c r="D246" s="58" t="s">
        <v>139</v>
      </c>
      <c r="E246" s="58">
        <v>166</v>
      </c>
      <c r="F246" s="102">
        <v>5200</v>
      </c>
      <c r="G246" s="57">
        <v>1</v>
      </c>
      <c r="H246" s="162">
        <v>0</v>
      </c>
      <c r="I246" s="207">
        <v>1</v>
      </c>
      <c r="J246" s="120" t="str">
        <f>+'Estructura del Proyecto'!C$15</f>
        <v xml:space="preserve">Componente 1. Apoyo a la generación de estadísticas con calidad </v>
      </c>
      <c r="K246" s="58" t="s">
        <v>74</v>
      </c>
      <c r="L246" s="163">
        <v>44713</v>
      </c>
      <c r="M246" s="163">
        <v>44896</v>
      </c>
      <c r="N246" s="164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 s="49"/>
      <c r="AQ246" s="49"/>
      <c r="AR246" s="49"/>
      <c r="AS246" s="49"/>
      <c r="AT246" s="49"/>
      <c r="AU246" s="49"/>
      <c r="AV246" s="49"/>
      <c r="AW246" s="49"/>
      <c r="AX246" s="49"/>
      <c r="AY246" s="49"/>
      <c r="AZ246" s="49"/>
      <c r="BA246" s="49"/>
      <c r="BB246" s="49"/>
      <c r="BC246" s="49"/>
      <c r="BD246" s="49"/>
      <c r="BE246" s="49"/>
      <c r="BF246" s="49"/>
      <c r="BG246" s="49"/>
      <c r="BH246" s="49"/>
      <c r="BI246" s="49"/>
      <c r="BJ246" s="49"/>
      <c r="BK246" s="49"/>
      <c r="BL246" s="49"/>
      <c r="BM246" s="49"/>
      <c r="BN246" s="49"/>
      <c r="BO246" s="49"/>
      <c r="BP246" s="49"/>
      <c r="BQ246" s="49"/>
      <c r="BR246" s="49"/>
      <c r="BS246" s="49"/>
      <c r="BT246" s="49"/>
      <c r="BU246" s="49"/>
      <c r="BV246" s="49"/>
      <c r="BW246" s="49"/>
      <c r="BX246" s="49"/>
      <c r="BY246" s="49"/>
      <c r="BZ246" s="49"/>
      <c r="CA246" s="49"/>
      <c r="CB246" s="49"/>
      <c r="CC246" s="49"/>
      <c r="CD246" s="49"/>
      <c r="CE246" s="49"/>
      <c r="CF246" s="49"/>
      <c r="CG246" s="49"/>
      <c r="CH246" s="49"/>
      <c r="CI246" s="49"/>
      <c r="CJ246" s="49"/>
      <c r="CK246" s="49"/>
      <c r="CL246" s="49"/>
      <c r="CM246" s="49"/>
      <c r="CN246" s="49"/>
      <c r="CO246" s="49"/>
      <c r="CP246" s="49"/>
      <c r="CQ246" s="49"/>
      <c r="CR246" s="49"/>
      <c r="CS246" s="49"/>
      <c r="CT246" s="49"/>
      <c r="CU246" s="49"/>
      <c r="CV246" s="49"/>
      <c r="CW246" s="49"/>
      <c r="CX246" s="49"/>
      <c r="CY246" s="49"/>
      <c r="CZ246" s="49"/>
      <c r="DA246" s="49"/>
      <c r="DB246" s="49"/>
      <c r="DC246" s="49"/>
      <c r="DD246" s="49"/>
      <c r="DE246" s="49"/>
      <c r="DF246" s="49"/>
      <c r="DG246" s="49"/>
      <c r="DH246" s="49"/>
      <c r="DI246" s="49"/>
      <c r="DJ246" s="49"/>
      <c r="DK246" s="49"/>
      <c r="DL246" s="49"/>
      <c r="DM246" s="49"/>
      <c r="DN246" s="49"/>
      <c r="DO246" s="49"/>
      <c r="DP246" s="49"/>
      <c r="DQ246" s="49"/>
      <c r="DR246" s="49"/>
      <c r="DS246" s="49"/>
      <c r="DT246" s="49"/>
      <c r="DU246" s="49"/>
      <c r="DV246" s="49"/>
      <c r="DW246" s="49"/>
      <c r="DX246" s="49"/>
      <c r="DY246" s="49"/>
      <c r="DZ246" s="49"/>
      <c r="EA246" s="49"/>
      <c r="EB246" s="49"/>
      <c r="EC246" s="49"/>
      <c r="ED246" s="49"/>
      <c r="EE246" s="49"/>
      <c r="EF246" s="49"/>
      <c r="EG246" s="49"/>
      <c r="EH246" s="49"/>
      <c r="EI246" s="49"/>
      <c r="EJ246" s="49"/>
      <c r="EK246" s="49"/>
      <c r="EL246" s="49"/>
      <c r="EM246" s="49"/>
      <c r="EN246" s="49"/>
      <c r="EO246" s="49"/>
      <c r="EP246" s="49"/>
      <c r="EQ246" s="49"/>
      <c r="ER246" s="49"/>
      <c r="ES246" s="49"/>
      <c r="ET246" s="49"/>
      <c r="EU246" s="49"/>
      <c r="EV246" s="49"/>
      <c r="EW246" s="49"/>
      <c r="EX246" s="49"/>
      <c r="EY246" s="49"/>
      <c r="EZ246" s="49"/>
      <c r="FA246" s="49"/>
      <c r="FB246" s="49"/>
      <c r="FC246" s="49"/>
    </row>
    <row r="247" spans="1:159" s="53" customFormat="1" ht="25.5">
      <c r="A247" s="159" t="s">
        <v>60</v>
      </c>
      <c r="B247" s="144" t="s">
        <v>227</v>
      </c>
      <c r="C247" s="191" t="s">
        <v>229</v>
      </c>
      <c r="D247" s="58" t="s">
        <v>139</v>
      </c>
      <c r="E247" s="58">
        <v>167</v>
      </c>
      <c r="F247" s="102">
        <v>4400</v>
      </c>
      <c r="G247" s="57">
        <v>1</v>
      </c>
      <c r="H247" s="162">
        <v>0</v>
      </c>
      <c r="I247" s="207">
        <v>1</v>
      </c>
      <c r="J247" s="120" t="str">
        <f>+'Estructura del Proyecto'!C$15</f>
        <v xml:space="preserve">Componente 1. Apoyo a la generación de estadísticas con calidad </v>
      </c>
      <c r="K247" s="58" t="s">
        <v>74</v>
      </c>
      <c r="L247" s="163">
        <v>44713</v>
      </c>
      <c r="M247" s="163">
        <v>44896</v>
      </c>
      <c r="N247" s="164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 s="49"/>
      <c r="AQ247" s="49"/>
      <c r="AR247" s="49"/>
      <c r="AS247" s="49"/>
      <c r="AT247" s="49"/>
      <c r="AU247" s="49"/>
      <c r="AV247" s="49"/>
      <c r="AW247" s="49"/>
      <c r="AX247" s="49"/>
      <c r="AY247" s="49"/>
      <c r="AZ247" s="49"/>
      <c r="BA247" s="49"/>
      <c r="BB247" s="49"/>
      <c r="BC247" s="49"/>
      <c r="BD247" s="49"/>
      <c r="BE247" s="49"/>
      <c r="BF247" s="49"/>
      <c r="BG247" s="49"/>
      <c r="BH247" s="49"/>
      <c r="BI247" s="49"/>
      <c r="BJ247" s="49"/>
      <c r="BK247" s="49"/>
      <c r="BL247" s="49"/>
      <c r="BM247" s="49"/>
      <c r="BN247" s="49"/>
      <c r="BO247" s="49"/>
      <c r="BP247" s="49"/>
      <c r="BQ247" s="49"/>
      <c r="BR247" s="49"/>
      <c r="BS247" s="49"/>
      <c r="BT247" s="49"/>
      <c r="BU247" s="49"/>
      <c r="BV247" s="49"/>
      <c r="BW247" s="49"/>
      <c r="BX247" s="49"/>
      <c r="BY247" s="49"/>
      <c r="BZ247" s="49"/>
      <c r="CA247" s="49"/>
      <c r="CB247" s="49"/>
      <c r="CC247" s="49"/>
      <c r="CD247" s="49"/>
      <c r="CE247" s="49"/>
      <c r="CF247" s="49"/>
      <c r="CG247" s="49"/>
      <c r="CH247" s="49"/>
      <c r="CI247" s="49"/>
      <c r="CJ247" s="49"/>
      <c r="CK247" s="49"/>
      <c r="CL247" s="49"/>
      <c r="CM247" s="49"/>
      <c r="CN247" s="49"/>
      <c r="CO247" s="49"/>
      <c r="CP247" s="49"/>
      <c r="CQ247" s="49"/>
      <c r="CR247" s="49"/>
      <c r="CS247" s="49"/>
      <c r="CT247" s="49"/>
      <c r="CU247" s="49"/>
      <c r="CV247" s="49"/>
      <c r="CW247" s="49"/>
      <c r="CX247" s="49"/>
      <c r="CY247" s="49"/>
      <c r="CZ247" s="49"/>
      <c r="DA247" s="49"/>
      <c r="DB247" s="49"/>
      <c r="DC247" s="49"/>
      <c r="DD247" s="49"/>
      <c r="DE247" s="49"/>
      <c r="DF247" s="49"/>
      <c r="DG247" s="49"/>
      <c r="DH247" s="49"/>
      <c r="DI247" s="49"/>
      <c r="DJ247" s="49"/>
      <c r="DK247" s="49"/>
      <c r="DL247" s="49"/>
      <c r="DM247" s="49"/>
      <c r="DN247" s="49"/>
      <c r="DO247" s="49"/>
      <c r="DP247" s="49"/>
      <c r="DQ247" s="49"/>
      <c r="DR247" s="49"/>
      <c r="DS247" s="49"/>
      <c r="DT247" s="49"/>
      <c r="DU247" s="49"/>
      <c r="DV247" s="49"/>
      <c r="DW247" s="49"/>
      <c r="DX247" s="49"/>
      <c r="DY247" s="49"/>
      <c r="DZ247" s="49"/>
      <c r="EA247" s="49"/>
      <c r="EB247" s="49"/>
      <c r="EC247" s="49"/>
      <c r="ED247" s="49"/>
      <c r="EE247" s="49"/>
      <c r="EF247" s="49"/>
      <c r="EG247" s="49"/>
      <c r="EH247" s="49"/>
      <c r="EI247" s="49"/>
      <c r="EJ247" s="49"/>
      <c r="EK247" s="49"/>
      <c r="EL247" s="49"/>
      <c r="EM247" s="49"/>
      <c r="EN247" s="49"/>
      <c r="EO247" s="49"/>
      <c r="EP247" s="49"/>
      <c r="EQ247" s="49"/>
      <c r="ER247" s="49"/>
      <c r="ES247" s="49"/>
      <c r="ET247" s="49"/>
      <c r="EU247" s="49"/>
      <c r="EV247" s="49"/>
      <c r="EW247" s="49"/>
      <c r="EX247" s="49"/>
      <c r="EY247" s="49"/>
      <c r="EZ247" s="49"/>
      <c r="FA247" s="49"/>
      <c r="FB247" s="49"/>
      <c r="FC247" s="49"/>
    </row>
    <row r="248" spans="1:159" s="53" customFormat="1" ht="25.5">
      <c r="A248" s="159" t="s">
        <v>60</v>
      </c>
      <c r="B248" s="144" t="s">
        <v>245</v>
      </c>
      <c r="C248" s="191" t="s">
        <v>247</v>
      </c>
      <c r="D248" s="58" t="s">
        <v>139</v>
      </c>
      <c r="E248" s="58">
        <v>168</v>
      </c>
      <c r="F248" s="102">
        <v>9600</v>
      </c>
      <c r="G248" s="57">
        <v>1</v>
      </c>
      <c r="H248" s="162">
        <v>0</v>
      </c>
      <c r="I248" s="207">
        <v>2</v>
      </c>
      <c r="J248" s="120" t="str">
        <f>+'Estructura del Proyecto'!C$15</f>
        <v xml:space="preserve">Componente 1. Apoyo a la generación de estadísticas con calidad </v>
      </c>
      <c r="K248" s="58" t="s">
        <v>74</v>
      </c>
      <c r="L248" s="163">
        <v>44713</v>
      </c>
      <c r="M248" s="163">
        <v>44896</v>
      </c>
      <c r="N248" s="164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 s="49"/>
      <c r="AQ248" s="49"/>
      <c r="AR248" s="49"/>
      <c r="AS248" s="49"/>
      <c r="AT248" s="49"/>
      <c r="AU248" s="49"/>
      <c r="AV248" s="49"/>
      <c r="AW248" s="49"/>
      <c r="AX248" s="49"/>
      <c r="AY248" s="49"/>
      <c r="AZ248" s="49"/>
      <c r="BA248" s="49"/>
      <c r="BB248" s="49"/>
      <c r="BC248" s="49"/>
      <c r="BD248" s="49"/>
      <c r="BE248" s="49"/>
      <c r="BF248" s="49"/>
      <c r="BG248" s="49"/>
      <c r="BH248" s="49"/>
      <c r="BI248" s="49"/>
      <c r="BJ248" s="49"/>
      <c r="BK248" s="49"/>
      <c r="BL248" s="49"/>
      <c r="BM248" s="49"/>
      <c r="BN248" s="49"/>
      <c r="BO248" s="49"/>
      <c r="BP248" s="49"/>
      <c r="BQ248" s="49"/>
      <c r="BR248" s="49"/>
      <c r="BS248" s="49"/>
      <c r="BT248" s="49"/>
      <c r="BU248" s="49"/>
      <c r="BV248" s="49"/>
      <c r="BW248" s="49"/>
      <c r="BX248" s="49"/>
      <c r="BY248" s="49"/>
      <c r="BZ248" s="49"/>
      <c r="CA248" s="49"/>
      <c r="CB248" s="49"/>
      <c r="CC248" s="49"/>
      <c r="CD248" s="49"/>
      <c r="CE248" s="49"/>
      <c r="CF248" s="49"/>
      <c r="CG248" s="49"/>
      <c r="CH248" s="49"/>
      <c r="CI248" s="49"/>
      <c r="CJ248" s="49"/>
      <c r="CK248" s="49"/>
      <c r="CL248" s="49"/>
      <c r="CM248" s="49"/>
      <c r="CN248" s="49"/>
      <c r="CO248" s="49"/>
      <c r="CP248" s="49"/>
      <c r="CQ248" s="49"/>
      <c r="CR248" s="49"/>
      <c r="CS248" s="49"/>
      <c r="CT248" s="49"/>
      <c r="CU248" s="49"/>
      <c r="CV248" s="49"/>
      <c r="CW248" s="49"/>
      <c r="CX248" s="49"/>
      <c r="CY248" s="49"/>
      <c r="CZ248" s="49"/>
      <c r="DA248" s="49"/>
      <c r="DB248" s="49"/>
      <c r="DC248" s="49"/>
      <c r="DD248" s="49"/>
      <c r="DE248" s="49"/>
      <c r="DF248" s="49"/>
      <c r="DG248" s="49"/>
      <c r="DH248" s="49"/>
      <c r="DI248" s="49"/>
      <c r="DJ248" s="49"/>
      <c r="DK248" s="49"/>
      <c r="DL248" s="49"/>
      <c r="DM248" s="49"/>
      <c r="DN248" s="49"/>
      <c r="DO248" s="49"/>
      <c r="DP248" s="49"/>
      <c r="DQ248" s="49"/>
      <c r="DR248" s="49"/>
      <c r="DS248" s="49"/>
      <c r="DT248" s="49"/>
      <c r="DU248" s="49"/>
      <c r="DV248" s="49"/>
      <c r="DW248" s="49"/>
      <c r="DX248" s="49"/>
      <c r="DY248" s="49"/>
      <c r="DZ248" s="49"/>
      <c r="EA248" s="49"/>
      <c r="EB248" s="49"/>
      <c r="EC248" s="49"/>
      <c r="ED248" s="49"/>
      <c r="EE248" s="49"/>
      <c r="EF248" s="49"/>
      <c r="EG248" s="49"/>
      <c r="EH248" s="49"/>
      <c r="EI248" s="49"/>
      <c r="EJ248" s="49"/>
      <c r="EK248" s="49"/>
      <c r="EL248" s="49"/>
      <c r="EM248" s="49"/>
      <c r="EN248" s="49"/>
      <c r="EO248" s="49"/>
      <c r="EP248" s="49"/>
      <c r="EQ248" s="49"/>
      <c r="ER248" s="49"/>
      <c r="ES248" s="49"/>
      <c r="ET248" s="49"/>
      <c r="EU248" s="49"/>
      <c r="EV248" s="49"/>
      <c r="EW248" s="49"/>
      <c r="EX248" s="49"/>
      <c r="EY248" s="49"/>
      <c r="EZ248" s="49"/>
      <c r="FA248" s="49"/>
      <c r="FB248" s="49"/>
      <c r="FC248" s="49"/>
    </row>
    <row r="249" spans="1:159" s="53" customFormat="1" ht="25.5">
      <c r="A249" s="159" t="s">
        <v>60</v>
      </c>
      <c r="B249" s="144" t="s">
        <v>245</v>
      </c>
      <c r="C249" s="191" t="s">
        <v>248</v>
      </c>
      <c r="D249" s="58" t="s">
        <v>139</v>
      </c>
      <c r="E249" s="58">
        <v>169</v>
      </c>
      <c r="F249" s="102">
        <v>156000</v>
      </c>
      <c r="G249" s="57">
        <v>1</v>
      </c>
      <c r="H249" s="162">
        <v>0</v>
      </c>
      <c r="I249" s="207">
        <v>40</v>
      </c>
      <c r="J249" s="120" t="str">
        <f>+'Estructura del Proyecto'!C$15</f>
        <v xml:space="preserve">Componente 1. Apoyo a la generación de estadísticas con calidad </v>
      </c>
      <c r="K249" s="58" t="s">
        <v>74</v>
      </c>
      <c r="L249" s="163">
        <v>44713</v>
      </c>
      <c r="M249" s="163">
        <v>44896</v>
      </c>
      <c r="N249" s="164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 s="49"/>
      <c r="AQ249" s="49"/>
      <c r="AR249" s="49"/>
      <c r="AS249" s="49"/>
      <c r="AT249" s="49"/>
      <c r="AU249" s="49"/>
      <c r="AV249" s="49"/>
      <c r="AW249" s="49"/>
      <c r="AX249" s="49"/>
      <c r="AY249" s="49"/>
      <c r="AZ249" s="49"/>
      <c r="BA249" s="49"/>
      <c r="BB249" s="49"/>
      <c r="BC249" s="49"/>
      <c r="BD249" s="49"/>
      <c r="BE249" s="49"/>
      <c r="BF249" s="49"/>
      <c r="BG249" s="49"/>
      <c r="BH249" s="49"/>
      <c r="BI249" s="49"/>
      <c r="BJ249" s="49"/>
      <c r="BK249" s="49"/>
      <c r="BL249" s="49"/>
      <c r="BM249" s="49"/>
      <c r="BN249" s="49"/>
      <c r="BO249" s="49"/>
      <c r="BP249" s="49"/>
      <c r="BQ249" s="49"/>
      <c r="BR249" s="49"/>
      <c r="BS249" s="49"/>
      <c r="BT249" s="49"/>
      <c r="BU249" s="49"/>
      <c r="BV249" s="49"/>
      <c r="BW249" s="49"/>
      <c r="BX249" s="49"/>
      <c r="BY249" s="49"/>
      <c r="BZ249" s="49"/>
      <c r="CA249" s="49"/>
      <c r="CB249" s="49"/>
      <c r="CC249" s="49"/>
      <c r="CD249" s="49"/>
      <c r="CE249" s="49"/>
      <c r="CF249" s="49"/>
      <c r="CG249" s="49"/>
      <c r="CH249" s="49"/>
      <c r="CI249" s="49"/>
      <c r="CJ249" s="49"/>
      <c r="CK249" s="49"/>
      <c r="CL249" s="49"/>
      <c r="CM249" s="49"/>
      <c r="CN249" s="49"/>
      <c r="CO249" s="49"/>
      <c r="CP249" s="49"/>
      <c r="CQ249" s="49"/>
      <c r="CR249" s="49"/>
      <c r="CS249" s="49"/>
      <c r="CT249" s="49"/>
      <c r="CU249" s="49"/>
      <c r="CV249" s="49"/>
      <c r="CW249" s="49"/>
      <c r="CX249" s="49"/>
      <c r="CY249" s="49"/>
      <c r="CZ249" s="49"/>
      <c r="DA249" s="49"/>
      <c r="DB249" s="49"/>
      <c r="DC249" s="49"/>
      <c r="DD249" s="49"/>
      <c r="DE249" s="49"/>
      <c r="DF249" s="49"/>
      <c r="DG249" s="49"/>
      <c r="DH249" s="49"/>
      <c r="DI249" s="49"/>
      <c r="DJ249" s="49"/>
      <c r="DK249" s="49"/>
      <c r="DL249" s="49"/>
      <c r="DM249" s="49"/>
      <c r="DN249" s="49"/>
      <c r="DO249" s="49"/>
      <c r="DP249" s="49"/>
      <c r="DQ249" s="49"/>
      <c r="DR249" s="49"/>
      <c r="DS249" s="49"/>
      <c r="DT249" s="49"/>
      <c r="DU249" s="49"/>
      <c r="DV249" s="49"/>
      <c r="DW249" s="49"/>
      <c r="DX249" s="49"/>
      <c r="DY249" s="49"/>
      <c r="DZ249" s="49"/>
      <c r="EA249" s="49"/>
      <c r="EB249" s="49"/>
      <c r="EC249" s="49"/>
      <c r="ED249" s="49"/>
      <c r="EE249" s="49"/>
      <c r="EF249" s="49"/>
      <c r="EG249" s="49"/>
      <c r="EH249" s="49"/>
      <c r="EI249" s="49"/>
      <c r="EJ249" s="49"/>
      <c r="EK249" s="49"/>
      <c r="EL249" s="49"/>
      <c r="EM249" s="49"/>
      <c r="EN249" s="49"/>
      <c r="EO249" s="49"/>
      <c r="EP249" s="49"/>
      <c r="EQ249" s="49"/>
      <c r="ER249" s="49"/>
      <c r="ES249" s="49"/>
      <c r="ET249" s="49"/>
      <c r="EU249" s="49"/>
      <c r="EV249" s="49"/>
      <c r="EW249" s="49"/>
      <c r="EX249" s="49"/>
      <c r="EY249" s="49"/>
      <c r="EZ249" s="49"/>
      <c r="FA249" s="49"/>
      <c r="FB249" s="49"/>
      <c r="FC249" s="49"/>
    </row>
    <row r="250" spans="1:159" s="53" customFormat="1" ht="25.5">
      <c r="A250" s="159" t="s">
        <v>60</v>
      </c>
      <c r="B250" s="144" t="s">
        <v>231</v>
      </c>
      <c r="C250" s="191" t="s">
        <v>266</v>
      </c>
      <c r="D250" s="58" t="s">
        <v>139</v>
      </c>
      <c r="E250" s="58">
        <v>170</v>
      </c>
      <c r="F250" s="102">
        <v>20400</v>
      </c>
      <c r="G250" s="57">
        <v>1</v>
      </c>
      <c r="H250" s="162">
        <v>0</v>
      </c>
      <c r="I250" s="207">
        <v>4</v>
      </c>
      <c r="J250" s="120" t="str">
        <f>+'Estructura del Proyecto'!C$15</f>
        <v xml:space="preserve">Componente 1. Apoyo a la generación de estadísticas con calidad </v>
      </c>
      <c r="K250" s="58" t="s">
        <v>74</v>
      </c>
      <c r="L250" s="163">
        <v>44713</v>
      </c>
      <c r="M250" s="163">
        <v>44896</v>
      </c>
      <c r="N250" s="164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 s="49"/>
      <c r="AQ250" s="49"/>
      <c r="AR250" s="49"/>
      <c r="AS250" s="49"/>
      <c r="AT250" s="49"/>
      <c r="AU250" s="49"/>
      <c r="AV250" s="49"/>
      <c r="AW250" s="49"/>
      <c r="AX250" s="49"/>
      <c r="AY250" s="49"/>
      <c r="AZ250" s="49"/>
      <c r="BA250" s="49"/>
      <c r="BB250" s="49"/>
      <c r="BC250" s="49"/>
      <c r="BD250" s="49"/>
      <c r="BE250" s="49"/>
      <c r="BF250" s="49"/>
      <c r="BG250" s="49"/>
      <c r="BH250" s="49"/>
      <c r="BI250" s="49"/>
      <c r="BJ250" s="49"/>
      <c r="BK250" s="49"/>
      <c r="BL250" s="49"/>
      <c r="BM250" s="49"/>
      <c r="BN250" s="49"/>
      <c r="BO250" s="49"/>
      <c r="BP250" s="49"/>
      <c r="BQ250" s="49"/>
      <c r="BR250" s="49"/>
      <c r="BS250" s="49"/>
      <c r="BT250" s="49"/>
      <c r="BU250" s="49"/>
      <c r="BV250" s="49"/>
      <c r="BW250" s="49"/>
      <c r="BX250" s="49"/>
      <c r="BY250" s="49"/>
      <c r="BZ250" s="49"/>
      <c r="CA250" s="49"/>
      <c r="CB250" s="49"/>
      <c r="CC250" s="49"/>
      <c r="CD250" s="49"/>
      <c r="CE250" s="49"/>
      <c r="CF250" s="49"/>
      <c r="CG250" s="49"/>
      <c r="CH250" s="49"/>
      <c r="CI250" s="49"/>
      <c r="CJ250" s="49"/>
      <c r="CK250" s="49"/>
      <c r="CL250" s="49"/>
      <c r="CM250" s="49"/>
      <c r="CN250" s="49"/>
      <c r="CO250" s="49"/>
      <c r="CP250" s="49"/>
      <c r="CQ250" s="49"/>
      <c r="CR250" s="49"/>
      <c r="CS250" s="49"/>
      <c r="CT250" s="49"/>
      <c r="CU250" s="49"/>
      <c r="CV250" s="49"/>
      <c r="CW250" s="49"/>
      <c r="CX250" s="49"/>
      <c r="CY250" s="49"/>
      <c r="CZ250" s="49"/>
      <c r="DA250" s="49"/>
      <c r="DB250" s="49"/>
      <c r="DC250" s="49"/>
      <c r="DD250" s="49"/>
      <c r="DE250" s="49"/>
      <c r="DF250" s="49"/>
      <c r="DG250" s="49"/>
      <c r="DH250" s="49"/>
      <c r="DI250" s="49"/>
      <c r="DJ250" s="49"/>
      <c r="DK250" s="49"/>
      <c r="DL250" s="49"/>
      <c r="DM250" s="49"/>
      <c r="DN250" s="49"/>
      <c r="DO250" s="49"/>
      <c r="DP250" s="49"/>
      <c r="DQ250" s="49"/>
      <c r="DR250" s="49"/>
      <c r="DS250" s="49"/>
      <c r="DT250" s="49"/>
      <c r="DU250" s="49"/>
      <c r="DV250" s="49"/>
      <c r="DW250" s="49"/>
      <c r="DX250" s="49"/>
      <c r="DY250" s="49"/>
      <c r="DZ250" s="49"/>
      <c r="EA250" s="49"/>
      <c r="EB250" s="49"/>
      <c r="EC250" s="49"/>
      <c r="ED250" s="49"/>
      <c r="EE250" s="49"/>
      <c r="EF250" s="49"/>
      <c r="EG250" s="49"/>
      <c r="EH250" s="49"/>
      <c r="EI250" s="49"/>
      <c r="EJ250" s="49"/>
      <c r="EK250" s="49"/>
      <c r="EL250" s="49"/>
      <c r="EM250" s="49"/>
      <c r="EN250" s="49"/>
      <c r="EO250" s="49"/>
      <c r="EP250" s="49"/>
      <c r="EQ250" s="49"/>
      <c r="ER250" s="49"/>
      <c r="ES250" s="49"/>
      <c r="ET250" s="49"/>
      <c r="EU250" s="49"/>
      <c r="EV250" s="49"/>
      <c r="EW250" s="49"/>
      <c r="EX250" s="49"/>
      <c r="EY250" s="49"/>
      <c r="EZ250" s="49"/>
      <c r="FA250" s="49"/>
      <c r="FB250" s="49"/>
      <c r="FC250" s="49"/>
    </row>
    <row r="251" spans="1:159" s="53" customFormat="1" ht="25.5">
      <c r="A251" s="159" t="s">
        <v>60</v>
      </c>
      <c r="B251" s="144" t="s">
        <v>231</v>
      </c>
      <c r="C251" s="191" t="s">
        <v>232</v>
      </c>
      <c r="D251" s="58" t="s">
        <v>139</v>
      </c>
      <c r="E251" s="58">
        <v>171</v>
      </c>
      <c r="F251" s="102">
        <v>202800</v>
      </c>
      <c r="G251" s="57">
        <v>1</v>
      </c>
      <c r="H251" s="162">
        <v>0</v>
      </c>
      <c r="I251" s="207">
        <v>52</v>
      </c>
      <c r="J251" s="120" t="str">
        <f>+'Estructura del Proyecto'!C$15</f>
        <v xml:space="preserve">Componente 1. Apoyo a la generación de estadísticas con calidad </v>
      </c>
      <c r="K251" s="58" t="s">
        <v>74</v>
      </c>
      <c r="L251" s="163">
        <v>44713</v>
      </c>
      <c r="M251" s="163">
        <v>44896</v>
      </c>
      <c r="N251" s="164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 s="49"/>
      <c r="AQ251" s="49"/>
      <c r="AR251" s="49"/>
      <c r="AS251" s="49"/>
      <c r="AT251" s="49"/>
      <c r="AU251" s="49"/>
      <c r="AV251" s="49"/>
      <c r="AW251" s="49"/>
      <c r="AX251" s="49"/>
      <c r="AY251" s="49"/>
      <c r="AZ251" s="49"/>
      <c r="BA251" s="49"/>
      <c r="BB251" s="49"/>
      <c r="BC251" s="49"/>
      <c r="BD251" s="49"/>
      <c r="BE251" s="49"/>
      <c r="BF251" s="49"/>
      <c r="BG251" s="49"/>
      <c r="BH251" s="49"/>
      <c r="BI251" s="49"/>
      <c r="BJ251" s="49"/>
      <c r="BK251" s="49"/>
      <c r="BL251" s="49"/>
      <c r="BM251" s="49"/>
      <c r="BN251" s="49"/>
      <c r="BO251" s="49"/>
      <c r="BP251" s="49"/>
      <c r="BQ251" s="49"/>
      <c r="BR251" s="49"/>
      <c r="BS251" s="49"/>
      <c r="BT251" s="49"/>
      <c r="BU251" s="49"/>
      <c r="BV251" s="49"/>
      <c r="BW251" s="49"/>
      <c r="BX251" s="49"/>
      <c r="BY251" s="49"/>
      <c r="BZ251" s="49"/>
      <c r="CA251" s="49"/>
      <c r="CB251" s="49"/>
      <c r="CC251" s="49"/>
      <c r="CD251" s="49"/>
      <c r="CE251" s="49"/>
      <c r="CF251" s="49"/>
      <c r="CG251" s="49"/>
      <c r="CH251" s="49"/>
      <c r="CI251" s="49"/>
      <c r="CJ251" s="49"/>
      <c r="CK251" s="49"/>
      <c r="CL251" s="49"/>
      <c r="CM251" s="49"/>
      <c r="CN251" s="49"/>
      <c r="CO251" s="49"/>
      <c r="CP251" s="49"/>
      <c r="CQ251" s="49"/>
      <c r="CR251" s="49"/>
      <c r="CS251" s="49"/>
      <c r="CT251" s="49"/>
      <c r="CU251" s="49"/>
      <c r="CV251" s="49"/>
      <c r="CW251" s="49"/>
      <c r="CX251" s="49"/>
      <c r="CY251" s="49"/>
      <c r="CZ251" s="49"/>
      <c r="DA251" s="49"/>
      <c r="DB251" s="49"/>
      <c r="DC251" s="49"/>
      <c r="DD251" s="49"/>
      <c r="DE251" s="49"/>
      <c r="DF251" s="49"/>
      <c r="DG251" s="49"/>
      <c r="DH251" s="49"/>
      <c r="DI251" s="49"/>
      <c r="DJ251" s="49"/>
      <c r="DK251" s="49"/>
      <c r="DL251" s="49"/>
      <c r="DM251" s="49"/>
      <c r="DN251" s="49"/>
      <c r="DO251" s="49"/>
      <c r="DP251" s="49"/>
      <c r="DQ251" s="49"/>
      <c r="DR251" s="49"/>
      <c r="DS251" s="49"/>
      <c r="DT251" s="49"/>
      <c r="DU251" s="49"/>
      <c r="DV251" s="49"/>
      <c r="DW251" s="49"/>
      <c r="DX251" s="49"/>
      <c r="DY251" s="49"/>
      <c r="DZ251" s="49"/>
      <c r="EA251" s="49"/>
      <c r="EB251" s="49"/>
      <c r="EC251" s="49"/>
      <c r="ED251" s="49"/>
      <c r="EE251" s="49"/>
      <c r="EF251" s="49"/>
      <c r="EG251" s="49"/>
      <c r="EH251" s="49"/>
      <c r="EI251" s="49"/>
      <c r="EJ251" s="49"/>
      <c r="EK251" s="49"/>
      <c r="EL251" s="49"/>
      <c r="EM251" s="49"/>
      <c r="EN251" s="49"/>
      <c r="EO251" s="49"/>
      <c r="EP251" s="49"/>
      <c r="EQ251" s="49"/>
      <c r="ER251" s="49"/>
      <c r="ES251" s="49"/>
      <c r="ET251" s="49"/>
      <c r="EU251" s="49"/>
      <c r="EV251" s="49"/>
      <c r="EW251" s="49"/>
      <c r="EX251" s="49"/>
      <c r="EY251" s="49"/>
      <c r="EZ251" s="49"/>
      <c r="FA251" s="49"/>
      <c r="FB251" s="49"/>
      <c r="FC251" s="49"/>
    </row>
    <row r="252" spans="1:159" s="53" customFormat="1" ht="25.5">
      <c r="A252" s="159" t="s">
        <v>60</v>
      </c>
      <c r="B252" s="144" t="s">
        <v>231</v>
      </c>
      <c r="C252" s="191" t="s">
        <v>234</v>
      </c>
      <c r="D252" s="58" t="s">
        <v>139</v>
      </c>
      <c r="E252" s="58">
        <v>172</v>
      </c>
      <c r="F252" s="102">
        <v>1485000</v>
      </c>
      <c r="G252" s="57">
        <v>1</v>
      </c>
      <c r="H252" s="162">
        <v>0</v>
      </c>
      <c r="I252" s="207">
        <v>450</v>
      </c>
      <c r="J252" s="120" t="str">
        <f>+'Estructura del Proyecto'!C$15</f>
        <v xml:space="preserve">Componente 1. Apoyo a la generación de estadísticas con calidad </v>
      </c>
      <c r="K252" s="58" t="s">
        <v>74</v>
      </c>
      <c r="L252" s="163">
        <v>44713</v>
      </c>
      <c r="M252" s="163">
        <v>44896</v>
      </c>
      <c r="N252" s="164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 s="49"/>
      <c r="AQ252" s="49"/>
      <c r="AR252" s="49"/>
      <c r="AS252" s="49"/>
      <c r="AT252" s="49"/>
      <c r="AU252" s="49"/>
      <c r="AV252" s="49"/>
      <c r="AW252" s="49"/>
      <c r="AX252" s="49"/>
      <c r="AY252" s="49"/>
      <c r="AZ252" s="49"/>
      <c r="BA252" s="49"/>
      <c r="BB252" s="49"/>
      <c r="BC252" s="49"/>
      <c r="BD252" s="49"/>
      <c r="BE252" s="49"/>
      <c r="BF252" s="49"/>
      <c r="BG252" s="49"/>
      <c r="BH252" s="49"/>
      <c r="BI252" s="49"/>
      <c r="BJ252" s="49"/>
      <c r="BK252" s="49"/>
      <c r="BL252" s="49"/>
      <c r="BM252" s="49"/>
      <c r="BN252" s="49"/>
      <c r="BO252" s="49"/>
      <c r="BP252" s="49"/>
      <c r="BQ252" s="49"/>
      <c r="BR252" s="49"/>
      <c r="BS252" s="49"/>
      <c r="BT252" s="49"/>
      <c r="BU252" s="49"/>
      <c r="BV252" s="49"/>
      <c r="BW252" s="49"/>
      <c r="BX252" s="49"/>
      <c r="BY252" s="49"/>
      <c r="BZ252" s="49"/>
      <c r="CA252" s="49"/>
      <c r="CB252" s="49"/>
      <c r="CC252" s="49"/>
      <c r="CD252" s="49"/>
      <c r="CE252" s="49"/>
      <c r="CF252" s="49"/>
      <c r="CG252" s="49"/>
      <c r="CH252" s="49"/>
      <c r="CI252" s="49"/>
      <c r="CJ252" s="49"/>
      <c r="CK252" s="49"/>
      <c r="CL252" s="49"/>
      <c r="CM252" s="49"/>
      <c r="CN252" s="49"/>
      <c r="CO252" s="49"/>
      <c r="CP252" s="49"/>
      <c r="CQ252" s="49"/>
      <c r="CR252" s="49"/>
      <c r="CS252" s="49"/>
      <c r="CT252" s="49"/>
      <c r="CU252" s="49"/>
      <c r="CV252" s="49"/>
      <c r="CW252" s="49"/>
      <c r="CX252" s="49"/>
      <c r="CY252" s="49"/>
      <c r="CZ252" s="49"/>
      <c r="DA252" s="49"/>
      <c r="DB252" s="49"/>
      <c r="DC252" s="49"/>
      <c r="DD252" s="49"/>
      <c r="DE252" s="49"/>
      <c r="DF252" s="49"/>
      <c r="DG252" s="49"/>
      <c r="DH252" s="49"/>
      <c r="DI252" s="49"/>
      <c r="DJ252" s="49"/>
      <c r="DK252" s="49"/>
      <c r="DL252" s="49"/>
      <c r="DM252" s="49"/>
      <c r="DN252" s="49"/>
      <c r="DO252" s="49"/>
      <c r="DP252" s="49"/>
      <c r="DQ252" s="49"/>
      <c r="DR252" s="49"/>
      <c r="DS252" s="49"/>
      <c r="DT252" s="49"/>
      <c r="DU252" s="49"/>
      <c r="DV252" s="49"/>
      <c r="DW252" s="49"/>
      <c r="DX252" s="49"/>
      <c r="DY252" s="49"/>
      <c r="DZ252" s="49"/>
      <c r="EA252" s="49"/>
      <c r="EB252" s="49"/>
      <c r="EC252" s="49"/>
      <c r="ED252" s="49"/>
      <c r="EE252" s="49"/>
      <c r="EF252" s="49"/>
      <c r="EG252" s="49"/>
      <c r="EH252" s="49"/>
      <c r="EI252" s="49"/>
      <c r="EJ252" s="49"/>
      <c r="EK252" s="49"/>
      <c r="EL252" s="49"/>
      <c r="EM252" s="49"/>
      <c r="EN252" s="49"/>
      <c r="EO252" s="49"/>
      <c r="EP252" s="49"/>
      <c r="EQ252" s="49"/>
      <c r="ER252" s="49"/>
      <c r="ES252" s="49"/>
      <c r="ET252" s="49"/>
      <c r="EU252" s="49"/>
      <c r="EV252" s="49"/>
      <c r="EW252" s="49"/>
      <c r="EX252" s="49"/>
      <c r="EY252" s="49"/>
      <c r="EZ252" s="49"/>
      <c r="FA252" s="49"/>
      <c r="FB252" s="49"/>
      <c r="FC252" s="49"/>
    </row>
    <row r="253" spans="1:159" s="53" customFormat="1" ht="25.5">
      <c r="A253" s="159" t="s">
        <v>60</v>
      </c>
      <c r="B253" s="144" t="s">
        <v>231</v>
      </c>
      <c r="C253" s="191" t="s">
        <v>265</v>
      </c>
      <c r="D253" s="58" t="s">
        <v>139</v>
      </c>
      <c r="E253" s="58">
        <v>173</v>
      </c>
      <c r="F253" s="102">
        <v>156000</v>
      </c>
      <c r="G253" s="57">
        <v>1</v>
      </c>
      <c r="H253" s="162">
        <v>0</v>
      </c>
      <c r="I253" s="207">
        <v>52</v>
      </c>
      <c r="J253" s="120" t="str">
        <f>+'Estructura del Proyecto'!C$15</f>
        <v xml:space="preserve">Componente 1. Apoyo a la generación de estadísticas con calidad </v>
      </c>
      <c r="K253" s="58" t="s">
        <v>74</v>
      </c>
      <c r="L253" s="163">
        <v>44713</v>
      </c>
      <c r="M253" s="163">
        <v>44896</v>
      </c>
      <c r="N253" s="164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 s="49"/>
      <c r="AQ253" s="49"/>
      <c r="AR253" s="49"/>
      <c r="AS253" s="49"/>
      <c r="AT253" s="49"/>
      <c r="AU253" s="49"/>
      <c r="AV253" s="49"/>
      <c r="AW253" s="49"/>
      <c r="AX253" s="49"/>
      <c r="AY253" s="49"/>
      <c r="AZ253" s="49"/>
      <c r="BA253" s="49"/>
      <c r="BB253" s="49"/>
      <c r="BC253" s="49"/>
      <c r="BD253" s="49"/>
      <c r="BE253" s="49"/>
      <c r="BF253" s="49"/>
      <c r="BG253" s="49"/>
      <c r="BH253" s="49"/>
      <c r="BI253" s="49"/>
      <c r="BJ253" s="49"/>
      <c r="BK253" s="49"/>
      <c r="BL253" s="49"/>
      <c r="BM253" s="49"/>
      <c r="BN253" s="49"/>
      <c r="BO253" s="49"/>
      <c r="BP253" s="49"/>
      <c r="BQ253" s="49"/>
      <c r="BR253" s="49"/>
      <c r="BS253" s="49"/>
      <c r="BT253" s="49"/>
      <c r="BU253" s="49"/>
      <c r="BV253" s="49"/>
      <c r="BW253" s="49"/>
      <c r="BX253" s="49"/>
      <c r="BY253" s="49"/>
      <c r="BZ253" s="49"/>
      <c r="CA253" s="49"/>
      <c r="CB253" s="49"/>
      <c r="CC253" s="49"/>
      <c r="CD253" s="49"/>
      <c r="CE253" s="49"/>
      <c r="CF253" s="49"/>
      <c r="CG253" s="49"/>
      <c r="CH253" s="49"/>
      <c r="CI253" s="49"/>
      <c r="CJ253" s="49"/>
      <c r="CK253" s="49"/>
      <c r="CL253" s="49"/>
      <c r="CM253" s="49"/>
      <c r="CN253" s="49"/>
      <c r="CO253" s="49"/>
      <c r="CP253" s="49"/>
      <c r="CQ253" s="49"/>
      <c r="CR253" s="49"/>
      <c r="CS253" s="49"/>
      <c r="CT253" s="49"/>
      <c r="CU253" s="49"/>
      <c r="CV253" s="49"/>
      <c r="CW253" s="49"/>
      <c r="CX253" s="49"/>
      <c r="CY253" s="49"/>
      <c r="CZ253" s="49"/>
      <c r="DA253" s="49"/>
      <c r="DB253" s="49"/>
      <c r="DC253" s="49"/>
      <c r="DD253" s="49"/>
      <c r="DE253" s="49"/>
      <c r="DF253" s="49"/>
      <c r="DG253" s="49"/>
      <c r="DH253" s="49"/>
      <c r="DI253" s="49"/>
      <c r="DJ253" s="49"/>
      <c r="DK253" s="49"/>
      <c r="DL253" s="49"/>
      <c r="DM253" s="49"/>
      <c r="DN253" s="49"/>
      <c r="DO253" s="49"/>
      <c r="DP253" s="49"/>
      <c r="DQ253" s="49"/>
      <c r="DR253" s="49"/>
      <c r="DS253" s="49"/>
      <c r="DT253" s="49"/>
      <c r="DU253" s="49"/>
      <c r="DV253" s="49"/>
      <c r="DW253" s="49"/>
      <c r="DX253" s="49"/>
      <c r="DY253" s="49"/>
      <c r="DZ253" s="49"/>
      <c r="EA253" s="49"/>
      <c r="EB253" s="49"/>
      <c r="EC253" s="49"/>
      <c r="ED253" s="49"/>
      <c r="EE253" s="49"/>
      <c r="EF253" s="49"/>
      <c r="EG253" s="49"/>
      <c r="EH253" s="49"/>
      <c r="EI253" s="49"/>
      <c r="EJ253" s="49"/>
      <c r="EK253" s="49"/>
      <c r="EL253" s="49"/>
      <c r="EM253" s="49"/>
      <c r="EN253" s="49"/>
      <c r="EO253" s="49"/>
      <c r="EP253" s="49"/>
      <c r="EQ253" s="49"/>
      <c r="ER253" s="49"/>
      <c r="ES253" s="49"/>
      <c r="ET253" s="49"/>
      <c r="EU253" s="49"/>
      <c r="EV253" s="49"/>
      <c r="EW253" s="49"/>
      <c r="EX253" s="49"/>
      <c r="EY253" s="49"/>
      <c r="EZ253" s="49"/>
      <c r="FA253" s="49"/>
      <c r="FB253" s="49"/>
      <c r="FC253" s="49"/>
    </row>
    <row r="254" spans="1:159" s="87" customFormat="1" ht="25.5">
      <c r="A254" s="159" t="s">
        <v>60</v>
      </c>
      <c r="B254" s="210" t="s">
        <v>296</v>
      </c>
      <c r="C254" s="190" t="s">
        <v>297</v>
      </c>
      <c r="D254" s="58" t="s">
        <v>139</v>
      </c>
      <c r="E254" s="58">
        <v>174</v>
      </c>
      <c r="F254" s="56">
        <v>25000</v>
      </c>
      <c r="G254" s="57">
        <v>1</v>
      </c>
      <c r="H254" s="162">
        <v>0</v>
      </c>
      <c r="I254" s="103"/>
      <c r="J254" s="120" t="str">
        <f>+'Estructura del Proyecto'!C$15</f>
        <v xml:space="preserve">Componente 1. Apoyo a la generación de estadísticas con calidad </v>
      </c>
      <c r="K254" s="58" t="s">
        <v>74</v>
      </c>
      <c r="L254" s="163">
        <v>44713</v>
      </c>
      <c r="M254" s="163">
        <v>44896</v>
      </c>
      <c r="N254" s="16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</row>
    <row r="255" spans="1:159" s="87" customFormat="1" ht="25.5">
      <c r="A255" s="159" t="s">
        <v>60</v>
      </c>
      <c r="B255" s="210" t="s">
        <v>296</v>
      </c>
      <c r="C255" s="104" t="s">
        <v>298</v>
      </c>
      <c r="D255" s="58" t="s">
        <v>139</v>
      </c>
      <c r="E255" s="58">
        <v>175</v>
      </c>
      <c r="F255" s="56">
        <v>41250</v>
      </c>
      <c r="G255" s="57">
        <v>1</v>
      </c>
      <c r="H255" s="162">
        <v>0</v>
      </c>
      <c r="I255" s="103">
        <v>1</v>
      </c>
      <c r="J255" s="120" t="str">
        <f>+'Estructura del Proyecto'!C$15</f>
        <v xml:space="preserve">Componente 1. Apoyo a la generación de estadísticas con calidad </v>
      </c>
      <c r="K255" s="58" t="s">
        <v>74</v>
      </c>
      <c r="L255" s="163">
        <v>44713</v>
      </c>
      <c r="M255" s="163">
        <v>44896</v>
      </c>
      <c r="N255" s="164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</row>
    <row r="256" spans="1:159" s="87" customFormat="1" ht="25.5">
      <c r="A256" s="159" t="s">
        <v>60</v>
      </c>
      <c r="B256" s="210" t="s">
        <v>296</v>
      </c>
      <c r="C256" s="104" t="s">
        <v>299</v>
      </c>
      <c r="D256" s="58" t="s">
        <v>139</v>
      </c>
      <c r="E256" s="58">
        <v>176</v>
      </c>
      <c r="F256" s="56">
        <v>52200</v>
      </c>
      <c r="G256" s="57">
        <v>1</v>
      </c>
      <c r="H256" s="162">
        <v>0</v>
      </c>
      <c r="I256" s="103">
        <v>2</v>
      </c>
      <c r="J256" s="120" t="str">
        <f>+'Estructura del Proyecto'!C$15</f>
        <v xml:space="preserve">Componente 1. Apoyo a la generación de estadísticas con calidad </v>
      </c>
      <c r="K256" s="58" t="s">
        <v>74</v>
      </c>
      <c r="L256" s="163">
        <v>44713</v>
      </c>
      <c r="M256" s="163">
        <v>44896</v>
      </c>
      <c r="N256" s="164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</row>
    <row r="257" spans="1:159" s="87" customFormat="1" ht="25.5">
      <c r="A257" s="159" t="s">
        <v>60</v>
      </c>
      <c r="B257" s="210" t="s">
        <v>296</v>
      </c>
      <c r="C257" s="104" t="s">
        <v>300</v>
      </c>
      <c r="D257" s="58" t="s">
        <v>139</v>
      </c>
      <c r="E257" s="58">
        <v>177</v>
      </c>
      <c r="F257" s="56">
        <v>52200</v>
      </c>
      <c r="G257" s="57">
        <v>1</v>
      </c>
      <c r="H257" s="162">
        <v>0</v>
      </c>
      <c r="I257" s="103">
        <v>2</v>
      </c>
      <c r="J257" s="120" t="str">
        <f>+'Estructura del Proyecto'!C$15</f>
        <v xml:space="preserve">Componente 1. Apoyo a la generación de estadísticas con calidad </v>
      </c>
      <c r="K257" s="58" t="s">
        <v>74</v>
      </c>
      <c r="L257" s="163">
        <v>44713</v>
      </c>
      <c r="M257" s="163">
        <v>44896</v>
      </c>
      <c r="N257" s="164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</row>
    <row r="258" spans="1:159" s="87" customFormat="1" ht="25.5">
      <c r="A258" s="159" t="s">
        <v>60</v>
      </c>
      <c r="B258" s="210" t="s">
        <v>296</v>
      </c>
      <c r="C258" s="104" t="s">
        <v>301</v>
      </c>
      <c r="D258" s="58" t="s">
        <v>139</v>
      </c>
      <c r="E258" s="58">
        <v>178</v>
      </c>
      <c r="F258" s="56">
        <v>16500</v>
      </c>
      <c r="G258" s="57">
        <v>1</v>
      </c>
      <c r="H258" s="162">
        <v>0</v>
      </c>
      <c r="I258" s="103">
        <v>1</v>
      </c>
      <c r="J258" s="120" t="str">
        <f>+'Estructura del Proyecto'!C$15</f>
        <v xml:space="preserve">Componente 1. Apoyo a la generación de estadísticas con calidad </v>
      </c>
      <c r="K258" s="58" t="s">
        <v>74</v>
      </c>
      <c r="L258" s="163">
        <v>44713</v>
      </c>
      <c r="M258" s="163">
        <v>44896</v>
      </c>
      <c r="N258" s="164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</row>
    <row r="259" spans="1:159" s="87" customFormat="1" ht="25.5">
      <c r="A259" s="159" t="s">
        <v>60</v>
      </c>
      <c r="B259" s="210" t="s">
        <v>296</v>
      </c>
      <c r="C259" s="104" t="s">
        <v>302</v>
      </c>
      <c r="D259" s="58" t="s">
        <v>139</v>
      </c>
      <c r="E259" s="58">
        <v>179</v>
      </c>
      <c r="F259" s="56">
        <v>24000</v>
      </c>
      <c r="G259" s="57">
        <v>1</v>
      </c>
      <c r="H259" s="162">
        <v>0</v>
      </c>
      <c r="I259" s="103">
        <v>1</v>
      </c>
      <c r="J259" s="120" t="str">
        <f>+'Estructura del Proyecto'!C$15</f>
        <v xml:space="preserve">Componente 1. Apoyo a la generación de estadísticas con calidad </v>
      </c>
      <c r="K259" s="58" t="s">
        <v>74</v>
      </c>
      <c r="L259" s="163">
        <v>44713</v>
      </c>
      <c r="M259" s="163">
        <v>44896</v>
      </c>
      <c r="N259" s="164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</row>
    <row r="260" spans="1:159" s="87" customFormat="1" ht="25.5">
      <c r="A260" s="159" t="s">
        <v>60</v>
      </c>
      <c r="B260" s="210" t="s">
        <v>296</v>
      </c>
      <c r="C260" s="104" t="s">
        <v>303</v>
      </c>
      <c r="D260" s="58" t="s">
        <v>139</v>
      </c>
      <c r="E260" s="58">
        <v>180</v>
      </c>
      <c r="F260" s="56">
        <v>20250</v>
      </c>
      <c r="G260" s="57">
        <v>1</v>
      </c>
      <c r="H260" s="162">
        <v>0</v>
      </c>
      <c r="I260" s="103">
        <v>1</v>
      </c>
      <c r="J260" s="120" t="str">
        <f>+'Estructura del Proyecto'!C$15</f>
        <v xml:space="preserve">Componente 1. Apoyo a la generación de estadísticas con calidad </v>
      </c>
      <c r="K260" s="58" t="s">
        <v>74</v>
      </c>
      <c r="L260" s="163">
        <v>44713</v>
      </c>
      <c r="M260" s="163">
        <v>44896</v>
      </c>
      <c r="N260" s="164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</row>
    <row r="261" spans="1:159" s="87" customFormat="1" ht="25.5">
      <c r="A261" s="159" t="s">
        <v>60</v>
      </c>
      <c r="B261" s="210" t="s">
        <v>296</v>
      </c>
      <c r="C261" s="104" t="s">
        <v>304</v>
      </c>
      <c r="D261" s="58" t="s">
        <v>139</v>
      </c>
      <c r="E261" s="58">
        <v>181</v>
      </c>
      <c r="F261" s="56">
        <v>42900</v>
      </c>
      <c r="G261" s="57">
        <v>1</v>
      </c>
      <c r="H261" s="162">
        <v>0</v>
      </c>
      <c r="I261" s="103">
        <v>6</v>
      </c>
      <c r="J261" s="120" t="str">
        <f>+'Estructura del Proyecto'!C$15</f>
        <v xml:space="preserve">Componente 1. Apoyo a la generación de estadísticas con calidad </v>
      </c>
      <c r="K261" s="58" t="s">
        <v>74</v>
      </c>
      <c r="L261" s="163">
        <v>44713</v>
      </c>
      <c r="M261" s="163">
        <v>44896</v>
      </c>
      <c r="N261" s="164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</row>
    <row r="262" spans="1:159" s="87" customFormat="1" ht="25.5">
      <c r="A262" s="159" t="s">
        <v>60</v>
      </c>
      <c r="B262" s="210" t="s">
        <v>296</v>
      </c>
      <c r="C262" s="104" t="s">
        <v>305</v>
      </c>
      <c r="D262" s="58" t="s">
        <v>139</v>
      </c>
      <c r="E262" s="58">
        <v>182</v>
      </c>
      <c r="F262" s="56">
        <v>14250</v>
      </c>
      <c r="G262" s="57">
        <v>1</v>
      </c>
      <c r="H262" s="162">
        <v>0</v>
      </c>
      <c r="I262" s="103">
        <v>1</v>
      </c>
      <c r="J262" s="120" t="str">
        <f>+'Estructura del Proyecto'!C$15</f>
        <v xml:space="preserve">Componente 1. Apoyo a la generación de estadísticas con calidad </v>
      </c>
      <c r="K262" s="58" t="s">
        <v>74</v>
      </c>
      <c r="L262" s="163">
        <v>44713</v>
      </c>
      <c r="M262" s="163">
        <v>44896</v>
      </c>
      <c r="N262" s="164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</row>
    <row r="263" spans="1:159" s="87" customFormat="1" ht="25.5">
      <c r="A263" s="159" t="s">
        <v>60</v>
      </c>
      <c r="B263" s="210" t="s">
        <v>296</v>
      </c>
      <c r="C263" s="104" t="s">
        <v>306</v>
      </c>
      <c r="D263" s="58" t="s">
        <v>139</v>
      </c>
      <c r="E263" s="58">
        <v>183</v>
      </c>
      <c r="F263" s="56">
        <v>17100</v>
      </c>
      <c r="G263" s="57">
        <v>1</v>
      </c>
      <c r="H263" s="162">
        <v>0</v>
      </c>
      <c r="I263" s="103">
        <v>1</v>
      </c>
      <c r="J263" s="120" t="str">
        <f>+'Estructura del Proyecto'!C$15</f>
        <v xml:space="preserve">Componente 1. Apoyo a la generación de estadísticas con calidad </v>
      </c>
      <c r="K263" s="58" t="s">
        <v>74</v>
      </c>
      <c r="L263" s="163">
        <v>44713</v>
      </c>
      <c r="M263" s="163">
        <v>44896</v>
      </c>
      <c r="N263" s="164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</row>
    <row r="264" spans="1:159" s="87" customFormat="1" ht="25.5">
      <c r="A264" s="159" t="s">
        <v>60</v>
      </c>
      <c r="B264" s="210" t="s">
        <v>296</v>
      </c>
      <c r="C264" s="104" t="s">
        <v>307</v>
      </c>
      <c r="D264" s="58" t="s">
        <v>139</v>
      </c>
      <c r="E264" s="58">
        <v>184</v>
      </c>
      <c r="F264" s="56">
        <v>19500</v>
      </c>
      <c r="G264" s="57">
        <v>1</v>
      </c>
      <c r="H264" s="162">
        <v>0</v>
      </c>
      <c r="I264" s="103">
        <v>2</v>
      </c>
      <c r="J264" s="120" t="str">
        <f>+'Estructura del Proyecto'!C$15</f>
        <v xml:space="preserve">Componente 1. Apoyo a la generación de estadísticas con calidad </v>
      </c>
      <c r="K264" s="58" t="s">
        <v>74</v>
      </c>
      <c r="L264" s="163">
        <v>44713</v>
      </c>
      <c r="M264" s="163">
        <v>44896</v>
      </c>
      <c r="N264" s="1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</row>
    <row r="265" spans="1:159" s="87" customFormat="1" ht="25.5">
      <c r="A265" s="159" t="s">
        <v>60</v>
      </c>
      <c r="B265" s="210" t="s">
        <v>296</v>
      </c>
      <c r="C265" s="104" t="s">
        <v>308</v>
      </c>
      <c r="D265" s="58" t="s">
        <v>139</v>
      </c>
      <c r="E265" s="58">
        <v>185</v>
      </c>
      <c r="F265" s="56">
        <v>14300</v>
      </c>
      <c r="G265" s="57">
        <v>1</v>
      </c>
      <c r="H265" s="162">
        <v>0</v>
      </c>
      <c r="I265" s="103">
        <v>2</v>
      </c>
      <c r="J265" s="120" t="str">
        <f>+'Estructura del Proyecto'!C$15</f>
        <v xml:space="preserve">Componente 1. Apoyo a la generación de estadísticas con calidad </v>
      </c>
      <c r="K265" s="58" t="s">
        <v>74</v>
      </c>
      <c r="L265" s="163">
        <v>44713</v>
      </c>
      <c r="M265" s="163">
        <v>44896</v>
      </c>
      <c r="N265" s="164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</row>
    <row r="266" spans="1:159" s="87" customFormat="1" ht="25.5">
      <c r="A266" s="159" t="s">
        <v>60</v>
      </c>
      <c r="B266" s="210" t="s">
        <v>296</v>
      </c>
      <c r="C266" s="104" t="s">
        <v>309</v>
      </c>
      <c r="D266" s="58" t="s">
        <v>139</v>
      </c>
      <c r="E266" s="58">
        <v>186</v>
      </c>
      <c r="F266" s="56">
        <v>15600</v>
      </c>
      <c r="G266" s="57">
        <v>1</v>
      </c>
      <c r="H266" s="162">
        <v>0</v>
      </c>
      <c r="I266" s="103">
        <v>2</v>
      </c>
      <c r="J266" s="120" t="str">
        <f>+'Estructura del Proyecto'!C$15</f>
        <v xml:space="preserve">Componente 1. Apoyo a la generación de estadísticas con calidad </v>
      </c>
      <c r="K266" s="58" t="s">
        <v>74</v>
      </c>
      <c r="L266" s="163">
        <v>44713</v>
      </c>
      <c r="M266" s="163">
        <v>44896</v>
      </c>
      <c r="N266" s="164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</row>
    <row r="267" spans="1:159" s="87" customFormat="1" ht="25.5">
      <c r="A267" s="159" t="s">
        <v>60</v>
      </c>
      <c r="B267" s="210" t="s">
        <v>296</v>
      </c>
      <c r="C267" s="104" t="s">
        <v>310</v>
      </c>
      <c r="D267" s="58" t="s">
        <v>139</v>
      </c>
      <c r="E267" s="58">
        <v>187</v>
      </c>
      <c r="F267" s="56">
        <v>134400</v>
      </c>
      <c r="G267" s="57">
        <v>1</v>
      </c>
      <c r="H267" s="162">
        <v>0</v>
      </c>
      <c r="I267" s="103">
        <v>12</v>
      </c>
      <c r="J267" s="120" t="str">
        <f>+'Estructura del Proyecto'!C$15</f>
        <v xml:space="preserve">Componente 1. Apoyo a la generación de estadísticas con calidad </v>
      </c>
      <c r="K267" s="58" t="s">
        <v>74</v>
      </c>
      <c r="L267" s="163">
        <v>44713</v>
      </c>
      <c r="M267" s="163">
        <v>44896</v>
      </c>
      <c r="N267" s="164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</row>
    <row r="268" spans="1:159" s="87" customFormat="1" ht="25.5">
      <c r="A268" s="159" t="s">
        <v>60</v>
      </c>
      <c r="B268" s="210" t="s">
        <v>296</v>
      </c>
      <c r="C268" s="104" t="s">
        <v>311</v>
      </c>
      <c r="D268" s="58" t="s">
        <v>139</v>
      </c>
      <c r="E268" s="58">
        <v>188</v>
      </c>
      <c r="F268" s="56">
        <v>464100</v>
      </c>
      <c r="G268" s="57">
        <v>1</v>
      </c>
      <c r="H268" s="162">
        <v>0</v>
      </c>
      <c r="I268" s="103">
        <v>51</v>
      </c>
      <c r="J268" s="120" t="str">
        <f>+'Estructura del Proyecto'!C$15</f>
        <v xml:space="preserve">Componente 1. Apoyo a la generación de estadísticas con calidad </v>
      </c>
      <c r="K268" s="58" t="s">
        <v>74</v>
      </c>
      <c r="L268" s="163">
        <v>44713</v>
      </c>
      <c r="M268" s="163">
        <v>44896</v>
      </c>
      <c r="N268" s="164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</row>
    <row r="269" spans="1:159" s="87" customFormat="1" ht="25.5">
      <c r="A269" s="159" t="s">
        <v>60</v>
      </c>
      <c r="B269" s="210" t="s">
        <v>296</v>
      </c>
      <c r="C269" s="104" t="s">
        <v>312</v>
      </c>
      <c r="D269" s="58" t="s">
        <v>139</v>
      </c>
      <c r="E269" s="58">
        <v>189</v>
      </c>
      <c r="F269" s="56">
        <v>84500</v>
      </c>
      <c r="G269" s="57">
        <v>1</v>
      </c>
      <c r="H269" s="162">
        <v>0</v>
      </c>
      <c r="I269" s="103">
        <v>13</v>
      </c>
      <c r="J269" s="120" t="str">
        <f>+'Estructura del Proyecto'!C$15</f>
        <v xml:space="preserve">Componente 1. Apoyo a la generación de estadísticas con calidad </v>
      </c>
      <c r="K269" s="58" t="s">
        <v>74</v>
      </c>
      <c r="L269" s="163">
        <v>44713</v>
      </c>
      <c r="M269" s="163">
        <v>44896</v>
      </c>
      <c r="N269" s="164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</row>
    <row r="270" spans="1:159" s="87" customFormat="1" ht="25.5">
      <c r="A270" s="159" t="s">
        <v>60</v>
      </c>
      <c r="B270" s="210" t="s">
        <v>296</v>
      </c>
      <c r="C270" s="104" t="s">
        <v>313</v>
      </c>
      <c r="D270" s="58" t="s">
        <v>139</v>
      </c>
      <c r="E270" s="58">
        <v>190</v>
      </c>
      <c r="F270" s="56">
        <v>35750</v>
      </c>
      <c r="G270" s="57">
        <v>1</v>
      </c>
      <c r="H270" s="162">
        <v>0</v>
      </c>
      <c r="I270" s="103">
        <v>5</v>
      </c>
      <c r="J270" s="120" t="str">
        <f>+'Estructura del Proyecto'!C$15</f>
        <v xml:space="preserve">Componente 1. Apoyo a la generación de estadísticas con calidad </v>
      </c>
      <c r="K270" s="58" t="s">
        <v>74</v>
      </c>
      <c r="L270" s="163">
        <v>44713</v>
      </c>
      <c r="M270" s="163">
        <v>44896</v>
      </c>
      <c r="N270" s="164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</row>
    <row r="271" spans="1:159" s="87" customFormat="1">
      <c r="A271" s="159" t="s">
        <v>60</v>
      </c>
      <c r="B271" s="144" t="s">
        <v>314</v>
      </c>
      <c r="C271" s="186" t="s">
        <v>315</v>
      </c>
      <c r="D271" s="58" t="s">
        <v>316</v>
      </c>
      <c r="E271" s="58">
        <v>191</v>
      </c>
      <c r="F271" s="211">
        <v>330000</v>
      </c>
      <c r="G271" s="57">
        <v>1</v>
      </c>
      <c r="H271" s="162">
        <v>0</v>
      </c>
      <c r="I271" s="207">
        <v>1</v>
      </c>
      <c r="J271" s="120" t="str">
        <f>+'Estructura del Proyecto'!C17</f>
        <v>Administración del programa</v>
      </c>
      <c r="K271" s="58" t="s">
        <v>64</v>
      </c>
      <c r="L271" s="163">
        <v>44713</v>
      </c>
      <c r="M271" s="163">
        <v>44896</v>
      </c>
      <c r="N271" s="164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</row>
    <row r="272" spans="1:159" s="87" customFormat="1">
      <c r="A272" s="159" t="s">
        <v>60</v>
      </c>
      <c r="B272" s="144" t="s">
        <v>314</v>
      </c>
      <c r="C272" s="212" t="s">
        <v>317</v>
      </c>
      <c r="D272" s="58" t="s">
        <v>316</v>
      </c>
      <c r="E272" s="58">
        <v>192</v>
      </c>
      <c r="F272" s="211">
        <v>210000</v>
      </c>
      <c r="G272" s="57">
        <v>1</v>
      </c>
      <c r="H272" s="162">
        <v>0</v>
      </c>
      <c r="I272" s="207">
        <v>1</v>
      </c>
      <c r="J272" s="120" t="str">
        <f>+'Estructura del Proyecto'!C17</f>
        <v>Administración del programa</v>
      </c>
      <c r="K272" s="58" t="s">
        <v>64</v>
      </c>
      <c r="L272" s="163" t="s">
        <v>318</v>
      </c>
      <c r="M272" s="163">
        <v>46382</v>
      </c>
      <c r="N272" s="164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</row>
    <row r="273" spans="1:159" s="87" customFormat="1">
      <c r="A273" s="159" t="s">
        <v>60</v>
      </c>
      <c r="B273" s="144" t="s">
        <v>314</v>
      </c>
      <c r="C273" s="212" t="s">
        <v>319</v>
      </c>
      <c r="D273" s="58" t="s">
        <v>139</v>
      </c>
      <c r="E273" s="58">
        <v>193</v>
      </c>
      <c r="F273" s="211">
        <v>27000</v>
      </c>
      <c r="G273" s="57">
        <v>1</v>
      </c>
      <c r="H273" s="162">
        <v>0</v>
      </c>
      <c r="I273" s="207">
        <v>1</v>
      </c>
      <c r="J273" s="120" t="str">
        <f>+'Estructura del Proyecto'!C17</f>
        <v>Administración del programa</v>
      </c>
      <c r="K273" s="58" t="s">
        <v>74</v>
      </c>
      <c r="L273" s="163">
        <f>+M273-180</f>
        <v>45106</v>
      </c>
      <c r="M273" s="163">
        <v>45286</v>
      </c>
      <c r="N273" s="164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</row>
    <row r="274" spans="1:159">
      <c r="A274" s="159" t="s">
        <v>60</v>
      </c>
      <c r="B274" s="144" t="s">
        <v>314</v>
      </c>
      <c r="C274" s="212" t="s">
        <v>320</v>
      </c>
      <c r="D274" s="58" t="s">
        <v>316</v>
      </c>
      <c r="E274" s="58">
        <v>194</v>
      </c>
      <c r="F274" s="213">
        <v>180000</v>
      </c>
      <c r="G274" s="57">
        <v>1</v>
      </c>
      <c r="H274" s="162">
        <v>0</v>
      </c>
      <c r="I274" s="207">
        <v>1</v>
      </c>
      <c r="J274" s="120" t="str">
        <f>+'Estructura del Proyecto'!C17</f>
        <v>Administración del programa</v>
      </c>
      <c r="K274" s="58" t="s">
        <v>64</v>
      </c>
      <c r="L274" s="163" t="s">
        <v>321</v>
      </c>
      <c r="M274" s="163">
        <v>46352</v>
      </c>
      <c r="N274" s="164"/>
    </row>
    <row r="275" spans="1:159">
      <c r="A275" s="159" t="s">
        <v>60</v>
      </c>
      <c r="B275" s="144" t="s">
        <v>314</v>
      </c>
      <c r="C275" s="192" t="s">
        <v>322</v>
      </c>
      <c r="D275" s="58" t="s">
        <v>316</v>
      </c>
      <c r="E275" s="58">
        <v>195</v>
      </c>
      <c r="F275" s="214">
        <v>180000</v>
      </c>
      <c r="G275" s="57">
        <v>1</v>
      </c>
      <c r="H275" s="162">
        <v>0</v>
      </c>
      <c r="I275" s="207">
        <v>1</v>
      </c>
      <c r="J275" s="120" t="str">
        <f>+'Estructura del Proyecto'!C17</f>
        <v>Administración del programa</v>
      </c>
      <c r="K275" s="58" t="s">
        <v>64</v>
      </c>
      <c r="L275" s="163" t="s">
        <v>318</v>
      </c>
      <c r="M275" s="163">
        <v>46382</v>
      </c>
      <c r="N275" s="164"/>
    </row>
    <row r="276" spans="1:159" ht="15.75" thickBot="1">
      <c r="A276" s="159" t="s">
        <v>60</v>
      </c>
      <c r="B276" s="144" t="s">
        <v>314</v>
      </c>
      <c r="C276" s="192" t="s">
        <v>322</v>
      </c>
      <c r="D276" s="58" t="s">
        <v>316</v>
      </c>
      <c r="E276" s="58">
        <v>196</v>
      </c>
      <c r="F276" s="215">
        <v>156000</v>
      </c>
      <c r="G276" s="57">
        <v>1</v>
      </c>
      <c r="H276" s="162">
        <v>0</v>
      </c>
      <c r="I276" s="207">
        <v>1</v>
      </c>
      <c r="J276" s="120" t="str">
        <f>+'Estructura del Proyecto'!C17</f>
        <v>Administración del programa</v>
      </c>
      <c r="K276" s="58" t="s">
        <v>64</v>
      </c>
      <c r="L276" s="163" t="s">
        <v>318</v>
      </c>
      <c r="M276" s="163">
        <v>46382</v>
      </c>
      <c r="N276" s="200"/>
    </row>
    <row r="277" spans="1:159" s="87" customFormat="1">
      <c r="A277" s="159" t="s">
        <v>60</v>
      </c>
      <c r="B277" s="144" t="s">
        <v>314</v>
      </c>
      <c r="C277" s="192" t="s">
        <v>323</v>
      </c>
      <c r="D277" s="58" t="s">
        <v>316</v>
      </c>
      <c r="E277" s="58">
        <v>197</v>
      </c>
      <c r="F277" s="211">
        <v>72000</v>
      </c>
      <c r="G277" s="57">
        <v>1</v>
      </c>
      <c r="H277" s="162">
        <v>0</v>
      </c>
      <c r="I277" s="207">
        <v>1</v>
      </c>
      <c r="J277" s="120" t="str">
        <f>+'Estructura del Proyecto'!C17</f>
        <v>Administración del programa</v>
      </c>
      <c r="K277" s="58" t="s">
        <v>64</v>
      </c>
      <c r="L277" s="163" t="s">
        <v>318</v>
      </c>
      <c r="M277" s="163">
        <v>46382</v>
      </c>
      <c r="N277" s="164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</row>
    <row r="278" spans="1:159" s="87" customFormat="1">
      <c r="A278" s="159" t="s">
        <v>60</v>
      </c>
      <c r="B278" s="144" t="s">
        <v>314</v>
      </c>
      <c r="C278" s="192" t="s">
        <v>324</v>
      </c>
      <c r="D278" s="58" t="s">
        <v>316</v>
      </c>
      <c r="E278" s="58">
        <v>198</v>
      </c>
      <c r="F278" s="211">
        <v>60000</v>
      </c>
      <c r="G278" s="57">
        <v>1</v>
      </c>
      <c r="H278" s="162">
        <v>0</v>
      </c>
      <c r="I278" s="207">
        <v>1</v>
      </c>
      <c r="J278" s="120" t="str">
        <f>+'Estructura del Proyecto'!C17</f>
        <v>Administración del programa</v>
      </c>
      <c r="K278" s="58" t="s">
        <v>64</v>
      </c>
      <c r="L278" s="163" t="s">
        <v>318</v>
      </c>
      <c r="M278" s="163">
        <v>46382</v>
      </c>
      <c r="N278" s="164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</row>
    <row r="279" spans="1:159">
      <c r="A279" s="159" t="s">
        <v>60</v>
      </c>
      <c r="B279" s="144" t="s">
        <v>314</v>
      </c>
      <c r="C279" s="192" t="s">
        <v>325</v>
      </c>
      <c r="D279" s="58" t="s">
        <v>316</v>
      </c>
      <c r="E279" s="58">
        <v>199</v>
      </c>
      <c r="F279" s="213">
        <v>120000</v>
      </c>
      <c r="G279" s="57">
        <v>1</v>
      </c>
      <c r="H279" s="162">
        <v>0</v>
      </c>
      <c r="I279" s="207">
        <v>1</v>
      </c>
      <c r="J279" s="120" t="str">
        <f>+'Estructura del Proyecto'!C17</f>
        <v>Administración del programa</v>
      </c>
      <c r="K279" s="58" t="s">
        <v>64</v>
      </c>
      <c r="L279" s="163" t="s">
        <v>318</v>
      </c>
      <c r="M279" s="163">
        <v>46382</v>
      </c>
      <c r="N279" s="164"/>
    </row>
    <row r="280" spans="1:159">
      <c r="A280" s="159" t="s">
        <v>60</v>
      </c>
      <c r="B280" s="144" t="s">
        <v>314</v>
      </c>
      <c r="C280" s="192" t="s">
        <v>326</v>
      </c>
      <c r="D280" s="58" t="s">
        <v>139</v>
      </c>
      <c r="E280" s="58">
        <v>200</v>
      </c>
      <c r="F280" s="213">
        <v>155000</v>
      </c>
      <c r="G280" s="57">
        <v>1</v>
      </c>
      <c r="H280" s="162">
        <v>0</v>
      </c>
      <c r="I280" s="207">
        <v>2</v>
      </c>
      <c r="J280" s="120" t="str">
        <f>+J279</f>
        <v>Administración del programa</v>
      </c>
      <c r="K280" s="58" t="s">
        <v>74</v>
      </c>
      <c r="L280" s="163" t="s">
        <v>318</v>
      </c>
      <c r="M280" s="163">
        <v>46382</v>
      </c>
      <c r="N280" s="216"/>
    </row>
    <row r="281" spans="1:159" ht="15.75" thickBot="1">
      <c r="A281" s="88"/>
      <c r="B281" s="89"/>
      <c r="C281" s="99"/>
      <c r="D281" s="89"/>
      <c r="E281" s="89"/>
      <c r="F281" s="100">
        <f>SUM(F81:F279)</f>
        <v>22431797</v>
      </c>
      <c r="G281" s="90"/>
      <c r="H281" s="101"/>
      <c r="I281" s="91"/>
      <c r="J281" s="89"/>
      <c r="K281" s="89"/>
      <c r="L281" s="89"/>
      <c r="M281" s="89"/>
      <c r="N281" s="92"/>
    </row>
    <row r="282" spans="1:159" ht="15.75" thickBot="1">
      <c r="C282" s="39"/>
    </row>
    <row r="283" spans="1:159" ht="15.75" customHeight="1">
      <c r="A283" s="78" t="s">
        <v>327</v>
      </c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9"/>
      <c r="M283" s="79"/>
      <c r="N283" s="80"/>
    </row>
    <row r="284" spans="1:159" ht="15.75" customHeight="1">
      <c r="A284" s="271" t="s">
        <v>42</v>
      </c>
      <c r="B284" s="273" t="s">
        <v>43</v>
      </c>
      <c r="C284" s="273" t="s">
        <v>44</v>
      </c>
      <c r="D284" s="273" t="s">
        <v>59</v>
      </c>
      <c r="E284" s="290"/>
      <c r="F284" s="290"/>
      <c r="G284" s="277" t="s">
        <v>48</v>
      </c>
      <c r="H284" s="277"/>
      <c r="I284" s="277"/>
      <c r="J284" s="273" t="s">
        <v>49</v>
      </c>
      <c r="K284" s="273" t="s">
        <v>50</v>
      </c>
      <c r="L284" s="273" t="s">
        <v>51</v>
      </c>
      <c r="M284" s="273"/>
      <c r="N284" s="278" t="s">
        <v>52</v>
      </c>
    </row>
    <row r="285" spans="1:159" ht="38.25" customHeight="1" thickBot="1">
      <c r="A285" s="272"/>
      <c r="B285" s="274"/>
      <c r="C285" s="274"/>
      <c r="D285" s="274"/>
      <c r="E285" s="274" t="s">
        <v>47</v>
      </c>
      <c r="F285" s="274"/>
      <c r="G285" s="86" t="s">
        <v>53</v>
      </c>
      <c r="H285" s="84" t="s">
        <v>54</v>
      </c>
      <c r="I285" s="85" t="s">
        <v>55</v>
      </c>
      <c r="J285" s="274"/>
      <c r="K285" s="274"/>
      <c r="L285" s="86" t="s">
        <v>111</v>
      </c>
      <c r="M285" s="86" t="s">
        <v>57</v>
      </c>
      <c r="N285" s="279"/>
    </row>
    <row r="286" spans="1:159" ht="25.5">
      <c r="A286" s="179" t="s">
        <v>60</v>
      </c>
      <c r="B286" s="180" t="s">
        <v>328</v>
      </c>
      <c r="C286" s="181" t="s">
        <v>329</v>
      </c>
      <c r="D286" s="182" t="s">
        <v>330</v>
      </c>
      <c r="E286" s="270">
        <v>1</v>
      </c>
      <c r="F286" s="270"/>
      <c r="G286" s="150">
        <f>562500+14800+1976</f>
        <v>579276</v>
      </c>
      <c r="H286" s="183">
        <v>1</v>
      </c>
      <c r="I286" s="183">
        <v>0</v>
      </c>
      <c r="J286" s="184" t="str">
        <f>+'Estructura del Proyecto'!C$15</f>
        <v xml:space="preserve">Componente 1. Apoyo a la generación de estadísticas con calidad </v>
      </c>
      <c r="K286" s="95" t="s">
        <v>64</v>
      </c>
      <c r="L286" s="163">
        <v>45658</v>
      </c>
      <c r="M286" s="163">
        <f>+L286+60</f>
        <v>45718</v>
      </c>
      <c r="N286" s="185"/>
      <c r="Q286" s="59"/>
    </row>
    <row r="287" spans="1:159" ht="26.25" thickBot="1">
      <c r="A287" s="159" t="s">
        <v>60</v>
      </c>
      <c r="B287" s="186" t="s">
        <v>328</v>
      </c>
      <c r="C287" s="187" t="s">
        <v>331</v>
      </c>
      <c r="D287" s="188" t="s">
        <v>330</v>
      </c>
      <c r="E287" s="270">
        <v>2</v>
      </c>
      <c r="F287" s="270"/>
      <c r="G287" s="56">
        <f>173500+16100+20576+25000</f>
        <v>235176</v>
      </c>
      <c r="H287" s="162">
        <v>1</v>
      </c>
      <c r="I287" s="162">
        <v>0</v>
      </c>
      <c r="J287" s="120" t="str">
        <f>+'Estructura del Proyecto'!C$15</f>
        <v xml:space="preserve">Componente 1. Apoyo a la generación de estadísticas con calidad </v>
      </c>
      <c r="K287" s="58" t="s">
        <v>64</v>
      </c>
      <c r="L287" s="250">
        <v>45078</v>
      </c>
      <c r="M287" s="250">
        <f>+L287+90</f>
        <v>45168</v>
      </c>
      <c r="N287" s="164"/>
    </row>
    <row r="288" spans="1:159" ht="26.25" thickBot="1">
      <c r="A288" s="159" t="s">
        <v>60</v>
      </c>
      <c r="B288" s="186" t="s">
        <v>328</v>
      </c>
      <c r="C288" s="187" t="s">
        <v>332</v>
      </c>
      <c r="D288" s="188" t="s">
        <v>113</v>
      </c>
      <c r="E288" s="270">
        <v>3</v>
      </c>
      <c r="F288" s="270"/>
      <c r="G288" s="56">
        <v>100000</v>
      </c>
      <c r="H288" s="162">
        <v>1</v>
      </c>
      <c r="I288" s="162">
        <v>0</v>
      </c>
      <c r="J288" s="93" t="s">
        <v>11</v>
      </c>
      <c r="K288" s="58" t="s">
        <v>74</v>
      </c>
      <c r="L288" s="250">
        <v>45292</v>
      </c>
      <c r="M288" s="250">
        <f t="shared" ref="M288:M289" si="1">+L288+90</f>
        <v>45382</v>
      </c>
      <c r="N288" s="164"/>
    </row>
    <row r="289" spans="1:159" ht="60" customHeight="1">
      <c r="A289" s="159" t="s">
        <v>60</v>
      </c>
      <c r="B289" s="186" t="s">
        <v>328</v>
      </c>
      <c r="C289" s="187" t="s">
        <v>333</v>
      </c>
      <c r="D289" s="188" t="s">
        <v>113</v>
      </c>
      <c r="E289" s="270">
        <v>4</v>
      </c>
      <c r="F289" s="270"/>
      <c r="G289" s="56">
        <v>100000</v>
      </c>
      <c r="H289" s="162">
        <v>1</v>
      </c>
      <c r="I289" s="162">
        <v>0</v>
      </c>
      <c r="J289" s="93" t="s">
        <v>11</v>
      </c>
      <c r="K289" s="58" t="s">
        <v>74</v>
      </c>
      <c r="L289" s="250">
        <v>45078</v>
      </c>
      <c r="M289" s="250">
        <f t="shared" si="1"/>
        <v>45168</v>
      </c>
      <c r="N289" s="164"/>
    </row>
    <row r="290" spans="1:159" ht="33.75" customHeight="1">
      <c r="A290" s="159" t="s">
        <v>60</v>
      </c>
      <c r="B290" s="186" t="s">
        <v>328</v>
      </c>
      <c r="C290" s="187" t="s">
        <v>334</v>
      </c>
      <c r="D290" s="188" t="s">
        <v>113</v>
      </c>
      <c r="E290" s="270">
        <v>5</v>
      </c>
      <c r="F290" s="270"/>
      <c r="G290" s="56">
        <v>60000</v>
      </c>
      <c r="H290" s="162">
        <v>1</v>
      </c>
      <c r="I290" s="162">
        <v>0</v>
      </c>
      <c r="J290" s="120" t="str">
        <f>+'Estructura del Proyecto'!C$15</f>
        <v xml:space="preserve">Componente 1. Apoyo a la generación de estadísticas con calidad </v>
      </c>
      <c r="K290" s="58" t="s">
        <v>74</v>
      </c>
      <c r="L290" s="51">
        <v>44927</v>
      </c>
      <c r="M290" s="51">
        <v>44927</v>
      </c>
      <c r="N290" s="164"/>
    </row>
    <row r="291" spans="1:159" s="49" customFormat="1" ht="25.5">
      <c r="A291" s="159" t="s">
        <v>60</v>
      </c>
      <c r="B291" s="144" t="s">
        <v>31</v>
      </c>
      <c r="C291" s="160" t="s">
        <v>335</v>
      </c>
      <c r="D291" s="188" t="s">
        <v>113</v>
      </c>
      <c r="E291" s="270">
        <v>6</v>
      </c>
      <c r="F291" s="270"/>
      <c r="G291" s="189">
        <v>1250</v>
      </c>
      <c r="H291" s="57">
        <v>1</v>
      </c>
      <c r="I291" s="162">
        <v>0</v>
      </c>
      <c r="J291" s="120" t="str">
        <f>+'Estructura del Proyecto'!C$15</f>
        <v xml:space="preserve">Componente 1. Apoyo a la generación de estadísticas con calidad </v>
      </c>
      <c r="K291" s="58" t="s">
        <v>74</v>
      </c>
      <c r="L291" s="163">
        <v>44713</v>
      </c>
      <c r="M291" s="163">
        <v>44896</v>
      </c>
      <c r="N291" s="164"/>
      <c r="O291"/>
      <c r="P291"/>
      <c r="Q291" s="59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</row>
    <row r="292" spans="1:159" s="49" customFormat="1" ht="25.5">
      <c r="A292" s="159" t="s">
        <v>60</v>
      </c>
      <c r="B292" s="144" t="s">
        <v>336</v>
      </c>
      <c r="C292" s="160" t="s">
        <v>266</v>
      </c>
      <c r="D292" s="188" t="s">
        <v>113</v>
      </c>
      <c r="E292" s="270">
        <v>7</v>
      </c>
      <c r="F292" s="270"/>
      <c r="G292" s="189">
        <v>220</v>
      </c>
      <c r="H292" s="57">
        <v>1</v>
      </c>
      <c r="I292" s="162">
        <v>0</v>
      </c>
      <c r="J292" s="120" t="str">
        <f>+'Estructura del Proyecto'!C$15</f>
        <v xml:space="preserve">Componente 1. Apoyo a la generación de estadísticas con calidad </v>
      </c>
      <c r="K292" s="58" t="s">
        <v>74</v>
      </c>
      <c r="L292" s="163">
        <v>44713</v>
      </c>
      <c r="M292" s="163">
        <v>44896</v>
      </c>
      <c r="N292" s="164"/>
      <c r="O292"/>
      <c r="P292"/>
      <c r="Q292" s="59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</row>
    <row r="293" spans="1:159" s="49" customFormat="1" ht="25.5">
      <c r="A293" s="159" t="s">
        <v>60</v>
      </c>
      <c r="B293" s="144" t="s">
        <v>336</v>
      </c>
      <c r="C293" s="160" t="s">
        <v>267</v>
      </c>
      <c r="D293" s="188" t="s">
        <v>113</v>
      </c>
      <c r="E293" s="270">
        <v>8</v>
      </c>
      <c r="F293" s="270"/>
      <c r="G293" s="189">
        <v>2200</v>
      </c>
      <c r="H293" s="57">
        <v>1</v>
      </c>
      <c r="I293" s="162">
        <v>0</v>
      </c>
      <c r="J293" s="120" t="str">
        <f>+'Estructura del Proyecto'!C$15</f>
        <v xml:space="preserve">Componente 1. Apoyo a la generación de estadísticas con calidad </v>
      </c>
      <c r="K293" s="58" t="s">
        <v>74</v>
      </c>
      <c r="L293" s="163">
        <v>44713</v>
      </c>
      <c r="M293" s="163">
        <v>44896</v>
      </c>
      <c r="N293" s="164"/>
      <c r="O293"/>
      <c r="P293"/>
      <c r="Q293" s="59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</row>
    <row r="294" spans="1:159" s="49" customFormat="1" ht="25.5">
      <c r="A294" s="159" t="s">
        <v>60</v>
      </c>
      <c r="B294" s="144" t="s">
        <v>336</v>
      </c>
      <c r="C294" s="160" t="s">
        <v>268</v>
      </c>
      <c r="D294" s="188" t="s">
        <v>113</v>
      </c>
      <c r="E294" s="270">
        <v>9</v>
      </c>
      <c r="F294" s="270"/>
      <c r="G294" s="189">
        <v>8800</v>
      </c>
      <c r="H294" s="57">
        <v>1</v>
      </c>
      <c r="I294" s="162">
        <v>0</v>
      </c>
      <c r="J294" s="120" t="str">
        <f>+'Estructura del Proyecto'!C$15</f>
        <v xml:space="preserve">Componente 1. Apoyo a la generación de estadísticas con calidad </v>
      </c>
      <c r="K294" s="58" t="s">
        <v>74</v>
      </c>
      <c r="L294" s="163">
        <v>44713</v>
      </c>
      <c r="M294" s="163">
        <v>44896</v>
      </c>
      <c r="N294" s="164"/>
      <c r="O294"/>
      <c r="P294"/>
      <c r="Q294" s="59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</row>
    <row r="295" spans="1:159" s="49" customFormat="1" ht="25.5">
      <c r="A295" s="159" t="s">
        <v>60</v>
      </c>
      <c r="B295" s="144" t="s">
        <v>336</v>
      </c>
      <c r="C295" s="160" t="s">
        <v>247</v>
      </c>
      <c r="D295" s="188" t="s">
        <v>113</v>
      </c>
      <c r="E295" s="270">
        <v>10</v>
      </c>
      <c r="F295" s="270"/>
      <c r="G295" s="189">
        <v>165</v>
      </c>
      <c r="H295" s="57">
        <v>1</v>
      </c>
      <c r="I295" s="162">
        <v>0</v>
      </c>
      <c r="J295" s="120" t="str">
        <f>+'Estructura del Proyecto'!C$15</f>
        <v xml:space="preserve">Componente 1. Apoyo a la generación de estadísticas con calidad </v>
      </c>
      <c r="K295" s="58" t="s">
        <v>74</v>
      </c>
      <c r="L295" s="163">
        <v>44713</v>
      </c>
      <c r="M295" s="163">
        <v>44896</v>
      </c>
      <c r="N295" s="164"/>
      <c r="O295"/>
      <c r="P295"/>
      <c r="Q295" s="59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</row>
    <row r="296" spans="1:159" s="49" customFormat="1" ht="25.5">
      <c r="A296" s="159" t="s">
        <v>60</v>
      </c>
      <c r="B296" s="144" t="s">
        <v>336</v>
      </c>
      <c r="C296" s="160" t="s">
        <v>248</v>
      </c>
      <c r="D296" s="188" t="s">
        <v>113</v>
      </c>
      <c r="E296" s="270">
        <v>11</v>
      </c>
      <c r="F296" s="270"/>
      <c r="G296" s="189">
        <v>1650</v>
      </c>
      <c r="H296" s="57">
        <v>1</v>
      </c>
      <c r="I296" s="162">
        <v>0</v>
      </c>
      <c r="J296" s="120" t="str">
        <f>+'Estructura del Proyecto'!C$15</f>
        <v xml:space="preserve">Componente 1. Apoyo a la generación de estadísticas con calidad </v>
      </c>
      <c r="K296" s="58" t="s">
        <v>74</v>
      </c>
      <c r="L296" s="163">
        <v>44713</v>
      </c>
      <c r="M296" s="163">
        <v>44896</v>
      </c>
      <c r="N296" s="164"/>
      <c r="O296"/>
      <c r="P296"/>
      <c r="Q296" s="59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</row>
    <row r="297" spans="1:159" s="49" customFormat="1" ht="25.5">
      <c r="A297" s="159" t="s">
        <v>60</v>
      </c>
      <c r="B297" s="144" t="s">
        <v>336</v>
      </c>
      <c r="C297" s="160" t="s">
        <v>337</v>
      </c>
      <c r="D297" s="188" t="s">
        <v>113</v>
      </c>
      <c r="E297" s="270">
        <v>12</v>
      </c>
      <c r="F297" s="270"/>
      <c r="G297" s="189">
        <v>165</v>
      </c>
      <c r="H297" s="57">
        <v>1</v>
      </c>
      <c r="I297" s="162">
        <v>0</v>
      </c>
      <c r="J297" s="120" t="str">
        <f>+'Estructura del Proyecto'!C$15</f>
        <v xml:space="preserve">Componente 1. Apoyo a la generación de estadísticas con calidad </v>
      </c>
      <c r="K297" s="58" t="s">
        <v>74</v>
      </c>
      <c r="L297" s="163">
        <v>44713</v>
      </c>
      <c r="M297" s="163">
        <v>44896</v>
      </c>
      <c r="N297" s="164"/>
      <c r="O297"/>
      <c r="P297"/>
      <c r="Q297" s="59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</row>
    <row r="298" spans="1:159" s="49" customFormat="1" ht="25.5">
      <c r="A298" s="159" t="s">
        <v>60</v>
      </c>
      <c r="B298" s="144" t="s">
        <v>336</v>
      </c>
      <c r="C298" s="160" t="s">
        <v>226</v>
      </c>
      <c r="D298" s="188" t="s">
        <v>113</v>
      </c>
      <c r="E298" s="270">
        <v>13</v>
      </c>
      <c r="F298" s="270"/>
      <c r="G298" s="189">
        <v>1650</v>
      </c>
      <c r="H298" s="57">
        <v>1</v>
      </c>
      <c r="I298" s="162">
        <v>0</v>
      </c>
      <c r="J298" s="120" t="str">
        <f>+'Estructura del Proyecto'!C$15</f>
        <v xml:space="preserve">Componente 1. Apoyo a la generación de estadísticas con calidad </v>
      </c>
      <c r="K298" s="58" t="s">
        <v>74</v>
      </c>
      <c r="L298" s="163">
        <v>44713</v>
      </c>
      <c r="M298" s="163">
        <v>44896</v>
      </c>
      <c r="N298" s="164"/>
      <c r="O298"/>
      <c r="P298"/>
      <c r="Q298" s="59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</row>
    <row r="299" spans="1:159" s="49" customFormat="1" ht="25.5">
      <c r="A299" s="159" t="s">
        <v>60</v>
      </c>
      <c r="B299" s="144" t="s">
        <v>31</v>
      </c>
      <c r="C299" s="160" t="s">
        <v>338</v>
      </c>
      <c r="D299" s="188" t="s">
        <v>113</v>
      </c>
      <c r="E299" s="270">
        <v>14</v>
      </c>
      <c r="F299" s="270"/>
      <c r="G299" s="189">
        <v>17500</v>
      </c>
      <c r="H299" s="57">
        <v>1</v>
      </c>
      <c r="I299" s="162">
        <v>0</v>
      </c>
      <c r="J299" s="120" t="str">
        <f>+'Estructura del Proyecto'!C$15</f>
        <v xml:space="preserve">Componente 1. Apoyo a la generación de estadísticas con calidad </v>
      </c>
      <c r="K299" s="58" t="s">
        <v>74</v>
      </c>
      <c r="L299" s="163">
        <v>44713</v>
      </c>
      <c r="M299" s="163">
        <v>44896</v>
      </c>
      <c r="N299" s="164"/>
      <c r="O299"/>
      <c r="P299"/>
      <c r="Q299" s="5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</row>
    <row r="300" spans="1:159" s="49" customFormat="1" ht="25.5">
      <c r="A300" s="159" t="s">
        <v>60</v>
      </c>
      <c r="B300" s="144" t="s">
        <v>31</v>
      </c>
      <c r="C300" s="160" t="s">
        <v>335</v>
      </c>
      <c r="D300" s="188" t="s">
        <v>113</v>
      </c>
      <c r="E300" s="270">
        <v>15</v>
      </c>
      <c r="F300" s="270"/>
      <c r="G300" s="189">
        <v>120000</v>
      </c>
      <c r="H300" s="57">
        <v>1</v>
      </c>
      <c r="I300" s="162">
        <v>0</v>
      </c>
      <c r="J300" s="120" t="str">
        <f>+'Estructura del Proyecto'!C$15</f>
        <v xml:space="preserve">Componente 1. Apoyo a la generación de estadísticas con calidad </v>
      </c>
      <c r="K300" s="58" t="s">
        <v>74</v>
      </c>
      <c r="L300" s="163">
        <v>44713</v>
      </c>
      <c r="M300" s="163">
        <v>44896</v>
      </c>
      <c r="N300" s="164"/>
      <c r="O300"/>
      <c r="P300"/>
      <c r="Q300" s="59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</row>
    <row r="301" spans="1:159" s="49" customFormat="1" ht="25.5">
      <c r="A301" s="159" t="s">
        <v>60</v>
      </c>
      <c r="B301" s="144" t="s">
        <v>31</v>
      </c>
      <c r="C301" s="160" t="s">
        <v>339</v>
      </c>
      <c r="D301" s="188" t="s">
        <v>113</v>
      </c>
      <c r="E301" s="270">
        <v>16</v>
      </c>
      <c r="F301" s="270"/>
      <c r="G301" s="189">
        <v>4000</v>
      </c>
      <c r="H301" s="57">
        <v>1</v>
      </c>
      <c r="I301" s="162">
        <v>0</v>
      </c>
      <c r="J301" s="120" t="str">
        <f>+'Estructura del Proyecto'!C$15</f>
        <v xml:space="preserve">Componente 1. Apoyo a la generación de estadísticas con calidad </v>
      </c>
      <c r="K301" s="58" t="s">
        <v>74</v>
      </c>
      <c r="L301" s="163">
        <v>44713</v>
      </c>
      <c r="M301" s="163">
        <v>44896</v>
      </c>
      <c r="N301" s="164"/>
      <c r="O301"/>
      <c r="P301"/>
      <c r="Q301" s="59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</row>
    <row r="302" spans="1:159" s="49" customFormat="1" ht="25.5">
      <c r="A302" s="159" t="s">
        <v>60</v>
      </c>
      <c r="B302" s="144" t="s">
        <v>31</v>
      </c>
      <c r="C302" s="160" t="s">
        <v>340</v>
      </c>
      <c r="D302" s="188" t="s">
        <v>113</v>
      </c>
      <c r="E302" s="270">
        <v>17</v>
      </c>
      <c r="F302" s="270"/>
      <c r="G302" s="189">
        <v>32000</v>
      </c>
      <c r="H302" s="57">
        <v>1</v>
      </c>
      <c r="I302" s="162">
        <v>0</v>
      </c>
      <c r="J302" s="120" t="str">
        <f>+'Estructura del Proyecto'!C$15</f>
        <v xml:space="preserve">Componente 1. Apoyo a la generación de estadísticas con calidad </v>
      </c>
      <c r="K302" s="58" t="s">
        <v>74</v>
      </c>
      <c r="L302" s="163">
        <v>44713</v>
      </c>
      <c r="M302" s="163">
        <v>44896</v>
      </c>
      <c r="N302" s="164"/>
      <c r="O302"/>
      <c r="P302"/>
      <c r="Q302" s="59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</row>
    <row r="303" spans="1:159" s="53" customFormat="1" ht="25.5">
      <c r="A303" s="159" t="s">
        <v>60</v>
      </c>
      <c r="B303" s="144" t="s">
        <v>31</v>
      </c>
      <c r="C303" s="190" t="s">
        <v>341</v>
      </c>
      <c r="D303" s="188" t="s">
        <v>113</v>
      </c>
      <c r="E303" s="270">
        <v>18</v>
      </c>
      <c r="F303" s="270"/>
      <c r="G303" s="102">
        <v>3000</v>
      </c>
      <c r="H303" s="57">
        <v>1</v>
      </c>
      <c r="I303" s="162">
        <v>0</v>
      </c>
      <c r="J303" s="120" t="str">
        <f>+'Estructura del Proyecto'!C$15</f>
        <v xml:space="preserve">Componente 1. Apoyo a la generación de estadísticas con calidad </v>
      </c>
      <c r="K303" s="58" t="s">
        <v>74</v>
      </c>
      <c r="L303" s="163">
        <v>44713</v>
      </c>
      <c r="M303" s="163">
        <v>44896</v>
      </c>
      <c r="N303" s="164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 s="49"/>
      <c r="AQ303" s="49"/>
      <c r="AR303" s="49"/>
      <c r="AS303" s="49"/>
      <c r="AT303" s="49"/>
      <c r="AU303" s="49"/>
      <c r="AV303" s="49"/>
      <c r="AW303" s="49"/>
      <c r="AX303" s="49"/>
      <c r="AY303" s="49"/>
      <c r="AZ303" s="49"/>
      <c r="BA303" s="49"/>
      <c r="BB303" s="49"/>
      <c r="BC303" s="49"/>
      <c r="BD303" s="49"/>
      <c r="BE303" s="49"/>
      <c r="BF303" s="49"/>
      <c r="BG303" s="49"/>
      <c r="BH303" s="49"/>
      <c r="BI303" s="49"/>
      <c r="BJ303" s="49"/>
      <c r="BK303" s="49"/>
      <c r="BL303" s="49"/>
      <c r="BM303" s="49"/>
      <c r="BN303" s="49"/>
      <c r="BO303" s="49"/>
      <c r="BP303" s="49"/>
      <c r="BQ303" s="49"/>
      <c r="BR303" s="49"/>
      <c r="BS303" s="49"/>
      <c r="BT303" s="49"/>
      <c r="BU303" s="49"/>
      <c r="BV303" s="49"/>
      <c r="BW303" s="49"/>
      <c r="BX303" s="49"/>
      <c r="BY303" s="49"/>
      <c r="BZ303" s="49"/>
      <c r="CA303" s="49"/>
      <c r="CB303" s="49"/>
      <c r="CC303" s="49"/>
      <c r="CD303" s="49"/>
      <c r="CE303" s="49"/>
      <c r="CF303" s="49"/>
      <c r="CG303" s="49"/>
      <c r="CH303" s="49"/>
      <c r="CI303" s="49"/>
      <c r="CJ303" s="49"/>
      <c r="CK303" s="49"/>
      <c r="CL303" s="49"/>
      <c r="CM303" s="49"/>
      <c r="CN303" s="49"/>
      <c r="CO303" s="49"/>
      <c r="CP303" s="49"/>
      <c r="CQ303" s="49"/>
      <c r="CR303" s="49"/>
      <c r="CS303" s="49"/>
      <c r="CT303" s="49"/>
      <c r="CU303" s="49"/>
      <c r="CV303" s="49"/>
      <c r="CW303" s="49"/>
      <c r="CX303" s="49"/>
      <c r="CY303" s="49"/>
      <c r="CZ303" s="49"/>
      <c r="DA303" s="49"/>
      <c r="DB303" s="49"/>
      <c r="DC303" s="49"/>
      <c r="DD303" s="49"/>
      <c r="DE303" s="49"/>
      <c r="DF303" s="49"/>
      <c r="DG303" s="49"/>
      <c r="DH303" s="49"/>
      <c r="DI303" s="49"/>
      <c r="DJ303" s="49"/>
      <c r="DK303" s="49"/>
      <c r="DL303" s="49"/>
      <c r="DM303" s="49"/>
      <c r="DN303" s="49"/>
      <c r="DO303" s="49"/>
      <c r="DP303" s="49"/>
      <c r="DQ303" s="49"/>
      <c r="DR303" s="49"/>
      <c r="DS303" s="49"/>
      <c r="DT303" s="49"/>
      <c r="DU303" s="49"/>
      <c r="DV303" s="49"/>
      <c r="DW303" s="49"/>
      <c r="DX303" s="49"/>
      <c r="DY303" s="49"/>
      <c r="DZ303" s="49"/>
      <c r="EA303" s="49"/>
      <c r="EB303" s="49"/>
      <c r="EC303" s="49"/>
      <c r="ED303" s="49"/>
      <c r="EE303" s="49"/>
      <c r="EF303" s="49"/>
      <c r="EG303" s="49"/>
      <c r="EH303" s="49"/>
      <c r="EI303" s="49"/>
      <c r="EJ303" s="49"/>
      <c r="EK303" s="49"/>
      <c r="EL303" s="49"/>
      <c r="EM303" s="49"/>
      <c r="EN303" s="49"/>
      <c r="EO303" s="49"/>
      <c r="EP303" s="49"/>
      <c r="EQ303" s="49"/>
      <c r="ER303" s="49"/>
      <c r="ES303" s="49"/>
      <c r="ET303" s="49"/>
      <c r="EU303" s="49"/>
      <c r="EV303" s="49"/>
      <c r="EW303" s="49"/>
      <c r="EX303" s="49"/>
      <c r="EY303" s="49"/>
      <c r="EZ303" s="49"/>
      <c r="FA303" s="49"/>
      <c r="FB303" s="49"/>
      <c r="FC303" s="49"/>
    </row>
    <row r="304" spans="1:159" s="53" customFormat="1" ht="25.5">
      <c r="A304" s="159" t="s">
        <v>60</v>
      </c>
      <c r="B304" s="144" t="s">
        <v>31</v>
      </c>
      <c r="C304" s="190" t="s">
        <v>335</v>
      </c>
      <c r="D304" s="188" t="s">
        <v>113</v>
      </c>
      <c r="E304" s="270">
        <v>19</v>
      </c>
      <c r="F304" s="270"/>
      <c r="G304" s="102">
        <v>15600</v>
      </c>
      <c r="H304" s="57">
        <v>1</v>
      </c>
      <c r="I304" s="162">
        <v>0</v>
      </c>
      <c r="J304" s="120" t="str">
        <f>+'Estructura del Proyecto'!C$15</f>
        <v xml:space="preserve">Componente 1. Apoyo a la generación de estadísticas con calidad </v>
      </c>
      <c r="K304" s="58" t="s">
        <v>74</v>
      </c>
      <c r="L304" s="163">
        <v>44713</v>
      </c>
      <c r="M304" s="163">
        <v>44896</v>
      </c>
      <c r="N304" s="16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 s="49"/>
      <c r="AQ304" s="49"/>
      <c r="AR304" s="49"/>
      <c r="AS304" s="49"/>
      <c r="AT304" s="49"/>
      <c r="AU304" s="49"/>
      <c r="AV304" s="49"/>
      <c r="AW304" s="49"/>
      <c r="AX304" s="49"/>
      <c r="AY304" s="49"/>
      <c r="AZ304" s="49"/>
      <c r="BA304" s="49"/>
      <c r="BB304" s="49"/>
      <c r="BC304" s="49"/>
      <c r="BD304" s="49"/>
      <c r="BE304" s="49"/>
      <c r="BF304" s="49"/>
      <c r="BG304" s="49"/>
      <c r="BH304" s="49"/>
      <c r="BI304" s="49"/>
      <c r="BJ304" s="49"/>
      <c r="BK304" s="49"/>
      <c r="BL304" s="49"/>
      <c r="BM304" s="49"/>
      <c r="BN304" s="49"/>
      <c r="BO304" s="49"/>
      <c r="BP304" s="49"/>
      <c r="BQ304" s="49"/>
      <c r="BR304" s="49"/>
      <c r="BS304" s="49"/>
      <c r="BT304" s="49"/>
      <c r="BU304" s="49"/>
      <c r="BV304" s="49"/>
      <c r="BW304" s="49"/>
      <c r="BX304" s="49"/>
      <c r="BY304" s="49"/>
      <c r="BZ304" s="49"/>
      <c r="CA304" s="49"/>
      <c r="CB304" s="49"/>
      <c r="CC304" s="49"/>
      <c r="CD304" s="49"/>
      <c r="CE304" s="49"/>
      <c r="CF304" s="49"/>
      <c r="CG304" s="49"/>
      <c r="CH304" s="49"/>
      <c r="CI304" s="49"/>
      <c r="CJ304" s="49"/>
      <c r="CK304" s="49"/>
      <c r="CL304" s="49"/>
      <c r="CM304" s="49"/>
      <c r="CN304" s="49"/>
      <c r="CO304" s="49"/>
      <c r="CP304" s="49"/>
      <c r="CQ304" s="49"/>
      <c r="CR304" s="49"/>
      <c r="CS304" s="49"/>
      <c r="CT304" s="49"/>
      <c r="CU304" s="49"/>
      <c r="CV304" s="49"/>
      <c r="CW304" s="49"/>
      <c r="CX304" s="49"/>
      <c r="CY304" s="49"/>
      <c r="CZ304" s="49"/>
      <c r="DA304" s="49"/>
      <c r="DB304" s="49"/>
      <c r="DC304" s="49"/>
      <c r="DD304" s="49"/>
      <c r="DE304" s="49"/>
      <c r="DF304" s="49"/>
      <c r="DG304" s="49"/>
      <c r="DH304" s="49"/>
      <c r="DI304" s="49"/>
      <c r="DJ304" s="49"/>
      <c r="DK304" s="49"/>
      <c r="DL304" s="49"/>
      <c r="DM304" s="49"/>
      <c r="DN304" s="49"/>
      <c r="DO304" s="49"/>
      <c r="DP304" s="49"/>
      <c r="DQ304" s="49"/>
      <c r="DR304" s="49"/>
      <c r="DS304" s="49"/>
      <c r="DT304" s="49"/>
      <c r="DU304" s="49"/>
      <c r="DV304" s="49"/>
      <c r="DW304" s="49"/>
      <c r="DX304" s="49"/>
      <c r="DY304" s="49"/>
      <c r="DZ304" s="49"/>
      <c r="EA304" s="49"/>
      <c r="EB304" s="49"/>
      <c r="EC304" s="49"/>
      <c r="ED304" s="49"/>
      <c r="EE304" s="49"/>
      <c r="EF304" s="49"/>
      <c r="EG304" s="49"/>
      <c r="EH304" s="49"/>
      <c r="EI304" s="49"/>
      <c r="EJ304" s="49"/>
      <c r="EK304" s="49"/>
      <c r="EL304" s="49"/>
      <c r="EM304" s="49"/>
      <c r="EN304" s="49"/>
      <c r="EO304" s="49"/>
      <c r="EP304" s="49"/>
      <c r="EQ304" s="49"/>
      <c r="ER304" s="49"/>
      <c r="ES304" s="49"/>
      <c r="ET304" s="49"/>
      <c r="EU304" s="49"/>
      <c r="EV304" s="49"/>
      <c r="EW304" s="49"/>
      <c r="EX304" s="49"/>
      <c r="EY304" s="49"/>
      <c r="EZ304" s="49"/>
      <c r="FA304" s="49"/>
      <c r="FB304" s="49"/>
      <c r="FC304" s="49"/>
    </row>
    <row r="305" spans="1:159" s="53" customFormat="1" ht="25.5">
      <c r="A305" s="159" t="s">
        <v>60</v>
      </c>
      <c r="B305" s="144" t="s">
        <v>336</v>
      </c>
      <c r="C305" s="190" t="s">
        <v>342</v>
      </c>
      <c r="D305" s="188" t="s">
        <v>113</v>
      </c>
      <c r="E305" s="270">
        <v>20</v>
      </c>
      <c r="F305" s="270"/>
      <c r="G305" s="102">
        <v>4950</v>
      </c>
      <c r="H305" s="57">
        <v>1</v>
      </c>
      <c r="I305" s="162">
        <v>0</v>
      </c>
      <c r="J305" s="120" t="str">
        <f>+'Estructura del Proyecto'!C$15</f>
        <v xml:space="preserve">Componente 1. Apoyo a la generación de estadísticas con calidad </v>
      </c>
      <c r="K305" s="58" t="s">
        <v>74</v>
      </c>
      <c r="L305" s="163">
        <v>44713</v>
      </c>
      <c r="M305" s="163">
        <v>44896</v>
      </c>
      <c r="N305" s="164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 s="49"/>
      <c r="AQ305" s="49"/>
      <c r="AR305" s="49"/>
      <c r="AS305" s="49"/>
      <c r="AT305" s="49"/>
      <c r="AU305" s="49"/>
      <c r="AV305" s="49"/>
      <c r="AW305" s="49"/>
      <c r="AX305" s="49"/>
      <c r="AY305" s="49"/>
      <c r="AZ305" s="49"/>
      <c r="BA305" s="49"/>
      <c r="BB305" s="49"/>
      <c r="BC305" s="49"/>
      <c r="BD305" s="49"/>
      <c r="BE305" s="49"/>
      <c r="BF305" s="49"/>
      <c r="BG305" s="49"/>
      <c r="BH305" s="49"/>
      <c r="BI305" s="49"/>
      <c r="BJ305" s="49"/>
      <c r="BK305" s="49"/>
      <c r="BL305" s="49"/>
      <c r="BM305" s="49"/>
      <c r="BN305" s="49"/>
      <c r="BO305" s="49"/>
      <c r="BP305" s="49"/>
      <c r="BQ305" s="49"/>
      <c r="BR305" s="49"/>
      <c r="BS305" s="49"/>
      <c r="BT305" s="49"/>
      <c r="BU305" s="49"/>
      <c r="BV305" s="49"/>
      <c r="BW305" s="49"/>
      <c r="BX305" s="49"/>
      <c r="BY305" s="49"/>
      <c r="BZ305" s="49"/>
      <c r="CA305" s="49"/>
      <c r="CB305" s="49"/>
      <c r="CC305" s="49"/>
      <c r="CD305" s="49"/>
      <c r="CE305" s="49"/>
      <c r="CF305" s="49"/>
      <c r="CG305" s="49"/>
      <c r="CH305" s="49"/>
      <c r="CI305" s="49"/>
      <c r="CJ305" s="49"/>
      <c r="CK305" s="49"/>
      <c r="CL305" s="49"/>
      <c r="CM305" s="49"/>
      <c r="CN305" s="49"/>
      <c r="CO305" s="49"/>
      <c r="CP305" s="49"/>
      <c r="CQ305" s="49"/>
      <c r="CR305" s="49"/>
      <c r="CS305" s="49"/>
      <c r="CT305" s="49"/>
      <c r="CU305" s="49"/>
      <c r="CV305" s="49"/>
      <c r="CW305" s="49"/>
      <c r="CX305" s="49"/>
      <c r="CY305" s="49"/>
      <c r="CZ305" s="49"/>
      <c r="DA305" s="49"/>
      <c r="DB305" s="49"/>
      <c r="DC305" s="49"/>
      <c r="DD305" s="49"/>
      <c r="DE305" s="49"/>
      <c r="DF305" s="49"/>
      <c r="DG305" s="49"/>
      <c r="DH305" s="49"/>
      <c r="DI305" s="49"/>
      <c r="DJ305" s="49"/>
      <c r="DK305" s="49"/>
      <c r="DL305" s="49"/>
      <c r="DM305" s="49"/>
      <c r="DN305" s="49"/>
      <c r="DO305" s="49"/>
      <c r="DP305" s="49"/>
      <c r="DQ305" s="49"/>
      <c r="DR305" s="49"/>
      <c r="DS305" s="49"/>
      <c r="DT305" s="49"/>
      <c r="DU305" s="49"/>
      <c r="DV305" s="49"/>
      <c r="DW305" s="49"/>
      <c r="DX305" s="49"/>
      <c r="DY305" s="49"/>
      <c r="DZ305" s="49"/>
      <c r="EA305" s="49"/>
      <c r="EB305" s="49"/>
      <c r="EC305" s="49"/>
      <c r="ED305" s="49"/>
      <c r="EE305" s="49"/>
      <c r="EF305" s="49"/>
      <c r="EG305" s="49"/>
      <c r="EH305" s="49"/>
      <c r="EI305" s="49"/>
      <c r="EJ305" s="49"/>
      <c r="EK305" s="49"/>
      <c r="EL305" s="49"/>
      <c r="EM305" s="49"/>
      <c r="EN305" s="49"/>
      <c r="EO305" s="49"/>
      <c r="EP305" s="49"/>
      <c r="EQ305" s="49"/>
      <c r="ER305" s="49"/>
      <c r="ES305" s="49"/>
      <c r="ET305" s="49"/>
      <c r="EU305" s="49"/>
      <c r="EV305" s="49"/>
      <c r="EW305" s="49"/>
      <c r="EX305" s="49"/>
      <c r="EY305" s="49"/>
      <c r="EZ305" s="49"/>
      <c r="FA305" s="49"/>
      <c r="FB305" s="49"/>
      <c r="FC305" s="49"/>
    </row>
    <row r="306" spans="1:159" s="53" customFormat="1" ht="25.5">
      <c r="A306" s="159" t="s">
        <v>60</v>
      </c>
      <c r="B306" s="144" t="s">
        <v>336</v>
      </c>
      <c r="C306" s="190" t="s">
        <v>335</v>
      </c>
      <c r="D306" s="188" t="s">
        <v>113</v>
      </c>
      <c r="E306" s="270">
        <v>21</v>
      </c>
      <c r="F306" s="270"/>
      <c r="G306" s="102">
        <v>4950</v>
      </c>
      <c r="H306" s="57">
        <v>1</v>
      </c>
      <c r="I306" s="162">
        <v>0</v>
      </c>
      <c r="J306" s="120" t="str">
        <f>+'Estructura del Proyecto'!C$15</f>
        <v xml:space="preserve">Componente 1. Apoyo a la generación de estadísticas con calidad </v>
      </c>
      <c r="K306" s="58" t="s">
        <v>74</v>
      </c>
      <c r="L306" s="163">
        <v>44713</v>
      </c>
      <c r="M306" s="163">
        <v>44896</v>
      </c>
      <c r="N306" s="164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 s="49"/>
      <c r="AQ306" s="49"/>
      <c r="AR306" s="49"/>
      <c r="AS306" s="49"/>
      <c r="AT306" s="49"/>
      <c r="AU306" s="49"/>
      <c r="AV306" s="49"/>
      <c r="AW306" s="49"/>
      <c r="AX306" s="49"/>
      <c r="AY306" s="49"/>
      <c r="AZ306" s="49"/>
      <c r="BA306" s="49"/>
      <c r="BB306" s="49"/>
      <c r="BC306" s="49"/>
      <c r="BD306" s="49"/>
      <c r="BE306" s="49"/>
      <c r="BF306" s="49"/>
      <c r="BG306" s="49"/>
      <c r="BH306" s="49"/>
      <c r="BI306" s="49"/>
      <c r="BJ306" s="49"/>
      <c r="BK306" s="49"/>
      <c r="BL306" s="49"/>
      <c r="BM306" s="49"/>
      <c r="BN306" s="49"/>
      <c r="BO306" s="49"/>
      <c r="BP306" s="49"/>
      <c r="BQ306" s="49"/>
      <c r="BR306" s="49"/>
      <c r="BS306" s="49"/>
      <c r="BT306" s="49"/>
      <c r="BU306" s="49"/>
      <c r="BV306" s="49"/>
      <c r="BW306" s="49"/>
      <c r="BX306" s="49"/>
      <c r="BY306" s="49"/>
      <c r="BZ306" s="49"/>
      <c r="CA306" s="49"/>
      <c r="CB306" s="49"/>
      <c r="CC306" s="49"/>
      <c r="CD306" s="49"/>
      <c r="CE306" s="49"/>
      <c r="CF306" s="49"/>
      <c r="CG306" s="49"/>
      <c r="CH306" s="49"/>
      <c r="CI306" s="49"/>
      <c r="CJ306" s="49"/>
      <c r="CK306" s="49"/>
      <c r="CL306" s="49"/>
      <c r="CM306" s="49"/>
      <c r="CN306" s="49"/>
      <c r="CO306" s="49"/>
      <c r="CP306" s="49"/>
      <c r="CQ306" s="49"/>
      <c r="CR306" s="49"/>
      <c r="CS306" s="49"/>
      <c r="CT306" s="49"/>
      <c r="CU306" s="49"/>
      <c r="CV306" s="49"/>
      <c r="CW306" s="49"/>
      <c r="CX306" s="49"/>
      <c r="CY306" s="49"/>
      <c r="CZ306" s="49"/>
      <c r="DA306" s="49"/>
      <c r="DB306" s="49"/>
      <c r="DC306" s="49"/>
      <c r="DD306" s="49"/>
      <c r="DE306" s="49"/>
      <c r="DF306" s="49"/>
      <c r="DG306" s="49"/>
      <c r="DH306" s="49"/>
      <c r="DI306" s="49"/>
      <c r="DJ306" s="49"/>
      <c r="DK306" s="49"/>
      <c r="DL306" s="49"/>
      <c r="DM306" s="49"/>
      <c r="DN306" s="49"/>
      <c r="DO306" s="49"/>
      <c r="DP306" s="49"/>
      <c r="DQ306" s="49"/>
      <c r="DR306" s="49"/>
      <c r="DS306" s="49"/>
      <c r="DT306" s="49"/>
      <c r="DU306" s="49"/>
      <c r="DV306" s="49"/>
      <c r="DW306" s="49"/>
      <c r="DX306" s="49"/>
      <c r="DY306" s="49"/>
      <c r="DZ306" s="49"/>
      <c r="EA306" s="49"/>
      <c r="EB306" s="49"/>
      <c r="EC306" s="49"/>
      <c r="ED306" s="49"/>
      <c r="EE306" s="49"/>
      <c r="EF306" s="49"/>
      <c r="EG306" s="49"/>
      <c r="EH306" s="49"/>
      <c r="EI306" s="49"/>
      <c r="EJ306" s="49"/>
      <c r="EK306" s="49"/>
      <c r="EL306" s="49"/>
      <c r="EM306" s="49"/>
      <c r="EN306" s="49"/>
      <c r="EO306" s="49"/>
      <c r="EP306" s="49"/>
      <c r="EQ306" s="49"/>
      <c r="ER306" s="49"/>
      <c r="ES306" s="49"/>
      <c r="ET306" s="49"/>
      <c r="EU306" s="49"/>
      <c r="EV306" s="49"/>
      <c r="EW306" s="49"/>
      <c r="EX306" s="49"/>
      <c r="EY306" s="49"/>
      <c r="EZ306" s="49"/>
      <c r="FA306" s="49"/>
      <c r="FB306" s="49"/>
      <c r="FC306" s="49"/>
    </row>
    <row r="307" spans="1:159" s="53" customFormat="1" ht="28.5" customHeight="1">
      <c r="A307" s="159" t="s">
        <v>60</v>
      </c>
      <c r="B307" s="144" t="s">
        <v>336</v>
      </c>
      <c r="C307" s="191" t="s">
        <v>343</v>
      </c>
      <c r="D307" s="188" t="s">
        <v>113</v>
      </c>
      <c r="E307" s="270">
        <v>22</v>
      </c>
      <c r="F307" s="270"/>
      <c r="G307" s="56">
        <v>77000</v>
      </c>
      <c r="H307" s="57">
        <v>1</v>
      </c>
      <c r="I307" s="162">
        <v>0</v>
      </c>
      <c r="J307" s="120" t="str">
        <f>+'Estructura del Proyecto'!C$15</f>
        <v xml:space="preserve">Componente 1. Apoyo a la generación de estadísticas con calidad </v>
      </c>
      <c r="K307" s="58" t="s">
        <v>74</v>
      </c>
      <c r="L307" s="163">
        <v>44713</v>
      </c>
      <c r="M307" s="163">
        <v>44896</v>
      </c>
      <c r="N307" s="164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 s="49"/>
      <c r="AQ307" s="49"/>
      <c r="AR307" s="49"/>
      <c r="AS307" s="49"/>
      <c r="AT307" s="49"/>
      <c r="AU307" s="49"/>
      <c r="AV307" s="49"/>
      <c r="AW307" s="49"/>
      <c r="AX307" s="49"/>
      <c r="AY307" s="49"/>
      <c r="AZ307" s="49"/>
      <c r="BA307" s="49"/>
      <c r="BB307" s="49"/>
      <c r="BC307" s="49"/>
      <c r="BD307" s="49"/>
      <c r="BE307" s="49"/>
      <c r="BF307" s="49"/>
      <c r="BG307" s="49"/>
      <c r="BH307" s="49"/>
      <c r="BI307" s="49"/>
      <c r="BJ307" s="49"/>
      <c r="BK307" s="49"/>
      <c r="BL307" s="49"/>
      <c r="BM307" s="49"/>
      <c r="BN307" s="49"/>
      <c r="BO307" s="49"/>
      <c r="BP307" s="49"/>
      <c r="BQ307" s="49"/>
      <c r="BR307" s="49"/>
      <c r="BS307" s="49"/>
      <c r="BT307" s="49"/>
      <c r="BU307" s="49"/>
      <c r="BV307" s="49"/>
      <c r="BW307" s="49"/>
      <c r="BX307" s="49"/>
      <c r="BY307" s="49"/>
      <c r="BZ307" s="49"/>
      <c r="CA307" s="49"/>
      <c r="CB307" s="49"/>
      <c r="CC307" s="49"/>
      <c r="CD307" s="49"/>
      <c r="CE307" s="49"/>
      <c r="CF307" s="49"/>
      <c r="CG307" s="49"/>
      <c r="CH307" s="49"/>
      <c r="CI307" s="49"/>
      <c r="CJ307" s="49"/>
      <c r="CK307" s="49"/>
      <c r="CL307" s="49"/>
      <c r="CM307" s="49"/>
      <c r="CN307" s="49"/>
      <c r="CO307" s="49"/>
      <c r="CP307" s="49"/>
      <c r="CQ307" s="49"/>
      <c r="CR307" s="49"/>
      <c r="CS307" s="49"/>
      <c r="CT307" s="49"/>
      <c r="CU307" s="49"/>
      <c r="CV307" s="49"/>
      <c r="CW307" s="49"/>
      <c r="CX307" s="49"/>
      <c r="CY307" s="49"/>
      <c r="CZ307" s="49"/>
      <c r="DA307" s="49"/>
      <c r="DB307" s="49"/>
      <c r="DC307" s="49"/>
      <c r="DD307" s="49"/>
      <c r="DE307" s="49"/>
      <c r="DF307" s="49"/>
      <c r="DG307" s="49"/>
      <c r="DH307" s="49"/>
      <c r="DI307" s="49"/>
      <c r="DJ307" s="49"/>
      <c r="DK307" s="49"/>
      <c r="DL307" s="49"/>
      <c r="DM307" s="49"/>
      <c r="DN307" s="49"/>
      <c r="DO307" s="49"/>
      <c r="DP307" s="49"/>
      <c r="DQ307" s="49"/>
      <c r="DR307" s="49"/>
      <c r="DS307" s="49"/>
      <c r="DT307" s="49"/>
      <c r="DU307" s="49"/>
      <c r="DV307" s="49"/>
      <c r="DW307" s="49"/>
      <c r="DX307" s="49"/>
      <c r="DY307" s="49"/>
      <c r="DZ307" s="49"/>
      <c r="EA307" s="49"/>
      <c r="EB307" s="49"/>
      <c r="EC307" s="49"/>
      <c r="ED307" s="49"/>
      <c r="EE307" s="49"/>
      <c r="EF307" s="49"/>
      <c r="EG307" s="49"/>
      <c r="EH307" s="49"/>
      <c r="EI307" s="49"/>
      <c r="EJ307" s="49"/>
      <c r="EK307" s="49"/>
      <c r="EL307" s="49"/>
      <c r="EM307" s="49"/>
      <c r="EN307" s="49"/>
      <c r="EO307" s="49"/>
      <c r="EP307" s="49"/>
      <c r="EQ307" s="49"/>
      <c r="ER307" s="49"/>
      <c r="ES307" s="49"/>
      <c r="ET307" s="49"/>
      <c r="EU307" s="49"/>
      <c r="EV307" s="49"/>
      <c r="EW307" s="49"/>
      <c r="EX307" s="49"/>
      <c r="EY307" s="49"/>
      <c r="EZ307" s="49"/>
      <c r="FA307" s="49"/>
      <c r="FB307" s="49"/>
      <c r="FC307" s="49"/>
    </row>
    <row r="308" spans="1:159" s="53" customFormat="1" ht="25.5">
      <c r="A308" s="159" t="s">
        <v>60</v>
      </c>
      <c r="B308" s="144" t="s">
        <v>336</v>
      </c>
      <c r="C308" s="190" t="s">
        <v>344</v>
      </c>
      <c r="D308" s="188" t="s">
        <v>113</v>
      </c>
      <c r="E308" s="270">
        <v>23</v>
      </c>
      <c r="F308" s="270"/>
      <c r="G308" s="56">
        <v>18000</v>
      </c>
      <c r="H308" s="57">
        <v>1</v>
      </c>
      <c r="I308" s="162">
        <v>0</v>
      </c>
      <c r="J308" s="120" t="str">
        <f>+'Estructura del Proyecto'!C$15</f>
        <v xml:space="preserve">Componente 1. Apoyo a la generación de estadísticas con calidad </v>
      </c>
      <c r="K308" s="58" t="s">
        <v>74</v>
      </c>
      <c r="L308" s="163">
        <v>44713</v>
      </c>
      <c r="M308" s="163">
        <v>44896</v>
      </c>
      <c r="N308" s="164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 s="49"/>
      <c r="AQ308" s="49"/>
      <c r="AR308" s="49"/>
      <c r="AS308" s="49"/>
      <c r="AT308" s="49"/>
      <c r="AU308" s="49"/>
      <c r="AV308" s="49"/>
      <c r="AW308" s="49"/>
      <c r="AX308" s="49"/>
      <c r="AY308" s="49"/>
      <c r="AZ308" s="49"/>
      <c r="BA308" s="49"/>
      <c r="BB308" s="49"/>
      <c r="BC308" s="49"/>
      <c r="BD308" s="49"/>
      <c r="BE308" s="49"/>
      <c r="BF308" s="49"/>
      <c r="BG308" s="49"/>
      <c r="BH308" s="49"/>
      <c r="BI308" s="49"/>
      <c r="BJ308" s="49"/>
      <c r="BK308" s="49"/>
      <c r="BL308" s="49"/>
      <c r="BM308" s="49"/>
      <c r="BN308" s="49"/>
      <c r="BO308" s="49"/>
      <c r="BP308" s="49"/>
      <c r="BQ308" s="49"/>
      <c r="BR308" s="49"/>
      <c r="BS308" s="49"/>
      <c r="BT308" s="49"/>
      <c r="BU308" s="49"/>
      <c r="BV308" s="49"/>
      <c r="BW308" s="49"/>
      <c r="BX308" s="49"/>
      <c r="BY308" s="49"/>
      <c r="BZ308" s="49"/>
      <c r="CA308" s="49"/>
      <c r="CB308" s="49"/>
      <c r="CC308" s="49"/>
      <c r="CD308" s="49"/>
      <c r="CE308" s="49"/>
      <c r="CF308" s="49"/>
      <c r="CG308" s="49"/>
      <c r="CH308" s="49"/>
      <c r="CI308" s="49"/>
      <c r="CJ308" s="49"/>
      <c r="CK308" s="49"/>
      <c r="CL308" s="49"/>
      <c r="CM308" s="49"/>
      <c r="CN308" s="49"/>
      <c r="CO308" s="49"/>
      <c r="CP308" s="49"/>
      <c r="CQ308" s="49"/>
      <c r="CR308" s="49"/>
      <c r="CS308" s="49"/>
      <c r="CT308" s="49"/>
      <c r="CU308" s="49"/>
      <c r="CV308" s="49"/>
      <c r="CW308" s="49"/>
      <c r="CX308" s="49"/>
      <c r="CY308" s="49"/>
      <c r="CZ308" s="49"/>
      <c r="DA308" s="49"/>
      <c r="DB308" s="49"/>
      <c r="DC308" s="49"/>
      <c r="DD308" s="49"/>
      <c r="DE308" s="49"/>
      <c r="DF308" s="49"/>
      <c r="DG308" s="49"/>
      <c r="DH308" s="49"/>
      <c r="DI308" s="49"/>
      <c r="DJ308" s="49"/>
      <c r="DK308" s="49"/>
      <c r="DL308" s="49"/>
      <c r="DM308" s="49"/>
      <c r="DN308" s="49"/>
      <c r="DO308" s="49"/>
      <c r="DP308" s="49"/>
      <c r="DQ308" s="49"/>
      <c r="DR308" s="49"/>
      <c r="DS308" s="49"/>
      <c r="DT308" s="49"/>
      <c r="DU308" s="49"/>
      <c r="DV308" s="49"/>
      <c r="DW308" s="49"/>
      <c r="DX308" s="49"/>
      <c r="DY308" s="49"/>
      <c r="DZ308" s="49"/>
      <c r="EA308" s="49"/>
      <c r="EB308" s="49"/>
      <c r="EC308" s="49"/>
      <c r="ED308" s="49"/>
      <c r="EE308" s="49"/>
      <c r="EF308" s="49"/>
      <c r="EG308" s="49"/>
      <c r="EH308" s="49"/>
      <c r="EI308" s="49"/>
      <c r="EJ308" s="49"/>
      <c r="EK308" s="49"/>
      <c r="EL308" s="49"/>
      <c r="EM308" s="49"/>
      <c r="EN308" s="49"/>
      <c r="EO308" s="49"/>
      <c r="EP308" s="49"/>
      <c r="EQ308" s="49"/>
      <c r="ER308" s="49"/>
      <c r="ES308" s="49"/>
      <c r="ET308" s="49"/>
      <c r="EU308" s="49"/>
      <c r="EV308" s="49"/>
      <c r="EW308" s="49"/>
      <c r="EX308" s="49"/>
      <c r="EY308" s="49"/>
      <c r="EZ308" s="49"/>
      <c r="FA308" s="49"/>
      <c r="FB308" s="49"/>
      <c r="FC308" s="49"/>
    </row>
    <row r="309" spans="1:159">
      <c r="A309" s="159" t="s">
        <v>60</v>
      </c>
      <c r="B309" s="144" t="s">
        <v>314</v>
      </c>
      <c r="C309" s="192" t="s">
        <v>345</v>
      </c>
      <c r="D309" s="58" t="s">
        <v>316</v>
      </c>
      <c r="E309" s="270">
        <v>24</v>
      </c>
      <c r="F309" s="270"/>
      <c r="G309" s="193">
        <v>30000</v>
      </c>
      <c r="H309" s="57">
        <v>1</v>
      </c>
      <c r="I309" s="194">
        <v>0</v>
      </c>
      <c r="J309" s="120" t="str">
        <f>+'Plan de Adquisiciones'!A26</f>
        <v>Administración del programa</v>
      </c>
      <c r="K309" s="58" t="s">
        <v>64</v>
      </c>
      <c r="L309" s="58" t="s">
        <v>346</v>
      </c>
      <c r="M309" s="58" t="s">
        <v>347</v>
      </c>
      <c r="N309" s="164"/>
    </row>
    <row r="310" spans="1:159" s="49" customFormat="1" ht="26.25" thickBot="1">
      <c r="A310" s="159" t="s">
        <v>60</v>
      </c>
      <c r="B310" s="144" t="s">
        <v>31</v>
      </c>
      <c r="C310" s="160" t="s">
        <v>348</v>
      </c>
      <c r="D310" s="188" t="s">
        <v>349</v>
      </c>
      <c r="E310" s="270">
        <v>25</v>
      </c>
      <c r="F310" s="270"/>
      <c r="G310" s="161">
        <v>55200</v>
      </c>
      <c r="H310" s="57">
        <v>1</v>
      </c>
      <c r="I310" s="162">
        <v>0</v>
      </c>
      <c r="J310" s="120" t="str">
        <f>+'Estructura del Proyecto'!C$15</f>
        <v xml:space="preserve">Componente 1. Apoyo a la generación de estadísticas con calidad </v>
      </c>
      <c r="K310" s="58" t="s">
        <v>74</v>
      </c>
      <c r="L310" s="163">
        <v>44713</v>
      </c>
      <c r="M310" s="163">
        <v>44896</v>
      </c>
      <c r="N310" s="164"/>
      <c r="O310"/>
      <c r="P310"/>
      <c r="Q310" s="59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</row>
    <row r="311" spans="1:159" s="49" customFormat="1" ht="25.5">
      <c r="A311" s="159" t="s">
        <v>60</v>
      </c>
      <c r="B311" s="144" t="s">
        <v>231</v>
      </c>
      <c r="C311" s="160" t="s">
        <v>350</v>
      </c>
      <c r="D311" s="188" t="s">
        <v>349</v>
      </c>
      <c r="E311" s="270">
        <v>26</v>
      </c>
      <c r="F311" s="270"/>
      <c r="G311" s="161">
        <v>630000</v>
      </c>
      <c r="H311" s="57">
        <v>1</v>
      </c>
      <c r="I311" s="162">
        <v>0</v>
      </c>
      <c r="J311" s="120" t="str">
        <f>+'Estructura del Proyecto'!C$15</f>
        <v xml:space="preserve">Componente 1. Apoyo a la generación de estadísticas con calidad </v>
      </c>
      <c r="K311" s="95" t="s">
        <v>64</v>
      </c>
      <c r="L311" s="163">
        <v>45444</v>
      </c>
      <c r="M311" s="163">
        <v>45505</v>
      </c>
      <c r="N311" s="164"/>
      <c r="O311"/>
      <c r="P311"/>
      <c r="Q311" s="59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</row>
    <row r="312" spans="1:159" s="49" customFormat="1" ht="25.5">
      <c r="A312" s="159" t="s">
        <v>60</v>
      </c>
      <c r="B312" s="144" t="s">
        <v>231</v>
      </c>
      <c r="C312" s="160" t="s">
        <v>351</v>
      </c>
      <c r="D312" s="188" t="s">
        <v>113</v>
      </c>
      <c r="E312" s="270">
        <v>27</v>
      </c>
      <c r="F312" s="270"/>
      <c r="G312" s="189">
        <v>3000</v>
      </c>
      <c r="H312" s="57">
        <v>1</v>
      </c>
      <c r="I312" s="162">
        <v>0</v>
      </c>
      <c r="J312" s="120" t="str">
        <f>+'Estructura del Proyecto'!C$15</f>
        <v xml:space="preserve">Componente 1. Apoyo a la generación de estadísticas con calidad </v>
      </c>
      <c r="K312" s="58" t="s">
        <v>74</v>
      </c>
      <c r="L312" s="163">
        <v>44713</v>
      </c>
      <c r="M312" s="163">
        <v>44896</v>
      </c>
      <c r="N312" s="164"/>
      <c r="O312"/>
      <c r="P312"/>
      <c r="Q312" s="59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</row>
    <row r="313" spans="1:159" ht="15.75" thickBot="1">
      <c r="A313" s="195"/>
      <c r="B313" s="196"/>
      <c r="C313" s="196"/>
      <c r="D313" s="196"/>
      <c r="E313" s="289"/>
      <c r="F313" s="289"/>
      <c r="G313" s="197"/>
      <c r="H313" s="198"/>
      <c r="I313" s="199"/>
      <c r="J313" s="199"/>
      <c r="K313" s="196"/>
      <c r="L313" s="196"/>
      <c r="M313" s="196"/>
      <c r="N313" s="200"/>
    </row>
    <row r="314" spans="1:159" ht="15.75" thickBot="1">
      <c r="A314" s="88"/>
      <c r="B314" s="89"/>
      <c r="C314" s="89"/>
      <c r="D314" s="89"/>
      <c r="E314" s="286"/>
      <c r="F314" s="287"/>
      <c r="G314" s="90">
        <f>SUM(G286:G313)</f>
        <v>2105752</v>
      </c>
      <c r="H314" s="90"/>
      <c r="I314" s="91"/>
      <c r="J314" s="91"/>
      <c r="K314" s="89"/>
      <c r="L314" s="89"/>
      <c r="M314" s="89"/>
      <c r="N314" s="92"/>
    </row>
    <row r="315" spans="1:159">
      <c r="A315" s="19"/>
      <c r="B315" s="19"/>
      <c r="C315" s="19"/>
      <c r="D315" s="19"/>
      <c r="E315" s="19"/>
      <c r="F315" s="19"/>
      <c r="G315" s="38"/>
      <c r="H315" s="35"/>
      <c r="I315" s="20"/>
      <c r="J315" s="20"/>
      <c r="K315" s="19"/>
      <c r="L315" s="19"/>
      <c r="M315" s="19"/>
      <c r="N315" s="19"/>
    </row>
    <row r="316" spans="1:159" ht="15.75" thickBot="1">
      <c r="E316" s="19"/>
      <c r="F316" s="19"/>
      <c r="G316" s="38"/>
      <c r="H316" s="35"/>
      <c r="I316" s="20"/>
      <c r="J316" s="20"/>
      <c r="K316" s="19"/>
      <c r="L316" s="19"/>
      <c r="M316" s="19"/>
      <c r="N316" s="19"/>
    </row>
    <row r="317" spans="1:159" ht="15.75" customHeight="1">
      <c r="A317" s="78" t="s">
        <v>352</v>
      </c>
      <c r="B317" s="79"/>
      <c r="C317" s="79"/>
      <c r="D317" s="79"/>
      <c r="E317" s="79"/>
      <c r="F317" s="79"/>
      <c r="G317" s="79"/>
      <c r="H317" s="79"/>
      <c r="I317" s="79"/>
      <c r="J317" s="79"/>
      <c r="K317" s="79"/>
      <c r="L317" s="79"/>
      <c r="M317" s="79"/>
      <c r="N317" s="80"/>
    </row>
    <row r="318" spans="1:159">
      <c r="A318" s="271" t="s">
        <v>42</v>
      </c>
      <c r="B318" s="273" t="s">
        <v>353</v>
      </c>
      <c r="C318" s="83" t="s">
        <v>44</v>
      </c>
      <c r="D318" s="83"/>
      <c r="E318" s="273" t="s">
        <v>47</v>
      </c>
      <c r="F318" s="273"/>
      <c r="G318" s="277" t="s">
        <v>48</v>
      </c>
      <c r="H318" s="277"/>
      <c r="I318" s="277"/>
      <c r="J318" s="273" t="s">
        <v>49</v>
      </c>
      <c r="K318" s="288" t="s">
        <v>354</v>
      </c>
      <c r="L318" s="273" t="s">
        <v>51</v>
      </c>
      <c r="M318" s="273"/>
      <c r="N318" s="279" t="s">
        <v>355</v>
      </c>
    </row>
    <row r="319" spans="1:159" ht="63.75">
      <c r="A319" s="271"/>
      <c r="B319" s="273"/>
      <c r="C319" s="83"/>
      <c r="D319" s="83"/>
      <c r="E319" s="273"/>
      <c r="F319" s="273"/>
      <c r="G319" s="83" t="s">
        <v>53</v>
      </c>
      <c r="H319" s="83" t="s">
        <v>54</v>
      </c>
      <c r="I319" s="81" t="s">
        <v>55</v>
      </c>
      <c r="J319" s="273"/>
      <c r="K319" s="288"/>
      <c r="L319" s="83" t="s">
        <v>356</v>
      </c>
      <c r="M319" s="83" t="s">
        <v>357</v>
      </c>
      <c r="N319" s="285"/>
    </row>
    <row r="320" spans="1:159">
      <c r="A320" s="2"/>
      <c r="B320" s="3"/>
      <c r="C320" s="46"/>
      <c r="D320" s="46"/>
      <c r="E320" s="275"/>
      <c r="F320" s="275"/>
      <c r="G320" s="46"/>
      <c r="H320" s="46"/>
      <c r="I320" s="14"/>
      <c r="J320" s="16"/>
      <c r="K320" s="16"/>
      <c r="L320" s="3"/>
      <c r="M320" s="3"/>
      <c r="N320" s="4"/>
    </row>
    <row r="321" spans="1:446">
      <c r="A321" s="2"/>
      <c r="B321" s="3"/>
      <c r="C321" s="46"/>
      <c r="D321" s="46"/>
      <c r="E321" s="275"/>
      <c r="F321" s="275"/>
      <c r="G321" s="46"/>
      <c r="H321" s="46"/>
      <c r="I321" s="14"/>
      <c r="J321" s="16"/>
      <c r="K321" s="16"/>
      <c r="L321" s="3"/>
      <c r="M321" s="3"/>
      <c r="N321" s="4"/>
    </row>
    <row r="322" spans="1:446">
      <c r="A322" s="2"/>
      <c r="B322" s="3"/>
      <c r="C322" s="46"/>
      <c r="D322" s="46"/>
      <c r="E322" s="275"/>
      <c r="F322" s="275"/>
      <c r="G322" s="46"/>
      <c r="H322" s="46"/>
      <c r="I322" s="14"/>
      <c r="J322" s="16"/>
      <c r="K322" s="16"/>
      <c r="L322" s="3"/>
      <c r="M322" s="3"/>
      <c r="N322" s="4"/>
    </row>
    <row r="323" spans="1:446">
      <c r="A323" s="2"/>
      <c r="B323" s="3"/>
      <c r="C323" s="46"/>
      <c r="D323" s="46"/>
      <c r="E323" s="275"/>
      <c r="F323" s="275"/>
      <c r="G323" s="46"/>
      <c r="H323" s="46"/>
      <c r="I323" s="14"/>
      <c r="J323" s="16"/>
      <c r="K323" s="16"/>
      <c r="L323" s="3"/>
      <c r="M323" s="3"/>
      <c r="N323" s="4"/>
    </row>
    <row r="324" spans="1:446" ht="15.75" thickBot="1">
      <c r="A324" s="5"/>
      <c r="B324" s="6"/>
      <c r="C324" s="47"/>
      <c r="D324" s="47"/>
      <c r="E324" s="276"/>
      <c r="F324" s="276"/>
      <c r="G324" s="47"/>
      <c r="H324" s="47"/>
      <c r="I324" s="15"/>
      <c r="J324" s="17"/>
      <c r="K324" s="17"/>
      <c r="L324" s="6"/>
      <c r="M324" s="6"/>
      <c r="N324" s="7"/>
    </row>
    <row r="326" spans="1:446" ht="15.75" thickBot="1"/>
    <row r="327" spans="1:446" ht="15.75">
      <c r="A327" s="282" t="s">
        <v>32</v>
      </c>
      <c r="B327" s="283"/>
      <c r="C327" s="283"/>
      <c r="D327" s="283"/>
      <c r="E327" s="283"/>
      <c r="F327" s="283"/>
      <c r="G327" s="283"/>
      <c r="H327" s="283"/>
      <c r="I327" s="283"/>
      <c r="J327" s="283"/>
      <c r="K327" s="283"/>
      <c r="L327" s="283"/>
      <c r="M327" s="283"/>
      <c r="N327" s="284"/>
    </row>
    <row r="328" spans="1:446">
      <c r="A328" s="271" t="s">
        <v>42</v>
      </c>
      <c r="B328" s="273" t="s">
        <v>43</v>
      </c>
      <c r="C328" s="273" t="s">
        <v>44</v>
      </c>
      <c r="D328" s="273" t="s">
        <v>59</v>
      </c>
      <c r="E328" s="273" t="s">
        <v>46</v>
      </c>
      <c r="F328" s="273" t="s">
        <v>47</v>
      </c>
      <c r="G328" s="277" t="s">
        <v>48</v>
      </c>
      <c r="H328" s="277"/>
      <c r="I328" s="277"/>
      <c r="J328" s="273" t="s">
        <v>49</v>
      </c>
      <c r="K328" s="273" t="s">
        <v>50</v>
      </c>
      <c r="L328" s="273" t="s">
        <v>51</v>
      </c>
      <c r="M328" s="273"/>
      <c r="N328" s="278" t="s">
        <v>52</v>
      </c>
    </row>
    <row r="329" spans="1:446" ht="39" thickBot="1">
      <c r="A329" s="272"/>
      <c r="B329" s="274"/>
      <c r="C329" s="274"/>
      <c r="D329" s="274"/>
      <c r="E329" s="274"/>
      <c r="F329" s="274"/>
      <c r="G329" s="84" t="s">
        <v>53</v>
      </c>
      <c r="H329" s="85" t="s">
        <v>54</v>
      </c>
      <c r="I329" s="85" t="s">
        <v>55</v>
      </c>
      <c r="J329" s="274"/>
      <c r="K329" s="274"/>
      <c r="L329" s="86" t="s">
        <v>85</v>
      </c>
      <c r="M329" s="86" t="s">
        <v>57</v>
      </c>
      <c r="N329" s="279"/>
    </row>
    <row r="330" spans="1:446" s="49" customFormat="1" ht="33.75" customHeight="1">
      <c r="A330" s="58" t="s">
        <v>60</v>
      </c>
      <c r="B330" s="144" t="s">
        <v>86</v>
      </c>
      <c r="C330" s="145" t="s">
        <v>358</v>
      </c>
      <c r="D330" s="146" t="s">
        <v>316</v>
      </c>
      <c r="E330" s="147"/>
      <c r="F330" s="148">
        <v>1</v>
      </c>
      <c r="G330" s="149">
        <v>180000</v>
      </c>
      <c r="H330" s="150">
        <f>+G330</f>
        <v>180000</v>
      </c>
      <c r="I330" s="151">
        <v>0</v>
      </c>
      <c r="J330" s="152" t="s">
        <v>10</v>
      </c>
      <c r="K330" s="58" t="s">
        <v>64</v>
      </c>
      <c r="L330" s="97">
        <v>44713</v>
      </c>
      <c r="M330" s="52">
        <v>44562</v>
      </c>
      <c r="N330" s="153"/>
      <c r="O330"/>
      <c r="P330"/>
      <c r="Q330" s="59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  <c r="CH330"/>
      <c r="CI330"/>
      <c r="CJ330"/>
      <c r="CK330"/>
      <c r="CL330"/>
      <c r="CM330"/>
      <c r="CN330"/>
      <c r="CO330"/>
      <c r="CP330"/>
      <c r="CQ330"/>
      <c r="CR330"/>
      <c r="CS330"/>
      <c r="CT330"/>
      <c r="CU330"/>
      <c r="CV330"/>
      <c r="CW330"/>
      <c r="CX330"/>
      <c r="CY330"/>
      <c r="CZ330"/>
      <c r="DA330"/>
      <c r="DB330"/>
      <c r="DC330"/>
      <c r="DD330"/>
      <c r="DE330"/>
      <c r="DF330"/>
      <c r="DG330"/>
      <c r="DH330"/>
      <c r="DI330"/>
      <c r="DJ330"/>
      <c r="DK330"/>
      <c r="DL330"/>
      <c r="DM330"/>
      <c r="DN330"/>
      <c r="DO330"/>
      <c r="DP330"/>
      <c r="DQ330"/>
      <c r="DR330"/>
      <c r="DS330"/>
      <c r="DT330"/>
      <c r="DU330"/>
      <c r="DV330"/>
      <c r="DW330"/>
      <c r="DX330"/>
      <c r="DY330"/>
      <c r="DZ330"/>
      <c r="EA330"/>
      <c r="EB330"/>
      <c r="EC330"/>
      <c r="ED330"/>
      <c r="EE330"/>
      <c r="EF330"/>
      <c r="EG330"/>
      <c r="EH330"/>
      <c r="EI330"/>
      <c r="EJ330"/>
      <c r="EK330"/>
      <c r="EL330"/>
      <c r="EM330"/>
      <c r="EN330"/>
      <c r="EO330"/>
      <c r="EP330"/>
      <c r="EQ330"/>
      <c r="ER330"/>
      <c r="ES330"/>
      <c r="ET330"/>
      <c r="EU330"/>
      <c r="EV330"/>
      <c r="EW330"/>
      <c r="EX330"/>
      <c r="EY330"/>
      <c r="EZ330"/>
      <c r="FA330"/>
      <c r="FB330"/>
      <c r="FC330"/>
      <c r="FD330"/>
      <c r="FE330"/>
      <c r="FF330"/>
      <c r="FG330"/>
      <c r="FH330"/>
      <c r="FI330"/>
      <c r="FJ330"/>
      <c r="FK330"/>
      <c r="FL330"/>
      <c r="FM330"/>
      <c r="FN330"/>
      <c r="FO330"/>
      <c r="FP330"/>
      <c r="FQ330"/>
      <c r="FR330"/>
      <c r="FS330"/>
      <c r="FT330"/>
      <c r="FU330"/>
      <c r="FV330"/>
      <c r="FW330"/>
      <c r="FX330"/>
      <c r="FY330"/>
      <c r="FZ330"/>
      <c r="GA330"/>
      <c r="GB330"/>
      <c r="GC330"/>
      <c r="GD330"/>
      <c r="GE330"/>
      <c r="GF330"/>
      <c r="GG330"/>
      <c r="GH330"/>
      <c r="GI330"/>
      <c r="GJ330"/>
      <c r="GK330"/>
      <c r="GL330"/>
      <c r="GM330"/>
      <c r="GN330"/>
      <c r="GO330"/>
      <c r="GP330"/>
      <c r="GQ330"/>
      <c r="GR330"/>
      <c r="GS330"/>
      <c r="GT330"/>
      <c r="GU330"/>
      <c r="GV330"/>
      <c r="GW330"/>
      <c r="GX330"/>
      <c r="GY330"/>
      <c r="GZ330"/>
      <c r="HA330"/>
      <c r="HB330"/>
      <c r="HC330"/>
      <c r="HD330"/>
      <c r="HE330"/>
      <c r="HF330"/>
      <c r="HG330"/>
      <c r="HH330"/>
      <c r="HI330"/>
      <c r="HJ330"/>
      <c r="HK330"/>
      <c r="HL330"/>
      <c r="HM330"/>
      <c r="HN330"/>
      <c r="HO330"/>
      <c r="HP330"/>
      <c r="HQ330"/>
      <c r="HR330"/>
      <c r="HS330"/>
      <c r="HT330"/>
      <c r="HU330"/>
      <c r="HV330"/>
      <c r="HW330"/>
      <c r="HX330"/>
      <c r="HY330"/>
      <c r="HZ330"/>
      <c r="IA330"/>
      <c r="IB330"/>
      <c r="IC330"/>
      <c r="ID330"/>
      <c r="IE330"/>
      <c r="IF330"/>
      <c r="IG330"/>
      <c r="IH330"/>
      <c r="II330"/>
      <c r="IJ330"/>
      <c r="IK330"/>
      <c r="IL330"/>
      <c r="IM330"/>
      <c r="IN330"/>
      <c r="IO330"/>
      <c r="IP330"/>
      <c r="IQ330"/>
      <c r="IR330"/>
      <c r="IS330"/>
      <c r="IT330"/>
      <c r="IU330"/>
      <c r="IV330"/>
      <c r="IW330"/>
      <c r="IX330"/>
      <c r="IY330"/>
      <c r="IZ330"/>
      <c r="JA330"/>
      <c r="JB330"/>
      <c r="JC330"/>
      <c r="JD330"/>
      <c r="JE330"/>
      <c r="JF330"/>
      <c r="JG330"/>
      <c r="JH330"/>
      <c r="JI330"/>
      <c r="JJ330"/>
      <c r="JK330"/>
      <c r="JL330"/>
      <c r="JM330"/>
      <c r="JN330"/>
      <c r="JO330"/>
      <c r="JP330"/>
      <c r="JQ330"/>
      <c r="JR330"/>
      <c r="JS330"/>
      <c r="JT330"/>
      <c r="JU330"/>
      <c r="JV330"/>
      <c r="JW330"/>
      <c r="JX330"/>
      <c r="JY330"/>
      <c r="JZ330"/>
      <c r="KA330"/>
      <c r="KB330"/>
      <c r="KC330"/>
      <c r="KD330"/>
      <c r="KE330"/>
      <c r="KF330"/>
      <c r="KG330"/>
      <c r="KH330"/>
      <c r="KI330"/>
      <c r="KJ330"/>
      <c r="KK330"/>
      <c r="KL330"/>
      <c r="KM330"/>
      <c r="KN330"/>
      <c r="KO330"/>
      <c r="KP330"/>
      <c r="KQ330"/>
      <c r="KR330"/>
      <c r="KS330"/>
      <c r="KT330"/>
      <c r="KU330"/>
      <c r="KV330"/>
      <c r="KW330"/>
      <c r="KX330"/>
      <c r="KY330"/>
      <c r="KZ330"/>
      <c r="LA330"/>
      <c r="LB330"/>
      <c r="LC330"/>
      <c r="LD330"/>
      <c r="LE330"/>
      <c r="LF330"/>
      <c r="LG330"/>
      <c r="LH330"/>
      <c r="LI330"/>
      <c r="LJ330"/>
      <c r="LK330"/>
      <c r="LL330"/>
      <c r="LM330"/>
      <c r="LN330"/>
      <c r="LO330"/>
      <c r="LP330"/>
      <c r="LQ330"/>
      <c r="LR330"/>
      <c r="LS330"/>
      <c r="LT330"/>
      <c r="LU330"/>
      <c r="LV330"/>
      <c r="LW330"/>
      <c r="LX330"/>
      <c r="LY330"/>
      <c r="LZ330"/>
      <c r="MA330"/>
      <c r="MB330"/>
      <c r="MC330"/>
      <c r="MD330"/>
      <c r="ME330"/>
      <c r="MF330"/>
      <c r="MG330"/>
      <c r="MH330"/>
      <c r="MI330"/>
      <c r="MJ330"/>
      <c r="MK330"/>
      <c r="ML330"/>
      <c r="MM330"/>
      <c r="MN330"/>
      <c r="MO330"/>
      <c r="MP330"/>
      <c r="MQ330"/>
      <c r="MR330"/>
      <c r="MS330"/>
      <c r="MT330"/>
      <c r="MU330"/>
      <c r="MV330"/>
      <c r="MW330"/>
      <c r="MX330"/>
      <c r="MY330"/>
      <c r="MZ330"/>
      <c r="NA330"/>
      <c r="NB330"/>
      <c r="NC330"/>
      <c r="ND330"/>
      <c r="NE330"/>
      <c r="NF330"/>
      <c r="NG330"/>
      <c r="NH330"/>
      <c r="NI330"/>
      <c r="NJ330"/>
      <c r="NK330"/>
      <c r="NL330"/>
      <c r="NM330"/>
      <c r="NN330"/>
      <c r="NO330"/>
      <c r="NP330"/>
      <c r="NQ330"/>
      <c r="NR330"/>
      <c r="NS330"/>
      <c r="NT330"/>
      <c r="NU330"/>
      <c r="NV330"/>
      <c r="NW330"/>
      <c r="NX330"/>
      <c r="NY330"/>
      <c r="NZ330"/>
      <c r="OA330"/>
      <c r="OB330"/>
      <c r="OC330"/>
      <c r="OD330"/>
      <c r="OE330"/>
      <c r="OF330"/>
      <c r="OG330"/>
      <c r="OH330"/>
      <c r="OI330"/>
      <c r="OJ330"/>
      <c r="OK330"/>
      <c r="OL330"/>
      <c r="OM330"/>
      <c r="ON330"/>
      <c r="OO330"/>
      <c r="OP330"/>
      <c r="OQ330"/>
      <c r="OR330"/>
      <c r="OS330"/>
      <c r="OT330"/>
      <c r="OU330"/>
      <c r="OV330"/>
      <c r="OW330"/>
      <c r="OX330"/>
      <c r="OY330"/>
      <c r="OZ330"/>
      <c r="PA330"/>
      <c r="PB330"/>
      <c r="PC330"/>
      <c r="PD330"/>
      <c r="PE330"/>
      <c r="PF330"/>
      <c r="PG330"/>
      <c r="PH330"/>
      <c r="PI330"/>
      <c r="PJ330"/>
      <c r="PK330"/>
      <c r="PL330"/>
      <c r="PM330"/>
      <c r="PN330"/>
      <c r="PO330"/>
      <c r="PP330"/>
      <c r="PQ330"/>
      <c r="PR330"/>
      <c r="PS330"/>
      <c r="PT330"/>
      <c r="PU330"/>
      <c r="PV330"/>
      <c r="PW330"/>
      <c r="PX330"/>
      <c r="PY330"/>
      <c r="PZ330"/>
      <c r="QA330"/>
      <c r="QB330"/>
      <c r="QC330"/>
      <c r="QD330"/>
    </row>
    <row r="331" spans="1:446" s="49" customFormat="1" ht="33.75" customHeight="1">
      <c r="A331" s="58" t="s">
        <v>60</v>
      </c>
      <c r="B331" s="144" t="s">
        <v>86</v>
      </c>
      <c r="C331" s="134" t="s">
        <v>359</v>
      </c>
      <c r="D331" s="146" t="s">
        <v>73</v>
      </c>
      <c r="E331" s="154"/>
      <c r="F331" s="148">
        <v>2</v>
      </c>
      <c r="G331" s="155">
        <v>10000</v>
      </c>
      <c r="H331" s="155">
        <v>10000</v>
      </c>
      <c r="I331" s="156">
        <v>0</v>
      </c>
      <c r="J331" s="152" t="s">
        <v>10</v>
      </c>
      <c r="K331" s="58" t="s">
        <v>74</v>
      </c>
      <c r="L331" s="157">
        <v>44887</v>
      </c>
      <c r="M331" s="127" t="s">
        <v>360</v>
      </c>
      <c r="N331" s="158"/>
      <c r="O331"/>
      <c r="P331"/>
      <c r="Q331" s="59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  <c r="CH331"/>
      <c r="CI331"/>
      <c r="CJ331"/>
      <c r="CK331"/>
      <c r="CL331"/>
      <c r="CM331"/>
      <c r="CN331"/>
      <c r="CO331"/>
      <c r="CP331"/>
      <c r="CQ331"/>
      <c r="CR331"/>
      <c r="CS331"/>
      <c r="CT331"/>
      <c r="CU331"/>
      <c r="CV331"/>
      <c r="CW331"/>
      <c r="CX331"/>
      <c r="CY331"/>
      <c r="CZ331"/>
      <c r="DA331"/>
      <c r="DB331"/>
      <c r="DC331"/>
      <c r="DD331"/>
      <c r="DE331"/>
      <c r="DF331"/>
      <c r="DG331"/>
      <c r="DH331"/>
      <c r="DI331"/>
      <c r="DJ331"/>
      <c r="DK331"/>
      <c r="DL331"/>
      <c r="DM331"/>
      <c r="DN331"/>
      <c r="DO331"/>
      <c r="DP331"/>
      <c r="DQ331"/>
      <c r="DR331"/>
      <c r="DS331"/>
      <c r="DT331"/>
      <c r="DU331"/>
      <c r="DV331"/>
      <c r="DW331"/>
      <c r="DX331"/>
      <c r="DY331"/>
      <c r="DZ331"/>
      <c r="EA331"/>
      <c r="EB331"/>
      <c r="EC331"/>
      <c r="ED331"/>
      <c r="EE331"/>
      <c r="EF331"/>
      <c r="EG331"/>
      <c r="EH331"/>
      <c r="EI331"/>
      <c r="EJ331"/>
      <c r="EK331"/>
      <c r="EL331"/>
      <c r="EM331"/>
      <c r="EN331"/>
      <c r="EO331"/>
      <c r="EP331"/>
      <c r="EQ331"/>
      <c r="ER331"/>
      <c r="ES331"/>
      <c r="ET331"/>
      <c r="EU331"/>
      <c r="EV331"/>
      <c r="EW331"/>
      <c r="EX331"/>
      <c r="EY331"/>
      <c r="EZ331"/>
      <c r="FA331"/>
      <c r="FB331"/>
      <c r="FC331"/>
      <c r="FD331"/>
      <c r="FE331"/>
      <c r="FF331"/>
      <c r="FG331"/>
      <c r="FH331"/>
      <c r="FI331"/>
      <c r="FJ331"/>
      <c r="FK331"/>
      <c r="FL331"/>
      <c r="FM331"/>
      <c r="FN331"/>
      <c r="FO331"/>
      <c r="FP331"/>
      <c r="FQ331"/>
      <c r="FR331"/>
      <c r="FS331"/>
      <c r="FT331"/>
      <c r="FU331"/>
      <c r="FV331"/>
      <c r="FW331"/>
      <c r="FX331"/>
      <c r="FY331"/>
      <c r="FZ331"/>
      <c r="GA331"/>
      <c r="GB331"/>
      <c r="GC331"/>
      <c r="GD331"/>
      <c r="GE331"/>
      <c r="GF331"/>
      <c r="GG331"/>
      <c r="GH331"/>
      <c r="GI331"/>
      <c r="GJ331"/>
      <c r="GK331"/>
      <c r="GL331"/>
      <c r="GM331"/>
      <c r="GN331"/>
      <c r="GO331"/>
      <c r="GP331"/>
      <c r="GQ331"/>
      <c r="GR331"/>
      <c r="GS331"/>
      <c r="GT331"/>
      <c r="GU331"/>
      <c r="GV331"/>
      <c r="GW331"/>
      <c r="GX331"/>
      <c r="GY331"/>
      <c r="GZ331"/>
      <c r="HA331"/>
      <c r="HB331"/>
      <c r="HC331"/>
      <c r="HD331"/>
      <c r="HE331"/>
      <c r="HF331"/>
      <c r="HG331"/>
      <c r="HH331"/>
      <c r="HI331"/>
      <c r="HJ331"/>
      <c r="HK331"/>
      <c r="HL331"/>
      <c r="HM331"/>
      <c r="HN331"/>
      <c r="HO331"/>
      <c r="HP331"/>
      <c r="HQ331"/>
      <c r="HR331"/>
      <c r="HS331"/>
      <c r="HT331"/>
      <c r="HU331"/>
      <c r="HV331"/>
      <c r="HW331"/>
      <c r="HX331"/>
      <c r="HY331"/>
      <c r="HZ331"/>
      <c r="IA331"/>
      <c r="IB331"/>
      <c r="IC331"/>
      <c r="ID331"/>
      <c r="IE331"/>
      <c r="IF331"/>
      <c r="IG331"/>
      <c r="IH331"/>
      <c r="II331"/>
      <c r="IJ331"/>
      <c r="IK331"/>
      <c r="IL331"/>
      <c r="IM331"/>
      <c r="IN331"/>
      <c r="IO331"/>
      <c r="IP331"/>
      <c r="IQ331"/>
      <c r="IR331"/>
      <c r="IS331"/>
      <c r="IT331"/>
      <c r="IU331"/>
      <c r="IV331"/>
      <c r="IW331"/>
      <c r="IX331"/>
      <c r="IY331"/>
      <c r="IZ331"/>
      <c r="JA331"/>
      <c r="JB331"/>
      <c r="JC331"/>
      <c r="JD331"/>
      <c r="JE331"/>
      <c r="JF331"/>
      <c r="JG331"/>
      <c r="JH331"/>
      <c r="JI331"/>
      <c r="JJ331"/>
      <c r="JK331"/>
      <c r="JL331"/>
      <c r="JM331"/>
      <c r="JN331"/>
      <c r="JO331"/>
      <c r="JP331"/>
      <c r="JQ331"/>
      <c r="JR331"/>
      <c r="JS331"/>
      <c r="JT331"/>
      <c r="JU331"/>
      <c r="JV331"/>
      <c r="JW331"/>
      <c r="JX331"/>
      <c r="JY331"/>
      <c r="JZ331"/>
      <c r="KA331"/>
      <c r="KB331"/>
      <c r="KC331"/>
      <c r="KD331"/>
      <c r="KE331"/>
      <c r="KF331"/>
      <c r="KG331"/>
      <c r="KH331"/>
      <c r="KI331"/>
      <c r="KJ331"/>
      <c r="KK331"/>
      <c r="KL331"/>
      <c r="KM331"/>
      <c r="KN331"/>
      <c r="KO331"/>
      <c r="KP331"/>
      <c r="KQ331"/>
      <c r="KR331"/>
      <c r="KS331"/>
      <c r="KT331"/>
      <c r="KU331"/>
      <c r="KV331"/>
      <c r="KW331"/>
      <c r="KX331"/>
      <c r="KY331"/>
      <c r="KZ331"/>
      <c r="LA331"/>
      <c r="LB331"/>
      <c r="LC331"/>
      <c r="LD331"/>
      <c r="LE331"/>
      <c r="LF331"/>
      <c r="LG331"/>
      <c r="LH331"/>
      <c r="LI331"/>
      <c r="LJ331"/>
      <c r="LK331"/>
      <c r="LL331"/>
      <c r="LM331"/>
      <c r="LN331"/>
      <c r="LO331"/>
      <c r="LP331"/>
      <c r="LQ331"/>
      <c r="LR331"/>
      <c r="LS331"/>
      <c r="LT331"/>
      <c r="LU331"/>
      <c r="LV331"/>
      <c r="LW331"/>
      <c r="LX331"/>
      <c r="LY331"/>
      <c r="LZ331"/>
      <c r="MA331"/>
      <c r="MB331"/>
      <c r="MC331"/>
      <c r="MD331"/>
      <c r="ME331"/>
      <c r="MF331"/>
      <c r="MG331"/>
      <c r="MH331"/>
      <c r="MI331"/>
      <c r="MJ331"/>
      <c r="MK331"/>
      <c r="ML331"/>
      <c r="MM331"/>
      <c r="MN331"/>
      <c r="MO331"/>
      <c r="MP331"/>
      <c r="MQ331"/>
      <c r="MR331"/>
      <c r="MS331"/>
      <c r="MT331"/>
      <c r="MU331"/>
      <c r="MV331"/>
      <c r="MW331"/>
      <c r="MX331"/>
      <c r="MY331"/>
      <c r="MZ331"/>
      <c r="NA331"/>
      <c r="NB331"/>
      <c r="NC331"/>
      <c r="ND331"/>
      <c r="NE331"/>
      <c r="NF331"/>
      <c r="NG331"/>
      <c r="NH331"/>
      <c r="NI331"/>
      <c r="NJ331"/>
      <c r="NK331"/>
      <c r="NL331"/>
      <c r="NM331"/>
      <c r="NN331"/>
      <c r="NO331"/>
      <c r="NP331"/>
      <c r="NQ331"/>
      <c r="NR331"/>
      <c r="NS331"/>
      <c r="NT331"/>
      <c r="NU331"/>
      <c r="NV331"/>
      <c r="NW331"/>
      <c r="NX331"/>
      <c r="NY331"/>
      <c r="NZ331"/>
      <c r="OA331"/>
      <c r="OB331"/>
      <c r="OC331"/>
      <c r="OD331"/>
      <c r="OE331"/>
      <c r="OF331"/>
      <c r="OG331"/>
      <c r="OH331"/>
      <c r="OI331"/>
      <c r="OJ331"/>
      <c r="OK331"/>
      <c r="OL331"/>
      <c r="OM331"/>
      <c r="ON331"/>
      <c r="OO331"/>
      <c r="OP331"/>
      <c r="OQ331"/>
      <c r="OR331"/>
      <c r="OS331"/>
      <c r="OT331"/>
      <c r="OU331"/>
      <c r="OV331"/>
      <c r="OW331"/>
      <c r="OX331"/>
      <c r="OY331"/>
      <c r="OZ331"/>
      <c r="PA331"/>
      <c r="PB331"/>
      <c r="PC331"/>
      <c r="PD331"/>
      <c r="PE331"/>
      <c r="PF331"/>
      <c r="PG331"/>
      <c r="PH331"/>
      <c r="PI331"/>
      <c r="PJ331"/>
      <c r="PK331"/>
      <c r="PL331"/>
      <c r="PM331"/>
      <c r="PN331"/>
      <c r="PO331"/>
      <c r="PP331"/>
      <c r="PQ331"/>
      <c r="PR331"/>
      <c r="PS331"/>
      <c r="PT331"/>
      <c r="PU331"/>
      <c r="PV331"/>
      <c r="PW331"/>
      <c r="PX331"/>
      <c r="PY331"/>
      <c r="PZ331"/>
      <c r="QA331"/>
      <c r="QB331"/>
      <c r="QC331"/>
      <c r="QD331"/>
    </row>
    <row r="332" spans="1:446" s="49" customFormat="1" ht="25.5">
      <c r="A332" s="159" t="s">
        <v>60</v>
      </c>
      <c r="B332" s="144" t="s">
        <v>231</v>
      </c>
      <c r="C332" s="160" t="s">
        <v>361</v>
      </c>
      <c r="D332" s="146" t="s">
        <v>73</v>
      </c>
      <c r="E332" s="58"/>
      <c r="F332" s="148">
        <v>3</v>
      </c>
      <c r="G332" s="161">
        <v>618310</v>
      </c>
      <c r="H332" s="57">
        <v>1</v>
      </c>
      <c r="I332" s="162">
        <v>0</v>
      </c>
      <c r="J332" s="120" t="str">
        <f>+'Estructura del Proyecto'!C$15</f>
        <v xml:space="preserve">Componente 1. Apoyo a la generación de estadísticas con calidad </v>
      </c>
      <c r="K332" s="58" t="s">
        <v>74</v>
      </c>
      <c r="L332" s="163">
        <v>44835</v>
      </c>
      <c r="M332" s="163">
        <v>44896</v>
      </c>
      <c r="N332" s="164"/>
      <c r="O332"/>
      <c r="P332"/>
      <c r="Q332" s="59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</row>
    <row r="333" spans="1:446" s="49" customFormat="1" ht="39.950000000000003" customHeight="1">
      <c r="A333" s="58" t="s">
        <v>60</v>
      </c>
      <c r="B333" s="144" t="s">
        <v>86</v>
      </c>
      <c r="C333" s="134" t="s">
        <v>362</v>
      </c>
      <c r="D333" s="146" t="s">
        <v>73</v>
      </c>
      <c r="E333" s="165"/>
      <c r="F333" s="148">
        <v>4</v>
      </c>
      <c r="G333" s="166">
        <v>4000</v>
      </c>
      <c r="H333" s="56">
        <v>4000</v>
      </c>
      <c r="I333" s="167">
        <v>0</v>
      </c>
      <c r="J333" s="152" t="s">
        <v>10</v>
      </c>
      <c r="K333" s="58" t="s">
        <v>74</v>
      </c>
      <c r="L333" s="163">
        <v>44562</v>
      </c>
      <c r="M333" s="163">
        <v>44621</v>
      </c>
      <c r="N333" s="168"/>
      <c r="O333"/>
      <c r="P333"/>
      <c r="Q333" s="59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  <c r="CH333"/>
      <c r="CI333"/>
      <c r="CJ333"/>
      <c r="CK333"/>
      <c r="CL333"/>
      <c r="CM333"/>
      <c r="CN333"/>
      <c r="CO333"/>
      <c r="CP333"/>
      <c r="CQ333"/>
      <c r="CR333"/>
      <c r="CS333"/>
      <c r="CT333"/>
      <c r="CU333"/>
      <c r="CV333"/>
      <c r="CW333"/>
      <c r="CX333"/>
      <c r="CY333"/>
      <c r="CZ333"/>
      <c r="DA333"/>
      <c r="DB333"/>
      <c r="DC333"/>
      <c r="DD333"/>
      <c r="DE333"/>
      <c r="DF333"/>
      <c r="DG333"/>
      <c r="DH333"/>
      <c r="DI333"/>
      <c r="DJ333"/>
      <c r="DK333"/>
      <c r="DL333"/>
      <c r="DM333"/>
      <c r="DN333"/>
      <c r="DO333"/>
      <c r="DP333"/>
      <c r="DQ333"/>
      <c r="DR333"/>
      <c r="DS333"/>
      <c r="DT333"/>
      <c r="DU333"/>
      <c r="DV333"/>
      <c r="DW333"/>
      <c r="DX333"/>
      <c r="DY333"/>
      <c r="DZ333"/>
      <c r="EA333"/>
      <c r="EB333"/>
      <c r="EC333"/>
      <c r="ED333"/>
      <c r="EE333"/>
      <c r="EF333"/>
      <c r="EG333"/>
      <c r="EH333"/>
      <c r="EI333"/>
      <c r="EJ333"/>
      <c r="EK333"/>
      <c r="EL333"/>
      <c r="EM333"/>
      <c r="EN333"/>
      <c r="EO333"/>
      <c r="EP333"/>
      <c r="EQ333"/>
      <c r="ER333"/>
      <c r="ES333"/>
      <c r="ET333"/>
      <c r="EU333"/>
      <c r="EV333"/>
      <c r="EW333"/>
      <c r="EX333"/>
      <c r="EY333"/>
      <c r="EZ333"/>
      <c r="FA333"/>
      <c r="FB333"/>
      <c r="FC333"/>
      <c r="FD333"/>
      <c r="FE333"/>
      <c r="FF333"/>
      <c r="FG333"/>
      <c r="FH333"/>
      <c r="FI333"/>
      <c r="FJ333"/>
      <c r="FK333"/>
      <c r="FL333"/>
      <c r="FM333"/>
      <c r="FN333"/>
      <c r="FO333"/>
      <c r="FP333"/>
      <c r="FQ333"/>
      <c r="FR333"/>
      <c r="FS333"/>
      <c r="FT333"/>
      <c r="FU333"/>
      <c r="FV333"/>
      <c r="FW333"/>
      <c r="FX333"/>
      <c r="FY333"/>
      <c r="FZ333"/>
      <c r="GA333"/>
      <c r="GB333"/>
      <c r="GC333"/>
      <c r="GD333"/>
      <c r="GE333"/>
      <c r="GF333"/>
      <c r="GG333"/>
      <c r="GH333"/>
      <c r="GI333"/>
      <c r="GJ333"/>
      <c r="GK333"/>
      <c r="GL333"/>
      <c r="GM333"/>
      <c r="GN333"/>
      <c r="GO333"/>
      <c r="GP333"/>
      <c r="GQ333"/>
      <c r="GR333"/>
      <c r="GS333"/>
      <c r="GT333"/>
      <c r="GU333"/>
      <c r="GV333"/>
      <c r="GW333"/>
      <c r="GX333"/>
      <c r="GY333"/>
      <c r="GZ333"/>
      <c r="HA333"/>
      <c r="HB333"/>
      <c r="HC333"/>
      <c r="HD333"/>
      <c r="HE333"/>
      <c r="HF333"/>
      <c r="HG333"/>
      <c r="HH333"/>
      <c r="HI333"/>
      <c r="HJ333"/>
      <c r="HK333"/>
      <c r="HL333"/>
      <c r="HM333"/>
      <c r="HN333"/>
      <c r="HO333"/>
      <c r="HP333"/>
      <c r="HQ333"/>
      <c r="HR333"/>
      <c r="HS333"/>
      <c r="HT333"/>
      <c r="HU333"/>
      <c r="HV333"/>
      <c r="HW333"/>
      <c r="HX333"/>
      <c r="HY333"/>
      <c r="HZ333"/>
      <c r="IA333"/>
      <c r="IB333"/>
      <c r="IC333"/>
      <c r="ID333"/>
      <c r="IE333"/>
      <c r="IF333"/>
      <c r="IG333"/>
      <c r="IH333"/>
      <c r="II333"/>
      <c r="IJ333"/>
      <c r="IK333"/>
      <c r="IL333"/>
      <c r="IM333"/>
      <c r="IN333"/>
      <c r="IO333"/>
      <c r="IP333"/>
      <c r="IQ333"/>
      <c r="IR333"/>
      <c r="IS333"/>
      <c r="IT333"/>
      <c r="IU333"/>
      <c r="IV333"/>
      <c r="IW333"/>
      <c r="IX333"/>
      <c r="IY333"/>
      <c r="IZ333"/>
      <c r="JA333"/>
      <c r="JB333"/>
      <c r="JC333"/>
      <c r="JD333"/>
      <c r="JE333"/>
      <c r="JF333"/>
      <c r="JG333"/>
      <c r="JH333"/>
      <c r="JI333"/>
      <c r="JJ333"/>
      <c r="JK333"/>
      <c r="JL333"/>
      <c r="JM333"/>
      <c r="JN333"/>
      <c r="JO333"/>
      <c r="JP333"/>
      <c r="JQ333"/>
      <c r="JR333"/>
      <c r="JS333"/>
      <c r="JT333"/>
      <c r="JU333"/>
      <c r="JV333"/>
      <c r="JW333"/>
      <c r="JX333"/>
      <c r="JY333"/>
      <c r="JZ333"/>
      <c r="KA333"/>
      <c r="KB333"/>
      <c r="KC333"/>
      <c r="KD333"/>
      <c r="KE333"/>
      <c r="KF333"/>
      <c r="KG333"/>
      <c r="KH333"/>
      <c r="KI333"/>
      <c r="KJ333"/>
      <c r="KK333"/>
      <c r="KL333"/>
      <c r="KM333"/>
      <c r="KN333"/>
      <c r="KO333"/>
      <c r="KP333"/>
      <c r="KQ333"/>
      <c r="KR333"/>
      <c r="KS333"/>
      <c r="KT333"/>
      <c r="KU333"/>
      <c r="KV333"/>
      <c r="KW333"/>
      <c r="KX333"/>
      <c r="KY333"/>
      <c r="KZ333"/>
      <c r="LA333"/>
      <c r="LB333"/>
      <c r="LC333"/>
      <c r="LD333"/>
      <c r="LE333"/>
      <c r="LF333"/>
      <c r="LG333"/>
      <c r="LH333"/>
      <c r="LI333"/>
      <c r="LJ333"/>
      <c r="LK333"/>
      <c r="LL333"/>
      <c r="LM333"/>
      <c r="LN333"/>
      <c r="LO333"/>
      <c r="LP333"/>
      <c r="LQ333"/>
      <c r="LR333"/>
      <c r="LS333"/>
      <c r="LT333"/>
      <c r="LU333"/>
      <c r="LV333"/>
      <c r="LW333"/>
      <c r="LX333"/>
      <c r="LY333"/>
      <c r="LZ333"/>
      <c r="MA333"/>
      <c r="MB333"/>
      <c r="MC333"/>
      <c r="MD333"/>
      <c r="ME333"/>
      <c r="MF333"/>
      <c r="MG333"/>
      <c r="MH333"/>
      <c r="MI333"/>
      <c r="MJ333"/>
      <c r="MK333"/>
      <c r="ML333"/>
      <c r="MM333"/>
      <c r="MN333"/>
      <c r="MO333"/>
      <c r="MP333"/>
      <c r="MQ333"/>
      <c r="MR333"/>
      <c r="MS333"/>
      <c r="MT333"/>
      <c r="MU333"/>
      <c r="MV333"/>
      <c r="MW333"/>
      <c r="MX333"/>
      <c r="MY333"/>
      <c r="MZ333"/>
      <c r="NA333"/>
      <c r="NB333"/>
      <c r="NC333"/>
      <c r="ND333"/>
      <c r="NE333"/>
      <c r="NF333"/>
      <c r="NG333"/>
      <c r="NH333"/>
      <c r="NI333"/>
      <c r="NJ333"/>
      <c r="NK333"/>
      <c r="NL333"/>
      <c r="NM333"/>
      <c r="NN333"/>
      <c r="NO333"/>
      <c r="NP333"/>
      <c r="NQ333"/>
      <c r="NR333"/>
      <c r="NS333"/>
      <c r="NT333"/>
      <c r="NU333"/>
      <c r="NV333"/>
      <c r="NW333"/>
      <c r="NX333"/>
      <c r="NY333"/>
      <c r="NZ333"/>
      <c r="OA333"/>
      <c r="OB333"/>
      <c r="OC333"/>
      <c r="OD333"/>
      <c r="OE333"/>
      <c r="OF333"/>
      <c r="OG333"/>
      <c r="OH333"/>
      <c r="OI333"/>
      <c r="OJ333"/>
      <c r="OK333"/>
      <c r="OL333"/>
      <c r="OM333"/>
      <c r="ON333"/>
      <c r="OO333"/>
      <c r="OP333"/>
      <c r="OQ333"/>
      <c r="OR333"/>
      <c r="OS333"/>
      <c r="OT333"/>
      <c r="OU333"/>
      <c r="OV333"/>
      <c r="OW333"/>
      <c r="OX333"/>
      <c r="OY333"/>
      <c r="OZ333"/>
      <c r="PA333"/>
      <c r="PB333"/>
      <c r="PC333"/>
      <c r="PD333"/>
      <c r="PE333"/>
      <c r="PF333"/>
      <c r="PG333"/>
      <c r="PH333"/>
      <c r="PI333"/>
      <c r="PJ333"/>
      <c r="PK333"/>
      <c r="PL333"/>
      <c r="PM333"/>
      <c r="PN333"/>
      <c r="PO333"/>
      <c r="PP333"/>
      <c r="PQ333"/>
      <c r="PR333"/>
      <c r="PS333"/>
      <c r="PT333"/>
      <c r="PU333"/>
      <c r="PV333"/>
      <c r="PW333"/>
      <c r="PX333"/>
      <c r="PY333"/>
      <c r="PZ333"/>
      <c r="QA333"/>
      <c r="QB333"/>
      <c r="QC333"/>
      <c r="QD333"/>
    </row>
    <row r="334" spans="1:446" s="49" customFormat="1" ht="39.950000000000003" customHeight="1">
      <c r="A334" s="58" t="s">
        <v>60</v>
      </c>
      <c r="B334" s="144" t="s">
        <v>86</v>
      </c>
      <c r="C334" s="134" t="s">
        <v>363</v>
      </c>
      <c r="D334" s="146" t="s">
        <v>73</v>
      </c>
      <c r="E334" s="165"/>
      <c r="F334" s="148">
        <v>5</v>
      </c>
      <c r="G334" s="166">
        <v>108000</v>
      </c>
      <c r="H334" s="56">
        <v>108000</v>
      </c>
      <c r="I334" s="167">
        <v>0</v>
      </c>
      <c r="J334" s="152" t="s">
        <v>10</v>
      </c>
      <c r="K334" s="58" t="s">
        <v>74</v>
      </c>
      <c r="L334" s="163">
        <v>44562</v>
      </c>
      <c r="M334" s="163">
        <v>44774</v>
      </c>
      <c r="N334" s="168"/>
      <c r="O334"/>
      <c r="P334"/>
      <c r="Q334" s="59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  <c r="CH334"/>
      <c r="CI334"/>
      <c r="CJ334"/>
      <c r="CK334"/>
      <c r="CL334"/>
      <c r="CM334"/>
      <c r="CN334"/>
      <c r="CO334"/>
      <c r="CP334"/>
      <c r="CQ334"/>
      <c r="CR334"/>
      <c r="CS334"/>
      <c r="CT334"/>
      <c r="CU334"/>
      <c r="CV334"/>
      <c r="CW334"/>
      <c r="CX334"/>
      <c r="CY334"/>
      <c r="CZ334"/>
      <c r="DA334"/>
      <c r="DB334"/>
      <c r="DC334"/>
      <c r="DD334"/>
      <c r="DE334"/>
      <c r="DF334"/>
      <c r="DG334"/>
      <c r="DH334"/>
      <c r="DI334"/>
      <c r="DJ334"/>
      <c r="DK334"/>
      <c r="DL334"/>
      <c r="DM334"/>
      <c r="DN334"/>
      <c r="DO334"/>
      <c r="DP334"/>
      <c r="DQ334"/>
      <c r="DR334"/>
      <c r="DS334"/>
      <c r="DT334"/>
      <c r="DU334"/>
      <c r="DV334"/>
      <c r="DW334"/>
      <c r="DX334"/>
      <c r="DY334"/>
      <c r="DZ334"/>
      <c r="EA334"/>
      <c r="EB334"/>
      <c r="EC334"/>
      <c r="ED334"/>
      <c r="EE334"/>
      <c r="EF334"/>
      <c r="EG334"/>
      <c r="EH334"/>
      <c r="EI334"/>
      <c r="EJ334"/>
      <c r="EK334"/>
      <c r="EL334"/>
      <c r="EM334"/>
      <c r="EN334"/>
      <c r="EO334"/>
      <c r="EP334"/>
      <c r="EQ334"/>
      <c r="ER334"/>
      <c r="ES334"/>
      <c r="ET334"/>
      <c r="EU334"/>
      <c r="EV334"/>
      <c r="EW334"/>
      <c r="EX334"/>
      <c r="EY334"/>
      <c r="EZ334"/>
      <c r="FA334"/>
      <c r="FB334"/>
      <c r="FC334"/>
      <c r="FD334"/>
      <c r="FE334"/>
      <c r="FF334"/>
      <c r="FG334"/>
      <c r="FH334"/>
      <c r="FI334"/>
      <c r="FJ334"/>
      <c r="FK334"/>
      <c r="FL334"/>
      <c r="FM334"/>
      <c r="FN334"/>
      <c r="FO334"/>
      <c r="FP334"/>
      <c r="FQ334"/>
      <c r="FR334"/>
      <c r="FS334"/>
      <c r="FT334"/>
      <c r="FU334"/>
      <c r="FV334"/>
      <c r="FW334"/>
      <c r="FX334"/>
      <c r="FY334"/>
      <c r="FZ334"/>
      <c r="GA334"/>
      <c r="GB334"/>
      <c r="GC334"/>
      <c r="GD334"/>
      <c r="GE334"/>
      <c r="GF334"/>
      <c r="GG334"/>
      <c r="GH334"/>
      <c r="GI334"/>
      <c r="GJ334"/>
      <c r="GK334"/>
      <c r="GL334"/>
      <c r="GM334"/>
      <c r="GN334"/>
      <c r="GO334"/>
      <c r="GP334"/>
      <c r="GQ334"/>
      <c r="GR334"/>
      <c r="GS334"/>
      <c r="GT334"/>
      <c r="GU334"/>
      <c r="GV334"/>
      <c r="GW334"/>
      <c r="GX334"/>
      <c r="GY334"/>
      <c r="GZ334"/>
      <c r="HA334"/>
      <c r="HB334"/>
      <c r="HC334"/>
      <c r="HD334"/>
      <c r="HE334"/>
      <c r="HF334"/>
      <c r="HG334"/>
      <c r="HH334"/>
      <c r="HI334"/>
      <c r="HJ334"/>
      <c r="HK334"/>
      <c r="HL334"/>
      <c r="HM334"/>
      <c r="HN334"/>
      <c r="HO334"/>
      <c r="HP334"/>
      <c r="HQ334"/>
      <c r="HR334"/>
      <c r="HS334"/>
      <c r="HT334"/>
      <c r="HU334"/>
      <c r="HV334"/>
      <c r="HW334"/>
      <c r="HX334"/>
      <c r="HY334"/>
      <c r="HZ334"/>
      <c r="IA334"/>
      <c r="IB334"/>
      <c r="IC334"/>
      <c r="ID334"/>
      <c r="IE334"/>
      <c r="IF334"/>
      <c r="IG334"/>
      <c r="IH334"/>
      <c r="II334"/>
      <c r="IJ334"/>
      <c r="IK334"/>
      <c r="IL334"/>
      <c r="IM334"/>
      <c r="IN334"/>
      <c r="IO334"/>
      <c r="IP334"/>
      <c r="IQ334"/>
      <c r="IR334"/>
      <c r="IS334"/>
      <c r="IT334"/>
      <c r="IU334"/>
      <c r="IV334"/>
      <c r="IW334"/>
      <c r="IX334"/>
      <c r="IY334"/>
      <c r="IZ334"/>
      <c r="JA334"/>
      <c r="JB334"/>
      <c r="JC334"/>
      <c r="JD334"/>
      <c r="JE334"/>
      <c r="JF334"/>
      <c r="JG334"/>
      <c r="JH334"/>
      <c r="JI334"/>
      <c r="JJ334"/>
      <c r="JK334"/>
      <c r="JL334"/>
      <c r="JM334"/>
      <c r="JN334"/>
      <c r="JO334"/>
      <c r="JP334"/>
      <c r="JQ334"/>
      <c r="JR334"/>
      <c r="JS334"/>
      <c r="JT334"/>
      <c r="JU334"/>
      <c r="JV334"/>
      <c r="JW334"/>
      <c r="JX334"/>
      <c r="JY334"/>
      <c r="JZ334"/>
      <c r="KA334"/>
      <c r="KB334"/>
      <c r="KC334"/>
      <c r="KD334"/>
      <c r="KE334"/>
      <c r="KF334"/>
      <c r="KG334"/>
      <c r="KH334"/>
      <c r="KI334"/>
      <c r="KJ334"/>
      <c r="KK334"/>
      <c r="KL334"/>
      <c r="KM334"/>
      <c r="KN334"/>
      <c r="KO334"/>
      <c r="KP334"/>
      <c r="KQ334"/>
      <c r="KR334"/>
      <c r="KS334"/>
      <c r="KT334"/>
      <c r="KU334"/>
      <c r="KV334"/>
      <c r="KW334"/>
      <c r="KX334"/>
      <c r="KY334"/>
      <c r="KZ334"/>
      <c r="LA334"/>
      <c r="LB334"/>
      <c r="LC334"/>
      <c r="LD334"/>
      <c r="LE334"/>
      <c r="LF334"/>
      <c r="LG334"/>
      <c r="LH334"/>
      <c r="LI334"/>
      <c r="LJ334"/>
      <c r="LK334"/>
      <c r="LL334"/>
      <c r="LM334"/>
      <c r="LN334"/>
      <c r="LO334"/>
      <c r="LP334"/>
      <c r="LQ334"/>
      <c r="LR334"/>
      <c r="LS334"/>
      <c r="LT334"/>
      <c r="LU334"/>
      <c r="LV334"/>
      <c r="LW334"/>
      <c r="LX334"/>
      <c r="LY334"/>
      <c r="LZ334"/>
      <c r="MA334"/>
      <c r="MB334"/>
      <c r="MC334"/>
      <c r="MD334"/>
      <c r="ME334"/>
      <c r="MF334"/>
      <c r="MG334"/>
      <c r="MH334"/>
      <c r="MI334"/>
      <c r="MJ334"/>
      <c r="MK334"/>
      <c r="ML334"/>
      <c r="MM334"/>
      <c r="MN334"/>
      <c r="MO334"/>
      <c r="MP334"/>
      <c r="MQ334"/>
      <c r="MR334"/>
      <c r="MS334"/>
      <c r="MT334"/>
      <c r="MU334"/>
      <c r="MV334"/>
      <c r="MW334"/>
      <c r="MX334"/>
      <c r="MY334"/>
      <c r="MZ334"/>
      <c r="NA334"/>
      <c r="NB334"/>
      <c r="NC334"/>
      <c r="ND334"/>
      <c r="NE334"/>
      <c r="NF334"/>
      <c r="NG334"/>
      <c r="NH334"/>
      <c r="NI334"/>
      <c r="NJ334"/>
      <c r="NK334"/>
      <c r="NL334"/>
      <c r="NM334"/>
      <c r="NN334"/>
      <c r="NO334"/>
      <c r="NP334"/>
      <c r="NQ334"/>
      <c r="NR334"/>
      <c r="NS334"/>
      <c r="NT334"/>
      <c r="NU334"/>
      <c r="NV334"/>
      <c r="NW334"/>
      <c r="NX334"/>
      <c r="NY334"/>
      <c r="NZ334"/>
      <c r="OA334"/>
      <c r="OB334"/>
      <c r="OC334"/>
      <c r="OD334"/>
      <c r="OE334"/>
      <c r="OF334"/>
      <c r="OG334"/>
      <c r="OH334"/>
      <c r="OI334"/>
      <c r="OJ334"/>
      <c r="OK334"/>
      <c r="OL334"/>
      <c r="OM334"/>
      <c r="ON334"/>
      <c r="OO334"/>
      <c r="OP334"/>
      <c r="OQ334"/>
      <c r="OR334"/>
      <c r="OS334"/>
      <c r="OT334"/>
      <c r="OU334"/>
      <c r="OV334"/>
      <c r="OW334"/>
      <c r="OX334"/>
      <c r="OY334"/>
      <c r="OZ334"/>
      <c r="PA334"/>
      <c r="PB334"/>
      <c r="PC334"/>
      <c r="PD334"/>
      <c r="PE334"/>
      <c r="PF334"/>
      <c r="PG334"/>
      <c r="PH334"/>
      <c r="PI334"/>
      <c r="PJ334"/>
      <c r="PK334"/>
      <c r="PL334"/>
      <c r="PM334"/>
      <c r="PN334"/>
      <c r="PO334"/>
      <c r="PP334"/>
      <c r="PQ334"/>
      <c r="PR334"/>
      <c r="PS334"/>
      <c r="PT334"/>
      <c r="PU334"/>
      <c r="PV334"/>
      <c r="PW334"/>
      <c r="PX334"/>
      <c r="PY334"/>
      <c r="PZ334"/>
      <c r="QA334"/>
      <c r="QB334"/>
      <c r="QC334"/>
      <c r="QD334"/>
    </row>
    <row r="335" spans="1:446" s="49" customFormat="1" ht="39.950000000000003" customHeight="1">
      <c r="A335" s="58" t="s">
        <v>60</v>
      </c>
      <c r="B335" s="144" t="s">
        <v>86</v>
      </c>
      <c r="C335" s="134" t="s">
        <v>364</v>
      </c>
      <c r="D335" s="146" t="s">
        <v>73</v>
      </c>
      <c r="E335" s="165"/>
      <c r="F335" s="148">
        <v>6</v>
      </c>
      <c r="G335" s="166">
        <v>13200</v>
      </c>
      <c r="H335" s="56">
        <v>132000</v>
      </c>
      <c r="I335" s="167">
        <v>0</v>
      </c>
      <c r="J335" s="152" t="s">
        <v>10</v>
      </c>
      <c r="K335" s="58" t="s">
        <v>74</v>
      </c>
      <c r="L335" s="163">
        <v>44562</v>
      </c>
      <c r="M335" s="163">
        <v>44835</v>
      </c>
      <c r="N335" s="168"/>
      <c r="O335"/>
      <c r="P335"/>
      <c r="Q335" s="59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  <c r="CH335"/>
      <c r="CI335"/>
      <c r="CJ335"/>
      <c r="CK335"/>
      <c r="CL335"/>
      <c r="CM335"/>
      <c r="CN335"/>
      <c r="CO335"/>
      <c r="CP335"/>
      <c r="CQ335"/>
      <c r="CR335"/>
      <c r="CS335"/>
      <c r="CT335"/>
      <c r="CU335"/>
      <c r="CV335"/>
      <c r="CW335"/>
      <c r="CX335"/>
      <c r="CY335"/>
      <c r="CZ335"/>
      <c r="DA335"/>
      <c r="DB335"/>
      <c r="DC335"/>
      <c r="DD335"/>
      <c r="DE335"/>
      <c r="DF335"/>
      <c r="DG335"/>
      <c r="DH335"/>
      <c r="DI335"/>
      <c r="DJ335"/>
      <c r="DK335"/>
      <c r="DL335"/>
      <c r="DM335"/>
      <c r="DN335"/>
      <c r="DO335"/>
      <c r="DP335"/>
      <c r="DQ335"/>
      <c r="DR335"/>
      <c r="DS335"/>
      <c r="DT335"/>
      <c r="DU335"/>
      <c r="DV335"/>
      <c r="DW335"/>
      <c r="DX335"/>
      <c r="DY335"/>
      <c r="DZ335"/>
      <c r="EA335"/>
      <c r="EB335"/>
      <c r="EC335"/>
      <c r="ED335"/>
      <c r="EE335"/>
      <c r="EF335"/>
      <c r="EG335"/>
      <c r="EH335"/>
      <c r="EI335"/>
      <c r="EJ335"/>
      <c r="EK335"/>
      <c r="EL335"/>
      <c r="EM335"/>
      <c r="EN335"/>
      <c r="EO335"/>
      <c r="EP335"/>
      <c r="EQ335"/>
      <c r="ER335"/>
      <c r="ES335"/>
      <c r="ET335"/>
      <c r="EU335"/>
      <c r="EV335"/>
      <c r="EW335"/>
      <c r="EX335"/>
      <c r="EY335"/>
      <c r="EZ335"/>
      <c r="FA335"/>
      <c r="FB335"/>
      <c r="FC335"/>
      <c r="FD335"/>
      <c r="FE335"/>
      <c r="FF335"/>
      <c r="FG335"/>
      <c r="FH335"/>
      <c r="FI335"/>
      <c r="FJ335"/>
      <c r="FK335"/>
      <c r="FL335"/>
      <c r="FM335"/>
      <c r="FN335"/>
      <c r="FO335"/>
      <c r="FP335"/>
      <c r="FQ335"/>
      <c r="FR335"/>
      <c r="FS335"/>
      <c r="FT335"/>
      <c r="FU335"/>
      <c r="FV335"/>
      <c r="FW335"/>
      <c r="FX335"/>
      <c r="FY335"/>
      <c r="FZ335"/>
      <c r="GA335"/>
      <c r="GB335"/>
      <c r="GC335"/>
      <c r="GD335"/>
      <c r="GE335"/>
      <c r="GF335"/>
      <c r="GG335"/>
      <c r="GH335"/>
      <c r="GI335"/>
      <c r="GJ335"/>
      <c r="GK335"/>
      <c r="GL335"/>
      <c r="GM335"/>
      <c r="GN335"/>
      <c r="GO335"/>
      <c r="GP335"/>
      <c r="GQ335"/>
      <c r="GR335"/>
      <c r="GS335"/>
      <c r="GT335"/>
      <c r="GU335"/>
      <c r="GV335"/>
      <c r="GW335"/>
      <c r="GX335"/>
      <c r="GY335"/>
      <c r="GZ335"/>
      <c r="HA335"/>
      <c r="HB335"/>
      <c r="HC335"/>
      <c r="HD335"/>
      <c r="HE335"/>
      <c r="HF335"/>
      <c r="HG335"/>
      <c r="HH335"/>
      <c r="HI335"/>
      <c r="HJ335"/>
      <c r="HK335"/>
      <c r="HL335"/>
      <c r="HM335"/>
      <c r="HN335"/>
      <c r="HO335"/>
      <c r="HP335"/>
      <c r="HQ335"/>
      <c r="HR335"/>
      <c r="HS335"/>
      <c r="HT335"/>
      <c r="HU335"/>
      <c r="HV335"/>
      <c r="HW335"/>
      <c r="HX335"/>
      <c r="HY335"/>
      <c r="HZ335"/>
      <c r="IA335"/>
      <c r="IB335"/>
      <c r="IC335"/>
      <c r="ID335"/>
      <c r="IE335"/>
      <c r="IF335"/>
      <c r="IG335"/>
      <c r="IH335"/>
      <c r="II335"/>
      <c r="IJ335"/>
      <c r="IK335"/>
      <c r="IL335"/>
      <c r="IM335"/>
      <c r="IN335"/>
      <c r="IO335"/>
      <c r="IP335"/>
      <c r="IQ335"/>
      <c r="IR335"/>
      <c r="IS335"/>
      <c r="IT335"/>
      <c r="IU335"/>
      <c r="IV335"/>
      <c r="IW335"/>
      <c r="IX335"/>
      <c r="IY335"/>
      <c r="IZ335"/>
      <c r="JA335"/>
      <c r="JB335"/>
      <c r="JC335"/>
      <c r="JD335"/>
      <c r="JE335"/>
      <c r="JF335"/>
      <c r="JG335"/>
      <c r="JH335"/>
      <c r="JI335"/>
      <c r="JJ335"/>
      <c r="JK335"/>
      <c r="JL335"/>
      <c r="JM335"/>
      <c r="JN335"/>
      <c r="JO335"/>
      <c r="JP335"/>
      <c r="JQ335"/>
      <c r="JR335"/>
      <c r="JS335"/>
      <c r="JT335"/>
      <c r="JU335"/>
      <c r="JV335"/>
      <c r="JW335"/>
      <c r="JX335"/>
      <c r="JY335"/>
      <c r="JZ335"/>
      <c r="KA335"/>
      <c r="KB335"/>
      <c r="KC335"/>
      <c r="KD335"/>
      <c r="KE335"/>
      <c r="KF335"/>
      <c r="KG335"/>
      <c r="KH335"/>
      <c r="KI335"/>
      <c r="KJ335"/>
      <c r="KK335"/>
      <c r="KL335"/>
      <c r="KM335"/>
      <c r="KN335"/>
      <c r="KO335"/>
      <c r="KP335"/>
      <c r="KQ335"/>
      <c r="KR335"/>
      <c r="KS335"/>
      <c r="KT335"/>
      <c r="KU335"/>
      <c r="KV335"/>
      <c r="KW335"/>
      <c r="KX335"/>
      <c r="KY335"/>
      <c r="KZ335"/>
      <c r="LA335"/>
      <c r="LB335"/>
      <c r="LC335"/>
      <c r="LD335"/>
      <c r="LE335"/>
      <c r="LF335"/>
      <c r="LG335"/>
      <c r="LH335"/>
      <c r="LI335"/>
      <c r="LJ335"/>
      <c r="LK335"/>
      <c r="LL335"/>
      <c r="LM335"/>
      <c r="LN335"/>
      <c r="LO335"/>
      <c r="LP335"/>
      <c r="LQ335"/>
      <c r="LR335"/>
      <c r="LS335"/>
      <c r="LT335"/>
      <c r="LU335"/>
      <c r="LV335"/>
      <c r="LW335"/>
      <c r="LX335"/>
      <c r="LY335"/>
      <c r="LZ335"/>
      <c r="MA335"/>
      <c r="MB335"/>
      <c r="MC335"/>
      <c r="MD335"/>
      <c r="ME335"/>
      <c r="MF335"/>
      <c r="MG335"/>
      <c r="MH335"/>
      <c r="MI335"/>
      <c r="MJ335"/>
      <c r="MK335"/>
      <c r="ML335"/>
      <c r="MM335"/>
      <c r="MN335"/>
      <c r="MO335"/>
      <c r="MP335"/>
      <c r="MQ335"/>
      <c r="MR335"/>
      <c r="MS335"/>
      <c r="MT335"/>
      <c r="MU335"/>
      <c r="MV335"/>
      <c r="MW335"/>
      <c r="MX335"/>
      <c r="MY335"/>
      <c r="MZ335"/>
      <c r="NA335"/>
      <c r="NB335"/>
      <c r="NC335"/>
      <c r="ND335"/>
      <c r="NE335"/>
      <c r="NF335"/>
      <c r="NG335"/>
      <c r="NH335"/>
      <c r="NI335"/>
      <c r="NJ335"/>
      <c r="NK335"/>
      <c r="NL335"/>
      <c r="NM335"/>
      <c r="NN335"/>
      <c r="NO335"/>
      <c r="NP335"/>
      <c r="NQ335"/>
      <c r="NR335"/>
      <c r="NS335"/>
      <c r="NT335"/>
      <c r="NU335"/>
      <c r="NV335"/>
      <c r="NW335"/>
      <c r="NX335"/>
      <c r="NY335"/>
      <c r="NZ335"/>
      <c r="OA335"/>
      <c r="OB335"/>
      <c r="OC335"/>
      <c r="OD335"/>
      <c r="OE335"/>
      <c r="OF335"/>
      <c r="OG335"/>
      <c r="OH335"/>
      <c r="OI335"/>
      <c r="OJ335"/>
      <c r="OK335"/>
      <c r="OL335"/>
      <c r="OM335"/>
      <c r="ON335"/>
      <c r="OO335"/>
      <c r="OP335"/>
      <c r="OQ335"/>
      <c r="OR335"/>
      <c r="OS335"/>
      <c r="OT335"/>
      <c r="OU335"/>
      <c r="OV335"/>
      <c r="OW335"/>
      <c r="OX335"/>
      <c r="OY335"/>
      <c r="OZ335"/>
      <c r="PA335"/>
      <c r="PB335"/>
      <c r="PC335"/>
      <c r="PD335"/>
      <c r="PE335"/>
      <c r="PF335"/>
      <c r="PG335"/>
      <c r="PH335"/>
      <c r="PI335"/>
      <c r="PJ335"/>
      <c r="PK335"/>
      <c r="PL335"/>
      <c r="PM335"/>
      <c r="PN335"/>
      <c r="PO335"/>
      <c r="PP335"/>
      <c r="PQ335"/>
      <c r="PR335"/>
      <c r="PS335"/>
      <c r="PT335"/>
      <c r="PU335"/>
      <c r="PV335"/>
      <c r="PW335"/>
      <c r="PX335"/>
      <c r="PY335"/>
      <c r="PZ335"/>
      <c r="QA335"/>
      <c r="QB335"/>
      <c r="QC335"/>
      <c r="QD335"/>
    </row>
    <row r="336" spans="1:446" ht="39.950000000000003" customHeight="1">
      <c r="A336" s="58" t="s">
        <v>60</v>
      </c>
      <c r="B336" s="144" t="s">
        <v>86</v>
      </c>
      <c r="C336" s="134" t="s">
        <v>365</v>
      </c>
      <c r="D336" s="146" t="s">
        <v>73</v>
      </c>
      <c r="E336" s="120"/>
      <c r="F336" s="148">
        <v>7</v>
      </c>
      <c r="G336" s="166">
        <f>67200+54000</f>
        <v>121200</v>
      </c>
      <c r="H336" s="56">
        <f>+G336</f>
        <v>121200</v>
      </c>
      <c r="I336" s="167">
        <v>0</v>
      </c>
      <c r="J336" s="152" t="s">
        <v>10</v>
      </c>
      <c r="K336" s="58" t="s">
        <v>74</v>
      </c>
      <c r="L336" s="163">
        <v>44835</v>
      </c>
      <c r="M336" s="163">
        <v>44866</v>
      </c>
      <c r="N336" s="164" t="s">
        <v>366</v>
      </c>
    </row>
    <row r="337" spans="1:446" s="49" customFormat="1" ht="39.950000000000003" customHeight="1">
      <c r="A337" s="58" t="s">
        <v>60</v>
      </c>
      <c r="B337" s="144" t="s">
        <v>86</v>
      </c>
      <c r="C337" s="134" t="s">
        <v>367</v>
      </c>
      <c r="D337" s="146" t="s">
        <v>73</v>
      </c>
      <c r="E337" s="165"/>
      <c r="F337" s="148">
        <v>8</v>
      </c>
      <c r="G337" s="166">
        <v>15000</v>
      </c>
      <c r="H337" s="56">
        <v>15000</v>
      </c>
      <c r="I337" s="167">
        <v>0</v>
      </c>
      <c r="J337" s="152" t="s">
        <v>10</v>
      </c>
      <c r="K337" s="58" t="s">
        <v>74</v>
      </c>
      <c r="L337" s="163">
        <v>44562</v>
      </c>
      <c r="M337" s="163">
        <v>44713</v>
      </c>
      <c r="N337" s="168"/>
      <c r="O337"/>
      <c r="P337"/>
      <c r="Q337" s="59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  <c r="CH337"/>
      <c r="CI337"/>
      <c r="CJ337"/>
      <c r="CK337"/>
      <c r="CL337"/>
      <c r="CM337"/>
      <c r="CN337"/>
      <c r="CO337"/>
      <c r="CP337"/>
      <c r="CQ337"/>
      <c r="CR337"/>
      <c r="CS337"/>
      <c r="CT337"/>
      <c r="CU337"/>
      <c r="CV337"/>
      <c r="CW337"/>
      <c r="CX337"/>
      <c r="CY337"/>
      <c r="CZ337"/>
      <c r="DA337"/>
      <c r="DB337"/>
      <c r="DC337"/>
      <c r="DD337"/>
      <c r="DE337"/>
      <c r="DF337"/>
      <c r="DG337"/>
      <c r="DH337"/>
      <c r="DI337"/>
      <c r="DJ337"/>
      <c r="DK337"/>
      <c r="DL337"/>
      <c r="DM337"/>
      <c r="DN337"/>
      <c r="DO337"/>
      <c r="DP337"/>
      <c r="DQ337"/>
      <c r="DR337"/>
      <c r="DS337"/>
      <c r="DT337"/>
      <c r="DU337"/>
      <c r="DV337"/>
      <c r="DW337"/>
      <c r="DX337"/>
      <c r="DY337"/>
      <c r="DZ337"/>
      <c r="EA337"/>
      <c r="EB337"/>
      <c r="EC337"/>
      <c r="ED337"/>
      <c r="EE337"/>
      <c r="EF337"/>
      <c r="EG337"/>
      <c r="EH337"/>
      <c r="EI337"/>
      <c r="EJ337"/>
      <c r="EK337"/>
      <c r="EL337"/>
      <c r="EM337"/>
      <c r="EN337"/>
      <c r="EO337"/>
      <c r="EP337"/>
      <c r="EQ337"/>
      <c r="ER337"/>
      <c r="ES337"/>
      <c r="ET337"/>
      <c r="EU337"/>
      <c r="EV337"/>
      <c r="EW337"/>
      <c r="EX337"/>
      <c r="EY337"/>
      <c r="EZ337"/>
      <c r="FA337"/>
      <c r="FB337"/>
      <c r="FC337"/>
      <c r="FD337"/>
      <c r="FE337"/>
      <c r="FF337"/>
      <c r="FG337"/>
      <c r="FH337"/>
      <c r="FI337"/>
      <c r="FJ337"/>
      <c r="FK337"/>
      <c r="FL337"/>
      <c r="FM337"/>
      <c r="FN337"/>
      <c r="FO337"/>
      <c r="FP337"/>
      <c r="FQ337"/>
      <c r="FR337"/>
      <c r="FS337"/>
      <c r="FT337"/>
      <c r="FU337"/>
      <c r="FV337"/>
      <c r="FW337"/>
      <c r="FX337"/>
      <c r="FY337"/>
      <c r="FZ337"/>
      <c r="GA337"/>
      <c r="GB337"/>
      <c r="GC337"/>
      <c r="GD337"/>
      <c r="GE337"/>
      <c r="GF337"/>
      <c r="GG337"/>
      <c r="GH337"/>
      <c r="GI337"/>
      <c r="GJ337"/>
      <c r="GK337"/>
      <c r="GL337"/>
      <c r="GM337"/>
      <c r="GN337"/>
      <c r="GO337"/>
      <c r="GP337"/>
      <c r="GQ337"/>
      <c r="GR337"/>
      <c r="GS337"/>
      <c r="GT337"/>
      <c r="GU337"/>
      <c r="GV337"/>
      <c r="GW337"/>
      <c r="GX337"/>
      <c r="GY337"/>
      <c r="GZ337"/>
      <c r="HA337"/>
      <c r="HB337"/>
      <c r="HC337"/>
      <c r="HD337"/>
      <c r="HE337"/>
      <c r="HF337"/>
      <c r="HG337"/>
      <c r="HH337"/>
      <c r="HI337"/>
      <c r="HJ337"/>
      <c r="HK337"/>
      <c r="HL337"/>
      <c r="HM337"/>
      <c r="HN337"/>
      <c r="HO337"/>
      <c r="HP337"/>
      <c r="HQ337"/>
      <c r="HR337"/>
      <c r="HS337"/>
      <c r="HT337"/>
      <c r="HU337"/>
      <c r="HV337"/>
      <c r="HW337"/>
      <c r="HX337"/>
      <c r="HY337"/>
      <c r="HZ337"/>
      <c r="IA337"/>
      <c r="IB337"/>
      <c r="IC337"/>
      <c r="ID337"/>
      <c r="IE337"/>
      <c r="IF337"/>
      <c r="IG337"/>
      <c r="IH337"/>
      <c r="II337"/>
      <c r="IJ337"/>
      <c r="IK337"/>
      <c r="IL337"/>
      <c r="IM337"/>
      <c r="IN337"/>
      <c r="IO337"/>
      <c r="IP337"/>
      <c r="IQ337"/>
      <c r="IR337"/>
      <c r="IS337"/>
      <c r="IT337"/>
      <c r="IU337"/>
      <c r="IV337"/>
      <c r="IW337"/>
      <c r="IX337"/>
      <c r="IY337"/>
      <c r="IZ337"/>
      <c r="JA337"/>
      <c r="JB337"/>
      <c r="JC337"/>
      <c r="JD337"/>
      <c r="JE337"/>
      <c r="JF337"/>
      <c r="JG337"/>
      <c r="JH337"/>
      <c r="JI337"/>
      <c r="JJ337"/>
      <c r="JK337"/>
      <c r="JL337"/>
      <c r="JM337"/>
      <c r="JN337"/>
      <c r="JO337"/>
      <c r="JP337"/>
      <c r="JQ337"/>
      <c r="JR337"/>
      <c r="JS337"/>
      <c r="JT337"/>
      <c r="JU337"/>
      <c r="JV337"/>
      <c r="JW337"/>
      <c r="JX337"/>
      <c r="JY337"/>
      <c r="JZ337"/>
      <c r="KA337"/>
      <c r="KB337"/>
      <c r="KC337"/>
      <c r="KD337"/>
      <c r="KE337"/>
      <c r="KF337"/>
      <c r="KG337"/>
      <c r="KH337"/>
      <c r="KI337"/>
      <c r="KJ337"/>
      <c r="KK337"/>
      <c r="KL337"/>
      <c r="KM337"/>
      <c r="KN337"/>
      <c r="KO337"/>
      <c r="KP337"/>
      <c r="KQ337"/>
      <c r="KR337"/>
      <c r="KS337"/>
      <c r="KT337"/>
      <c r="KU337"/>
      <c r="KV337"/>
      <c r="KW337"/>
      <c r="KX337"/>
      <c r="KY337"/>
      <c r="KZ337"/>
      <c r="LA337"/>
      <c r="LB337"/>
      <c r="LC337"/>
      <c r="LD337"/>
      <c r="LE337"/>
      <c r="LF337"/>
      <c r="LG337"/>
      <c r="LH337"/>
      <c r="LI337"/>
      <c r="LJ337"/>
      <c r="LK337"/>
      <c r="LL337"/>
      <c r="LM337"/>
      <c r="LN337"/>
      <c r="LO337"/>
      <c r="LP337"/>
      <c r="LQ337"/>
      <c r="LR337"/>
      <c r="LS337"/>
      <c r="LT337"/>
      <c r="LU337"/>
      <c r="LV337"/>
      <c r="LW337"/>
      <c r="LX337"/>
      <c r="LY337"/>
      <c r="LZ337"/>
      <c r="MA337"/>
      <c r="MB337"/>
      <c r="MC337"/>
      <c r="MD337"/>
      <c r="ME337"/>
      <c r="MF337"/>
      <c r="MG337"/>
      <c r="MH337"/>
      <c r="MI337"/>
      <c r="MJ337"/>
      <c r="MK337"/>
      <c r="ML337"/>
      <c r="MM337"/>
      <c r="MN337"/>
      <c r="MO337"/>
      <c r="MP337"/>
      <c r="MQ337"/>
      <c r="MR337"/>
      <c r="MS337"/>
      <c r="MT337"/>
      <c r="MU337"/>
      <c r="MV337"/>
      <c r="MW337"/>
      <c r="MX337"/>
      <c r="MY337"/>
      <c r="MZ337"/>
      <c r="NA337"/>
      <c r="NB337"/>
      <c r="NC337"/>
      <c r="ND337"/>
      <c r="NE337"/>
      <c r="NF337"/>
      <c r="NG337"/>
      <c r="NH337"/>
      <c r="NI337"/>
      <c r="NJ337"/>
      <c r="NK337"/>
      <c r="NL337"/>
      <c r="NM337"/>
      <c r="NN337"/>
      <c r="NO337"/>
      <c r="NP337"/>
      <c r="NQ337"/>
      <c r="NR337"/>
      <c r="NS337"/>
      <c r="NT337"/>
      <c r="NU337"/>
      <c r="NV337"/>
      <c r="NW337"/>
      <c r="NX337"/>
      <c r="NY337"/>
      <c r="NZ337"/>
      <c r="OA337"/>
      <c r="OB337"/>
      <c r="OC337"/>
      <c r="OD337"/>
      <c r="OE337"/>
      <c r="OF337"/>
      <c r="OG337"/>
      <c r="OH337"/>
      <c r="OI337"/>
      <c r="OJ337"/>
      <c r="OK337"/>
      <c r="OL337"/>
      <c r="OM337"/>
      <c r="ON337"/>
      <c r="OO337"/>
      <c r="OP337"/>
      <c r="OQ337"/>
      <c r="OR337"/>
      <c r="OS337"/>
      <c r="OT337"/>
      <c r="OU337"/>
      <c r="OV337"/>
      <c r="OW337"/>
      <c r="OX337"/>
      <c r="OY337"/>
      <c r="OZ337"/>
      <c r="PA337"/>
      <c r="PB337"/>
      <c r="PC337"/>
      <c r="PD337"/>
      <c r="PE337"/>
      <c r="PF337"/>
      <c r="PG337"/>
      <c r="PH337"/>
      <c r="PI337"/>
      <c r="PJ337"/>
      <c r="PK337"/>
      <c r="PL337"/>
      <c r="PM337"/>
      <c r="PN337"/>
      <c r="PO337"/>
      <c r="PP337"/>
      <c r="PQ337"/>
      <c r="PR337"/>
      <c r="PS337"/>
      <c r="PT337"/>
      <c r="PU337"/>
      <c r="PV337"/>
      <c r="PW337"/>
      <c r="PX337"/>
      <c r="PY337"/>
      <c r="PZ337"/>
      <c r="QA337"/>
      <c r="QB337"/>
      <c r="QC337"/>
      <c r="QD337"/>
    </row>
    <row r="338" spans="1:446" ht="39.950000000000003" customHeight="1">
      <c r="A338" s="58" t="s">
        <v>60</v>
      </c>
      <c r="B338" s="144" t="s">
        <v>86</v>
      </c>
      <c r="C338" s="145" t="s">
        <v>368</v>
      </c>
      <c r="D338" s="146" t="s">
        <v>73</v>
      </c>
      <c r="E338" s="169"/>
      <c r="F338" s="148">
        <v>9</v>
      </c>
      <c r="G338" s="56">
        <v>26640</v>
      </c>
      <c r="H338" s="56">
        <v>26640</v>
      </c>
      <c r="I338" s="167">
        <v>0</v>
      </c>
      <c r="J338" s="152" t="s">
        <v>10</v>
      </c>
      <c r="K338" s="58" t="s">
        <v>74</v>
      </c>
      <c r="L338" s="163">
        <v>45292</v>
      </c>
      <c r="M338" s="170">
        <f>+L338+60</f>
        <v>45352</v>
      </c>
      <c r="N338" s="171"/>
    </row>
    <row r="339" spans="1:446" ht="27.75" customHeight="1">
      <c r="A339" s="58" t="s">
        <v>60</v>
      </c>
      <c r="B339" s="144" t="s">
        <v>86</v>
      </c>
      <c r="C339" s="102" t="s">
        <v>369</v>
      </c>
      <c r="D339" s="146" t="s">
        <v>73</v>
      </c>
      <c r="E339" s="169"/>
      <c r="F339" s="148">
        <v>10</v>
      </c>
      <c r="G339" s="56">
        <v>504000</v>
      </c>
      <c r="H339" s="56">
        <v>504000</v>
      </c>
      <c r="I339" s="167">
        <v>0</v>
      </c>
      <c r="J339" s="152" t="s">
        <v>10</v>
      </c>
      <c r="K339" s="58" t="s">
        <v>74</v>
      </c>
      <c r="L339" s="163">
        <v>45323</v>
      </c>
      <c r="M339" s="170">
        <f t="shared" ref="M339:M342" si="2">+L339+60</f>
        <v>45383</v>
      </c>
      <c r="N339" s="171"/>
    </row>
    <row r="340" spans="1:446" ht="30" customHeight="1">
      <c r="A340" s="58" t="s">
        <v>60</v>
      </c>
      <c r="B340" s="144" t="s">
        <v>86</v>
      </c>
      <c r="C340" s="134" t="s">
        <v>370</v>
      </c>
      <c r="D340" s="146" t="s">
        <v>73</v>
      </c>
      <c r="E340" s="169"/>
      <c r="F340" s="148">
        <v>11</v>
      </c>
      <c r="G340" s="56">
        <v>907000</v>
      </c>
      <c r="H340" s="56">
        <v>907000</v>
      </c>
      <c r="I340" s="167">
        <v>0</v>
      </c>
      <c r="J340" s="152" t="s">
        <v>10</v>
      </c>
      <c r="K340" s="58" t="s">
        <v>74</v>
      </c>
      <c r="L340" s="163">
        <v>45352</v>
      </c>
      <c r="M340" s="170">
        <f t="shared" si="2"/>
        <v>45412</v>
      </c>
      <c r="N340" s="171"/>
    </row>
    <row r="341" spans="1:446" ht="30" customHeight="1">
      <c r="A341" s="58" t="s">
        <v>60</v>
      </c>
      <c r="B341" s="144" t="s">
        <v>86</v>
      </c>
      <c r="C341" s="134" t="s">
        <v>371</v>
      </c>
      <c r="D341" s="146" t="s">
        <v>73</v>
      </c>
      <c r="E341" s="169"/>
      <c r="F341" s="148">
        <v>12</v>
      </c>
      <c r="G341" s="56">
        <f>468346+906333</f>
        <v>1374679</v>
      </c>
      <c r="H341" s="56">
        <f>468345.5+906333</f>
        <v>1374678.5</v>
      </c>
      <c r="I341" s="167">
        <v>0</v>
      </c>
      <c r="J341" s="152" t="s">
        <v>10</v>
      </c>
      <c r="K341" s="58" t="s">
        <v>74</v>
      </c>
      <c r="L341" s="163">
        <v>45383</v>
      </c>
      <c r="M341" s="170">
        <f t="shared" si="2"/>
        <v>45443</v>
      </c>
      <c r="N341" s="171"/>
    </row>
    <row r="342" spans="1:446" ht="30" customHeight="1" thickBot="1">
      <c r="A342" s="172" t="s">
        <v>60</v>
      </c>
      <c r="B342" s="173" t="s">
        <v>86</v>
      </c>
      <c r="C342" s="174" t="s">
        <v>372</v>
      </c>
      <c r="D342" s="175" t="s">
        <v>73</v>
      </c>
      <c r="E342" s="169"/>
      <c r="F342" s="148">
        <v>13</v>
      </c>
      <c r="G342" s="176">
        <f>98400+96666+93200+79600</f>
        <v>367866</v>
      </c>
      <c r="H342" s="176">
        <f>98400+96666+93200+79600</f>
        <v>367866</v>
      </c>
      <c r="I342" s="177">
        <v>0</v>
      </c>
      <c r="J342" s="178" t="s">
        <v>10</v>
      </c>
      <c r="K342" s="172" t="s">
        <v>74</v>
      </c>
      <c r="L342" s="163">
        <v>45413</v>
      </c>
      <c r="M342" s="170">
        <f t="shared" si="2"/>
        <v>45473</v>
      </c>
      <c r="N342" s="171"/>
    </row>
    <row r="343" spans="1:446" ht="15.75" thickBot="1">
      <c r="A343" s="124"/>
      <c r="B343" s="39"/>
      <c r="C343" s="39"/>
      <c r="D343" s="39"/>
      <c r="E343" s="280"/>
      <c r="F343" s="281"/>
      <c r="G343" s="125">
        <f>SUM(G330:G342)</f>
        <v>4249895</v>
      </c>
      <c r="H343" s="126"/>
      <c r="I343" s="40"/>
      <c r="J343" s="40"/>
      <c r="K343" s="39"/>
      <c r="L343" s="39"/>
      <c r="M343" s="39"/>
      <c r="N343" s="41"/>
    </row>
  </sheetData>
  <mergeCells count="127"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  <mergeCell ref="J58:J59"/>
    <mergeCell ref="K58:K59"/>
    <mergeCell ref="N58:N59"/>
    <mergeCell ref="E59:F59"/>
    <mergeCell ref="J10:J11"/>
    <mergeCell ref="K10:K11"/>
    <mergeCell ref="L10:M10"/>
    <mergeCell ref="G28:I28"/>
    <mergeCell ref="K28:K29"/>
    <mergeCell ref="E10:E11"/>
    <mergeCell ref="L58:M58"/>
    <mergeCell ref="A57:N57"/>
    <mergeCell ref="G58:I58"/>
    <mergeCell ref="E58:F58"/>
    <mergeCell ref="L28:M28"/>
    <mergeCell ref="A58:A59"/>
    <mergeCell ref="B58:B59"/>
    <mergeCell ref="C58:C59"/>
    <mergeCell ref="D58:D59"/>
    <mergeCell ref="A9:N9"/>
    <mergeCell ref="A10:A11"/>
    <mergeCell ref="N10:N11"/>
    <mergeCell ref="G10:I10"/>
    <mergeCell ref="N28:N29"/>
    <mergeCell ref="D28:D29"/>
    <mergeCell ref="E28:E29"/>
    <mergeCell ref="F28:F29"/>
    <mergeCell ref="J28:J29"/>
    <mergeCell ref="A28:A29"/>
    <mergeCell ref="B28:B29"/>
    <mergeCell ref="C28:C29"/>
    <mergeCell ref="B10:B11"/>
    <mergeCell ref="C10:C11"/>
    <mergeCell ref="D10:D11"/>
    <mergeCell ref="F10:F11"/>
    <mergeCell ref="A27:N27"/>
    <mergeCell ref="N79:N80"/>
    <mergeCell ref="A78:N78"/>
    <mergeCell ref="A79:A80"/>
    <mergeCell ref="B79:B80"/>
    <mergeCell ref="C79:C80"/>
    <mergeCell ref="D79:D80"/>
    <mergeCell ref="E79:E80"/>
    <mergeCell ref="I79:I80"/>
    <mergeCell ref="J79:J80"/>
    <mergeCell ref="F79:H79"/>
    <mergeCell ref="K79:K80"/>
    <mergeCell ref="L79:M79"/>
    <mergeCell ref="N284:N285"/>
    <mergeCell ref="L284:M284"/>
    <mergeCell ref="E309:F309"/>
    <mergeCell ref="E287:F287"/>
    <mergeCell ref="E286:F286"/>
    <mergeCell ref="K284:K285"/>
    <mergeCell ref="J284:J285"/>
    <mergeCell ref="G284:I284"/>
    <mergeCell ref="E284:F284"/>
    <mergeCell ref="E288:F288"/>
    <mergeCell ref="E289:F289"/>
    <mergeCell ref="E290:F290"/>
    <mergeCell ref="E285:F285"/>
    <mergeCell ref="E291:F291"/>
    <mergeCell ref="E292:F292"/>
    <mergeCell ref="E293:F293"/>
    <mergeCell ref="E294:F294"/>
    <mergeCell ref="E295:F295"/>
    <mergeCell ref="E297:F297"/>
    <mergeCell ref="E298:F298"/>
    <mergeCell ref="E299:F299"/>
    <mergeCell ref="E296:F296"/>
    <mergeCell ref="D284:D285"/>
    <mergeCell ref="C284:C285"/>
    <mergeCell ref="B284:B285"/>
    <mergeCell ref="A284:A285"/>
    <mergeCell ref="E305:F305"/>
    <mergeCell ref="E306:F306"/>
    <mergeCell ref="E307:F307"/>
    <mergeCell ref="E308:F308"/>
    <mergeCell ref="A327:N327"/>
    <mergeCell ref="E300:F300"/>
    <mergeCell ref="E301:F301"/>
    <mergeCell ref="E302:F302"/>
    <mergeCell ref="E303:F303"/>
    <mergeCell ref="E304:F304"/>
    <mergeCell ref="L318:M318"/>
    <mergeCell ref="N318:N319"/>
    <mergeCell ref="E314:F314"/>
    <mergeCell ref="E318:F319"/>
    <mergeCell ref="K318:K319"/>
    <mergeCell ref="E321:F321"/>
    <mergeCell ref="E322:F322"/>
    <mergeCell ref="E313:F313"/>
    <mergeCell ref="A318:A319"/>
    <mergeCell ref="B318:B319"/>
    <mergeCell ref="G318:I318"/>
    <mergeCell ref="E320:F320"/>
    <mergeCell ref="N328:N329"/>
    <mergeCell ref="E343:F343"/>
    <mergeCell ref="F328:F329"/>
    <mergeCell ref="G328:I328"/>
    <mergeCell ref="J328:J329"/>
    <mergeCell ref="K328:K329"/>
    <mergeCell ref="L328:M328"/>
    <mergeCell ref="J318:J319"/>
    <mergeCell ref="E310:F310"/>
    <mergeCell ref="E311:F311"/>
    <mergeCell ref="E312:F312"/>
    <mergeCell ref="A328:A329"/>
    <mergeCell ref="B328:B329"/>
    <mergeCell ref="C328:C329"/>
    <mergeCell ref="D328:D329"/>
    <mergeCell ref="E328:E329"/>
    <mergeCell ref="E323:F323"/>
    <mergeCell ref="E324:F324"/>
  </mergeCells>
  <phoneticPr fontId="45" type="noConversion"/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200-000000000000}">
          <x14:formula1>
            <xm:f>Categorias!$A$2:$A$3</xm:f>
          </x14:formula1>
          <xm:sqref>K315:K316</xm:sqref>
        </x14:dataValidation>
        <x14:dataValidation type="list" allowBlank="1" showInputMessage="1" showErrorMessage="1" xr:uid="{00000000-0002-0000-0200-000001000000}">
          <x14:formula1>
            <xm:f>Categorias!$A$14:$A$22</xm:f>
          </x14:formula1>
          <xm:sqref>D5:D7 D330:D342 D30:D55 D12:D25</xm:sqref>
        </x14:dataValidation>
        <x14:dataValidation type="list" allowBlank="1" showInputMessage="1" showErrorMessage="1" xr:uid="{00000000-0002-0000-0200-000002000000}">
          <x14:formula1>
            <xm:f>Categorias!$A$2:$A$4</xm:f>
          </x14:formula1>
          <xm:sqref>K71:K76 K5:K7 K81:K281 K330:K343 K30:K55 K286:K314 K12:K25</xm:sqref>
        </x14:dataValidation>
        <x14:dataValidation type="list" allowBlank="1" showInputMessage="1" showErrorMessage="1" xr:uid="{00000000-0002-0000-0200-000005000000}">
          <x14:formula1>
            <xm:f>Categorias!$A$28:$A$32</xm:f>
          </x14:formula1>
          <xm:sqref>D286:D308 D343 D310:D315</xm:sqref>
        </x14:dataValidation>
        <x14:dataValidation type="list" allowBlank="1" showInputMessage="1" showErrorMessage="1" xr:uid="{00000000-0002-0000-0200-000003000000}">
          <x14:formula1>
            <xm:f>Categorias!$A$77:$A$80</xm:f>
          </x14:formula1>
          <xm:sqref>D81:D281 D309</xm:sqref>
        </x14:dataValidation>
        <x14:dataValidation type="list" allowBlank="1" showInputMessage="1" showErrorMessage="1" xr:uid="{00000000-0002-0000-0200-000004000000}">
          <x14:formula1>
            <xm:f>Categorias!$A$26:$A$32</xm:f>
          </x14:formula1>
          <xm:sqref>D60:D76 D23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0"/>
  <sheetViews>
    <sheetView workbookViewId="0">
      <selection activeCell="B1" sqref="B1"/>
    </sheetView>
  </sheetViews>
  <sheetFormatPr defaultColWidth="9.140625" defaultRowHeight="15"/>
  <cols>
    <col min="1" max="1" width="22.42578125" customWidth="1"/>
    <col min="2" max="2" width="22.28515625" customWidth="1"/>
  </cols>
  <sheetData>
    <row r="1" spans="1:2">
      <c r="B1" s="11"/>
    </row>
    <row r="2" spans="1:2">
      <c r="A2" s="21" t="s">
        <v>373</v>
      </c>
      <c r="B2" s="22"/>
    </row>
    <row r="3" spans="1:2">
      <c r="A3" s="21" t="s">
        <v>74</v>
      </c>
      <c r="B3" s="22"/>
    </row>
    <row r="4" spans="1:2">
      <c r="A4" s="23" t="s">
        <v>64</v>
      </c>
      <c r="B4" s="22"/>
    </row>
    <row r="5" spans="1:2">
      <c r="A5" s="21" t="s">
        <v>374</v>
      </c>
      <c r="B5" s="22"/>
    </row>
    <row r="6" spans="1:2">
      <c r="A6" s="21" t="s">
        <v>375</v>
      </c>
      <c r="B6" s="22"/>
    </row>
    <row r="7" spans="1:2">
      <c r="A7" s="21" t="s">
        <v>376</v>
      </c>
      <c r="B7" s="22"/>
    </row>
    <row r="8" spans="1:2">
      <c r="A8" s="21" t="s">
        <v>377</v>
      </c>
      <c r="B8" s="22"/>
    </row>
    <row r="9" spans="1:2" ht="25.5">
      <c r="A9" s="21" t="s">
        <v>378</v>
      </c>
      <c r="B9" s="22"/>
    </row>
    <row r="10" spans="1:2">
      <c r="A10" s="21" t="s">
        <v>379</v>
      </c>
      <c r="B10" s="23"/>
    </row>
    <row r="11" spans="1:2">
      <c r="A11" s="21" t="s">
        <v>380</v>
      </c>
      <c r="B11" s="22"/>
    </row>
    <row r="12" spans="1:2">
      <c r="A12" s="21" t="s">
        <v>381</v>
      </c>
      <c r="B12" s="22"/>
    </row>
    <row r="13" spans="1:2">
      <c r="A13" s="11"/>
      <c r="B13" s="22"/>
    </row>
    <row r="14" spans="1:2" ht="25.5">
      <c r="A14" s="21" t="s">
        <v>382</v>
      </c>
      <c r="B14" s="22"/>
    </row>
    <row r="15" spans="1:2" ht="25.5">
      <c r="A15" s="21" t="s">
        <v>82</v>
      </c>
      <c r="B15" s="22"/>
    </row>
    <row r="16" spans="1:2">
      <c r="A16" s="21" t="s">
        <v>73</v>
      </c>
      <c r="B16" s="22"/>
    </row>
    <row r="17" spans="1:2">
      <c r="A17" s="21" t="s">
        <v>316</v>
      </c>
      <c r="B17" s="22"/>
    </row>
    <row r="18" spans="1:2">
      <c r="A18" s="21" t="s">
        <v>373</v>
      </c>
      <c r="B18" s="22"/>
    </row>
    <row r="19" spans="1:2" ht="25.5">
      <c r="A19" s="21" t="s">
        <v>383</v>
      </c>
      <c r="B19" s="23"/>
    </row>
    <row r="20" spans="1:2" ht="38.25">
      <c r="A20" s="21" t="s">
        <v>384</v>
      </c>
      <c r="B20" s="23"/>
    </row>
    <row r="21" spans="1:2" ht="25.5">
      <c r="A21" s="21" t="s">
        <v>385</v>
      </c>
      <c r="B21" s="23"/>
    </row>
    <row r="22" spans="1:2" ht="25.5">
      <c r="A22" s="21" t="s">
        <v>63</v>
      </c>
      <c r="B22" s="23"/>
    </row>
    <row r="23" spans="1:2">
      <c r="A23" s="11"/>
      <c r="B23" s="23"/>
    </row>
    <row r="24" spans="1:2">
      <c r="A24" s="11"/>
      <c r="B24" s="23"/>
    </row>
    <row r="25" spans="1:2">
      <c r="A25" s="11"/>
      <c r="B25" s="23"/>
    </row>
    <row r="26" spans="1:2" ht="25.5">
      <c r="A26" s="21" t="s">
        <v>117</v>
      </c>
      <c r="B26" s="23"/>
    </row>
    <row r="27" spans="1:2" ht="25.5">
      <c r="A27" s="21" t="s">
        <v>130</v>
      </c>
      <c r="B27" s="23"/>
    </row>
    <row r="28" spans="1:2" ht="25.5">
      <c r="A28" s="21" t="s">
        <v>113</v>
      </c>
      <c r="B28" s="23"/>
    </row>
    <row r="29" spans="1:2">
      <c r="A29" s="21" t="s">
        <v>316</v>
      </c>
      <c r="B29" s="23"/>
    </row>
    <row r="30" spans="1:2">
      <c r="A30" s="21" t="s">
        <v>373</v>
      </c>
      <c r="B30" s="23"/>
    </row>
    <row r="31" spans="1:2" ht="25.5">
      <c r="A31" s="21" t="s">
        <v>330</v>
      </c>
      <c r="B31" s="23"/>
    </row>
    <row r="32" spans="1:2" ht="25.5">
      <c r="A32" s="21" t="s">
        <v>349</v>
      </c>
      <c r="B32" s="23"/>
    </row>
    <row r="33" spans="1:2">
      <c r="B33" s="11"/>
    </row>
    <row r="34" spans="1:2">
      <c r="A34" s="11"/>
      <c r="B34" s="11"/>
    </row>
    <row r="35" spans="1:2">
      <c r="A35" s="11"/>
      <c r="B35" s="11"/>
    </row>
    <row r="36" spans="1:2">
      <c r="A36" s="24" t="s">
        <v>386</v>
      </c>
      <c r="B36" s="24" t="s">
        <v>387</v>
      </c>
    </row>
    <row r="37" spans="1:2">
      <c r="A37" s="24" t="s">
        <v>388</v>
      </c>
      <c r="B37" s="24" t="s">
        <v>387</v>
      </c>
    </row>
    <row r="38" spans="1:2">
      <c r="A38" s="24" t="s">
        <v>389</v>
      </c>
      <c r="B38" s="24" t="s">
        <v>387</v>
      </c>
    </row>
    <row r="39" spans="1:2">
      <c r="A39" s="24" t="s">
        <v>386</v>
      </c>
      <c r="B39" s="24" t="s">
        <v>390</v>
      </c>
    </row>
    <row r="40" spans="1:2">
      <c r="A40" s="24" t="s">
        <v>388</v>
      </c>
      <c r="B40" s="24" t="s">
        <v>390</v>
      </c>
    </row>
    <row r="41" spans="1:2">
      <c r="A41" s="24" t="s">
        <v>391</v>
      </c>
      <c r="B41" s="24" t="s">
        <v>390</v>
      </c>
    </row>
    <row r="42" spans="1:2" ht="25.5">
      <c r="A42" s="24"/>
      <c r="B42" s="24" t="s">
        <v>392</v>
      </c>
    </row>
    <row r="43" spans="1:2" ht="25.5">
      <c r="A43" s="24"/>
      <c r="B43" s="24" t="s">
        <v>392</v>
      </c>
    </row>
    <row r="44" spans="1:2" ht="25.5">
      <c r="A44" s="24" t="s">
        <v>393</v>
      </c>
      <c r="B44" s="24" t="s">
        <v>392</v>
      </c>
    </row>
    <row r="45" spans="1:2">
      <c r="A45" s="24" t="s">
        <v>393</v>
      </c>
      <c r="B45" s="24" t="s">
        <v>394</v>
      </c>
    </row>
    <row r="46" spans="1:2" ht="25.5">
      <c r="A46" s="24" t="s">
        <v>395</v>
      </c>
      <c r="B46" s="24" t="s">
        <v>394</v>
      </c>
    </row>
    <row r="47" spans="1:2">
      <c r="A47" s="24" t="s">
        <v>396</v>
      </c>
      <c r="B47" s="24" t="s">
        <v>394</v>
      </c>
    </row>
    <row r="48" spans="1:2">
      <c r="A48" s="24"/>
      <c r="B48" s="24" t="s">
        <v>397</v>
      </c>
    </row>
    <row r="49" spans="1:2">
      <c r="A49" s="24"/>
      <c r="B49" s="24" t="s">
        <v>397</v>
      </c>
    </row>
    <row r="50" spans="1:2">
      <c r="A50" s="11"/>
      <c r="B50" s="11"/>
    </row>
    <row r="51" spans="1:2" ht="25.5">
      <c r="A51" s="24" t="s">
        <v>398</v>
      </c>
      <c r="B51" s="24" t="s">
        <v>387</v>
      </c>
    </row>
    <row r="52" spans="1:2">
      <c r="A52" s="24" t="s">
        <v>399</v>
      </c>
      <c r="B52" s="24" t="s">
        <v>387</v>
      </c>
    </row>
    <row r="53" spans="1:2" ht="25.5">
      <c r="A53" s="24" t="s">
        <v>400</v>
      </c>
      <c r="B53" s="24" t="s">
        <v>387</v>
      </c>
    </row>
    <row r="54" spans="1:2">
      <c r="A54" s="24"/>
      <c r="B54" s="24"/>
    </row>
    <row r="55" spans="1:2" ht="25.5">
      <c r="A55" s="24" t="s">
        <v>401</v>
      </c>
      <c r="B55" s="24" t="s">
        <v>387</v>
      </c>
    </row>
    <row r="56" spans="1:2">
      <c r="A56" s="24" t="s">
        <v>402</v>
      </c>
      <c r="B56" s="24" t="s">
        <v>387</v>
      </c>
    </row>
    <row r="57" spans="1:2" ht="25.5">
      <c r="A57" s="24" t="s">
        <v>403</v>
      </c>
      <c r="B57" s="24" t="s">
        <v>387</v>
      </c>
    </row>
    <row r="58" spans="1:2" ht="25.5">
      <c r="A58" s="24" t="s">
        <v>404</v>
      </c>
      <c r="B58" s="24" t="s">
        <v>387</v>
      </c>
    </row>
    <row r="59" spans="1:2">
      <c r="A59" s="11"/>
      <c r="B59" s="11"/>
    </row>
    <row r="60" spans="1:2" ht="25.5">
      <c r="A60" s="24" t="s">
        <v>405</v>
      </c>
      <c r="B60" s="24" t="s">
        <v>390</v>
      </c>
    </row>
    <row r="61" spans="1:2" ht="25.5">
      <c r="A61" s="24" t="s">
        <v>406</v>
      </c>
      <c r="B61" s="24" t="s">
        <v>390</v>
      </c>
    </row>
    <row r="62" spans="1:2" ht="25.5">
      <c r="A62" s="24" t="s">
        <v>407</v>
      </c>
      <c r="B62" s="24" t="s">
        <v>390</v>
      </c>
    </row>
    <row r="63" spans="1:2" ht="38.25">
      <c r="A63" s="24" t="s">
        <v>408</v>
      </c>
      <c r="B63" s="24" t="s">
        <v>390</v>
      </c>
    </row>
    <row r="64" spans="1:2">
      <c r="A64" s="11"/>
      <c r="B64" s="24" t="s">
        <v>390</v>
      </c>
    </row>
    <row r="65" spans="1:2">
      <c r="A65" s="11"/>
      <c r="B65" s="24"/>
    </row>
    <row r="66" spans="1:2">
      <c r="A66" s="11"/>
      <c r="B66" s="11"/>
    </row>
    <row r="67" spans="1:2" ht="25.5">
      <c r="A67" s="24" t="s">
        <v>409</v>
      </c>
      <c r="B67" s="24" t="s">
        <v>392</v>
      </c>
    </row>
    <row r="68" spans="1:2">
      <c r="A68" s="11"/>
      <c r="B68" s="11"/>
    </row>
    <row r="69" spans="1:2" ht="25.5">
      <c r="A69" s="24" t="s">
        <v>410</v>
      </c>
      <c r="B69" s="24" t="s">
        <v>394</v>
      </c>
    </row>
    <row r="70" spans="1:2">
      <c r="A70" s="24" t="s">
        <v>411</v>
      </c>
      <c r="B70" s="24" t="s">
        <v>394</v>
      </c>
    </row>
    <row r="71" spans="1:2">
      <c r="A71" s="11"/>
      <c r="B71" s="11"/>
    </row>
    <row r="72" spans="1:2">
      <c r="A72" s="23"/>
      <c r="B72" s="23"/>
    </row>
    <row r="73" spans="1:2">
      <c r="A73" s="24" t="s">
        <v>393</v>
      </c>
      <c r="B73" s="11"/>
    </row>
    <row r="74" spans="1:2">
      <c r="A74" s="24" t="s">
        <v>396</v>
      </c>
      <c r="B74" s="11"/>
    </row>
    <row r="75" spans="1:2">
      <c r="A75" s="23"/>
      <c r="B75" s="23"/>
    </row>
    <row r="76" spans="1:2">
      <c r="A76" s="23"/>
      <c r="B76" s="23"/>
    </row>
    <row r="77" spans="1:2" ht="25.5">
      <c r="A77" s="21" t="s">
        <v>113</v>
      </c>
      <c r="B77" s="11"/>
    </row>
    <row r="78" spans="1:2">
      <c r="A78" s="21" t="s">
        <v>316</v>
      </c>
      <c r="B78" s="11"/>
    </row>
    <row r="79" spans="1:2">
      <c r="A79" s="21" t="s">
        <v>139</v>
      </c>
      <c r="B79" s="11"/>
    </row>
    <row r="80" spans="1:2">
      <c r="A80" s="21" t="s">
        <v>373</v>
      </c>
      <c r="B80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ADD81C6619E3940AA97F4E6A7F272E8" ma:contentTypeVersion="247" ma:contentTypeDescription="A content type to manage public (operations) IDB documents" ma:contentTypeScope="" ma:versionID="0e8fe92c76d90df9e18cd381f95abac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928a795461c1bd2dbc278c3f9ba06d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S-L112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40582650</IDBDocs_x0020_Number>
    <TaxCatchAll xmlns="cdc7663a-08f0-4737-9e8c-148ce897a09c">
      <Value>24</Value>
      <Value>38</Value>
      <Value>37</Value>
      <Value>1</Value>
    </TaxCatchAll>
    <Phase xmlns="cdc7663a-08f0-4737-9e8c-148ce897a09c" xsi:nil="true"/>
    <SISCOR_x0020_Number xmlns="cdc7663a-08f0-4737-9e8c-148ce897a09c" xsi:nil="true"/>
    <Division_x0020_or_x0020_Unit xmlns="cdc7663a-08f0-4737-9e8c-148ce897a09c">IFD/ICS</Division_x0020_or_x0020_Unit>
    <Approval_x0020_Number xmlns="cdc7663a-08f0-4737-9e8c-148ce897a09c" xsi:nil="true"/>
    <Document_x0020_Author xmlns="cdc7663a-08f0-4737-9e8c-148ce897a09c">Michelle Manzur Madariaga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ES-L1128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EXCEL&lt;/APPLICATION&gt;&lt;STAGE_CODE&gt;LP&lt;/STAGE_CODE&gt;&lt;USER_STAGE&gt;Loan Proposal&lt;/USER_STAGE&gt;&lt;PD_OBJ_TYPE&gt;0&lt;/PD_OBJ_TYPE&gt;&lt;MAKERECORD&gt;N&lt;/MAKERECORD&gt;&lt;/Data&gt;</Migration_x0020_Info>
    <Operation_x0020_Type xmlns="cdc7663a-08f0-4737-9e8c-148ce897a09c">Loan Operation</Operation_x0020_Type>
    <Document_x0020_Language_x0020_IDB xmlns="cdc7663a-08f0-4737-9e8c-148ce897a09c">Spanish</Document_x0020_Language_x0020_IDB>
    <Identifier xmlns="cdc7663a-08f0-4737-9e8c-148ce897a09c" xsi:nil="true"/>
    <Access_x0020_to_x0020_Information_x00a0_Policy xmlns="cdc7663a-08f0-4737-9e8c-148ce897a09c">Public - Simultaneous Disclosure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El Salvador</TermName>
          <TermId xmlns="http://schemas.microsoft.com/office/infopath/2007/PartnerControls">057b77a9-2761-48a1-b9dc-78a115c002df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AND PUBLIC SECTOR SUPPORT</TermName>
          <TermId xmlns="http://schemas.microsoft.com/office/infopath/2007/PartnerControls">6679f56e-8b55-402b-90a0-8fe4c41c00ba</TermId>
        </TermInfo>
      </Terms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R0000080674</Record_x0020_Number>
    <_dlc_DocId xmlns="cdc7663a-08f0-4737-9e8c-148ce897a09c">EZSHARE-444812390-15</_dlc_DocId>
    <_dlc_DocIdUrl xmlns="cdc7663a-08f0-4737-9e8c-148ce897a09c">
      <Url>https://idbg.sharepoint.com/teams/EZ-ES-LON/ES-L1128/_layouts/15/DocIdRedir.aspx?ID=EZSHARE-444812390-15</Url>
      <Description>EZSHARE-444812390-15</Description>
    </_dlc_DocIdUrl>
    <Related_x0020_SisCor_x0020_Number xmlns="cdc7663a-08f0-4737-9e8c-148ce897a09c" xsi:nil="true"/>
    <Extracted_x0020_Keywords xmlns="cdc7663a-08f0-4737-9e8c-148ce897a09c">
      <Value>Descripción</Value>
      <Value>Número</Value>
      <Value>Revisión</Value>
      <Value>Método</Value>
      <Value>Contraparte</Value>
      <Value>opciones</Value>
      <Value>UCS</Value>
      <Value>Ex-Post</Value>
      <Value>generación</Value>
      <Value>calidad</Value>
      <Value>Actividad</Value>
      <Value>Fechas</Value>
      <Value>Comentarios</Value>
      <Value>BID</Value>
      <Value>Precios</Value>
      <Value>Proceso</Value>
      <Value>Preparación</Value>
      <Value>datos</Value>
      <Value>estadísticas</Value>
      <Value>Monto</Value>
      <Value>Apoyo</Value>
      <Value>Ex-Ante</Value>
      <Value>Adquisición</Value>
      <Value>Fortalecimiento técnico</Value>
      <Value>Población</Value>
    </Extracted_x0020_Keywords>
    <Disclosure_x0020_Activity xmlns="cdc7663a-08f0-4737-9e8c-148ce897a09c">Electronic Links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9B5B78BE7030A488586316DC681E6FE" ma:contentTypeVersion="5490" ma:contentTypeDescription="The base project type from which other project content types inherit their information." ma:contentTypeScope="" ma:versionID="f6d96c1af67b2c9ed8122a7e924ba43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2c32afbb848b39f5681f2b27831994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ES-L1128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5C6E8E0A-D687-44FC-9388-F90C2D6AF84C}"/>
</file>

<file path=customXml/itemProps2.xml><?xml version="1.0" encoding="utf-8"?>
<ds:datastoreItem xmlns:ds="http://schemas.openxmlformats.org/officeDocument/2006/customXml" ds:itemID="{F8420243-8299-454D-A0C5-CB6884F293C5}"/>
</file>

<file path=customXml/itemProps3.xml><?xml version="1.0" encoding="utf-8"?>
<ds:datastoreItem xmlns:ds="http://schemas.openxmlformats.org/officeDocument/2006/customXml" ds:itemID="{2F773D8C-E99C-48A4-84D0-7E57D6191AEB}"/>
</file>

<file path=customXml/itemProps4.xml><?xml version="1.0" encoding="utf-8"?>
<ds:datastoreItem xmlns:ds="http://schemas.openxmlformats.org/officeDocument/2006/customXml" ds:itemID="{DB3D38CE-778F-4BD6-BB44-E26220874E3E}"/>
</file>

<file path=customXml/itemProps5.xml><?xml version="1.0" encoding="utf-8"?>
<ds:datastoreItem xmlns:ds="http://schemas.openxmlformats.org/officeDocument/2006/customXml" ds:itemID="{001654CA-4810-4295-90CB-209F640267C6}"/>
</file>

<file path=customXml/itemProps6.xml><?xml version="1.0" encoding="utf-8"?>
<ds:datastoreItem xmlns:ds="http://schemas.openxmlformats.org/officeDocument/2006/customXml" ds:itemID="{3F965A31-27AA-486C-8414-4AE8019DACCE}"/>
</file>

<file path=customXml/itemProps7.xml><?xml version="1.0" encoding="utf-8"?>
<ds:datastoreItem xmlns:ds="http://schemas.openxmlformats.org/officeDocument/2006/customXml" ds:itemID="{7227D300-C6A4-4E93-A435-A7484E97FD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- Plan de Adquisiciones</dc:title>
  <dc:subject/>
  <dc:creator>Bruno Costa</dc:creator>
  <cp:keywords/>
  <dc:description/>
  <cp:lastModifiedBy>Michelle Manzur Madariaga</cp:lastModifiedBy>
  <cp:revision/>
  <dcterms:created xsi:type="dcterms:W3CDTF">2011-03-30T14:45:37Z</dcterms:created>
  <dcterms:modified xsi:type="dcterms:W3CDTF">2021-12-02T22:41:52Z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Function Operations IDB">
    <vt:lpwstr>-1;#Project Preparation, Planning and Design|29ca0c72-1fc4-435f-a09c-28585cb5eac9</vt:lpwstr>
  </property>
  <property fmtid="{D5CDD505-2E9C-101B-9397-08002B2CF9AE}" pid="5" name="Disclosure Activity">
    <vt:lpwstr>Loan Proposal</vt:lpwstr>
  </property>
  <property fmtid="{D5CDD505-2E9C-101B-9397-08002B2CF9AE}" pid="6" name="Sub_x002d_Sector">
    <vt:lpwstr/>
  </property>
  <property fmtid="{D5CDD505-2E9C-101B-9397-08002B2CF9AE}" pid="7" name="TaxKeywordTaxHTField">
    <vt:lpwstr/>
  </property>
  <property fmtid="{D5CDD505-2E9C-101B-9397-08002B2CF9AE}" pid="8" name="Series Operations IDB">
    <vt:lpwstr>-1;#Loan Proposal|6ee86b6f-6e46-485b-8bfb-87a1f44622ac</vt:lpwstr>
  </property>
  <property fmtid="{D5CDD505-2E9C-101B-9397-08002B2CF9AE}" pid="9" name="Country">
    <vt:lpwstr>24;#El Salvador|057b77a9-2761-48a1-b9dc-78a115c002df</vt:lpwstr>
  </property>
  <property fmtid="{D5CDD505-2E9C-101B-9397-08002B2CF9AE}" pid="10" name="Fund IDB">
    <vt:lpwstr/>
  </property>
  <property fmtid="{D5CDD505-2E9C-101B-9397-08002B2CF9AE}" pid="11" name="Series_x0020_Operations_x0020_IDB">
    <vt:lpwstr>-1;#Loan Proposal|6ee86b6f-6e46-485b-8bfb-87a1f44622ac</vt:lpwstr>
  </property>
  <property fmtid="{D5CDD505-2E9C-101B-9397-08002B2CF9AE}" pid="12" name="Sector IDB">
    <vt:lpwstr/>
  </property>
  <property fmtid="{D5CDD505-2E9C-101B-9397-08002B2CF9AE}" pid="13" name="Sub-Sector">
    <vt:lpwstr>38;#REFORM AND PUBLIC SECTOR SUPPORT|6679f56e-8b55-402b-90a0-8fe4c41c00ba</vt:lpwstr>
  </property>
  <property fmtid="{D5CDD505-2E9C-101B-9397-08002B2CF9AE}" pid="14" name="Issue_x0020_Date">
    <vt:lpwstr/>
  </property>
  <property fmtid="{D5CDD505-2E9C-101B-9397-08002B2CF9AE}" pid="15" name="Publication_x0020_Type">
    <vt:lpwstr/>
  </property>
  <property fmtid="{D5CDD505-2E9C-101B-9397-08002B2CF9AE}" pid="16" name="Publishing_x0020_House">
    <vt:lpwstr/>
  </property>
  <property fmtid="{D5CDD505-2E9C-101B-9397-08002B2CF9AE}" pid="17" name="Abstract">
    <vt:lpwstr/>
  </property>
  <property fmtid="{D5CDD505-2E9C-101B-9397-08002B2CF9AE}" pid="18" name="Function_x0020_Operations_x0020_IDB">
    <vt:lpwstr>-1;#Project Preparation, Planning and Design|29ca0c72-1fc4-435f-a09c-28585cb5eac9</vt:lpwstr>
  </property>
  <property fmtid="{D5CDD505-2E9C-101B-9397-08002B2CF9AE}" pid="19" name="Region">
    <vt:lpwstr/>
  </property>
  <property fmtid="{D5CDD505-2E9C-101B-9397-08002B2CF9AE}" pid="20" name="Disclosure_x0020_Activity">
    <vt:lpwstr>Loan Proposal</vt:lpwstr>
  </property>
  <property fmtid="{D5CDD505-2E9C-101B-9397-08002B2CF9AE}" pid="21" name="Fund_x0020_IDB">
    <vt:lpwstr/>
  </property>
  <property fmtid="{D5CDD505-2E9C-101B-9397-08002B2CF9AE}" pid="22" name="_dlc_DocIdItemGuid">
    <vt:lpwstr>475e012d-2d7b-4993-ba16-c2c656a24251</vt:lpwstr>
  </property>
  <property fmtid="{D5CDD505-2E9C-101B-9397-08002B2CF9AE}" pid="23" name="Webtopic">
    <vt:lpwstr/>
  </property>
  <property fmtid="{D5CDD505-2E9C-101B-9397-08002B2CF9AE}" pid="24" name="Publishing House">
    <vt:lpwstr/>
  </property>
  <property fmtid="{D5CDD505-2E9C-101B-9397-08002B2CF9AE}" pid="25" name="Disclosed">
    <vt:bool>false</vt:bool>
  </property>
  <property fmtid="{D5CDD505-2E9C-101B-9397-08002B2CF9AE}" pid="26" name="KP Topics">
    <vt:lpwstr/>
  </property>
  <property fmtid="{D5CDD505-2E9C-101B-9397-08002B2CF9AE}" pid="27" name="KP_x0020_Topics">
    <vt:lpwstr/>
  </property>
  <property fmtid="{D5CDD505-2E9C-101B-9397-08002B2CF9AE}" pid="28" name="Editor1">
    <vt:lpwstr/>
  </property>
  <property fmtid="{D5CDD505-2E9C-101B-9397-08002B2CF9AE}" pid="29" name="Sector_x0020_IDB">
    <vt:lpwstr/>
  </property>
  <property fmtid="{D5CDD505-2E9C-101B-9397-08002B2CF9AE}" pid="30" name="Publication Type">
    <vt:lpwstr/>
  </property>
  <property fmtid="{D5CDD505-2E9C-101B-9397-08002B2CF9AE}" pid="31" name="Issue Date">
    <vt:lpwstr/>
  </property>
  <property fmtid="{D5CDD505-2E9C-101B-9397-08002B2CF9AE}" pid="33" name="ContentTypeId">
    <vt:lpwstr>0x0101001A458A224826124E8B45B1D613300CFC008ADD81C6619E3940AA97F4E6A7F272E8</vt:lpwstr>
  </property>
</Properties>
</file>