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55" yWindow="615" windowWidth="11445" windowHeight="4560" tabRatio="801" firstSheet="2" activeTab="5"/>
  </bookViews>
  <sheets>
    <sheet name="Consolidated" sheetId="10" r:id="rId1"/>
    <sheet name="Component 1" sheetId="7" r:id="rId2"/>
    <sheet name="Component 2" sheetId="8" r:id="rId3"/>
    <sheet name="Project Administration" sheetId="11" r:id="rId4"/>
    <sheet name="Evaluation, Audits, and Conting" sheetId="12" r:id="rId5"/>
    <sheet name="Detailed Procurement Plan" sheetId="15" r:id="rId6"/>
    <sheet name="Procurement Plan Summary" sheetId="14" r:id="rId7"/>
    <sheet name="POA - PEP " sheetId="13" r:id="rId8"/>
  </sheets>
  <definedNames>
    <definedName name="_ftn1" localSheetId="1">'Component 1'!#REF!</definedName>
    <definedName name="_ftnref1" localSheetId="2">'Component 2'!#REF!</definedName>
    <definedName name="OLE_LINK2" localSheetId="0">Consolidated!#REF!</definedName>
    <definedName name="_xlnm.Print_Area" localSheetId="1">'Component 1'!$A$1:$H$37</definedName>
    <definedName name="_xlnm.Print_Area" localSheetId="2">'Component 2'!$A$1:$H$28</definedName>
    <definedName name="_xlnm.Print_Area" localSheetId="5">'Detailed Procurement Plan'!$A:$S</definedName>
    <definedName name="_xlnm.Print_Area" localSheetId="4">'Evaluation, Audits, and Conting'!$A$1:$H$12</definedName>
    <definedName name="_xlnm.Print_Area" localSheetId="3">'Project Administration'!$A$1:$G$11</definedName>
  </definedNames>
  <calcPr calcId="145621"/>
</workbook>
</file>

<file path=xl/calcChain.xml><?xml version="1.0" encoding="utf-8"?>
<calcChain xmlns="http://schemas.openxmlformats.org/spreadsheetml/2006/main">
  <c r="D44" i="13" l="1"/>
  <c r="D43" i="13"/>
  <c r="D40" i="13"/>
  <c r="D39" i="13"/>
  <c r="D10" i="13"/>
  <c r="D11" i="13"/>
  <c r="D9" i="13"/>
  <c r="D6" i="13"/>
  <c r="D7" i="13"/>
  <c r="D5" i="13"/>
  <c r="E16" i="8" l="1"/>
  <c r="F10" i="11"/>
  <c r="E10" i="11"/>
  <c r="F9" i="11"/>
  <c r="E9" i="11"/>
  <c r="F7" i="12"/>
  <c r="E10" i="12"/>
  <c r="E7" i="12"/>
  <c r="D26" i="13" l="1"/>
  <c r="E47" i="15" l="1"/>
  <c r="E46" i="15" l="1"/>
  <c r="F14" i="8" l="1"/>
  <c r="G14" i="8" s="1"/>
  <c r="F13" i="8"/>
  <c r="G13" i="8" s="1"/>
  <c r="F12" i="8"/>
  <c r="G12" i="8" s="1"/>
  <c r="F23" i="8"/>
  <c r="G23" i="8" s="1"/>
  <c r="F22" i="8"/>
  <c r="G22" i="8" s="1"/>
  <c r="F21" i="8"/>
  <c r="G21" i="8" s="1"/>
  <c r="F20" i="8"/>
  <c r="G20" i="8" s="1"/>
  <c r="F19" i="8"/>
  <c r="G19" i="8" s="1"/>
  <c r="E17" i="8"/>
  <c r="F16" i="8" l="1"/>
  <c r="F25" i="8" s="1"/>
  <c r="F17" i="8"/>
  <c r="G17" i="8" s="1"/>
  <c r="F18" i="8"/>
  <c r="G18" i="8" s="1"/>
  <c r="F11" i="8"/>
  <c r="G11" i="8" s="1"/>
  <c r="F10" i="8"/>
  <c r="G10" i="8" s="1"/>
  <c r="F9" i="8"/>
  <c r="G9" i="8" s="1"/>
  <c r="F8" i="8"/>
  <c r="G8" i="8" s="1"/>
  <c r="E6" i="8"/>
  <c r="F6" i="8" s="1"/>
  <c r="G6" i="8" s="1"/>
  <c r="F4" i="8"/>
  <c r="G4" i="8" s="1"/>
  <c r="F5" i="8"/>
  <c r="G5" i="8" s="1"/>
  <c r="F34" i="7"/>
  <c r="G34" i="7" s="1"/>
  <c r="F33" i="7"/>
  <c r="G33" i="7" s="1"/>
  <c r="F32" i="7"/>
  <c r="G32" i="7" s="1"/>
  <c r="F31" i="7"/>
  <c r="G31" i="7" s="1"/>
  <c r="F30" i="7"/>
  <c r="G30" i="7" s="1"/>
  <c r="F29" i="7"/>
  <c r="G29" i="7" s="1"/>
  <c r="F28" i="7"/>
  <c r="G28" i="7" s="1"/>
  <c r="G16" i="8" l="1"/>
  <c r="G25" i="8" s="1"/>
  <c r="F26" i="7"/>
  <c r="G26" i="7" s="1"/>
  <c r="F25" i="7"/>
  <c r="G25" i="7" s="1"/>
  <c r="F24" i="7"/>
  <c r="G24" i="7" s="1"/>
  <c r="F23" i="7"/>
  <c r="G23" i="7" s="1"/>
  <c r="F22" i="7"/>
  <c r="E21" i="7"/>
  <c r="F18" i="7"/>
  <c r="G18" i="7" s="1"/>
  <c r="F17" i="7"/>
  <c r="G17" i="7" s="1"/>
  <c r="F16" i="7"/>
  <c r="G16" i="7" s="1"/>
  <c r="F9" i="7"/>
  <c r="G9" i="7" s="1"/>
  <c r="F8" i="7"/>
  <c r="G8" i="7" s="1"/>
  <c r="F7" i="7"/>
  <c r="G7" i="7" s="1"/>
  <c r="E4" i="7"/>
  <c r="E5" i="7"/>
  <c r="G22" i="7" l="1"/>
  <c r="E6" i="12" l="1"/>
  <c r="H6" i="12" l="1"/>
  <c r="F6" i="12"/>
  <c r="G5" i="12" l="1"/>
  <c r="H25" i="8" l="1"/>
  <c r="H35" i="7"/>
  <c r="F12" i="7"/>
  <c r="G12" i="7" l="1"/>
  <c r="G4" i="7"/>
  <c r="F4" i="7"/>
  <c r="F15" i="7" l="1"/>
  <c r="G15" i="7" l="1"/>
  <c r="F14" i="7" l="1"/>
  <c r="F6" i="7"/>
  <c r="G6" i="7" l="1"/>
  <c r="G35" i="7" s="1"/>
  <c r="G14" i="7"/>
  <c r="F11" i="7" l="1"/>
  <c r="A2" i="14" l="1"/>
  <c r="A1" i="14"/>
  <c r="C6" i="10"/>
  <c r="F20" i="7"/>
  <c r="F21" i="7"/>
  <c r="G11" i="7"/>
  <c r="F10" i="7"/>
  <c r="F5" i="7"/>
  <c r="F35" i="7" l="1"/>
  <c r="G20" i="7"/>
  <c r="G5" i="7"/>
  <c r="G21" i="7"/>
  <c r="C13" i="14"/>
  <c r="G10" i="7"/>
  <c r="C12" i="14" l="1"/>
  <c r="C14" i="14" s="1"/>
  <c r="B6" i="10"/>
  <c r="B13" i="14"/>
  <c r="E7" i="11" l="1"/>
  <c r="F5" i="11"/>
  <c r="F6" i="11"/>
  <c r="F8" i="11"/>
  <c r="E5" i="11"/>
  <c r="E6" i="11"/>
  <c r="E8" i="11"/>
  <c r="F7" i="11" l="1"/>
  <c r="G26" i="8" l="1"/>
  <c r="H26" i="8"/>
  <c r="E8" i="12" l="1"/>
  <c r="E4" i="11"/>
  <c r="E11" i="11" s="1"/>
  <c r="F4" i="11"/>
  <c r="F11" i="11" s="1"/>
  <c r="D49" i="13" s="1"/>
  <c r="G3" i="11"/>
  <c r="G11" i="11" s="1"/>
  <c r="E9" i="12"/>
  <c r="B10" i="10" s="1"/>
  <c r="E4" i="12"/>
  <c r="C7" i="10"/>
  <c r="A1" i="11"/>
  <c r="G3" i="12"/>
  <c r="A1" i="7"/>
  <c r="A1" i="8"/>
  <c r="G9" i="12"/>
  <c r="E5" i="12" l="1"/>
  <c r="F10" i="12"/>
  <c r="H10" i="12" s="1"/>
  <c r="H9" i="12" s="1"/>
  <c r="F9" i="12"/>
  <c r="B12" i="14"/>
  <c r="B14" i="14" s="1"/>
  <c r="H8" i="12"/>
  <c r="F3" i="11"/>
  <c r="F8" i="12"/>
  <c r="G11" i="12"/>
  <c r="C10" i="10" s="1"/>
  <c r="E3" i="12"/>
  <c r="F4" i="12"/>
  <c r="E3" i="11"/>
  <c r="C8" i="10"/>
  <c r="F5" i="12" l="1"/>
  <c r="H5" i="12" s="1"/>
  <c r="B9" i="10"/>
  <c r="D9" i="10" s="1"/>
  <c r="F12" i="11"/>
  <c r="E11" i="12"/>
  <c r="G12" i="12" s="1"/>
  <c r="B7" i="10"/>
  <c r="D7" i="10" s="1"/>
  <c r="C11" i="10"/>
  <c r="H36" i="7"/>
  <c r="H4" i="12"/>
  <c r="F3" i="12"/>
  <c r="G12" i="11"/>
  <c r="B8" i="10" l="1"/>
  <c r="D8" i="10" s="1"/>
  <c r="G36" i="7"/>
  <c r="H3" i="12"/>
  <c r="H11" i="12" s="1"/>
  <c r="F11" i="12"/>
  <c r="D10" i="10" l="1"/>
  <c r="F12" i="12"/>
  <c r="B11" i="10" l="1"/>
  <c r="D6" i="10"/>
  <c r="D11" i="10" s="1"/>
  <c r="E9" i="10" l="1"/>
  <c r="E7" i="10"/>
  <c r="E10" i="10"/>
  <c r="E6" i="10"/>
  <c r="E8" i="10"/>
  <c r="C12" i="10"/>
  <c r="B12" i="10"/>
  <c r="E11" i="10" l="1"/>
</calcChain>
</file>

<file path=xl/comments1.xml><?xml version="1.0" encoding="utf-8"?>
<comments xmlns="http://schemas.openxmlformats.org/spreadsheetml/2006/main">
  <authors>
    <author>Inter-American Development Bank</author>
  </authors>
  <commentList>
    <comment ref="A6" authorId="0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Mid-term and Final Evaluation Reports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Inter-American Development Bank:</t>
        </r>
        <r>
          <rPr>
            <sz val="9"/>
            <color indexed="81"/>
            <rFont val="Tahoma"/>
            <family val="2"/>
          </rPr>
          <t xml:space="preserve">
Mid-term and Final Evaluation Reports</t>
        </r>
      </text>
    </comment>
  </commentList>
</comments>
</file>

<file path=xl/sharedStrings.xml><?xml version="1.0" encoding="utf-8"?>
<sst xmlns="http://schemas.openxmlformats.org/spreadsheetml/2006/main" count="573" uniqueCount="193">
  <si>
    <t>Unidad</t>
  </si>
  <si>
    <t>Costo Unidad</t>
  </si>
  <si>
    <t>N° Unidades</t>
  </si>
  <si>
    <t>TOTAL</t>
  </si>
  <si>
    <t>Total                  (USD)</t>
  </si>
  <si>
    <t>Total              (USD)</t>
  </si>
  <si>
    <t>Components</t>
  </si>
  <si>
    <t>Financing Sources</t>
  </si>
  <si>
    <t>IDB</t>
  </si>
  <si>
    <t>Counterpart</t>
  </si>
  <si>
    <t>Project Administration</t>
  </si>
  <si>
    <t>Program Total</t>
  </si>
  <si>
    <t>Unit</t>
  </si>
  <si>
    <t>N° Units</t>
  </si>
  <si>
    <t>Funding Sources (USD)</t>
  </si>
  <si>
    <t>TOTAL COMPONENT 1</t>
  </si>
  <si>
    <t>Unit Cost</t>
  </si>
  <si>
    <t>Financing Sources (USD)</t>
  </si>
  <si>
    <t>TOTAL COMPONENT 2</t>
  </si>
  <si>
    <t>Project Executing Unit</t>
  </si>
  <si>
    <t>US$/month</t>
  </si>
  <si>
    <t>1. External Audit</t>
  </si>
  <si>
    <t>Evaluation, Audit, and Contingencies</t>
  </si>
  <si>
    <t>3. Contingencies</t>
  </si>
  <si>
    <t>Total Cost</t>
  </si>
  <si>
    <t>Contingencies</t>
  </si>
  <si>
    <t>TOTAL ADMINISTRATION OF PROGRAM</t>
  </si>
  <si>
    <t>N/A</t>
  </si>
  <si>
    <t>1. Procurement Plan Coverage</t>
  </si>
  <si>
    <t>Data</t>
  </si>
  <si>
    <t>From</t>
  </si>
  <si>
    <t>Until</t>
  </si>
  <si>
    <t>2. Procurement Plan Details</t>
  </si>
  <si>
    <t>3. Amounts by Investment Category</t>
  </si>
  <si>
    <t>Investment Category</t>
  </si>
  <si>
    <t>Amount Financed by the Bank</t>
  </si>
  <si>
    <t>Total Amount (Including counterpart)</t>
  </si>
  <si>
    <t>Total</t>
  </si>
  <si>
    <t xml:space="preserve">Procurement Plan Coverage: </t>
  </si>
  <si>
    <t>PROCUREMENT PLAN INITIAL LOAD INFORMATION  (ONGOING AND/OR LAST PRESENTED)</t>
  </si>
  <si>
    <t>Executing Agency:</t>
  </si>
  <si>
    <t>Activity:</t>
  </si>
  <si>
    <t>Additional Information:</t>
  </si>
  <si>
    <t>Procurement Method
(Select one of the options):</t>
  </si>
  <si>
    <t>Lots Quantity:</t>
  </si>
  <si>
    <t>Associated Component:</t>
  </si>
  <si>
    <t>Review Method
(Select one of the options):</t>
  </si>
  <si>
    <t>Dates</t>
  </si>
  <si>
    <t>Estimated Amount,  BID %:</t>
  </si>
  <si>
    <t>Estimated Amount,  Counterpart %:</t>
  </si>
  <si>
    <t>Specific Procurement notice</t>
  </si>
  <si>
    <t>Contract Signature</t>
  </si>
  <si>
    <t>Component 1</t>
  </si>
  <si>
    <t>Component 2</t>
  </si>
  <si>
    <t>Ex-Ante</t>
  </si>
  <si>
    <t>Evaluation</t>
  </si>
  <si>
    <t>Estimated Amount,
 in US$ :</t>
  </si>
  <si>
    <t>Amount
 in US$ :</t>
  </si>
  <si>
    <t xml:space="preserve">        </t>
  </si>
  <si>
    <t>Audit Consultancy</t>
  </si>
  <si>
    <t>Project Coordinator</t>
  </si>
  <si>
    <t>Financial Admnistrator</t>
  </si>
  <si>
    <t>Procurement Officer</t>
  </si>
  <si>
    <t>Administrative Assistant</t>
  </si>
  <si>
    <t>IT Specialist</t>
  </si>
  <si>
    <t>Firm Consultancy</t>
  </si>
  <si>
    <t>Per year</t>
  </si>
  <si>
    <t xml:space="preserve">Consultancy </t>
  </si>
  <si>
    <t>Input</t>
  </si>
  <si>
    <t xml:space="preserve">Total Sum </t>
  </si>
  <si>
    <t>Individual Consultancy</t>
  </si>
  <si>
    <t>Total Sum</t>
  </si>
  <si>
    <t xml:space="preserve">Individual Consultancy </t>
  </si>
  <si>
    <t>Shopping</t>
  </si>
  <si>
    <t>Individual Consultants and Firms</t>
  </si>
  <si>
    <t>Goods and services</t>
  </si>
  <si>
    <t>Individual Consultants and firms</t>
  </si>
  <si>
    <t>Goods and Services</t>
  </si>
  <si>
    <t>computers</t>
  </si>
  <si>
    <t>printers</t>
  </si>
  <si>
    <t>Network infrastructure</t>
  </si>
  <si>
    <t>2. Evaluation</t>
  </si>
  <si>
    <t>TOTAL EVALUATION, AUDITS, CONTIGENCIES</t>
  </si>
  <si>
    <t>Q2 2016</t>
  </si>
  <si>
    <t>Q3 2016</t>
  </si>
  <si>
    <t>Q2 2017</t>
  </si>
  <si>
    <t>Q1 2018</t>
  </si>
  <si>
    <t>Q2 2018</t>
  </si>
  <si>
    <t>Q1 2019</t>
  </si>
  <si>
    <t>Q3 2018</t>
  </si>
  <si>
    <t>Q4 2018</t>
  </si>
  <si>
    <t>Jun</t>
  </si>
  <si>
    <t>Jul</t>
  </si>
  <si>
    <t>Aug</t>
  </si>
  <si>
    <t>Sept</t>
  </si>
  <si>
    <t>Oct</t>
  </si>
  <si>
    <t>Nov</t>
  </si>
  <si>
    <t>Dec</t>
  </si>
  <si>
    <t>Jan</t>
  </si>
  <si>
    <t>Feb</t>
  </si>
  <si>
    <t>Mar</t>
  </si>
  <si>
    <t>Apr</t>
  </si>
  <si>
    <t>May</t>
  </si>
  <si>
    <t>Product</t>
  </si>
  <si>
    <t>Total Costs for Five years in US$</t>
  </si>
  <si>
    <t xml:space="preserve"> </t>
  </si>
  <si>
    <t>Contingency</t>
  </si>
  <si>
    <t xml:space="preserve">   </t>
  </si>
  <si>
    <t>Cost-benefit Analysis</t>
  </si>
  <si>
    <t xml:space="preserve">Evaluation and Audits </t>
  </si>
  <si>
    <t>Q3 2017</t>
  </si>
  <si>
    <t>Consulting Services</t>
  </si>
  <si>
    <t>Semminars, Dissemination and Publication</t>
  </si>
  <si>
    <t>Guyana (GY-L1044)</t>
  </si>
  <si>
    <t>Support for the Criminla Justice System</t>
  </si>
  <si>
    <t xml:space="preserve">Component II. Increase in the use of alternative sentencing </t>
  </si>
  <si>
    <t xml:space="preserve">Component I. Reduction of the use of pretrial detention </t>
  </si>
  <si>
    <t>Legal aid pilot</t>
  </si>
  <si>
    <t>Paralegals (15 in total)</t>
  </si>
  <si>
    <t>Legal Aid Specialist (2 attorneys)</t>
  </si>
  <si>
    <t>Assessment of non-governmental organizations suitable to carry on pilot</t>
  </si>
  <si>
    <t xml:space="preserve">Expansion of MOLA's offices to house legal aid clinic </t>
  </si>
  <si>
    <t xml:space="preserve">Study to set up quality standards for legal aid services (including standardized training programmes, monitoring and evaluation mechanisms, and explore financial sustainability  </t>
  </si>
  <si>
    <t>Strengthening prosecution</t>
  </si>
  <si>
    <t>Design of criteria for prosecutorial discretion in discharging cases more suitable for non-custodial measure</t>
  </si>
  <si>
    <t xml:space="preserve">Training  of DPP and Police prosecutors </t>
  </si>
  <si>
    <t xml:space="preserve">Provision of equipment and software for prosecutors  </t>
  </si>
  <si>
    <t xml:space="preserve">Strengthening the Magistrate Court level of the Judiciary </t>
  </si>
  <si>
    <t>Training magistrates in the use of alternatives to pre-trial detention</t>
  </si>
  <si>
    <t>Training programme to transfer legal representation capabilities to NGOs and individual legal aid providers</t>
  </si>
  <si>
    <t>Pilot project for the swift disposition of minor-offenses cases (backlog reduction)</t>
  </si>
  <si>
    <t>Stipend</t>
  </si>
  <si>
    <t xml:space="preserve">Sensitization and public awareness campaign </t>
  </si>
  <si>
    <t>Software</t>
  </si>
  <si>
    <t xml:space="preserve">Scheduling, case management system and IT equipment </t>
  </si>
  <si>
    <t xml:space="preserve">Restorative Justice pilot </t>
  </si>
  <si>
    <t>Design of rules of procedure; standards of performance; and a guide to the type of offences that should be subject of restorative justice processes</t>
  </si>
  <si>
    <t xml:space="preserve">Design and implementation of a training program for restorative justice officers </t>
  </si>
  <si>
    <t>Marketing strategy to disseminate the benefits of restorative justice processes</t>
  </si>
  <si>
    <t xml:space="preserve">Case management system, IT equipment </t>
  </si>
  <si>
    <t xml:space="preserve">Implementation of a pilot project implemented at Magistrate Court level to apply currently available alternatives 
</t>
  </si>
  <si>
    <t xml:space="preserve">Design of judicial policies to ensure that alternative sentences are appropriately targeted </t>
  </si>
  <si>
    <t>Study on appropriate treatment of drug use as a health issue</t>
  </si>
  <si>
    <t>Review of selected sentenced cases, emphasizing non-violent offenses</t>
  </si>
  <si>
    <t xml:space="preserve">Strengthening of the probation service </t>
  </si>
  <si>
    <t xml:space="preserve">Review protocols and design risk assessment tools  </t>
  </si>
  <si>
    <t>Case management system and IT equipment for probations</t>
  </si>
  <si>
    <t xml:space="preserve">Training of probation officers  </t>
  </si>
  <si>
    <t>Strengthening of the Law Reform Commission at the Ministry of Legal Affairs</t>
  </si>
  <si>
    <t>Registry staff</t>
  </si>
  <si>
    <t xml:space="preserve">IT equipment </t>
  </si>
  <si>
    <t>Senior legal consultant (3)</t>
  </si>
  <si>
    <t>Personal assistants (3)</t>
  </si>
  <si>
    <t>Works</t>
  </si>
  <si>
    <t xml:space="preserve">Lump sum </t>
  </si>
  <si>
    <t xml:space="preserve">Equipment </t>
  </si>
  <si>
    <t>MOLA</t>
  </si>
  <si>
    <t xml:space="preserve">Legal clinic operational capacity training (e.g. training in legal procedure, alternative sentencing, bail request, individual inmates assessment, cross-cultural awareness, rapid arrest response) </t>
  </si>
  <si>
    <t>Q4 2017</t>
  </si>
  <si>
    <t>Q3 2019</t>
  </si>
  <si>
    <t>Q1 2020</t>
  </si>
  <si>
    <t>Version (10-2016)</t>
  </si>
  <si>
    <t>Space refurbishing</t>
  </si>
  <si>
    <t xml:space="preserve"> Legal Aid Specialist (2 attorneys)</t>
  </si>
  <si>
    <t>3CV</t>
  </si>
  <si>
    <t xml:space="preserve">Firm Consultancy </t>
  </si>
  <si>
    <t xml:space="preserve"> Legal clinic operational capacity training (e.g. training in legal procedure, alternative sentencing, bail request, individual inmates assessment, cross-cultural awareness, rapid arrest response) </t>
  </si>
  <si>
    <t>CQS</t>
  </si>
  <si>
    <t xml:space="preserve">Firm Consultancy   </t>
  </si>
  <si>
    <t>QCBS</t>
  </si>
  <si>
    <t xml:space="preserve">Firm Consultancy  </t>
  </si>
  <si>
    <t xml:space="preserve"> Training magistrates in the use of alternatives to pre-trial detention</t>
  </si>
  <si>
    <t xml:space="preserve">Stipend   </t>
  </si>
  <si>
    <t xml:space="preserve"> Pilot project for the swift disposition of minor-offenses cases (backlog reduction)</t>
  </si>
  <si>
    <t xml:space="preserve"> Sensitization and public awareness campaign </t>
  </si>
  <si>
    <t xml:space="preserve"> Review protocols and design risk assessment tools  </t>
  </si>
  <si>
    <t xml:space="preserve"> Training of probation officers  </t>
  </si>
  <si>
    <t xml:space="preserve">Individual Consultancy   </t>
  </si>
  <si>
    <t xml:space="preserve"> Senior legal consultant (3)</t>
  </si>
  <si>
    <t xml:space="preserve"> Personal assistants (3)</t>
  </si>
  <si>
    <t xml:space="preserve">Individual Consultancy  </t>
  </si>
  <si>
    <t>GOODS AND SERVICES</t>
  </si>
  <si>
    <t>Component 1 and 2</t>
  </si>
  <si>
    <t>Computers</t>
  </si>
  <si>
    <t xml:space="preserve">For: (i) Expansion of MOLA's offices to house legal aid clinic; (ii)  provision of equipment and software for prosecutors; (iii) Scheduling, case management system and IT equipment; (iv) Case management system, IT equipment; (v) Case management system and IT equipment for probations; and (vi) IT equipment    </t>
  </si>
  <si>
    <t>Printers</t>
  </si>
  <si>
    <t>Network infrastructure updates</t>
  </si>
  <si>
    <t xml:space="preserve">For: (i) Scheduling, case management system and IT equipment; (ii) Case management system, IT equipment;  (iii) Case management system and IT equipment for probations; and (iv) IT equipment  </t>
  </si>
  <si>
    <t>NCB</t>
  </si>
  <si>
    <t>Network infrastructure maintenance</t>
  </si>
  <si>
    <t>Evaluation and Audit</t>
  </si>
  <si>
    <t>%</t>
  </si>
  <si>
    <t>M&amp;E specialist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</si>
</sst>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[$USD]\ #,##0.00"/>
    <numFmt numFmtId="166" formatCode="[$-409]mmm\-yy;@"/>
  </numFmts>
  <fonts count="4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color indexed="8"/>
      <name val="Times New Roman"/>
      <family val="1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0"/>
      <color rgb="FFFF0000"/>
      <name val="Arial"/>
      <family val="2"/>
    </font>
    <font>
      <b/>
      <sz val="6"/>
      <name val="Calibri"/>
      <family val="2"/>
      <scheme val="minor"/>
    </font>
    <font>
      <b/>
      <sz val="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2"/>
      <name val="Arial"/>
      <family val="2"/>
    </font>
    <font>
      <sz val="14"/>
      <name val="Calibri"/>
      <family val="2"/>
    </font>
    <font>
      <b/>
      <sz val="10"/>
      <color theme="0"/>
      <name val="Calibri"/>
      <family val="2"/>
    </font>
    <font>
      <b/>
      <sz val="9"/>
      <color theme="0"/>
      <name val="Calibri"/>
      <family val="2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6"/>
      <color theme="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5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17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</cellStyleXfs>
  <cellXfs count="359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10" fillId="0" borderId="0" xfId="0" applyFont="1" applyAlignment="1">
      <alignment wrapText="1"/>
    </xf>
    <xf numFmtId="0" fontId="0" fillId="2" borderId="0" xfId="0" applyFill="1"/>
    <xf numFmtId="0" fontId="0" fillId="2" borderId="0" xfId="0" applyFill="1" applyBorder="1"/>
    <xf numFmtId="0" fontId="7" fillId="0" borderId="0" xfId="0" applyFont="1" applyAlignment="1">
      <alignment vertical="center"/>
    </xf>
    <xf numFmtId="0" fontId="4" fillId="2" borderId="0" xfId="0" applyFont="1" applyFill="1"/>
    <xf numFmtId="0" fontId="5" fillId="0" borderId="0" xfId="0" applyFont="1"/>
    <xf numFmtId="0" fontId="14" fillId="0" borderId="0" xfId="0" applyFont="1"/>
    <xf numFmtId="0" fontId="13" fillId="0" borderId="0" xfId="0" applyFont="1"/>
    <xf numFmtId="0" fontId="13" fillId="2" borderId="0" xfId="0" applyFont="1" applyFill="1"/>
    <xf numFmtId="0" fontId="5" fillId="0" borderId="0" xfId="0" applyFont="1" applyAlignment="1">
      <alignment wrapText="1"/>
    </xf>
    <xf numFmtId="43" fontId="5" fillId="0" borderId="0" xfId="0" applyNumberFormat="1" applyFont="1" applyAlignment="1">
      <alignment wrapText="1"/>
    </xf>
    <xf numFmtId="164" fontId="5" fillId="0" borderId="1" xfId="1" applyNumberFormat="1" applyFont="1" applyBorder="1" applyAlignment="1">
      <alignment vertical="center" wrapText="1"/>
    </xf>
    <xf numFmtId="164" fontId="5" fillId="0" borderId="2" xfId="1" applyNumberFormat="1" applyFont="1" applyBorder="1" applyAlignment="1">
      <alignment vertical="center" wrapText="1"/>
    </xf>
    <xf numFmtId="164" fontId="5" fillId="0" borderId="3" xfId="1" applyNumberFormat="1" applyFont="1" applyBorder="1" applyAlignment="1">
      <alignment vertical="center" wrapText="1"/>
    </xf>
    <xf numFmtId="164" fontId="5" fillId="0" borderId="4" xfId="1" applyNumberFormat="1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5" fillId="3" borderId="7" xfId="0" applyFont="1" applyFill="1" applyBorder="1" applyAlignment="1">
      <alignment horizontal="right" wrapText="1"/>
    </xf>
    <xf numFmtId="164" fontId="14" fillId="0" borderId="8" xfId="1" applyNumberFormat="1" applyFont="1" applyBorder="1" applyAlignment="1">
      <alignment vertical="center" wrapText="1"/>
    </xf>
    <xf numFmtId="164" fontId="14" fillId="3" borderId="7" xfId="0" applyNumberFormat="1" applyFont="1" applyFill="1" applyBorder="1" applyAlignment="1">
      <alignment vertical="center" wrapText="1"/>
    </xf>
    <xf numFmtId="164" fontId="14" fillId="0" borderId="0" xfId="0" applyNumberFormat="1" applyFont="1"/>
    <xf numFmtId="43" fontId="7" fillId="0" borderId="0" xfId="1" applyFont="1" applyAlignment="1">
      <alignment vertical="center"/>
    </xf>
    <xf numFmtId="43" fontId="7" fillId="0" borderId="0" xfId="0" applyNumberFormat="1" applyFont="1" applyAlignment="1">
      <alignment vertical="center"/>
    </xf>
    <xf numFmtId="0" fontId="19" fillId="0" borderId="0" xfId="0" applyFont="1"/>
    <xf numFmtId="0" fontId="20" fillId="2" borderId="1" xfId="0" applyFont="1" applyFill="1" applyBorder="1" applyAlignment="1">
      <alignment horizontal="left" vertical="center" wrapText="1" indent="2"/>
    </xf>
    <xf numFmtId="164" fontId="20" fillId="2" borderId="9" xfId="1" applyNumberFormat="1" applyFont="1" applyFill="1" applyBorder="1" applyAlignment="1">
      <alignment vertical="center" wrapText="1"/>
    </xf>
    <xf numFmtId="0" fontId="19" fillId="2" borderId="0" xfId="0" applyFont="1" applyFill="1"/>
    <xf numFmtId="0" fontId="21" fillId="0" borderId="0" xfId="0" applyFont="1"/>
    <xf numFmtId="0" fontId="19" fillId="0" borderId="0" xfId="0" applyFont="1" applyFill="1"/>
    <xf numFmtId="43" fontId="19" fillId="0" borderId="0" xfId="1" applyFont="1"/>
    <xf numFmtId="164" fontId="19" fillId="0" borderId="0" xfId="0" applyNumberFormat="1" applyFont="1"/>
    <xf numFmtId="9" fontId="5" fillId="6" borderId="10" xfId="5" applyFont="1" applyFill="1" applyBorder="1" applyAlignment="1">
      <alignment wrapText="1"/>
    </xf>
    <xf numFmtId="9" fontId="5" fillId="6" borderId="11" xfId="5" applyFont="1" applyFill="1" applyBorder="1" applyAlignment="1">
      <alignment wrapText="1"/>
    </xf>
    <xf numFmtId="0" fontId="22" fillId="2" borderId="0" xfId="0" applyFont="1" applyFill="1"/>
    <xf numFmtId="164" fontId="6" fillId="3" borderId="12" xfId="0" applyNumberFormat="1" applyFont="1" applyFill="1" applyBorder="1" applyAlignment="1">
      <alignment vertical="center" wrapText="1"/>
    </xf>
    <xf numFmtId="164" fontId="6" fillId="3" borderId="13" xfId="0" applyNumberFormat="1" applyFont="1" applyFill="1" applyBorder="1" applyAlignment="1">
      <alignment vertical="center" wrapText="1"/>
    </xf>
    <xf numFmtId="0" fontId="9" fillId="0" borderId="0" xfId="0" applyFont="1"/>
    <xf numFmtId="164" fontId="6" fillId="0" borderId="0" xfId="1" applyNumberFormat="1" applyFont="1" applyAlignment="1">
      <alignment horizontal="center" wrapText="1"/>
    </xf>
    <xf numFmtId="0" fontId="24" fillId="4" borderId="1" xfId="0" applyFont="1" applyFill="1" applyBorder="1" applyAlignment="1">
      <alignment horizontal="left" vertical="center" wrapText="1"/>
    </xf>
    <xf numFmtId="164" fontId="24" fillId="4" borderId="14" xfId="0" applyNumberFormat="1" applyFont="1" applyFill="1" applyBorder="1"/>
    <xf numFmtId="0" fontId="25" fillId="7" borderId="4" xfId="0" applyFont="1" applyFill="1" applyBorder="1" applyAlignment="1">
      <alignment horizontal="center" vertical="center" wrapText="1"/>
    </xf>
    <xf numFmtId="9" fontId="26" fillId="8" borderId="15" xfId="5" applyFont="1" applyFill="1" applyBorder="1"/>
    <xf numFmtId="9" fontId="26" fillId="8" borderId="16" xfId="5" applyFont="1" applyFill="1" applyBorder="1"/>
    <xf numFmtId="0" fontId="25" fillId="7" borderId="17" xfId="0" applyFont="1" applyFill="1" applyBorder="1" applyAlignment="1">
      <alignment horizontal="center" vertical="center" wrapText="1"/>
    </xf>
    <xf numFmtId="43" fontId="19" fillId="0" borderId="0" xfId="0" applyNumberFormat="1" applyFont="1"/>
    <xf numFmtId="0" fontId="24" fillId="4" borderId="19" xfId="0" applyFont="1" applyFill="1" applyBorder="1" applyAlignment="1">
      <alignment horizontal="left" vertical="center" wrapText="1"/>
    </xf>
    <xf numFmtId="0" fontId="23" fillId="4" borderId="20" xfId="0" applyFont="1" applyFill="1" applyBorder="1" applyAlignment="1">
      <alignment horizontal="center" vertical="center" wrapText="1"/>
    </xf>
    <xf numFmtId="0" fontId="23" fillId="4" borderId="21" xfId="0" applyFont="1" applyFill="1" applyBorder="1" applyAlignment="1">
      <alignment horizontal="center" vertical="center" wrapText="1"/>
    </xf>
    <xf numFmtId="164" fontId="24" fillId="4" borderId="22" xfId="0" applyNumberFormat="1" applyFont="1" applyFill="1" applyBorder="1"/>
    <xf numFmtId="164" fontId="24" fillId="4" borderId="23" xfId="0" applyNumberFormat="1" applyFont="1" applyFill="1" applyBorder="1"/>
    <xf numFmtId="164" fontId="24" fillId="4" borderId="21" xfId="0" applyNumberFormat="1" applyFont="1" applyFill="1" applyBorder="1"/>
    <xf numFmtId="0" fontId="20" fillId="2" borderId="9" xfId="0" applyFont="1" applyFill="1" applyBorder="1" applyAlignment="1">
      <alignment horizontal="center"/>
    </xf>
    <xf numFmtId="0" fontId="24" fillId="4" borderId="9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164" fontId="21" fillId="9" borderId="7" xfId="1" applyNumberFormat="1" applyFont="1" applyFill="1" applyBorder="1" applyAlignment="1">
      <alignment horizontal="right" vertical="center" wrapText="1"/>
    </xf>
    <xf numFmtId="0" fontId="13" fillId="2" borderId="0" xfId="0" applyFont="1" applyFill="1" applyAlignment="1">
      <alignment horizontal="right"/>
    </xf>
    <xf numFmtId="0" fontId="24" fillId="4" borderId="1" xfId="0" applyFont="1" applyFill="1" applyBorder="1" applyAlignment="1">
      <alignment horizontal="left" vertical="center" wrapText="1"/>
    </xf>
    <xf numFmtId="0" fontId="26" fillId="2" borderId="0" xfId="0" applyFont="1" applyFill="1"/>
    <xf numFmtId="0" fontId="26" fillId="0" borderId="0" xfId="0" applyFont="1"/>
    <xf numFmtId="0" fontId="11" fillId="0" borderId="24" xfId="0" applyFont="1" applyBorder="1" applyAlignment="1">
      <alignment vertical="center" wrapText="1"/>
    </xf>
    <xf numFmtId="164" fontId="5" fillId="0" borderId="25" xfId="1" applyNumberFormat="1" applyFont="1" applyBorder="1" applyAlignment="1">
      <alignment vertical="center" wrapText="1"/>
    </xf>
    <xf numFmtId="164" fontId="5" fillId="0" borderId="26" xfId="1" applyNumberFormat="1" applyFont="1" applyBorder="1" applyAlignment="1">
      <alignment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9" fillId="7" borderId="0" xfId="0" applyFont="1" applyFill="1"/>
    <xf numFmtId="9" fontId="26" fillId="8" borderId="9" xfId="5" applyFont="1" applyFill="1" applyBorder="1"/>
    <xf numFmtId="0" fontId="20" fillId="2" borderId="2" xfId="0" applyFont="1" applyFill="1" applyBorder="1" applyAlignment="1">
      <alignment horizontal="center" vertical="center"/>
    </xf>
    <xf numFmtId="164" fontId="20" fillId="2" borderId="28" xfId="0" applyNumberFormat="1" applyFont="1" applyFill="1" applyBorder="1" applyAlignment="1">
      <alignment horizontal="center" vertical="center"/>
    </xf>
    <xf numFmtId="164" fontId="20" fillId="2" borderId="29" xfId="0" applyNumberFormat="1" applyFont="1" applyFill="1" applyBorder="1" applyAlignment="1">
      <alignment horizontal="center" vertical="center"/>
    </xf>
    <xf numFmtId="164" fontId="20" fillId="2" borderId="2" xfId="0" applyNumberFormat="1" applyFont="1" applyFill="1" applyBorder="1" applyAlignment="1">
      <alignment horizontal="center" vertical="center"/>
    </xf>
    <xf numFmtId="164" fontId="24" fillId="4" borderId="28" xfId="0" applyNumberFormat="1" applyFont="1" applyFill="1" applyBorder="1" applyAlignment="1">
      <alignment horizontal="center" vertical="center"/>
    </xf>
    <xf numFmtId="164" fontId="24" fillId="4" borderId="29" xfId="0" applyNumberFormat="1" applyFont="1" applyFill="1" applyBorder="1" applyAlignment="1">
      <alignment horizontal="center" vertical="center"/>
    </xf>
    <xf numFmtId="43" fontId="24" fillId="4" borderId="2" xfId="0" applyNumberFormat="1" applyFont="1" applyFill="1" applyBorder="1" applyAlignment="1">
      <alignment horizontal="center" vertical="center"/>
    </xf>
    <xf numFmtId="164" fontId="27" fillId="2" borderId="29" xfId="1" applyNumberFormat="1" applyFont="1" applyFill="1" applyBorder="1" applyAlignment="1">
      <alignment horizontal="center" vertical="center" wrapText="1"/>
    </xf>
    <xf numFmtId="164" fontId="27" fillId="2" borderId="2" xfId="1" applyNumberFormat="1" applyFont="1" applyFill="1" applyBorder="1" applyAlignment="1">
      <alignment horizontal="center" vertical="center" wrapText="1"/>
    </xf>
    <xf numFmtId="164" fontId="27" fillId="2" borderId="28" xfId="0" applyNumberFormat="1" applyFont="1" applyFill="1" applyBorder="1" applyAlignment="1">
      <alignment horizontal="center" vertical="center"/>
    </xf>
    <xf numFmtId="164" fontId="20" fillId="7" borderId="9" xfId="1" applyNumberFormat="1" applyFont="1" applyFill="1" applyBorder="1" applyAlignment="1">
      <alignment vertical="center" wrapText="1"/>
    </xf>
    <xf numFmtId="164" fontId="21" fillId="9" borderId="30" xfId="1" applyNumberFormat="1" applyFont="1" applyFill="1" applyBorder="1" applyAlignment="1">
      <alignment horizontal="left" vertical="center" wrapText="1"/>
    </xf>
    <xf numFmtId="0" fontId="20" fillId="2" borderId="9" xfId="0" applyFont="1" applyFill="1" applyBorder="1" applyAlignment="1">
      <alignment horizontal="right" vertical="center" wrapText="1"/>
    </xf>
    <xf numFmtId="0" fontId="19" fillId="11" borderId="9" xfId="0" applyFont="1" applyFill="1" applyBorder="1"/>
    <xf numFmtId="164" fontId="24" fillId="4" borderId="27" xfId="0" applyNumberFormat="1" applyFont="1" applyFill="1" applyBorder="1"/>
    <xf numFmtId="0" fontId="20" fillId="7" borderId="17" xfId="0" applyFont="1" applyFill="1" applyBorder="1" applyAlignment="1">
      <alignment horizontal="center" vertical="center" wrapText="1"/>
    </xf>
    <xf numFmtId="0" fontId="20" fillId="7" borderId="31" xfId="0" applyFont="1" applyFill="1" applyBorder="1" applyAlignment="1">
      <alignment horizontal="center" vertical="center" wrapText="1"/>
    </xf>
    <xf numFmtId="164" fontId="20" fillId="2" borderId="2" xfId="1" applyNumberFormat="1" applyFont="1" applyFill="1" applyBorder="1" applyAlignment="1">
      <alignment vertical="center" wrapText="1"/>
    </xf>
    <xf numFmtId="43" fontId="20" fillId="7" borderId="9" xfId="1" applyFont="1" applyFill="1" applyBorder="1" applyAlignment="1">
      <alignment vertical="center" wrapText="1"/>
    </xf>
    <xf numFmtId="0" fontId="28" fillId="5" borderId="1" xfId="3" applyFont="1" applyFill="1" applyBorder="1" applyAlignment="1">
      <alignment horizontal="center" vertical="center" wrapText="1"/>
    </xf>
    <xf numFmtId="0" fontId="28" fillId="5" borderId="9" xfId="3" applyFont="1" applyFill="1" applyBorder="1" applyAlignment="1">
      <alignment horizontal="center" vertical="center" wrapText="1"/>
    </xf>
    <xf numFmtId="0" fontId="28" fillId="5" borderId="33" xfId="3" applyFont="1" applyFill="1" applyBorder="1" applyAlignment="1">
      <alignment horizontal="center" vertical="center" wrapText="1"/>
    </xf>
    <xf numFmtId="0" fontId="26" fillId="0" borderId="3" xfId="3" applyFont="1" applyFill="1" applyBorder="1" applyAlignment="1">
      <alignment horizontal="left" vertical="center" wrapText="1"/>
    </xf>
    <xf numFmtId="17" fontId="19" fillId="0" borderId="31" xfId="3" applyNumberFormat="1" applyFont="1" applyFill="1" applyBorder="1" applyAlignment="1">
      <alignment horizontal="left" vertical="center" wrapText="1"/>
    </xf>
    <xf numFmtId="0" fontId="26" fillId="0" borderId="36" xfId="3" applyFont="1" applyFill="1" applyBorder="1" applyAlignment="1">
      <alignment horizontal="left" vertical="center" wrapText="1"/>
    </xf>
    <xf numFmtId="0" fontId="19" fillId="0" borderId="0" xfId="3" applyFont="1" applyFill="1" applyBorder="1" applyAlignment="1">
      <alignment horizontal="left" vertical="center" wrapText="1"/>
    </xf>
    <xf numFmtId="0" fontId="19" fillId="0" borderId="1" xfId="3" applyFont="1" applyBorder="1" applyAlignment="1" applyProtection="1"/>
    <xf numFmtId="165" fontId="19" fillId="0" borderId="9" xfId="3" applyNumberFormat="1" applyFont="1" applyFill="1" applyBorder="1" applyAlignment="1">
      <alignment horizontal="right" vertical="center" wrapText="1"/>
    </xf>
    <xf numFmtId="165" fontId="28" fillId="5" borderId="9" xfId="3" applyNumberFormat="1" applyFont="1" applyFill="1" applyBorder="1" applyAlignment="1">
      <alignment horizontal="right" vertical="center" wrapText="1"/>
    </xf>
    <xf numFmtId="0" fontId="19" fillId="0" borderId="0" xfId="2" applyFont="1" applyFill="1" applyBorder="1" applyAlignment="1">
      <alignment vertical="center" wrapText="1"/>
    </xf>
    <xf numFmtId="0" fontId="20" fillId="2" borderId="9" xfId="0" applyFont="1" applyFill="1" applyBorder="1" applyAlignment="1">
      <alignment horizontal="center" vertical="center"/>
    </xf>
    <xf numFmtId="3" fontId="32" fillId="13" borderId="0" xfId="0" applyNumberFormat="1" applyFont="1" applyFill="1" applyBorder="1" applyAlignment="1">
      <alignment vertical="center" wrapText="1"/>
    </xf>
    <xf numFmtId="0" fontId="20" fillId="0" borderId="0" xfId="2" applyFont="1" applyFill="1" applyBorder="1" applyAlignment="1">
      <alignment vertical="center" wrapText="1"/>
    </xf>
    <xf numFmtId="0" fontId="32" fillId="0" borderId="0" xfId="0" applyFont="1" applyBorder="1" applyAlignment="1">
      <alignment wrapText="1"/>
    </xf>
    <xf numFmtId="3" fontId="0" fillId="0" borderId="0" xfId="0" applyNumberFormat="1"/>
    <xf numFmtId="0" fontId="20" fillId="7" borderId="0" xfId="2" applyFont="1" applyFill="1" applyBorder="1" applyAlignment="1">
      <alignment vertical="center" wrapText="1"/>
    </xf>
    <xf numFmtId="0" fontId="20" fillId="7" borderId="1" xfId="0" applyFont="1" applyFill="1" applyBorder="1" applyAlignment="1">
      <alignment horizontal="left" vertical="center" wrapText="1" indent="2"/>
    </xf>
    <xf numFmtId="164" fontId="26" fillId="10" borderId="14" xfId="0" applyNumberFormat="1" applyFont="1" applyFill="1" applyBorder="1"/>
    <xf numFmtId="164" fontId="26" fillId="10" borderId="27" xfId="0" applyNumberFormat="1" applyFont="1" applyFill="1" applyBorder="1"/>
    <xf numFmtId="0" fontId="19" fillId="7" borderId="9" xfId="0" applyFont="1" applyFill="1" applyBorder="1" applyAlignment="1">
      <alignment horizontal="center" vertical="center" wrapText="1"/>
    </xf>
    <xf numFmtId="3" fontId="19" fillId="7" borderId="9" xfId="1" applyNumberFormat="1" applyFont="1" applyFill="1" applyBorder="1" applyAlignment="1">
      <alignment horizontal="center" vertical="center" wrapText="1"/>
    </xf>
    <xf numFmtId="0" fontId="19" fillId="7" borderId="9" xfId="0" applyFont="1" applyFill="1" applyBorder="1" applyAlignment="1">
      <alignment horizontal="right" vertical="center" wrapText="1"/>
    </xf>
    <xf numFmtId="164" fontId="19" fillId="2" borderId="9" xfId="1" applyNumberFormat="1" applyFont="1" applyFill="1" applyBorder="1" applyAlignment="1">
      <alignment vertical="center" wrapText="1"/>
    </xf>
    <xf numFmtId="164" fontId="19" fillId="7" borderId="9" xfId="1" applyNumberFormat="1" applyFont="1" applyFill="1" applyBorder="1" applyAlignment="1">
      <alignment vertical="center" wrapText="1"/>
    </xf>
    <xf numFmtId="0" fontId="26" fillId="7" borderId="17" xfId="0" applyFont="1" applyFill="1" applyBorder="1" applyAlignment="1">
      <alignment horizontal="center" vertical="center" wrapText="1"/>
    </xf>
    <xf numFmtId="0" fontId="26" fillId="7" borderId="31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left" vertical="center" wrapText="1" indent="1"/>
    </xf>
    <xf numFmtId="0" fontId="19" fillId="7" borderId="27" xfId="0" applyFont="1" applyFill="1" applyBorder="1" applyAlignment="1">
      <alignment horizontal="center" vertical="center" wrapText="1"/>
    </xf>
    <xf numFmtId="164" fontId="19" fillId="2" borderId="2" xfId="1" applyNumberFormat="1" applyFont="1" applyFill="1" applyBorder="1" applyAlignment="1">
      <alignment vertical="center" wrapText="1"/>
    </xf>
    <xf numFmtId="164" fontId="19" fillId="7" borderId="9" xfId="0" applyNumberFormat="1" applyFont="1" applyFill="1" applyBorder="1" applyAlignment="1">
      <alignment horizontal="right" vertical="center"/>
    </xf>
    <xf numFmtId="164" fontId="19" fillId="7" borderId="9" xfId="1" applyNumberFormat="1" applyFont="1" applyFill="1" applyBorder="1" applyAlignment="1">
      <alignment horizontal="right" vertical="center" wrapText="1"/>
    </xf>
    <xf numFmtId="0" fontId="19" fillId="7" borderId="26" xfId="0" applyFont="1" applyFill="1" applyBorder="1" applyAlignment="1">
      <alignment horizontal="center" vertical="center" wrapText="1"/>
    </xf>
    <xf numFmtId="164" fontId="26" fillId="7" borderId="18" xfId="0" applyNumberFormat="1" applyFont="1" applyFill="1" applyBorder="1"/>
    <xf numFmtId="0" fontId="27" fillId="7" borderId="1" xfId="0" applyFont="1" applyFill="1" applyBorder="1" applyAlignment="1">
      <alignment horizontal="left" vertical="center" wrapText="1" indent="2"/>
    </xf>
    <xf numFmtId="0" fontId="19" fillId="7" borderId="9" xfId="0" applyFont="1" applyFill="1" applyBorder="1" applyAlignment="1">
      <alignment horizontal="left" vertical="center" wrapText="1" indent="2"/>
    </xf>
    <xf numFmtId="0" fontId="19" fillId="2" borderId="9" xfId="0" applyFont="1" applyFill="1" applyBorder="1" applyAlignment="1">
      <alignment horizontal="right" vertical="center" wrapText="1"/>
    </xf>
    <xf numFmtId="0" fontId="19" fillId="7" borderId="9" xfId="1" applyNumberFormat="1" applyFont="1" applyFill="1" applyBorder="1" applyAlignment="1">
      <alignment vertical="center" wrapText="1"/>
    </xf>
    <xf numFmtId="164" fontId="19" fillId="2" borderId="9" xfId="0" applyNumberFormat="1" applyFont="1" applyFill="1" applyBorder="1" applyAlignment="1">
      <alignment vertical="center"/>
    </xf>
    <xf numFmtId="0" fontId="19" fillId="7" borderId="9" xfId="0" applyFont="1" applyFill="1" applyBorder="1" applyAlignment="1">
      <alignment horizontal="left" vertical="top" wrapText="1" indent="2"/>
    </xf>
    <xf numFmtId="164" fontId="26" fillId="9" borderId="9" xfId="1" applyNumberFormat="1" applyFont="1" applyFill="1" applyBorder="1" applyAlignment="1">
      <alignment horizontal="left" vertical="center" wrapText="1"/>
    </xf>
    <xf numFmtId="164" fontId="26" fillId="9" borderId="7" xfId="1" applyNumberFormat="1" applyFont="1" applyFill="1" applyBorder="1" applyAlignment="1">
      <alignment horizontal="left" vertical="center" wrapText="1"/>
    </xf>
    <xf numFmtId="164" fontId="26" fillId="9" borderId="12" xfId="1" applyNumberFormat="1" applyFont="1" applyFill="1" applyBorder="1" applyAlignment="1">
      <alignment horizontal="left" vertical="center" wrapText="1"/>
    </xf>
    <xf numFmtId="164" fontId="20" fillId="7" borderId="9" xfId="1" applyNumberFormat="1" applyFont="1" applyFill="1" applyBorder="1" applyAlignment="1">
      <alignment vertical="center"/>
    </xf>
    <xf numFmtId="164" fontId="20" fillId="7" borderId="9" xfId="1" applyNumberFormat="1" applyFont="1" applyFill="1" applyBorder="1" applyAlignment="1">
      <alignment horizontal="center" vertical="center"/>
    </xf>
    <xf numFmtId="164" fontId="27" fillId="7" borderId="9" xfId="1" applyNumberFormat="1" applyFont="1" applyFill="1" applyBorder="1" applyAlignment="1">
      <alignment horizontal="center" vertical="center" wrapText="1"/>
    </xf>
    <xf numFmtId="3" fontId="37" fillId="0" borderId="0" xfId="0" applyNumberFormat="1" applyFont="1"/>
    <xf numFmtId="3" fontId="38" fillId="13" borderId="0" xfId="0" applyNumberFormat="1" applyFont="1" applyFill="1" applyBorder="1" applyAlignment="1">
      <alignment vertical="center" wrapText="1"/>
    </xf>
    <xf numFmtId="0" fontId="26" fillId="9" borderId="2" xfId="0" applyFont="1" applyFill="1" applyBorder="1" applyAlignment="1">
      <alignment horizontal="left" vertical="center" wrapText="1"/>
    </xf>
    <xf numFmtId="0" fontId="26" fillId="9" borderId="29" xfId="0" applyFont="1" applyFill="1" applyBorder="1" applyAlignment="1">
      <alignment horizontal="left" vertical="center" wrapText="1"/>
    </xf>
    <xf numFmtId="0" fontId="26" fillId="9" borderId="42" xfId="0" applyFont="1" applyFill="1" applyBorder="1" applyAlignment="1">
      <alignment horizontal="left" vertical="center" wrapText="1"/>
    </xf>
    <xf numFmtId="0" fontId="19" fillId="2" borderId="55" xfId="0" applyFont="1" applyFill="1" applyBorder="1" applyAlignment="1">
      <alignment horizontal="left" vertical="center" wrapText="1" indent="1"/>
    </xf>
    <xf numFmtId="164" fontId="19" fillId="2" borderId="57" xfId="1" applyNumberFormat="1" applyFont="1" applyFill="1" applyBorder="1" applyAlignment="1">
      <alignment vertical="center" wrapText="1"/>
    </xf>
    <xf numFmtId="164" fontId="26" fillId="10" borderId="32" xfId="0" applyNumberFormat="1" applyFont="1" applyFill="1" applyBorder="1"/>
    <xf numFmtId="164" fontId="26" fillId="10" borderId="20" xfId="0" applyNumberFormat="1" applyFont="1" applyFill="1" applyBorder="1"/>
    <xf numFmtId="164" fontId="19" fillId="2" borderId="37" xfId="1" applyNumberFormat="1" applyFont="1" applyFill="1" applyBorder="1" applyAlignment="1">
      <alignment vertical="center" wrapText="1"/>
    </xf>
    <xf numFmtId="0" fontId="19" fillId="7" borderId="58" xfId="0" applyFont="1" applyFill="1" applyBorder="1" applyAlignment="1">
      <alignment horizontal="center" vertical="center" wrapText="1"/>
    </xf>
    <xf numFmtId="164" fontId="19" fillId="7" borderId="37" xfId="1" applyNumberFormat="1" applyFont="1" applyFill="1" applyBorder="1" applyAlignment="1">
      <alignment vertical="center" wrapText="1"/>
    </xf>
    <xf numFmtId="0" fontId="19" fillId="7" borderId="37" xfId="1" applyNumberFormat="1" applyFont="1" applyFill="1" applyBorder="1" applyAlignment="1">
      <alignment vertical="center" wrapText="1"/>
    </xf>
    <xf numFmtId="0" fontId="0" fillId="0" borderId="37" xfId="0" applyBorder="1"/>
    <xf numFmtId="0" fontId="26" fillId="10" borderId="21" xfId="0" applyFont="1" applyFill="1" applyBorder="1" applyAlignment="1">
      <alignment vertical="top" wrapText="1"/>
    </xf>
    <xf numFmtId="0" fontId="26" fillId="10" borderId="23" xfId="0" applyFont="1" applyFill="1" applyBorder="1" applyAlignment="1">
      <alignment vertical="top" wrapText="1"/>
    </xf>
    <xf numFmtId="164" fontId="5" fillId="0" borderId="38" xfId="1" applyNumberFormat="1" applyFont="1" applyBorder="1" applyAlignment="1">
      <alignment vertical="center" wrapText="1"/>
    </xf>
    <xf numFmtId="164" fontId="5" fillId="0" borderId="57" xfId="1" applyNumberFormat="1" applyFont="1" applyBorder="1" applyAlignment="1">
      <alignment vertical="center" wrapText="1"/>
    </xf>
    <xf numFmtId="0" fontId="26" fillId="20" borderId="9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left" vertical="center" wrapText="1" indent="2"/>
    </xf>
    <xf numFmtId="0" fontId="20" fillId="0" borderId="9" xfId="0" applyFont="1" applyFill="1" applyBorder="1" applyAlignment="1">
      <alignment horizontal="center"/>
    </xf>
    <xf numFmtId="164" fontId="20" fillId="0" borderId="9" xfId="1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164" fontId="20" fillId="0" borderId="29" xfId="0" applyNumberFormat="1" applyFont="1" applyFill="1" applyBorder="1" applyAlignment="1">
      <alignment horizontal="center" vertical="center"/>
    </xf>
    <xf numFmtId="164" fontId="20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0" fillId="0" borderId="0" xfId="0" applyNumberFormat="1" applyAlignment="1">
      <alignment wrapText="1"/>
    </xf>
    <xf numFmtId="0" fontId="19" fillId="7" borderId="9" xfId="0" applyFont="1" applyFill="1" applyBorder="1" applyAlignment="1">
      <alignment horizontal="left" vertical="center" wrapText="1" indent="1"/>
    </xf>
    <xf numFmtId="0" fontId="19" fillId="7" borderId="26" xfId="0" applyFont="1" applyFill="1" applyBorder="1" applyAlignment="1">
      <alignment horizontal="left" vertical="center" wrapText="1" indent="1"/>
    </xf>
    <xf numFmtId="0" fontId="19" fillId="7" borderId="55" xfId="0" applyFont="1" applyFill="1" applyBorder="1" applyAlignment="1">
      <alignment horizontal="left" vertical="center" wrapText="1" indent="1"/>
    </xf>
    <xf numFmtId="0" fontId="29" fillId="0" borderId="0" xfId="3" applyFont="1" applyFill="1" applyBorder="1" applyAlignment="1">
      <alignment horizontal="left" vertical="center" wrapText="1"/>
    </xf>
    <xf numFmtId="0" fontId="35" fillId="5" borderId="37" xfId="2" applyFont="1" applyFill="1" applyBorder="1" applyAlignment="1">
      <alignment horizontal="center" vertical="center" wrapText="1"/>
    </xf>
    <xf numFmtId="0" fontId="19" fillId="0" borderId="9" xfId="2" applyFont="1" applyFill="1" applyBorder="1" applyAlignment="1">
      <alignment vertical="center" wrapText="1"/>
    </xf>
    <xf numFmtId="0" fontId="19" fillId="0" borderId="38" xfId="2" applyFont="1" applyFill="1" applyBorder="1" applyAlignment="1">
      <alignment vertical="center" wrapText="1"/>
    </xf>
    <xf numFmtId="0" fontId="19" fillId="0" borderId="9" xfId="2" applyFont="1" applyFill="1" applyBorder="1" applyAlignment="1">
      <alignment horizontal="center" vertical="center" wrapText="1"/>
    </xf>
    <xf numFmtId="0" fontId="19" fillId="7" borderId="9" xfId="2" applyFont="1" applyFill="1" applyBorder="1" applyAlignment="1">
      <alignment vertical="center" wrapText="1"/>
    </xf>
    <xf numFmtId="0" fontId="19" fillId="0" borderId="1" xfId="2" applyFont="1" applyFill="1" applyBorder="1" applyAlignment="1">
      <alignment vertical="center" wrapText="1"/>
    </xf>
    <xf numFmtId="3" fontId="19" fillId="0" borderId="9" xfId="2" applyNumberFormat="1" applyFont="1" applyFill="1" applyBorder="1" applyAlignment="1">
      <alignment horizontal="center" vertical="center" wrapText="1"/>
    </xf>
    <xf numFmtId="166" fontId="19" fillId="0" borderId="9" xfId="2" applyNumberFormat="1" applyFont="1" applyFill="1" applyBorder="1" applyAlignment="1">
      <alignment horizontal="center" vertical="center" wrapText="1"/>
    </xf>
    <xf numFmtId="0" fontId="19" fillId="7" borderId="9" xfId="2" applyFont="1" applyFill="1" applyBorder="1" applyAlignment="1">
      <alignment horizontal="center" vertical="center" wrapText="1"/>
    </xf>
    <xf numFmtId="0" fontId="18" fillId="13" borderId="9" xfId="2" applyFont="1" applyFill="1" applyBorder="1" applyAlignment="1">
      <alignment vertical="center" wrapText="1"/>
    </xf>
    <xf numFmtId="0" fontId="19" fillId="7" borderId="37" xfId="2" applyFont="1" applyFill="1" applyBorder="1" applyAlignment="1">
      <alignment vertical="center" wrapText="1"/>
    </xf>
    <xf numFmtId="17" fontId="19" fillId="0" borderId="9" xfId="2" applyNumberFormat="1" applyFont="1" applyFill="1" applyBorder="1" applyAlignment="1">
      <alignment vertical="center" wrapText="1"/>
    </xf>
    <xf numFmtId="0" fontId="19" fillId="0" borderId="9" xfId="2" applyFont="1" applyFill="1" applyBorder="1" applyAlignment="1">
      <alignment horizontal="left" vertical="center" wrapText="1"/>
    </xf>
    <xf numFmtId="0" fontId="35" fillId="5" borderId="9" xfId="2" applyFont="1" applyFill="1" applyBorder="1" applyAlignment="1">
      <alignment horizontal="center" vertical="center" wrapText="1"/>
    </xf>
    <xf numFmtId="0" fontId="35" fillId="5" borderId="37" xfId="2" applyFont="1" applyFill="1" applyBorder="1" applyAlignment="1">
      <alignment horizontal="center" vertical="center" wrapText="1"/>
    </xf>
    <xf numFmtId="0" fontId="19" fillId="0" borderId="9" xfId="2" applyFont="1" applyFill="1" applyBorder="1" applyAlignment="1">
      <alignment vertical="center" wrapText="1"/>
    </xf>
    <xf numFmtId="0" fontId="19" fillId="0" borderId="38" xfId="2" applyFont="1" applyFill="1" applyBorder="1" applyAlignment="1">
      <alignment vertical="center" wrapText="1"/>
    </xf>
    <xf numFmtId="0" fontId="19" fillId="0" borderId="9" xfId="2" applyFont="1" applyFill="1" applyBorder="1" applyAlignment="1">
      <alignment horizontal="center" vertical="center" wrapText="1"/>
    </xf>
    <xf numFmtId="0" fontId="19" fillId="7" borderId="9" xfId="2" applyFont="1" applyFill="1" applyBorder="1" applyAlignment="1">
      <alignment vertical="center" wrapText="1"/>
    </xf>
    <xf numFmtId="3" fontId="19" fillId="0" borderId="9" xfId="2" applyNumberFormat="1" applyFont="1" applyFill="1" applyBorder="1" applyAlignment="1">
      <alignment horizontal="center" vertical="center" wrapText="1"/>
    </xf>
    <xf numFmtId="17" fontId="19" fillId="0" borderId="9" xfId="2" applyNumberFormat="1" applyFont="1" applyFill="1" applyBorder="1" applyAlignment="1">
      <alignment vertical="center" wrapText="1"/>
    </xf>
    <xf numFmtId="17" fontId="19" fillId="0" borderId="9" xfId="2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9" xfId="0" applyBorder="1"/>
    <xf numFmtId="0" fontId="0" fillId="0" borderId="0" xfId="0" applyAlignment="1"/>
    <xf numFmtId="0" fontId="0" fillId="0" borderId="63" xfId="0" applyBorder="1" applyAlignment="1"/>
    <xf numFmtId="0" fontId="0" fillId="0" borderId="0" xfId="0" applyBorder="1" applyAlignment="1"/>
    <xf numFmtId="0" fontId="5" fillId="15" borderId="45" xfId="0" applyFont="1" applyFill="1" applyBorder="1"/>
    <xf numFmtId="0" fontId="5" fillId="15" borderId="20" xfId="0" applyFont="1" applyFill="1" applyBorder="1"/>
    <xf numFmtId="0" fontId="5" fillId="15" borderId="32" xfId="0" applyFont="1" applyFill="1" applyBorder="1"/>
    <xf numFmtId="0" fontId="5" fillId="15" borderId="19" xfId="0" applyFont="1" applyFill="1" applyBorder="1"/>
    <xf numFmtId="0" fontId="39" fillId="16" borderId="2" xfId="14" applyFont="1" applyFill="1" applyBorder="1" applyAlignment="1">
      <alignment horizontal="left"/>
    </xf>
    <xf numFmtId="0" fontId="39" fillId="16" borderId="29" xfId="14" applyFont="1" applyFill="1" applyBorder="1" applyAlignment="1">
      <alignment horizontal="left"/>
    </xf>
    <xf numFmtId="0" fontId="39" fillId="16" borderId="64" xfId="14" applyFont="1" applyFill="1" applyBorder="1" applyAlignment="1">
      <alignment horizontal="left"/>
    </xf>
    <xf numFmtId="0" fontId="0" fillId="0" borderId="42" xfId="0" applyBorder="1"/>
    <xf numFmtId="0" fontId="0" fillId="0" borderId="33" xfId="0" applyBorder="1"/>
    <xf numFmtId="0" fontId="0" fillId="0" borderId="1" xfId="0" applyBorder="1"/>
    <xf numFmtId="0" fontId="40" fillId="17" borderId="29" xfId="14" applyFont="1" applyFill="1" applyBorder="1" applyAlignment="1">
      <alignment horizontal="left"/>
    </xf>
    <xf numFmtId="0" fontId="39" fillId="17" borderId="29" xfId="14" applyFont="1" applyFill="1" applyBorder="1" applyAlignment="1">
      <alignment horizontal="left"/>
    </xf>
    <xf numFmtId="0" fontId="39" fillId="17" borderId="29" xfId="14" applyFont="1" applyFill="1" applyBorder="1" applyAlignment="1">
      <alignment horizontal="center" wrapText="1"/>
    </xf>
    <xf numFmtId="0" fontId="0" fillId="16" borderId="9" xfId="0" applyFill="1" applyBorder="1"/>
    <xf numFmtId="0" fontId="0" fillId="16" borderId="33" xfId="0" applyFill="1" applyBorder="1"/>
    <xf numFmtId="0" fontId="0" fillId="16" borderId="1" xfId="0" applyFill="1" applyBorder="1"/>
    <xf numFmtId="0" fontId="41" fillId="10" borderId="29" xfId="14" applyFont="1" applyFill="1" applyBorder="1" applyAlignment="1">
      <alignment horizontal="left"/>
    </xf>
    <xf numFmtId="3" fontId="41" fillId="10" borderId="0" xfId="14" applyNumberFormat="1" applyFont="1" applyFill="1" applyBorder="1" applyAlignment="1">
      <alignment horizontal="center"/>
    </xf>
    <xf numFmtId="0" fontId="42" fillId="0" borderId="65" xfId="14" applyFont="1" applyBorder="1" applyAlignment="1">
      <alignment vertical="center"/>
    </xf>
    <xf numFmtId="0" fontId="43" fillId="0" borderId="9" xfId="14" applyFont="1" applyBorder="1" applyAlignment="1">
      <alignment vertical="center"/>
    </xf>
    <xf numFmtId="164" fontId="44" fillId="0" borderId="33" xfId="14" applyNumberFormat="1" applyFont="1" applyBorder="1" applyAlignment="1">
      <alignment vertical="center"/>
    </xf>
    <xf numFmtId="164" fontId="44" fillId="0" borderId="2" xfId="14" applyNumberFormat="1" applyFont="1" applyBorder="1" applyAlignment="1">
      <alignment vertical="center"/>
    </xf>
    <xf numFmtId="0" fontId="41" fillId="10" borderId="29" xfId="14" applyFont="1" applyFill="1" applyBorder="1" applyAlignment="1">
      <alignment horizontal="center"/>
    </xf>
    <xf numFmtId="164" fontId="44" fillId="7" borderId="33" xfId="14" applyNumberFormat="1" applyFont="1" applyFill="1" applyBorder="1" applyAlignment="1">
      <alignment vertical="center"/>
    </xf>
    <xf numFmtId="164" fontId="44" fillId="7" borderId="2" xfId="14" applyNumberFormat="1" applyFont="1" applyFill="1" applyBorder="1" applyAlignment="1">
      <alignment vertical="center"/>
    </xf>
    <xf numFmtId="0" fontId="0" fillId="18" borderId="29" xfId="0" applyFill="1" applyBorder="1"/>
    <xf numFmtId="0" fontId="0" fillId="16" borderId="58" xfId="0" applyFill="1" applyBorder="1"/>
    <xf numFmtId="0" fontId="0" fillId="16" borderId="39" xfId="0" applyFill="1" applyBorder="1"/>
    <xf numFmtId="0" fontId="0" fillId="16" borderId="65" xfId="0" applyFill="1" applyBorder="1"/>
    <xf numFmtId="0" fontId="0" fillId="16" borderId="67" xfId="0" applyFill="1" applyBorder="1"/>
    <xf numFmtId="164" fontId="44" fillId="0" borderId="65" xfId="14" applyNumberFormat="1" applyFont="1" applyBorder="1" applyAlignment="1">
      <alignment vertical="center"/>
    </xf>
    <xf numFmtId="164" fontId="44" fillId="0" borderId="9" xfId="14" applyNumberFormat="1" applyFont="1" applyBorder="1" applyAlignment="1">
      <alignment vertical="center"/>
    </xf>
    <xf numFmtId="0" fontId="0" fillId="0" borderId="27" xfId="0" applyBorder="1"/>
    <xf numFmtId="0" fontId="0" fillId="0" borderId="14" xfId="0" applyBorder="1"/>
    <xf numFmtId="0" fontId="0" fillId="0" borderId="18" xfId="0" applyBorder="1"/>
    <xf numFmtId="3" fontId="41" fillId="10" borderId="6" xfId="14" applyNumberFormat="1" applyFont="1" applyFill="1" applyBorder="1" applyAlignment="1">
      <alignment horizontal="center"/>
    </xf>
    <xf numFmtId="164" fontId="44" fillId="0" borderId="5" xfId="14" applyNumberFormat="1" applyFont="1" applyBorder="1" applyAlignment="1">
      <alignment vertical="center"/>
    </xf>
    <xf numFmtId="3" fontId="41" fillId="10" borderId="68" xfId="14" applyNumberFormat="1" applyFont="1" applyFill="1" applyBorder="1" applyAlignment="1">
      <alignment horizontal="center"/>
    </xf>
    <xf numFmtId="164" fontId="44" fillId="0" borderId="1" xfId="14" applyNumberFormat="1" applyFont="1" applyBorder="1" applyAlignment="1">
      <alignment vertical="center"/>
    </xf>
    <xf numFmtId="3" fontId="41" fillId="10" borderId="9" xfId="14" applyNumberFormat="1" applyFont="1" applyFill="1" applyBorder="1" applyAlignment="1">
      <alignment horizontal="center"/>
    </xf>
    <xf numFmtId="0" fontId="45" fillId="17" borderId="64" xfId="14" applyFont="1" applyFill="1" applyBorder="1" applyAlignment="1">
      <alignment horizontal="left"/>
    </xf>
    <xf numFmtId="0" fontId="45" fillId="17" borderId="29" xfId="14" applyFont="1" applyFill="1" applyBorder="1" applyAlignment="1">
      <alignment horizontal="left"/>
    </xf>
    <xf numFmtId="164" fontId="44" fillId="7" borderId="2" xfId="14" applyNumberFormat="1" applyFont="1" applyFill="1" applyBorder="1" applyAlignment="1">
      <alignment vertical="center" wrapText="1"/>
    </xf>
    <xf numFmtId="0" fontId="0" fillId="19" borderId="9" xfId="0" applyFill="1" applyBorder="1"/>
    <xf numFmtId="164" fontId="44" fillId="0" borderId="33" xfId="14" applyNumberFormat="1" applyFont="1" applyBorder="1" applyAlignment="1">
      <alignment vertical="center" wrapText="1"/>
    </xf>
    <xf numFmtId="0" fontId="0" fillId="19" borderId="33" xfId="0" applyFill="1" applyBorder="1"/>
    <xf numFmtId="0" fontId="0" fillId="19" borderId="42" xfId="0" applyFill="1" applyBorder="1"/>
    <xf numFmtId="0" fontId="0" fillId="19" borderId="1" xfId="0" applyFill="1" applyBorder="1"/>
    <xf numFmtId="0" fontId="0" fillId="7" borderId="29" xfId="0" applyFill="1" applyBorder="1"/>
    <xf numFmtId="0" fontId="41" fillId="15" borderId="0" xfId="14" applyFont="1" applyFill="1" applyBorder="1" applyAlignment="1">
      <alignment horizontal="left" vertical="top"/>
    </xf>
    <xf numFmtId="3" fontId="41" fillId="15" borderId="37" xfId="14" applyNumberFormat="1" applyFont="1" applyFill="1" applyBorder="1" applyAlignment="1">
      <alignment horizontal="center" vertical="top"/>
    </xf>
    <xf numFmtId="164" fontId="44" fillId="7" borderId="33" xfId="14" applyNumberFormat="1" applyFont="1" applyFill="1" applyBorder="1" applyAlignment="1">
      <alignment vertical="center" wrapText="1"/>
    </xf>
    <xf numFmtId="164" fontId="41" fillId="15" borderId="66" xfId="14" applyNumberFormat="1" applyFont="1" applyFill="1" applyBorder="1" applyAlignment="1">
      <alignment horizontal="center" vertical="top"/>
    </xf>
    <xf numFmtId="164" fontId="41" fillId="15" borderId="68" xfId="14" applyNumberFormat="1" applyFont="1" applyFill="1" applyBorder="1" applyAlignment="1">
      <alignment horizontal="left" vertical="top"/>
    </xf>
    <xf numFmtId="43" fontId="7" fillId="0" borderId="7" xfId="1" applyFont="1" applyBorder="1" applyAlignment="1">
      <alignment vertical="center"/>
    </xf>
    <xf numFmtId="0" fontId="0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43" fontId="0" fillId="0" borderId="0" xfId="0" applyNumberFormat="1" applyFont="1" applyAlignment="1">
      <alignment vertical="center"/>
    </xf>
    <xf numFmtId="0" fontId="14" fillId="9" borderId="22" xfId="0" applyFont="1" applyFill="1" applyBorder="1" applyAlignment="1">
      <alignment horizontal="center" vertical="center" wrapText="1"/>
    </xf>
    <xf numFmtId="0" fontId="14" fillId="9" borderId="3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9" fillId="3" borderId="35" xfId="0" applyFont="1" applyFill="1" applyBorder="1" applyAlignment="1">
      <alignment horizontal="left" vertical="center" wrapText="1"/>
    </xf>
    <xf numFmtId="0" fontId="9" fillId="3" borderId="43" xfId="0" applyFont="1" applyFill="1" applyBorder="1" applyAlignment="1">
      <alignment horizontal="left" vertical="center" wrapText="1"/>
    </xf>
    <xf numFmtId="0" fontId="14" fillId="9" borderId="19" xfId="0" applyFont="1" applyFill="1" applyBorder="1" applyAlignment="1">
      <alignment horizontal="center" vertical="center" wrapText="1"/>
    </xf>
    <xf numFmtId="0" fontId="14" fillId="9" borderId="20" xfId="0" applyFont="1" applyFill="1" applyBorder="1" applyAlignment="1">
      <alignment horizontal="center" vertical="center" wrapText="1"/>
    </xf>
    <xf numFmtId="0" fontId="26" fillId="9" borderId="9" xfId="0" applyFont="1" applyFill="1" applyBorder="1" applyAlignment="1">
      <alignment horizontal="left" vertical="center" wrapText="1"/>
    </xf>
    <xf numFmtId="0" fontId="26" fillId="20" borderId="9" xfId="0" applyFont="1" applyFill="1" applyBorder="1" applyAlignment="1">
      <alignment horizontal="center" vertical="center" wrapText="1"/>
    </xf>
    <xf numFmtId="0" fontId="26" fillId="20" borderId="9" xfId="0" applyFont="1" applyFill="1" applyBorder="1" applyAlignment="1">
      <alignment horizontal="left" vertical="center" wrapText="1"/>
    </xf>
    <xf numFmtId="0" fontId="26" fillId="20" borderId="37" xfId="0" applyFont="1" applyFill="1" applyBorder="1" applyAlignment="1">
      <alignment horizontal="center" vertical="center" wrapText="1"/>
    </xf>
    <xf numFmtId="0" fontId="26" fillId="20" borderId="27" xfId="0" applyFont="1" applyFill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left" vertical="center" wrapText="1"/>
    </xf>
    <xf numFmtId="0" fontId="26" fillId="9" borderId="29" xfId="0" applyFont="1" applyFill="1" applyBorder="1" applyAlignment="1">
      <alignment horizontal="left" vertical="center" wrapText="1"/>
    </xf>
    <xf numFmtId="0" fontId="26" fillId="9" borderId="42" xfId="0" applyFont="1" applyFill="1" applyBorder="1" applyAlignment="1">
      <alignment horizontal="left" vertical="center" wrapText="1"/>
    </xf>
    <xf numFmtId="0" fontId="19" fillId="7" borderId="37" xfId="0" applyFont="1" applyFill="1" applyBorder="1" applyAlignment="1">
      <alignment horizontal="left" vertical="center" wrapText="1" indent="2"/>
    </xf>
    <xf numFmtId="0" fontId="0" fillId="7" borderId="58" xfId="0" applyFill="1" applyBorder="1" applyAlignment="1">
      <alignment horizontal="left" vertical="center" wrapText="1" indent="2"/>
    </xf>
    <xf numFmtId="0" fontId="0" fillId="7" borderId="27" xfId="0" applyFill="1" applyBorder="1" applyAlignment="1">
      <alignment horizontal="left" vertical="center" wrapText="1" indent="2"/>
    </xf>
    <xf numFmtId="0" fontId="0" fillId="0" borderId="29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26" fillId="9" borderId="10" xfId="0" applyFont="1" applyFill="1" applyBorder="1" applyAlignment="1">
      <alignment horizontal="left" vertical="center" wrapText="1"/>
    </xf>
    <xf numFmtId="0" fontId="26" fillId="9" borderId="44" xfId="0" applyFont="1" applyFill="1" applyBorder="1" applyAlignment="1">
      <alignment horizontal="left" vertical="center" wrapText="1"/>
    </xf>
    <xf numFmtId="0" fontId="26" fillId="9" borderId="11" xfId="0" applyFont="1" applyFill="1" applyBorder="1" applyAlignment="1">
      <alignment horizontal="left" vertical="center" wrapText="1"/>
    </xf>
    <xf numFmtId="0" fontId="26" fillId="9" borderId="45" xfId="0" applyFont="1" applyFill="1" applyBorder="1" applyAlignment="1">
      <alignment horizontal="center" vertical="center" wrapText="1"/>
    </xf>
    <xf numFmtId="0" fontId="26" fillId="9" borderId="21" xfId="0" applyFont="1" applyFill="1" applyBorder="1" applyAlignment="1">
      <alignment horizontal="center" vertical="center" wrapText="1"/>
    </xf>
    <xf numFmtId="0" fontId="26" fillId="9" borderId="32" xfId="0" applyFont="1" applyFill="1" applyBorder="1" applyAlignment="1">
      <alignment horizontal="center" vertical="center" wrapText="1"/>
    </xf>
    <xf numFmtId="0" fontId="26" fillId="9" borderId="34" xfId="0" applyFont="1" applyFill="1" applyBorder="1" applyAlignment="1">
      <alignment horizontal="center" vertical="center" wrapText="1"/>
    </xf>
    <xf numFmtId="0" fontId="26" fillId="9" borderId="19" xfId="0" applyFont="1" applyFill="1" applyBorder="1" applyAlignment="1">
      <alignment horizontal="left" vertical="center" wrapText="1"/>
    </xf>
    <xf numFmtId="0" fontId="26" fillId="9" borderId="3" xfId="0" applyFont="1" applyFill="1" applyBorder="1" applyAlignment="1">
      <alignment horizontal="left" vertical="center" wrapText="1"/>
    </xf>
    <xf numFmtId="0" fontId="26" fillId="9" borderId="20" xfId="0" applyFont="1" applyFill="1" applyBorder="1" applyAlignment="1">
      <alignment horizontal="center" vertical="center" wrapText="1"/>
    </xf>
    <xf numFmtId="0" fontId="26" fillId="9" borderId="31" xfId="0" applyFont="1" applyFill="1" applyBorder="1" applyAlignment="1">
      <alignment horizontal="center" vertical="center" wrapText="1"/>
    </xf>
    <xf numFmtId="0" fontId="26" fillId="9" borderId="60" xfId="0" applyFont="1" applyFill="1" applyBorder="1" applyAlignment="1">
      <alignment horizontal="center" vertical="center" wrapText="1"/>
    </xf>
    <xf numFmtId="0" fontId="26" fillId="9" borderId="61" xfId="0" applyFont="1" applyFill="1" applyBorder="1" applyAlignment="1">
      <alignment horizontal="center" vertical="center" wrapText="1"/>
    </xf>
    <xf numFmtId="0" fontId="0" fillId="0" borderId="58" xfId="0" applyBorder="1" applyAlignment="1">
      <alignment horizontal="left" vertical="center" wrapText="1" indent="2"/>
    </xf>
    <xf numFmtId="0" fontId="0" fillId="0" borderId="27" xfId="0" applyBorder="1" applyAlignment="1">
      <alignment horizontal="left" vertical="center" wrapText="1" indent="2"/>
    </xf>
    <xf numFmtId="0" fontId="21" fillId="9" borderId="43" xfId="0" applyFont="1" applyFill="1" applyBorder="1" applyAlignment="1">
      <alignment horizontal="left" vertical="center" wrapText="1"/>
    </xf>
    <xf numFmtId="0" fontId="21" fillId="9" borderId="46" xfId="0" applyFont="1" applyFill="1" applyBorder="1" applyAlignment="1">
      <alignment horizontal="left" vertical="center" wrapText="1"/>
    </xf>
    <xf numFmtId="0" fontId="21" fillId="9" borderId="47" xfId="0" applyFont="1" applyFill="1" applyBorder="1" applyAlignment="1">
      <alignment horizontal="left" vertical="center" wrapText="1"/>
    </xf>
    <xf numFmtId="0" fontId="24" fillId="4" borderId="25" xfId="0" applyFont="1" applyFill="1" applyBorder="1" applyAlignment="1">
      <alignment horizontal="left" vertical="center" wrapText="1"/>
    </xf>
    <xf numFmtId="0" fontId="24" fillId="4" borderId="27" xfId="0" applyFont="1" applyFill="1" applyBorder="1" applyAlignment="1">
      <alignment horizontal="left" vertical="center" wrapText="1"/>
    </xf>
    <xf numFmtId="0" fontId="24" fillId="9" borderId="32" xfId="0" applyFont="1" applyFill="1" applyBorder="1" applyAlignment="1">
      <alignment horizontal="center" vertical="center" wrapText="1"/>
    </xf>
    <xf numFmtId="0" fontId="24" fillId="9" borderId="34" xfId="0" applyFont="1" applyFill="1" applyBorder="1" applyAlignment="1">
      <alignment horizontal="center" vertical="center" wrapText="1"/>
    </xf>
    <xf numFmtId="0" fontId="20" fillId="9" borderId="45" xfId="0" applyFont="1" applyFill="1" applyBorder="1" applyAlignment="1">
      <alignment horizontal="center" vertical="center" wrapText="1"/>
    </xf>
    <xf numFmtId="0" fontId="20" fillId="9" borderId="20" xfId="0" applyFont="1" applyFill="1" applyBorder="1" applyAlignment="1">
      <alignment horizontal="center" vertical="center" wrapText="1"/>
    </xf>
    <xf numFmtId="0" fontId="24" fillId="9" borderId="20" xfId="0" applyFont="1" applyFill="1" applyBorder="1" applyAlignment="1">
      <alignment horizontal="center" vertical="center" wrapText="1"/>
    </xf>
    <xf numFmtId="0" fontId="24" fillId="9" borderId="31" xfId="0" applyFont="1" applyFill="1" applyBorder="1" applyAlignment="1">
      <alignment horizontal="center" vertical="center" wrapText="1"/>
    </xf>
    <xf numFmtId="0" fontId="24" fillId="9" borderId="48" xfId="0" applyFont="1" applyFill="1" applyBorder="1" applyAlignment="1">
      <alignment horizontal="left" vertical="center" wrapText="1"/>
    </xf>
    <xf numFmtId="0" fontId="24" fillId="9" borderId="15" xfId="0" applyFont="1" applyFill="1" applyBorder="1" applyAlignment="1">
      <alignment horizontal="left" vertical="center" wrapText="1"/>
    </xf>
    <xf numFmtId="0" fontId="21" fillId="9" borderId="10" xfId="0" applyFont="1" applyFill="1" applyBorder="1" applyAlignment="1">
      <alignment horizontal="left" vertical="center" wrapText="1"/>
    </xf>
    <xf numFmtId="0" fontId="21" fillId="9" borderId="44" xfId="0" applyFont="1" applyFill="1" applyBorder="1" applyAlignment="1">
      <alignment horizontal="left" vertical="center" wrapText="1"/>
    </xf>
    <xf numFmtId="0" fontId="21" fillId="9" borderId="11" xfId="0" applyFont="1" applyFill="1" applyBorder="1" applyAlignment="1">
      <alignment horizontal="left" vertical="center" wrapText="1"/>
    </xf>
    <xf numFmtId="0" fontId="21" fillId="9" borderId="22" xfId="0" applyFont="1" applyFill="1" applyBorder="1" applyAlignment="1">
      <alignment horizontal="center" vertical="center" wrapText="1"/>
    </xf>
    <xf numFmtId="0" fontId="21" fillId="9" borderId="49" xfId="0" applyFont="1" applyFill="1" applyBorder="1" applyAlignment="1">
      <alignment horizontal="center" vertical="center" wrapText="1"/>
    </xf>
    <xf numFmtId="0" fontId="21" fillId="9" borderId="35" xfId="0" applyFont="1" applyFill="1" applyBorder="1" applyAlignment="1">
      <alignment horizontal="left" vertical="center" wrapText="1"/>
    </xf>
    <xf numFmtId="0" fontId="21" fillId="9" borderId="50" xfId="0" applyFont="1" applyFill="1" applyBorder="1" applyAlignment="1">
      <alignment horizontal="left" vertical="center" wrapText="1"/>
    </xf>
    <xf numFmtId="0" fontId="21" fillId="9" borderId="51" xfId="0" applyFont="1" applyFill="1" applyBorder="1" applyAlignment="1">
      <alignment horizontal="left" vertical="center" wrapText="1"/>
    </xf>
    <xf numFmtId="0" fontId="21" fillId="9" borderId="52" xfId="0" applyFont="1" applyFill="1" applyBorder="1" applyAlignment="1">
      <alignment horizontal="left" vertical="center" wrapText="1"/>
    </xf>
    <xf numFmtId="0" fontId="21" fillId="9" borderId="32" xfId="0" applyFont="1" applyFill="1" applyBorder="1" applyAlignment="1">
      <alignment horizontal="center" vertical="center" wrapText="1"/>
    </xf>
    <xf numFmtId="0" fontId="21" fillId="9" borderId="34" xfId="0" applyFont="1" applyFill="1" applyBorder="1" applyAlignment="1">
      <alignment horizontal="center" vertical="center" wrapText="1"/>
    </xf>
    <xf numFmtId="0" fontId="25" fillId="9" borderId="45" xfId="0" applyFont="1" applyFill="1" applyBorder="1" applyAlignment="1">
      <alignment horizontal="center" vertical="center" wrapText="1"/>
    </xf>
    <xf numFmtId="0" fontId="25" fillId="9" borderId="21" xfId="0" applyFont="1" applyFill="1" applyBorder="1" applyAlignment="1">
      <alignment horizontal="center" vertical="center" wrapText="1"/>
    </xf>
    <xf numFmtId="0" fontId="31" fillId="12" borderId="5" xfId="2" applyFont="1" applyFill="1" applyBorder="1" applyAlignment="1">
      <alignment horizontal="left" vertical="center" wrapText="1"/>
    </xf>
    <xf numFmtId="0" fontId="31" fillId="12" borderId="29" xfId="2" applyFont="1" applyFill="1" applyBorder="1" applyAlignment="1">
      <alignment horizontal="left" vertical="center" wrapText="1"/>
    </xf>
    <xf numFmtId="0" fontId="31" fillId="12" borderId="35" xfId="2" applyFont="1" applyFill="1" applyBorder="1" applyAlignment="1">
      <alignment horizontal="left" vertical="center" wrapText="1"/>
    </xf>
    <xf numFmtId="0" fontId="31" fillId="12" borderId="50" xfId="2" applyFont="1" applyFill="1" applyBorder="1" applyAlignment="1">
      <alignment horizontal="left" vertical="center" wrapText="1"/>
    </xf>
    <xf numFmtId="0" fontId="31" fillId="12" borderId="24" xfId="2" applyFont="1" applyFill="1" applyBorder="1" applyAlignment="1">
      <alignment horizontal="left" vertical="center" wrapText="1"/>
    </xf>
    <xf numFmtId="0" fontId="31" fillId="12" borderId="55" xfId="2" applyFont="1" applyFill="1" applyBorder="1" applyAlignment="1">
      <alignment horizontal="left" vertical="center" wrapText="1"/>
    </xf>
    <xf numFmtId="0" fontId="31" fillId="12" borderId="6" xfId="2" applyFont="1" applyFill="1" applyBorder="1" applyAlignment="1">
      <alignment horizontal="left" vertical="center" wrapText="1"/>
    </xf>
    <xf numFmtId="0" fontId="31" fillId="12" borderId="53" xfId="2" applyFont="1" applyFill="1" applyBorder="1" applyAlignment="1">
      <alignment horizontal="left" vertical="center" wrapText="1"/>
    </xf>
    <xf numFmtId="0" fontId="29" fillId="0" borderId="57" xfId="3" applyFont="1" applyFill="1" applyBorder="1" applyAlignment="1">
      <alignment horizontal="left" vertical="center" wrapText="1"/>
    </xf>
    <xf numFmtId="0" fontId="29" fillId="0" borderId="53" xfId="3" applyFont="1" applyFill="1" applyBorder="1" applyAlignment="1">
      <alignment horizontal="left" vertical="center" wrapText="1"/>
    </xf>
    <xf numFmtId="0" fontId="35" fillId="5" borderId="1" xfId="2" applyFont="1" applyFill="1" applyBorder="1" applyAlignment="1">
      <alignment horizontal="center" vertical="center" wrapText="1"/>
    </xf>
    <xf numFmtId="0" fontId="35" fillId="5" borderId="38" xfId="2" applyFont="1" applyFill="1" applyBorder="1" applyAlignment="1">
      <alignment horizontal="center" vertical="center" wrapText="1"/>
    </xf>
    <xf numFmtId="0" fontId="35" fillId="5" borderId="9" xfId="2" applyFont="1" applyFill="1" applyBorder="1" applyAlignment="1">
      <alignment horizontal="center" vertical="center" wrapText="1"/>
    </xf>
    <xf numFmtId="0" fontId="35" fillId="5" borderId="37" xfId="2" applyFont="1" applyFill="1" applyBorder="1" applyAlignment="1">
      <alignment horizontal="center" vertical="center" wrapText="1"/>
    </xf>
    <xf numFmtId="0" fontId="35" fillId="5" borderId="58" xfId="2" applyFont="1" applyFill="1" applyBorder="1" applyAlignment="1">
      <alignment horizontal="center" vertical="center" wrapText="1"/>
    </xf>
    <xf numFmtId="0" fontId="35" fillId="5" borderId="2" xfId="2" applyFont="1" applyFill="1" applyBorder="1" applyAlignment="1">
      <alignment horizontal="center" vertical="center" wrapText="1"/>
    </xf>
    <xf numFmtId="0" fontId="35" fillId="5" borderId="29" xfId="2" applyFont="1" applyFill="1" applyBorder="1" applyAlignment="1">
      <alignment horizontal="center" vertical="center"/>
    </xf>
    <xf numFmtId="0" fontId="35" fillId="5" borderId="42" xfId="2" applyFont="1" applyFill="1" applyBorder="1" applyAlignment="1">
      <alignment horizontal="center" vertical="center"/>
    </xf>
    <xf numFmtId="0" fontId="36" fillId="5" borderId="59" xfId="2" applyFont="1" applyFill="1" applyBorder="1" applyAlignment="1">
      <alignment horizontal="left" vertical="center" wrapText="1"/>
    </xf>
    <xf numFmtId="0" fontId="36" fillId="5" borderId="23" xfId="2" applyFont="1" applyFill="1" applyBorder="1" applyAlignment="1">
      <alignment horizontal="left" vertical="center" wrapText="1"/>
    </xf>
    <xf numFmtId="0" fontId="28" fillId="5" borderId="19" xfId="3" applyFont="1" applyFill="1" applyBorder="1" applyAlignment="1">
      <alignment horizontal="center" vertical="center" wrapText="1"/>
    </xf>
    <xf numFmtId="0" fontId="28" fillId="5" borderId="20" xfId="3" applyFont="1" applyFill="1" applyBorder="1" applyAlignment="1">
      <alignment horizontal="center" vertical="center" wrapText="1"/>
    </xf>
    <xf numFmtId="0" fontId="28" fillId="5" borderId="32" xfId="3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/>
    </xf>
    <xf numFmtId="0" fontId="31" fillId="0" borderId="0" xfId="3" applyFont="1" applyFill="1" applyBorder="1" applyAlignment="1">
      <alignment horizontal="center" vertical="center" wrapText="1"/>
    </xf>
    <xf numFmtId="0" fontId="28" fillId="5" borderId="24" xfId="3" applyFont="1" applyFill="1" applyBorder="1" applyAlignment="1">
      <alignment horizontal="center" vertical="center" wrapText="1"/>
    </xf>
    <xf numFmtId="0" fontId="28" fillId="5" borderId="55" xfId="3" applyFont="1" applyFill="1" applyBorder="1" applyAlignment="1">
      <alignment horizontal="center" vertical="center" wrapText="1"/>
    </xf>
    <xf numFmtId="0" fontId="28" fillId="5" borderId="56" xfId="3" applyFont="1" applyFill="1" applyBorder="1" applyAlignment="1">
      <alignment horizontal="center" vertical="center" wrapText="1"/>
    </xf>
    <xf numFmtId="0" fontId="28" fillId="5" borderId="59" xfId="3" applyFont="1" applyFill="1" applyBorder="1" applyAlignment="1">
      <alignment horizontal="center" vertical="center" wrapText="1"/>
    </xf>
    <xf numFmtId="0" fontId="28" fillId="5" borderId="23" xfId="3" applyFont="1" applyFill="1" applyBorder="1" applyAlignment="1">
      <alignment horizontal="center" vertical="center" wrapText="1"/>
    </xf>
    <xf numFmtId="0" fontId="28" fillId="5" borderId="40" xfId="3" applyFont="1" applyFill="1" applyBorder="1" applyAlignment="1">
      <alignment horizontal="center" vertical="center" wrapText="1"/>
    </xf>
    <xf numFmtId="0" fontId="19" fillId="0" borderId="4" xfId="3" applyFont="1" applyFill="1" applyBorder="1" applyAlignment="1">
      <alignment horizontal="center" vertical="center" wrapText="1"/>
    </xf>
    <xf numFmtId="0" fontId="19" fillId="0" borderId="41" xfId="3" applyFont="1" applyFill="1" applyBorder="1" applyAlignment="1">
      <alignment horizontal="center" vertical="center" wrapText="1"/>
    </xf>
    <xf numFmtId="0" fontId="26" fillId="0" borderId="0" xfId="3" applyFont="1" applyFill="1" applyBorder="1" applyAlignment="1">
      <alignment horizontal="center" vertical="center" wrapText="1"/>
    </xf>
    <xf numFmtId="0" fontId="41" fillId="10" borderId="29" xfId="14" applyFont="1" applyFill="1" applyBorder="1" applyAlignment="1">
      <alignment horizontal="left" wrapText="1"/>
    </xf>
    <xf numFmtId="0" fontId="41" fillId="10" borderId="64" xfId="14" applyFont="1" applyFill="1" applyBorder="1" applyAlignment="1">
      <alignment horizontal="left" wrapText="1"/>
    </xf>
    <xf numFmtId="0" fontId="41" fillId="15" borderId="0" xfId="14" applyFont="1" applyFill="1" applyBorder="1" applyAlignment="1">
      <alignment horizontal="left" vertical="top"/>
    </xf>
    <xf numFmtId="0" fontId="41" fillId="15" borderId="63" xfId="14" applyFont="1" applyFill="1" applyBorder="1" applyAlignment="1">
      <alignment horizontal="left" vertical="top"/>
    </xf>
    <xf numFmtId="0" fontId="9" fillId="14" borderId="48" xfId="0" applyFont="1" applyFill="1" applyBorder="1" applyAlignment="1">
      <alignment horizontal="center"/>
    </xf>
    <xf numFmtId="0" fontId="9" fillId="14" borderId="60" xfId="0" applyFont="1" applyFill="1" applyBorder="1" applyAlignment="1">
      <alignment horizontal="center"/>
    </xf>
    <xf numFmtId="0" fontId="9" fillId="14" borderId="62" xfId="0" applyFont="1" applyFill="1" applyBorder="1" applyAlignment="1">
      <alignment horizontal="center"/>
    </xf>
    <xf numFmtId="0" fontId="9" fillId="14" borderId="46" xfId="0" applyFont="1" applyFill="1" applyBorder="1" applyAlignment="1">
      <alignment horizontal="center"/>
    </xf>
    <xf numFmtId="0" fontId="9" fillId="14" borderId="47" xfId="0" applyFont="1" applyFill="1" applyBorder="1" applyAlignment="1">
      <alignment horizontal="center"/>
    </xf>
    <xf numFmtId="0" fontId="41" fillId="10" borderId="53" xfId="14" applyFont="1" applyFill="1" applyBorder="1" applyAlignment="1">
      <alignment horizontal="left"/>
    </xf>
    <xf numFmtId="0" fontId="41" fillId="10" borderId="54" xfId="14" applyFont="1" applyFill="1" applyBorder="1" applyAlignment="1">
      <alignment horizontal="left"/>
    </xf>
    <xf numFmtId="0" fontId="41" fillId="10" borderId="29" xfId="14" applyFont="1" applyFill="1" applyBorder="1" applyAlignment="1">
      <alignment horizontal="left"/>
    </xf>
    <xf numFmtId="0" fontId="41" fillId="10" borderId="64" xfId="14" applyFont="1" applyFill="1" applyBorder="1" applyAlignment="1">
      <alignment horizontal="left"/>
    </xf>
  </cellXfs>
  <cellStyles count="15">
    <cellStyle name="Comma" xfId="1" builtinId="3"/>
    <cellStyle name="Comma 2" xfId="9"/>
    <cellStyle name="Normal" xfId="0" builtinId="0"/>
    <cellStyle name="Normal 2" xfId="6"/>
    <cellStyle name="Normal 2 2" xfId="11"/>
    <cellStyle name="Normal 2 2 2" xfId="14"/>
    <cellStyle name="Normal 2 3" xfId="2"/>
    <cellStyle name="Normal 2 4" xfId="12"/>
    <cellStyle name="Normal 3" xfId="3"/>
    <cellStyle name="Normal 3 2" xfId="4"/>
    <cellStyle name="Normal 4" xfId="8"/>
    <cellStyle name="Normal 5" xfId="7"/>
    <cellStyle name="Normal 5 2" xfId="13"/>
    <cellStyle name="Percent" xfId="5" builtinId="5"/>
    <cellStyle name="Percent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zoomScale="90" zoomScaleNormal="90" workbookViewId="0">
      <selection activeCell="B8" sqref="B8"/>
    </sheetView>
  </sheetViews>
  <sheetFormatPr defaultColWidth="11.42578125" defaultRowHeight="12.75" x14ac:dyDescent="0.2"/>
  <cols>
    <col min="1" max="1" width="43.7109375" bestFit="1" customWidth="1"/>
    <col min="2" max="2" width="14.28515625" style="8" customWidth="1"/>
    <col min="3" max="3" width="14.42578125" style="8" customWidth="1"/>
    <col min="4" max="4" width="16.42578125" style="9" customWidth="1"/>
    <col min="5" max="5" width="11.42578125" customWidth="1"/>
    <col min="6" max="6" width="16" bestFit="1" customWidth="1"/>
    <col min="7" max="7" width="11.42578125" customWidth="1"/>
    <col min="8" max="8" width="12.85546875" bestFit="1" customWidth="1"/>
  </cols>
  <sheetData>
    <row r="1" spans="1:8" ht="28.5" customHeight="1" x14ac:dyDescent="0.2">
      <c r="A1" s="252" t="s">
        <v>114</v>
      </c>
      <c r="B1" s="252"/>
      <c r="C1" s="252"/>
      <c r="D1" s="252"/>
    </row>
    <row r="2" spans="1:8" ht="14.25" x14ac:dyDescent="0.2">
      <c r="A2" s="253" t="s">
        <v>113</v>
      </c>
      <c r="B2" s="253"/>
      <c r="C2" s="253"/>
      <c r="D2" s="253"/>
    </row>
    <row r="3" spans="1:8" ht="13.5" thickBot="1" x14ac:dyDescent="0.25"/>
    <row r="4" spans="1:8" s="39" customFormat="1" ht="12.75" customHeight="1" x14ac:dyDescent="0.2">
      <c r="A4" s="254" t="s">
        <v>6</v>
      </c>
      <c r="B4" s="256" t="s">
        <v>7</v>
      </c>
      <c r="C4" s="257"/>
      <c r="D4" s="250" t="s">
        <v>3</v>
      </c>
      <c r="E4" s="250" t="s">
        <v>191</v>
      </c>
    </row>
    <row r="5" spans="1:8" s="39" customFormat="1" ht="13.5" thickBot="1" x14ac:dyDescent="0.25">
      <c r="A5" s="255"/>
      <c r="B5" s="65" t="s">
        <v>8</v>
      </c>
      <c r="C5" s="66" t="s">
        <v>9</v>
      </c>
      <c r="D5" s="251"/>
      <c r="E5" s="251"/>
    </row>
    <row r="6" spans="1:8" s="6" customFormat="1" ht="36" customHeight="1" thickBot="1" x14ac:dyDescent="0.25">
      <c r="A6" s="62" t="s">
        <v>116</v>
      </c>
      <c r="B6" s="63">
        <f>'Component 1'!G35</f>
        <v>3375800</v>
      </c>
      <c r="C6" s="64">
        <f>'Component 1'!H35</f>
        <v>0</v>
      </c>
      <c r="D6" s="21">
        <f t="shared" ref="D6:D10" si="0">SUM(B6:C6)</f>
        <v>3375800</v>
      </c>
      <c r="E6" s="246">
        <f>+D6/B11*100</f>
        <v>42.197499999999998</v>
      </c>
      <c r="F6" s="24"/>
      <c r="H6" s="25"/>
    </row>
    <row r="7" spans="1:8" s="6" customFormat="1" ht="30" customHeight="1" thickBot="1" x14ac:dyDescent="0.25">
      <c r="A7" s="18" t="s">
        <v>115</v>
      </c>
      <c r="B7" s="14">
        <f>+'Component 2'!G25</f>
        <v>3306900</v>
      </c>
      <c r="C7" s="15">
        <f>+'Component 2'!H25</f>
        <v>0</v>
      </c>
      <c r="D7" s="21">
        <f t="shared" si="0"/>
        <v>3306900</v>
      </c>
      <c r="E7" s="246">
        <f>+D7/B11*100</f>
        <v>41.33625</v>
      </c>
      <c r="F7" s="24"/>
      <c r="H7" s="25"/>
    </row>
    <row r="8" spans="1:8" s="6" customFormat="1" ht="24.75" customHeight="1" thickBot="1" x14ac:dyDescent="0.25">
      <c r="A8" s="18" t="s">
        <v>10</v>
      </c>
      <c r="B8" s="14">
        <f>'Project Administration'!F11</f>
        <v>757000</v>
      </c>
      <c r="C8" s="15">
        <f>'Project Administration'!G11</f>
        <v>0</v>
      </c>
      <c r="D8" s="21">
        <f t="shared" si="0"/>
        <v>757000</v>
      </c>
      <c r="E8" s="246">
        <f>+D8/B11*100</f>
        <v>9.4625000000000004</v>
      </c>
      <c r="G8" s="247"/>
      <c r="H8" s="249"/>
    </row>
    <row r="9" spans="1:8" s="6" customFormat="1" ht="24.75" customHeight="1" thickBot="1" x14ac:dyDescent="0.25">
      <c r="A9" s="19" t="s">
        <v>109</v>
      </c>
      <c r="B9" s="150">
        <f>'Evaluation, Audits, and Conting'!E5+'Evaluation, Audits, and Conting'!E3</f>
        <v>256000</v>
      </c>
      <c r="C9" s="151"/>
      <c r="D9" s="21">
        <f t="shared" si="0"/>
        <v>256000</v>
      </c>
      <c r="E9" s="246">
        <f>+D9/B11*100</f>
        <v>3.2</v>
      </c>
      <c r="G9" s="248"/>
      <c r="H9" s="25"/>
    </row>
    <row r="10" spans="1:8" s="39" customFormat="1" ht="13.5" thickBot="1" x14ac:dyDescent="0.25">
      <c r="A10" s="19" t="s">
        <v>25</v>
      </c>
      <c r="B10" s="16">
        <f>'Evaluation, Audits, and Conting'!E9</f>
        <v>304300</v>
      </c>
      <c r="C10" s="17">
        <f>'Evaluation, Audits, and Conting'!G11</f>
        <v>0</v>
      </c>
      <c r="D10" s="21">
        <f t="shared" si="0"/>
        <v>304300</v>
      </c>
      <c r="E10" s="246">
        <f>+D10/B11*100</f>
        <v>3.80375</v>
      </c>
    </row>
    <row r="11" spans="1:8" ht="15.75" thickBot="1" x14ac:dyDescent="0.3">
      <c r="A11" s="20" t="s">
        <v>11</v>
      </c>
      <c r="B11" s="37">
        <f>SUM(B6:B10)</f>
        <v>8000000</v>
      </c>
      <c r="C11" s="38">
        <f>SUM(C6:C10)</f>
        <v>0</v>
      </c>
      <c r="D11" s="22">
        <f>SUM(D6:D10)</f>
        <v>8000000</v>
      </c>
      <c r="E11" s="22">
        <f>SUM(E6:E10)</f>
        <v>100</v>
      </c>
    </row>
    <row r="12" spans="1:8" s="8" customFormat="1" ht="13.5" thickBot="1" x14ac:dyDescent="0.25">
      <c r="A12" s="3"/>
      <c r="B12" s="34">
        <f>+B11/D11</f>
        <v>1</v>
      </c>
      <c r="C12" s="35">
        <f>+C11/D11</f>
        <v>0</v>
      </c>
      <c r="D12" s="9"/>
    </row>
    <row r="13" spans="1:8" x14ac:dyDescent="0.2">
      <c r="A13" s="12"/>
      <c r="B13" s="13"/>
      <c r="C13" s="13"/>
      <c r="D13" s="23"/>
    </row>
    <row r="14" spans="1:8" x14ac:dyDescent="0.2">
      <c r="A14" s="1"/>
      <c r="B14" s="40"/>
      <c r="C14" s="12"/>
      <c r="D14" s="23"/>
    </row>
    <row r="15" spans="1:8" x14ac:dyDescent="0.2">
      <c r="A15" s="1"/>
      <c r="B15" s="12"/>
      <c r="C15" s="12"/>
      <c r="D15" s="23"/>
    </row>
    <row r="16" spans="1:8" x14ac:dyDescent="0.2">
      <c r="A16" s="1"/>
      <c r="B16" s="12"/>
      <c r="C16" s="12"/>
    </row>
    <row r="17" spans="1:6" x14ac:dyDescent="0.2">
      <c r="A17" s="1"/>
      <c r="B17" s="12"/>
      <c r="C17" s="12"/>
    </row>
    <row r="18" spans="1:6" x14ac:dyDescent="0.2">
      <c r="A18" s="1"/>
      <c r="B18" s="12"/>
      <c r="C18" s="12"/>
    </row>
    <row r="19" spans="1:6" x14ac:dyDescent="0.2">
      <c r="A19" s="1"/>
      <c r="B19" s="12"/>
      <c r="C19" s="12"/>
    </row>
    <row r="20" spans="1:6" x14ac:dyDescent="0.2">
      <c r="A20" s="1"/>
      <c r="B20" s="12"/>
      <c r="C20" s="12"/>
    </row>
    <row r="21" spans="1:6" x14ac:dyDescent="0.2">
      <c r="A21" s="1"/>
      <c r="B21" s="12"/>
      <c r="C21" s="12"/>
    </row>
    <row r="22" spans="1:6" x14ac:dyDescent="0.2">
      <c r="A22" s="1"/>
      <c r="B22" s="12"/>
      <c r="C22" s="12"/>
    </row>
    <row r="23" spans="1:6" x14ac:dyDescent="0.2">
      <c r="A23" s="1"/>
      <c r="B23" s="12"/>
      <c r="C23" s="12"/>
    </row>
    <row r="24" spans="1:6" x14ac:dyDescent="0.2">
      <c r="F24" s="103"/>
    </row>
    <row r="25" spans="1:6" x14ac:dyDescent="0.2">
      <c r="F25" s="103"/>
    </row>
    <row r="26" spans="1:6" x14ac:dyDescent="0.2">
      <c r="F26" s="103"/>
    </row>
    <row r="27" spans="1:6" x14ac:dyDescent="0.2">
      <c r="F27" s="103"/>
    </row>
    <row r="28" spans="1:6" x14ac:dyDescent="0.2">
      <c r="F28" s="103"/>
    </row>
    <row r="29" spans="1:6" x14ac:dyDescent="0.2">
      <c r="F29" s="103"/>
    </row>
  </sheetData>
  <mergeCells count="6">
    <mergeCell ref="E4:E5"/>
    <mergeCell ref="A1:D1"/>
    <mergeCell ref="A2:D2"/>
    <mergeCell ref="A4:A5"/>
    <mergeCell ref="D4:D5"/>
    <mergeCell ref="B4:C4"/>
  </mergeCells>
  <phoneticPr fontId="8" type="noConversion"/>
  <printOptions horizontalCentered="1"/>
  <pageMargins left="0.74803149606299213" right="0.74803149606299213" top="0.98425196850393704" bottom="0.98425196850393704" header="0.51181102362204722" footer="0.51181102362204722"/>
  <pageSetup orientation="landscape" r:id="rId1"/>
  <headerFooter alignWithMargins="0">
    <oddHeader xml:space="preserve">&amp;R&amp;"Arial,Negrita"&amp;9Anexo  - Presupuesto Detallado&amp;"Arial,Normal"
EC-L1098&amp;10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opLeftCell="A16" zoomScale="90" zoomScaleNormal="90" zoomScaleSheetLayoutView="100" workbookViewId="0">
      <selection activeCell="G35" sqref="G35"/>
    </sheetView>
  </sheetViews>
  <sheetFormatPr defaultColWidth="11.42578125" defaultRowHeight="12.75" x14ac:dyDescent="0.2"/>
  <cols>
    <col min="1" max="1" width="42.140625" style="31" customWidth="1"/>
    <col min="2" max="2" width="16.28515625" style="31" customWidth="1"/>
    <col min="3" max="3" width="16.5703125" style="26" customWidth="1"/>
    <col min="4" max="4" width="10.28515625" style="26" customWidth="1"/>
    <col min="5" max="5" width="10.42578125" style="26" customWidth="1"/>
    <col min="6" max="6" width="13.85546875" style="26" bestFit="1" customWidth="1"/>
    <col min="7" max="7" width="12.85546875" style="26" customWidth="1"/>
    <col min="8" max="8" width="13.28515625" style="26" customWidth="1"/>
    <col min="9" max="16384" width="11.42578125" style="26"/>
  </cols>
  <sheetData>
    <row r="1" spans="1:8" s="61" customFormat="1" ht="12.75" customHeight="1" x14ac:dyDescent="0.2">
      <c r="A1" s="260" t="str">
        <f>+Consolidated!A6</f>
        <v xml:space="preserve">Component I. Reduction of the use of pretrial detention </v>
      </c>
      <c r="B1" s="261" t="s">
        <v>68</v>
      </c>
      <c r="C1" s="259" t="s">
        <v>12</v>
      </c>
      <c r="D1" s="259" t="s">
        <v>16</v>
      </c>
      <c r="E1" s="259" t="s">
        <v>13</v>
      </c>
      <c r="F1" s="259" t="s">
        <v>4</v>
      </c>
      <c r="G1" s="259" t="s">
        <v>14</v>
      </c>
      <c r="H1" s="259"/>
    </row>
    <row r="2" spans="1:8" s="61" customFormat="1" ht="12.75" customHeight="1" x14ac:dyDescent="0.2">
      <c r="A2" s="260"/>
      <c r="B2" s="262"/>
      <c r="C2" s="259"/>
      <c r="D2" s="259"/>
      <c r="E2" s="259"/>
      <c r="F2" s="259"/>
      <c r="G2" s="152" t="s">
        <v>8</v>
      </c>
      <c r="H2" s="152" t="s">
        <v>9</v>
      </c>
    </row>
    <row r="3" spans="1:8" s="61" customFormat="1" ht="12.75" customHeight="1" x14ac:dyDescent="0.2">
      <c r="A3" s="263" t="s">
        <v>117</v>
      </c>
      <c r="B3" s="269"/>
      <c r="C3" s="269"/>
      <c r="D3" s="269"/>
      <c r="E3" s="269"/>
      <c r="F3" s="269"/>
      <c r="G3" s="269"/>
      <c r="H3" s="270"/>
    </row>
    <row r="4" spans="1:8" s="4" customFormat="1" ht="28.5" customHeight="1" x14ac:dyDescent="0.2">
      <c r="A4" s="123" t="s">
        <v>119</v>
      </c>
      <c r="B4" s="123" t="s">
        <v>72</v>
      </c>
      <c r="C4" s="110" t="s">
        <v>20</v>
      </c>
      <c r="D4" s="112">
        <v>4000</v>
      </c>
      <c r="E4" s="125">
        <f>48*2</f>
        <v>96</v>
      </c>
      <c r="F4" s="117">
        <f>D4*E4</f>
        <v>384000</v>
      </c>
      <c r="G4" s="117">
        <f>E4*D4</f>
        <v>384000</v>
      </c>
      <c r="H4" s="126"/>
    </row>
    <row r="5" spans="1:8" s="29" customFormat="1" ht="25.5" x14ac:dyDescent="0.2">
      <c r="A5" s="123" t="s">
        <v>118</v>
      </c>
      <c r="B5" s="123" t="s">
        <v>72</v>
      </c>
      <c r="C5" s="124" t="s">
        <v>20</v>
      </c>
      <c r="D5" s="112">
        <v>500</v>
      </c>
      <c r="E5" s="125">
        <f>SUM(48*15)</f>
        <v>720</v>
      </c>
      <c r="F5" s="117">
        <f t="shared" ref="F5" si="0">D5*E5</f>
        <v>360000</v>
      </c>
      <c r="G5" s="117">
        <f>F5</f>
        <v>360000</v>
      </c>
      <c r="H5" s="126">
        <v>0</v>
      </c>
    </row>
    <row r="6" spans="1:8" s="29" customFormat="1" ht="81" customHeight="1" x14ac:dyDescent="0.2">
      <c r="A6" s="123" t="s">
        <v>157</v>
      </c>
      <c r="B6" s="123" t="s">
        <v>65</v>
      </c>
      <c r="C6" s="124" t="s">
        <v>69</v>
      </c>
      <c r="D6" s="112">
        <v>12000</v>
      </c>
      <c r="E6" s="125">
        <v>12</v>
      </c>
      <c r="F6" s="117">
        <f t="shared" ref="F6" si="1">D6*E6</f>
        <v>144000</v>
      </c>
      <c r="G6" s="117">
        <f t="shared" ref="G6:G9" si="2">F6</f>
        <v>144000</v>
      </c>
      <c r="H6" s="126">
        <v>0</v>
      </c>
    </row>
    <row r="7" spans="1:8" s="29" customFormat="1" ht="12.75" customHeight="1" x14ac:dyDescent="0.2">
      <c r="A7" s="266" t="s">
        <v>121</v>
      </c>
      <c r="B7" s="108" t="s">
        <v>78</v>
      </c>
      <c r="C7" s="109" t="s">
        <v>71</v>
      </c>
      <c r="D7" s="112">
        <v>1500</v>
      </c>
      <c r="E7" s="125">
        <v>12</v>
      </c>
      <c r="F7" s="117">
        <f t="shared" ref="F7:F8" si="3">SUM(D7*E7)</f>
        <v>18000</v>
      </c>
      <c r="G7" s="117">
        <f t="shared" si="2"/>
        <v>18000</v>
      </c>
      <c r="H7" s="126">
        <v>0</v>
      </c>
    </row>
    <row r="8" spans="1:8" s="29" customFormat="1" x14ac:dyDescent="0.2">
      <c r="A8" s="267"/>
      <c r="B8" s="108" t="s">
        <v>79</v>
      </c>
      <c r="C8" s="109" t="s">
        <v>71</v>
      </c>
      <c r="D8" s="112">
        <v>400</v>
      </c>
      <c r="E8" s="125">
        <v>12</v>
      </c>
      <c r="F8" s="117">
        <f t="shared" si="3"/>
        <v>4800</v>
      </c>
      <c r="G8" s="117">
        <f t="shared" si="2"/>
        <v>4800</v>
      </c>
      <c r="H8" s="126">
        <v>0</v>
      </c>
    </row>
    <row r="9" spans="1:8" s="29" customFormat="1" ht="30" customHeight="1" x14ac:dyDescent="0.2">
      <c r="A9" s="268"/>
      <c r="B9" s="108" t="s">
        <v>80</v>
      </c>
      <c r="C9" s="109" t="s">
        <v>71</v>
      </c>
      <c r="D9" s="112">
        <v>25000</v>
      </c>
      <c r="E9" s="125">
        <v>1</v>
      </c>
      <c r="F9" s="117">
        <f t="shared" ref="F9" si="4">SUM(D9*E9)</f>
        <v>25000</v>
      </c>
      <c r="G9" s="117">
        <f t="shared" si="2"/>
        <v>25000</v>
      </c>
      <c r="H9" s="126">
        <v>0</v>
      </c>
    </row>
    <row r="10" spans="1:8" s="29" customFormat="1" ht="38.25" customHeight="1" x14ac:dyDescent="0.2">
      <c r="A10" s="127" t="s">
        <v>120</v>
      </c>
      <c r="B10" s="123" t="s">
        <v>65</v>
      </c>
      <c r="C10" s="124" t="s">
        <v>69</v>
      </c>
      <c r="D10" s="112">
        <v>15000</v>
      </c>
      <c r="E10" s="125">
        <v>1</v>
      </c>
      <c r="F10" s="117">
        <f t="shared" ref="F10" si="5">D10*E10</f>
        <v>15000</v>
      </c>
      <c r="G10" s="117">
        <f>F10</f>
        <v>15000</v>
      </c>
      <c r="H10" s="126">
        <v>0</v>
      </c>
    </row>
    <row r="11" spans="1:8" s="60" customFormat="1" ht="48" customHeight="1" x14ac:dyDescent="0.2">
      <c r="A11" s="127" t="s">
        <v>129</v>
      </c>
      <c r="B11" s="123" t="s">
        <v>65</v>
      </c>
      <c r="C11" s="124" t="s">
        <v>69</v>
      </c>
      <c r="D11" s="112">
        <v>15000</v>
      </c>
      <c r="E11" s="125">
        <v>10</v>
      </c>
      <c r="F11" s="117">
        <f>D11*E11</f>
        <v>150000</v>
      </c>
      <c r="G11" s="117">
        <f>F11</f>
        <v>150000</v>
      </c>
      <c r="H11" s="126">
        <v>0</v>
      </c>
    </row>
    <row r="12" spans="1:8" s="60" customFormat="1" ht="63.75" x14ac:dyDescent="0.2">
      <c r="A12" s="127" t="s">
        <v>122</v>
      </c>
      <c r="B12" s="123" t="s">
        <v>65</v>
      </c>
      <c r="C12" s="124" t="s">
        <v>69</v>
      </c>
      <c r="D12" s="112">
        <v>20000</v>
      </c>
      <c r="E12" s="125">
        <v>2</v>
      </c>
      <c r="F12" s="117">
        <f>D12*E12</f>
        <v>40000</v>
      </c>
      <c r="G12" s="117">
        <f>F12</f>
        <v>40000</v>
      </c>
      <c r="H12" s="126">
        <v>0</v>
      </c>
    </row>
    <row r="13" spans="1:8" s="60" customFormat="1" ht="13.5" customHeight="1" x14ac:dyDescent="0.2">
      <c r="A13" s="263" t="s">
        <v>123</v>
      </c>
      <c r="B13" s="264"/>
      <c r="C13" s="264"/>
      <c r="D13" s="264"/>
      <c r="E13" s="264"/>
      <c r="F13" s="264"/>
      <c r="G13" s="264"/>
      <c r="H13" s="265"/>
    </row>
    <row r="14" spans="1:8" s="29" customFormat="1" ht="38.25" x14ac:dyDescent="0.2">
      <c r="A14" s="127" t="s">
        <v>124</v>
      </c>
      <c r="B14" s="123" t="s">
        <v>65</v>
      </c>
      <c r="C14" s="124" t="s">
        <v>69</v>
      </c>
      <c r="D14" s="112">
        <v>20000</v>
      </c>
      <c r="E14" s="125">
        <v>10</v>
      </c>
      <c r="F14" s="117">
        <f>D14*E14</f>
        <v>200000</v>
      </c>
      <c r="G14" s="117">
        <f>F14</f>
        <v>200000</v>
      </c>
      <c r="H14" s="126">
        <v>0</v>
      </c>
    </row>
    <row r="15" spans="1:8" s="29" customFormat="1" ht="25.5" x14ac:dyDescent="0.2">
      <c r="A15" s="108" t="s">
        <v>125</v>
      </c>
      <c r="B15" s="123" t="s">
        <v>65</v>
      </c>
      <c r="C15" s="124" t="s">
        <v>69</v>
      </c>
      <c r="D15" s="112">
        <v>20000</v>
      </c>
      <c r="E15" s="125">
        <v>20</v>
      </c>
      <c r="F15" s="117">
        <f>E15*D15</f>
        <v>400000</v>
      </c>
      <c r="G15" s="117">
        <f>F15</f>
        <v>400000</v>
      </c>
      <c r="H15" s="126">
        <v>0</v>
      </c>
    </row>
    <row r="16" spans="1:8" s="29" customFormat="1" x14ac:dyDescent="0.2">
      <c r="A16" s="266" t="s">
        <v>126</v>
      </c>
      <c r="B16" s="108" t="s">
        <v>78</v>
      </c>
      <c r="C16" s="109" t="s">
        <v>71</v>
      </c>
      <c r="D16" s="112">
        <v>1500</v>
      </c>
      <c r="E16" s="125">
        <v>15</v>
      </c>
      <c r="F16" s="117">
        <f t="shared" ref="F16:F17" si="6">SUM(D16*E16)</f>
        <v>22500</v>
      </c>
      <c r="G16" s="117">
        <f t="shared" ref="G16:G18" si="7">F16</f>
        <v>22500</v>
      </c>
      <c r="H16" s="126">
        <v>0</v>
      </c>
    </row>
    <row r="17" spans="1:8" s="29" customFormat="1" x14ac:dyDescent="0.2">
      <c r="A17" s="267"/>
      <c r="B17" s="108" t="s">
        <v>79</v>
      </c>
      <c r="C17" s="109" t="s">
        <v>71</v>
      </c>
      <c r="D17" s="112">
        <v>400</v>
      </c>
      <c r="E17" s="125">
        <v>15</v>
      </c>
      <c r="F17" s="117">
        <f t="shared" si="6"/>
        <v>6000</v>
      </c>
      <c r="G17" s="117">
        <f t="shared" si="7"/>
        <v>6000</v>
      </c>
      <c r="H17" s="126">
        <v>0</v>
      </c>
    </row>
    <row r="18" spans="1:8" s="29" customFormat="1" ht="25.5" x14ac:dyDescent="0.2">
      <c r="A18" s="268"/>
      <c r="B18" s="108" t="s">
        <v>80</v>
      </c>
      <c r="C18" s="109" t="s">
        <v>71</v>
      </c>
      <c r="D18" s="112">
        <v>25000</v>
      </c>
      <c r="E18" s="125">
        <v>1</v>
      </c>
      <c r="F18" s="117">
        <f t="shared" ref="F18" si="8">SUM(D18*E18)</f>
        <v>25000</v>
      </c>
      <c r="G18" s="117">
        <f t="shared" si="7"/>
        <v>25000</v>
      </c>
      <c r="H18" s="126">
        <v>0</v>
      </c>
    </row>
    <row r="19" spans="1:8" s="29" customFormat="1" x14ac:dyDescent="0.2">
      <c r="A19" s="263" t="s">
        <v>127</v>
      </c>
      <c r="B19" s="264"/>
      <c r="C19" s="264"/>
      <c r="D19" s="264"/>
      <c r="E19" s="264"/>
      <c r="F19" s="264"/>
      <c r="G19" s="264"/>
      <c r="H19" s="265"/>
    </row>
    <row r="20" spans="1:8" s="60" customFormat="1" ht="25.5" x14ac:dyDescent="0.2">
      <c r="A20" s="123" t="s">
        <v>128</v>
      </c>
      <c r="B20" s="123" t="s">
        <v>65</v>
      </c>
      <c r="C20" s="124" t="s">
        <v>69</v>
      </c>
      <c r="D20" s="112">
        <v>40000</v>
      </c>
      <c r="E20" s="125">
        <v>10</v>
      </c>
      <c r="F20" s="117">
        <f t="shared" ref="F20:F21" si="9">D20*E20</f>
        <v>400000</v>
      </c>
      <c r="G20" s="117">
        <f t="shared" ref="G20:G24" si="10">F20</f>
        <v>400000</v>
      </c>
      <c r="H20" s="126">
        <v>0</v>
      </c>
    </row>
    <row r="21" spans="1:8" s="29" customFormat="1" ht="25.5" x14ac:dyDescent="0.2">
      <c r="A21" s="123" t="s">
        <v>130</v>
      </c>
      <c r="B21" s="123" t="s">
        <v>131</v>
      </c>
      <c r="C21" s="124" t="s">
        <v>69</v>
      </c>
      <c r="D21" s="112">
        <v>250</v>
      </c>
      <c r="E21" s="125">
        <f>10*20*12</f>
        <v>2400</v>
      </c>
      <c r="F21" s="117">
        <f t="shared" si="9"/>
        <v>600000</v>
      </c>
      <c r="G21" s="117">
        <f t="shared" si="10"/>
        <v>600000</v>
      </c>
      <c r="H21" s="126">
        <v>0</v>
      </c>
    </row>
    <row r="22" spans="1:8" s="29" customFormat="1" x14ac:dyDescent="0.2">
      <c r="A22" s="266" t="s">
        <v>134</v>
      </c>
      <c r="B22" s="108" t="s">
        <v>78</v>
      </c>
      <c r="C22" s="109" t="s">
        <v>71</v>
      </c>
      <c r="D22" s="112">
        <v>1500</v>
      </c>
      <c r="E22" s="125">
        <v>30</v>
      </c>
      <c r="F22" s="117">
        <f t="shared" ref="F22:F23" si="11">SUM(D22*E22)</f>
        <v>45000</v>
      </c>
      <c r="G22" s="117">
        <f t="shared" si="10"/>
        <v>45000</v>
      </c>
      <c r="H22" s="126">
        <v>0</v>
      </c>
    </row>
    <row r="23" spans="1:8" s="60" customFormat="1" x14ac:dyDescent="0.2">
      <c r="A23" s="267"/>
      <c r="B23" s="108" t="s">
        <v>79</v>
      </c>
      <c r="C23" s="109" t="s">
        <v>71</v>
      </c>
      <c r="D23" s="112">
        <v>400</v>
      </c>
      <c r="E23" s="125">
        <v>30</v>
      </c>
      <c r="F23" s="117">
        <f t="shared" si="11"/>
        <v>12000</v>
      </c>
      <c r="G23" s="117">
        <f t="shared" si="10"/>
        <v>12000</v>
      </c>
      <c r="H23" s="126">
        <v>0</v>
      </c>
    </row>
    <row r="24" spans="1:8" s="60" customFormat="1" ht="25.5" x14ac:dyDescent="0.2">
      <c r="A24" s="267"/>
      <c r="B24" s="108" t="s">
        <v>80</v>
      </c>
      <c r="C24" s="109" t="s">
        <v>71</v>
      </c>
      <c r="D24" s="112">
        <v>25000</v>
      </c>
      <c r="E24" s="125">
        <v>1</v>
      </c>
      <c r="F24" s="117">
        <f t="shared" ref="F24" si="12">SUM(D24*E24)</f>
        <v>25000</v>
      </c>
      <c r="G24" s="117">
        <f t="shared" si="10"/>
        <v>25000</v>
      </c>
      <c r="H24" s="126">
        <v>0</v>
      </c>
    </row>
    <row r="25" spans="1:8" s="60" customFormat="1" x14ac:dyDescent="0.2">
      <c r="A25" s="268"/>
      <c r="B25" s="108" t="s">
        <v>133</v>
      </c>
      <c r="C25" s="109" t="s">
        <v>71</v>
      </c>
      <c r="D25" s="112">
        <v>50000</v>
      </c>
      <c r="E25" s="125">
        <v>1</v>
      </c>
      <c r="F25" s="117">
        <f t="shared" ref="F25" si="13">SUM(D25*E25)</f>
        <v>50000</v>
      </c>
      <c r="G25" s="117">
        <f t="shared" ref="G25" si="14">F25</f>
        <v>50000</v>
      </c>
      <c r="H25" s="126"/>
    </row>
    <row r="26" spans="1:8" s="60" customFormat="1" x14ac:dyDescent="0.2">
      <c r="A26" s="127" t="s">
        <v>132</v>
      </c>
      <c r="B26" s="144" t="s">
        <v>65</v>
      </c>
      <c r="C26" s="144" t="s">
        <v>71</v>
      </c>
      <c r="D26" s="145">
        <v>90000</v>
      </c>
      <c r="E26" s="146">
        <v>1</v>
      </c>
      <c r="F26" s="140">
        <f>E26*D26</f>
        <v>90000</v>
      </c>
      <c r="G26" s="140">
        <f>F26</f>
        <v>90000</v>
      </c>
      <c r="H26" s="147"/>
    </row>
    <row r="27" spans="1:8" s="29" customFormat="1" x14ac:dyDescent="0.2">
      <c r="A27" s="136" t="s">
        <v>135</v>
      </c>
      <c r="B27" s="137"/>
      <c r="C27" s="137"/>
      <c r="D27" s="137"/>
      <c r="E27" s="137"/>
      <c r="F27" s="137"/>
      <c r="G27" s="137"/>
      <c r="H27" s="138"/>
    </row>
    <row r="28" spans="1:8" s="29" customFormat="1" ht="51" x14ac:dyDescent="0.2">
      <c r="A28" s="123" t="s">
        <v>136</v>
      </c>
      <c r="B28" s="123" t="s">
        <v>65</v>
      </c>
      <c r="C28" s="124" t="s">
        <v>69</v>
      </c>
      <c r="D28" s="112">
        <v>20000</v>
      </c>
      <c r="E28" s="125">
        <v>5</v>
      </c>
      <c r="F28" s="117">
        <f>D28*E28</f>
        <v>100000</v>
      </c>
      <c r="G28" s="117">
        <f>F28</f>
        <v>100000</v>
      </c>
      <c r="H28" s="126">
        <v>0</v>
      </c>
    </row>
    <row r="29" spans="1:8" s="29" customFormat="1" ht="41.25" customHeight="1" x14ac:dyDescent="0.2">
      <c r="A29" s="123" t="s">
        <v>137</v>
      </c>
      <c r="B29" s="123" t="s">
        <v>65</v>
      </c>
      <c r="C29" s="124" t="s">
        <v>69</v>
      </c>
      <c r="D29" s="112">
        <v>20000</v>
      </c>
      <c r="E29" s="125">
        <v>5</v>
      </c>
      <c r="F29" s="117">
        <f>E29*D29</f>
        <v>100000</v>
      </c>
      <c r="G29" s="117">
        <f>F29</f>
        <v>100000</v>
      </c>
      <c r="H29" s="126">
        <v>0</v>
      </c>
    </row>
    <row r="30" spans="1:8" s="29" customFormat="1" ht="46.5" customHeight="1" x14ac:dyDescent="0.2">
      <c r="A30" s="123" t="s">
        <v>138</v>
      </c>
      <c r="B30" s="144" t="s">
        <v>65</v>
      </c>
      <c r="C30" s="144" t="s">
        <v>71</v>
      </c>
      <c r="D30" s="145">
        <v>75000</v>
      </c>
      <c r="E30" s="146">
        <v>1</v>
      </c>
      <c r="F30" s="140">
        <f>E30*D30</f>
        <v>75000</v>
      </c>
      <c r="G30" s="140">
        <f>F30</f>
        <v>75000</v>
      </c>
      <c r="H30" s="147"/>
    </row>
    <row r="31" spans="1:8" s="29" customFormat="1" ht="33.75" customHeight="1" x14ac:dyDescent="0.2">
      <c r="A31" s="266" t="s">
        <v>139</v>
      </c>
      <c r="B31" s="108" t="s">
        <v>78</v>
      </c>
      <c r="C31" s="109" t="s">
        <v>71</v>
      </c>
      <c r="D31" s="112">
        <v>1500</v>
      </c>
      <c r="E31" s="125">
        <v>5</v>
      </c>
      <c r="F31" s="117">
        <f t="shared" ref="F31:F34" si="15">SUM(D31*E31)</f>
        <v>7500</v>
      </c>
      <c r="G31" s="117">
        <f t="shared" ref="G31:G34" si="16">F31</f>
        <v>7500</v>
      </c>
      <c r="H31" s="126">
        <v>0</v>
      </c>
    </row>
    <row r="32" spans="1:8" s="29" customFormat="1" ht="33.75" customHeight="1" x14ac:dyDescent="0.2">
      <c r="A32" s="267"/>
      <c r="B32" s="108" t="s">
        <v>79</v>
      </c>
      <c r="C32" s="109" t="s">
        <v>71</v>
      </c>
      <c r="D32" s="112">
        <v>400</v>
      </c>
      <c r="E32" s="125">
        <v>5</v>
      </c>
      <c r="F32" s="117">
        <f t="shared" si="15"/>
        <v>2000</v>
      </c>
      <c r="G32" s="117">
        <f t="shared" si="16"/>
        <v>2000</v>
      </c>
      <c r="H32" s="126">
        <v>0</v>
      </c>
    </row>
    <row r="33" spans="1:8" s="29" customFormat="1" ht="25.5" x14ac:dyDescent="0.2">
      <c r="A33" s="267"/>
      <c r="B33" s="108" t="s">
        <v>80</v>
      </c>
      <c r="C33" s="109" t="s">
        <v>71</v>
      </c>
      <c r="D33" s="112">
        <v>25000</v>
      </c>
      <c r="E33" s="125">
        <v>1</v>
      </c>
      <c r="F33" s="117">
        <f t="shared" si="15"/>
        <v>25000</v>
      </c>
      <c r="G33" s="117">
        <f t="shared" si="16"/>
        <v>25000</v>
      </c>
      <c r="H33" s="126">
        <v>0</v>
      </c>
    </row>
    <row r="34" spans="1:8" s="60" customFormat="1" x14ac:dyDescent="0.2">
      <c r="A34" s="268"/>
      <c r="B34" s="108" t="s">
        <v>133</v>
      </c>
      <c r="C34" s="109" t="s">
        <v>71</v>
      </c>
      <c r="D34" s="112">
        <v>50000</v>
      </c>
      <c r="E34" s="125">
        <v>1</v>
      </c>
      <c r="F34" s="117">
        <f t="shared" si="15"/>
        <v>50000</v>
      </c>
      <c r="G34" s="117">
        <f t="shared" si="16"/>
        <v>50000</v>
      </c>
      <c r="H34" s="126"/>
    </row>
    <row r="35" spans="1:8" x14ac:dyDescent="0.2">
      <c r="A35" s="258" t="s">
        <v>15</v>
      </c>
      <c r="B35" s="258"/>
      <c r="C35" s="258"/>
      <c r="D35" s="258"/>
      <c r="E35" s="258"/>
      <c r="F35" s="128">
        <f>SUM(F4:F12,F14:F18,F20:F34)</f>
        <v>3375800</v>
      </c>
      <c r="G35" s="128">
        <f>SUM(G4:G12,G14:G18,G20:G34)</f>
        <v>3375800</v>
      </c>
      <c r="H35" s="128">
        <f>SUM(H14:H26,H11,H10,H5:H5)</f>
        <v>0</v>
      </c>
    </row>
    <row r="36" spans="1:8" x14ac:dyDescent="0.2">
      <c r="A36" s="82"/>
      <c r="B36" s="82"/>
      <c r="C36" s="82"/>
      <c r="D36" s="82"/>
      <c r="E36" s="82"/>
      <c r="F36" s="82"/>
      <c r="G36" s="68">
        <f>+G35/F35</f>
        <v>1</v>
      </c>
      <c r="H36" s="68">
        <f>+H35/F35</f>
        <v>0</v>
      </c>
    </row>
    <row r="37" spans="1:8" x14ac:dyDescent="0.2">
      <c r="F37" s="33"/>
    </row>
    <row r="38" spans="1:8" x14ac:dyDescent="0.2">
      <c r="F38" s="32"/>
      <c r="G38" s="33"/>
    </row>
  </sheetData>
  <mergeCells count="15">
    <mergeCell ref="A35:E35"/>
    <mergeCell ref="F1:F2"/>
    <mergeCell ref="G1:H1"/>
    <mergeCell ref="A1:A2"/>
    <mergeCell ref="C1:C2"/>
    <mergeCell ref="D1:D2"/>
    <mergeCell ref="E1:E2"/>
    <mergeCell ref="B1:B2"/>
    <mergeCell ref="A13:H13"/>
    <mergeCell ref="A7:A9"/>
    <mergeCell ref="A3:H3"/>
    <mergeCell ref="A16:A18"/>
    <mergeCell ref="A19:H19"/>
    <mergeCell ref="A22:A25"/>
    <mergeCell ref="A31:A34"/>
  </mergeCells>
  <phoneticPr fontId="0" type="noConversion"/>
  <printOptions horizontalCentered="1"/>
  <pageMargins left="0.23622047244094491" right="0.23622047244094491" top="0.98425196850393704" bottom="0.98425196850393704" header="0.51181102362204722" footer="0.51181102362204722"/>
  <pageSetup scale="76" orientation="landscape" horizontalDpi="200" verticalDpi="200" r:id="rId1"/>
  <headerFooter alignWithMargins="0"/>
  <ignoredErrors>
    <ignoredError sqref="F1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opLeftCell="A7" zoomScale="85" zoomScaleNormal="85" zoomScaleSheetLayoutView="100" workbookViewId="0">
      <selection activeCell="J22" sqref="J22"/>
    </sheetView>
  </sheetViews>
  <sheetFormatPr defaultColWidth="11.42578125" defaultRowHeight="12.75" x14ac:dyDescent="0.2"/>
  <cols>
    <col min="1" max="1" width="49.28515625" style="31" customWidth="1"/>
    <col min="2" max="2" width="17.7109375" style="31" customWidth="1"/>
    <col min="3" max="3" width="11.7109375" style="26" customWidth="1"/>
    <col min="4" max="4" width="13" style="26" bestFit="1" customWidth="1"/>
    <col min="5" max="5" width="10.85546875" style="26" customWidth="1"/>
    <col min="6" max="6" width="13.28515625" style="26" customWidth="1"/>
    <col min="7" max="7" width="14.42578125" style="26" bestFit="1" customWidth="1"/>
    <col min="8" max="8" width="14.140625" style="26" bestFit="1" customWidth="1"/>
    <col min="9" max="9" width="11.42578125" style="26" customWidth="1"/>
    <col min="10" max="10" width="11.140625" style="26" bestFit="1" customWidth="1"/>
    <col min="11" max="16384" width="11.42578125" style="26"/>
  </cols>
  <sheetData>
    <row r="1" spans="1:8" s="30" customFormat="1" ht="16.5" customHeight="1" x14ac:dyDescent="0.2">
      <c r="A1" s="278" t="str">
        <f>+Consolidated!A7</f>
        <v xml:space="preserve">Component II. Increase in the use of alternative sentencing </v>
      </c>
      <c r="B1" s="282" t="s">
        <v>68</v>
      </c>
      <c r="C1" s="280" t="s">
        <v>12</v>
      </c>
      <c r="D1" s="280" t="s">
        <v>16</v>
      </c>
      <c r="E1" s="280" t="s">
        <v>13</v>
      </c>
      <c r="F1" s="276" t="s">
        <v>4</v>
      </c>
      <c r="G1" s="274" t="s">
        <v>17</v>
      </c>
      <c r="H1" s="275"/>
    </row>
    <row r="2" spans="1:8" s="30" customFormat="1" ht="22.5" customHeight="1" thickBot="1" x14ac:dyDescent="0.25">
      <c r="A2" s="279"/>
      <c r="B2" s="283"/>
      <c r="C2" s="281"/>
      <c r="D2" s="281"/>
      <c r="E2" s="281"/>
      <c r="F2" s="277"/>
      <c r="G2" s="113" t="s">
        <v>8</v>
      </c>
      <c r="H2" s="114" t="s">
        <v>9</v>
      </c>
    </row>
    <row r="3" spans="1:8" s="67" customFormat="1" ht="30.75" customHeight="1" x14ac:dyDescent="0.2">
      <c r="A3" s="148" t="s">
        <v>140</v>
      </c>
      <c r="B3" s="149"/>
      <c r="C3" s="149"/>
      <c r="D3" s="149"/>
      <c r="E3" s="149"/>
      <c r="F3" s="106"/>
      <c r="G3" s="106"/>
      <c r="H3" s="107">
        <v>0</v>
      </c>
    </row>
    <row r="4" spans="1:8" s="67" customFormat="1" ht="25.5" x14ac:dyDescent="0.2">
      <c r="A4" s="161" t="s">
        <v>141</v>
      </c>
      <c r="B4" s="108" t="s">
        <v>65</v>
      </c>
      <c r="C4" s="108" t="s">
        <v>71</v>
      </c>
      <c r="D4" s="112">
        <v>120000</v>
      </c>
      <c r="E4" s="125">
        <v>1</v>
      </c>
      <c r="F4" s="117">
        <f t="shared" ref="F4" si="0">D4*E4</f>
        <v>120000</v>
      </c>
      <c r="G4" s="117">
        <f>F4</f>
        <v>120000</v>
      </c>
      <c r="H4" s="126">
        <v>0</v>
      </c>
    </row>
    <row r="5" spans="1:8" s="67" customFormat="1" ht="33.75" customHeight="1" x14ac:dyDescent="0.2">
      <c r="A5" s="161" t="s">
        <v>142</v>
      </c>
      <c r="B5" s="108" t="s">
        <v>65</v>
      </c>
      <c r="C5" s="108" t="s">
        <v>71</v>
      </c>
      <c r="D5" s="112">
        <v>120000</v>
      </c>
      <c r="E5" s="125">
        <v>1</v>
      </c>
      <c r="F5" s="117">
        <f t="shared" ref="F5:F6" si="1">D5*E5</f>
        <v>120000</v>
      </c>
      <c r="G5" s="117">
        <f>F5</f>
        <v>120000</v>
      </c>
      <c r="H5" s="126">
        <v>0</v>
      </c>
    </row>
    <row r="6" spans="1:8" s="67" customFormat="1" ht="52.5" customHeight="1" thickBot="1" x14ac:dyDescent="0.25">
      <c r="A6" s="161" t="s">
        <v>143</v>
      </c>
      <c r="B6" s="123" t="s">
        <v>131</v>
      </c>
      <c r="C6" s="124" t="s">
        <v>69</v>
      </c>
      <c r="D6" s="112">
        <v>250</v>
      </c>
      <c r="E6" s="125">
        <f>10*20*12</f>
        <v>2400</v>
      </c>
      <c r="F6" s="117">
        <f t="shared" si="1"/>
        <v>600000</v>
      </c>
      <c r="G6" s="117">
        <f t="shared" ref="G6" si="2">F6</f>
        <v>600000</v>
      </c>
      <c r="H6" s="126">
        <v>0</v>
      </c>
    </row>
    <row r="7" spans="1:8" s="67" customFormat="1" ht="19.5" customHeight="1" x14ac:dyDescent="0.2">
      <c r="A7" s="148" t="s">
        <v>144</v>
      </c>
      <c r="B7" s="149"/>
      <c r="C7" s="149"/>
      <c r="D7" s="149"/>
      <c r="E7" s="149"/>
      <c r="F7" s="141"/>
      <c r="G7" s="141"/>
      <c r="H7" s="142">
        <v>0</v>
      </c>
    </row>
    <row r="8" spans="1:8" s="4" customFormat="1" ht="48.75" customHeight="1" x14ac:dyDescent="0.2">
      <c r="A8" s="266" t="s">
        <v>146</v>
      </c>
      <c r="B8" s="108" t="s">
        <v>78</v>
      </c>
      <c r="C8" s="109" t="s">
        <v>71</v>
      </c>
      <c r="D8" s="112">
        <v>1500</v>
      </c>
      <c r="E8" s="125">
        <v>25</v>
      </c>
      <c r="F8" s="117">
        <f t="shared" ref="F8:F11" si="3">SUM(D8*E8)</f>
        <v>37500</v>
      </c>
      <c r="G8" s="117">
        <f t="shared" ref="G8:G11" si="4">F8</f>
        <v>37500</v>
      </c>
      <c r="H8" s="126">
        <v>0</v>
      </c>
    </row>
    <row r="9" spans="1:8" s="4" customFormat="1" ht="48.75" customHeight="1" x14ac:dyDescent="0.2">
      <c r="A9" s="267"/>
      <c r="B9" s="108" t="s">
        <v>79</v>
      </c>
      <c r="C9" s="109" t="s">
        <v>71</v>
      </c>
      <c r="D9" s="112">
        <v>400</v>
      </c>
      <c r="E9" s="125">
        <v>25</v>
      </c>
      <c r="F9" s="117">
        <f t="shared" si="3"/>
        <v>10000</v>
      </c>
      <c r="G9" s="117">
        <f t="shared" si="4"/>
        <v>10000</v>
      </c>
      <c r="H9" s="126">
        <v>0</v>
      </c>
    </row>
    <row r="10" spans="1:8" s="4" customFormat="1" ht="48.75" customHeight="1" x14ac:dyDescent="0.2">
      <c r="A10" s="267"/>
      <c r="B10" s="108" t="s">
        <v>189</v>
      </c>
      <c r="C10" s="109" t="s">
        <v>71</v>
      </c>
      <c r="D10" s="112">
        <v>25000</v>
      </c>
      <c r="E10" s="125">
        <v>1</v>
      </c>
      <c r="F10" s="117">
        <f t="shared" si="3"/>
        <v>25000</v>
      </c>
      <c r="G10" s="117">
        <f t="shared" si="4"/>
        <v>25000</v>
      </c>
      <c r="H10" s="126">
        <v>0</v>
      </c>
    </row>
    <row r="11" spans="1:8" s="4" customFormat="1" ht="33" customHeight="1" x14ac:dyDescent="0.2">
      <c r="A11" s="268"/>
      <c r="B11" s="108" t="s">
        <v>133</v>
      </c>
      <c r="C11" s="109" t="s">
        <v>71</v>
      </c>
      <c r="D11" s="112">
        <v>50000</v>
      </c>
      <c r="E11" s="125">
        <v>1</v>
      </c>
      <c r="F11" s="117">
        <f t="shared" si="3"/>
        <v>50000</v>
      </c>
      <c r="G11" s="117">
        <f t="shared" si="4"/>
        <v>50000</v>
      </c>
      <c r="H11" s="126"/>
    </row>
    <row r="12" spans="1:8" customFormat="1" ht="30.75" customHeight="1" x14ac:dyDescent="0.2">
      <c r="A12" s="161" t="s">
        <v>145</v>
      </c>
      <c r="B12" s="108" t="s">
        <v>65</v>
      </c>
      <c r="C12" s="109" t="s">
        <v>71</v>
      </c>
      <c r="D12" s="112">
        <v>150000</v>
      </c>
      <c r="E12" s="125">
        <v>5</v>
      </c>
      <c r="F12" s="117">
        <f t="shared" ref="F12" si="5">SUM(D12*E12)</f>
        <v>750000</v>
      </c>
      <c r="G12" s="117">
        <f t="shared" ref="G12" si="6">F12</f>
        <v>750000</v>
      </c>
      <c r="H12" s="126">
        <v>0</v>
      </c>
    </row>
    <row r="13" spans="1:8" customFormat="1" ht="30.75" customHeight="1" x14ac:dyDescent="0.2">
      <c r="A13" s="162" t="s">
        <v>147</v>
      </c>
      <c r="B13" s="108" t="s">
        <v>65</v>
      </c>
      <c r="C13" s="108" t="s">
        <v>71</v>
      </c>
      <c r="D13" s="112">
        <v>20000</v>
      </c>
      <c r="E13" s="125">
        <v>17</v>
      </c>
      <c r="F13" s="117">
        <f>SUM(D13*E13)</f>
        <v>340000</v>
      </c>
      <c r="G13" s="117">
        <f>F13</f>
        <v>340000</v>
      </c>
      <c r="H13" s="126">
        <v>0</v>
      </c>
    </row>
    <row r="14" spans="1:8" customFormat="1" ht="30" customHeight="1" thickBot="1" x14ac:dyDescent="0.25">
      <c r="A14" s="163" t="s">
        <v>162</v>
      </c>
      <c r="B14" s="116" t="s">
        <v>153</v>
      </c>
      <c r="C14" s="109" t="s">
        <v>71</v>
      </c>
      <c r="D14" s="112">
        <v>250000</v>
      </c>
      <c r="E14" s="125">
        <v>1</v>
      </c>
      <c r="F14" s="117">
        <f t="shared" ref="F14" si="7">SUM(D14*E14)</f>
        <v>250000</v>
      </c>
      <c r="G14" s="117">
        <f t="shared" ref="G14" si="8">F14</f>
        <v>250000</v>
      </c>
      <c r="H14" s="126"/>
    </row>
    <row r="15" spans="1:8" customFormat="1" ht="30" customHeight="1" x14ac:dyDescent="0.2">
      <c r="A15" s="148" t="s">
        <v>148</v>
      </c>
      <c r="B15" s="149"/>
      <c r="C15" s="149"/>
      <c r="D15" s="149"/>
      <c r="E15" s="149"/>
      <c r="F15" s="141"/>
      <c r="G15" s="141"/>
      <c r="H15" s="142">
        <v>0</v>
      </c>
    </row>
    <row r="16" spans="1:8" customFormat="1" ht="34.5" customHeight="1" x14ac:dyDescent="0.2">
      <c r="A16" s="115" t="s">
        <v>151</v>
      </c>
      <c r="B16" s="120" t="s">
        <v>70</v>
      </c>
      <c r="C16" s="120" t="s">
        <v>20</v>
      </c>
      <c r="D16" s="118">
        <v>3800</v>
      </c>
      <c r="E16" s="110">
        <f>SUM(48*3)</f>
        <v>144</v>
      </c>
      <c r="F16" s="117">
        <f t="shared" ref="F16:F17" si="9">D16*E16</f>
        <v>547200</v>
      </c>
      <c r="G16" s="111">
        <f>F16</f>
        <v>547200</v>
      </c>
      <c r="H16" s="121">
        <v>0</v>
      </c>
    </row>
    <row r="17" spans="1:8" customFormat="1" ht="34.5" customHeight="1" x14ac:dyDescent="0.2">
      <c r="A17" s="115" t="s">
        <v>152</v>
      </c>
      <c r="B17" s="120" t="s">
        <v>70</v>
      </c>
      <c r="C17" s="120" t="s">
        <v>20</v>
      </c>
      <c r="D17" s="118">
        <v>850</v>
      </c>
      <c r="E17" s="110">
        <f>SUM(48*3)</f>
        <v>144</v>
      </c>
      <c r="F17" s="117">
        <f t="shared" si="9"/>
        <v>122400</v>
      </c>
      <c r="G17" s="111">
        <f>F17</f>
        <v>122400</v>
      </c>
      <c r="H17" s="121">
        <v>0</v>
      </c>
    </row>
    <row r="18" spans="1:8" customFormat="1" ht="34.5" customHeight="1" x14ac:dyDescent="0.2">
      <c r="A18" s="115" t="s">
        <v>149</v>
      </c>
      <c r="B18" s="120" t="s">
        <v>70</v>
      </c>
      <c r="C18" s="120" t="s">
        <v>20</v>
      </c>
      <c r="D18" s="118">
        <v>850</v>
      </c>
      <c r="E18" s="110">
        <v>48</v>
      </c>
      <c r="F18" s="119">
        <f>E18*D18</f>
        <v>40800</v>
      </c>
      <c r="G18" s="119">
        <f>F18</f>
        <v>40800</v>
      </c>
      <c r="H18" s="121">
        <v>0</v>
      </c>
    </row>
    <row r="19" spans="1:8" customFormat="1" ht="34.5" customHeight="1" x14ac:dyDescent="0.2">
      <c r="A19" s="266" t="s">
        <v>150</v>
      </c>
      <c r="B19" s="108" t="s">
        <v>78</v>
      </c>
      <c r="C19" s="109" t="s">
        <v>71</v>
      </c>
      <c r="D19" s="112">
        <v>1500</v>
      </c>
      <c r="E19" s="125">
        <v>10</v>
      </c>
      <c r="F19" s="117">
        <f t="shared" ref="F19:F22" si="10">SUM(D19*E19)</f>
        <v>15000</v>
      </c>
      <c r="G19" s="117">
        <f t="shared" ref="G19:G22" si="11">F19</f>
        <v>15000</v>
      </c>
      <c r="H19" s="126">
        <v>0</v>
      </c>
    </row>
    <row r="20" spans="1:8" customFormat="1" ht="34.5" customHeight="1" x14ac:dyDescent="0.2">
      <c r="A20" s="284"/>
      <c r="B20" s="108" t="s">
        <v>79</v>
      </c>
      <c r="C20" s="109" t="s">
        <v>71</v>
      </c>
      <c r="D20" s="112">
        <v>400</v>
      </c>
      <c r="E20" s="125">
        <v>10</v>
      </c>
      <c r="F20" s="117">
        <f t="shared" si="10"/>
        <v>4000</v>
      </c>
      <c r="G20" s="117">
        <f t="shared" si="11"/>
        <v>4000</v>
      </c>
      <c r="H20" s="126">
        <v>0</v>
      </c>
    </row>
    <row r="21" spans="1:8" customFormat="1" ht="34.5" customHeight="1" x14ac:dyDescent="0.2">
      <c r="A21" s="284"/>
      <c r="B21" s="108" t="s">
        <v>189</v>
      </c>
      <c r="C21" s="109" t="s">
        <v>71</v>
      </c>
      <c r="D21" s="112">
        <v>25000</v>
      </c>
      <c r="E21" s="125">
        <v>1</v>
      </c>
      <c r="F21" s="117">
        <f t="shared" si="10"/>
        <v>25000</v>
      </c>
      <c r="G21" s="117">
        <f t="shared" si="11"/>
        <v>25000</v>
      </c>
      <c r="H21" s="126">
        <v>0</v>
      </c>
    </row>
    <row r="22" spans="1:8" s="67" customFormat="1" ht="19.5" customHeight="1" x14ac:dyDescent="0.2">
      <c r="A22" s="285"/>
      <c r="B22" s="108" t="s">
        <v>133</v>
      </c>
      <c r="C22" s="109" t="s">
        <v>71</v>
      </c>
      <c r="D22" s="112">
        <v>50000</v>
      </c>
      <c r="E22" s="125">
        <v>1</v>
      </c>
      <c r="F22" s="117">
        <f t="shared" si="10"/>
        <v>50000</v>
      </c>
      <c r="G22" s="117">
        <f t="shared" si="11"/>
        <v>50000</v>
      </c>
      <c r="H22" s="126"/>
    </row>
    <row r="23" spans="1:8" s="4" customFormat="1" ht="41.25" customHeight="1" x14ac:dyDescent="0.2">
      <c r="A23" s="139" t="s">
        <v>162</v>
      </c>
      <c r="B23" s="116" t="s">
        <v>153</v>
      </c>
      <c r="C23" s="109" t="s">
        <v>71</v>
      </c>
      <c r="D23" s="112">
        <v>200000</v>
      </c>
      <c r="E23" s="125">
        <v>1</v>
      </c>
      <c r="F23" s="117">
        <f t="shared" ref="F23" si="12">SUM(D23*E23)</f>
        <v>200000</v>
      </c>
      <c r="G23" s="117">
        <f t="shared" ref="G23" si="13">F23</f>
        <v>200000</v>
      </c>
      <c r="H23" s="126"/>
    </row>
    <row r="24" spans="1:8" s="4" customFormat="1" ht="27.75" customHeight="1" thickBot="1" x14ac:dyDescent="0.25">
      <c r="A24" s="139"/>
      <c r="B24" s="116"/>
      <c r="C24" s="120"/>
      <c r="D24" s="118"/>
      <c r="E24" s="110"/>
      <c r="F24" s="140"/>
      <c r="G24" s="143"/>
      <c r="H24" s="121"/>
    </row>
    <row r="25" spans="1:8" ht="13.5" thickBot="1" x14ac:dyDescent="0.25">
      <c r="A25" s="271" t="s">
        <v>18</v>
      </c>
      <c r="B25" s="272"/>
      <c r="C25" s="272"/>
      <c r="D25" s="272"/>
      <c r="E25" s="273"/>
      <c r="F25" s="129">
        <f>SUM(F4:F23)</f>
        <v>3306900</v>
      </c>
      <c r="G25" s="129">
        <f>SUM(G4:G23)</f>
        <v>3306900</v>
      </c>
      <c r="H25" s="130">
        <f>SUM(H3:H24)</f>
        <v>0</v>
      </c>
    </row>
    <row r="26" spans="1:8" ht="13.5" thickBot="1" x14ac:dyDescent="0.25">
      <c r="F26" s="47"/>
      <c r="G26" s="44">
        <f>+G25/F25</f>
        <v>1</v>
      </c>
      <c r="H26" s="45">
        <f>+H25/F25</f>
        <v>0</v>
      </c>
    </row>
  </sheetData>
  <mergeCells count="10">
    <mergeCell ref="A25:E25"/>
    <mergeCell ref="G1:H1"/>
    <mergeCell ref="F1:F2"/>
    <mergeCell ref="A1:A2"/>
    <mergeCell ref="C1:C2"/>
    <mergeCell ref="D1:D2"/>
    <mergeCell ref="E1:E2"/>
    <mergeCell ref="B1:B2"/>
    <mergeCell ref="A8:A11"/>
    <mergeCell ref="A19:A22"/>
  </mergeCells>
  <phoneticPr fontId="8" type="noConversion"/>
  <printOptions horizontalCentered="1"/>
  <pageMargins left="0.23622047244094491" right="0.23622047244094491" top="0.98425196850393704" bottom="0.98425196850393704" header="0.51181102362204722" footer="0.51181102362204722"/>
  <pageSetup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4"/>
  <sheetViews>
    <sheetView zoomScale="140" zoomScaleNormal="140" zoomScaleSheetLayoutView="120" workbookViewId="0">
      <selection activeCell="C12" sqref="C12"/>
    </sheetView>
  </sheetViews>
  <sheetFormatPr defaultColWidth="11.42578125" defaultRowHeight="12.75" x14ac:dyDescent="0.2"/>
  <cols>
    <col min="1" max="1" width="41.85546875" customWidth="1"/>
    <col min="2" max="2" width="10.7109375" bestFit="1" customWidth="1"/>
    <col min="3" max="3" width="10.42578125" customWidth="1"/>
    <col min="4" max="4" width="11.42578125" bestFit="1" customWidth="1"/>
    <col min="5" max="5" width="13.85546875" customWidth="1"/>
    <col min="6" max="7" width="12.85546875" customWidth="1"/>
    <col min="8" max="12" width="11.42578125" style="4" customWidth="1"/>
  </cols>
  <sheetData>
    <row r="1" spans="1:7" ht="13.5" customHeight="1" x14ac:dyDescent="0.2">
      <c r="A1" s="297" t="str">
        <f>+Consolidated!A8</f>
        <v>Project Administration</v>
      </c>
      <c r="B1" s="295" t="s">
        <v>12</v>
      </c>
      <c r="C1" s="295" t="s">
        <v>16</v>
      </c>
      <c r="D1" s="295" t="s">
        <v>13</v>
      </c>
      <c r="E1" s="291" t="s">
        <v>4</v>
      </c>
      <c r="F1" s="293" t="s">
        <v>17</v>
      </c>
      <c r="G1" s="294"/>
    </row>
    <row r="2" spans="1:7" ht="13.5" thickBot="1" x14ac:dyDescent="0.25">
      <c r="A2" s="298"/>
      <c r="B2" s="296"/>
      <c r="C2" s="296"/>
      <c r="D2" s="296"/>
      <c r="E2" s="292"/>
      <c r="F2" s="84" t="s">
        <v>8</v>
      </c>
      <c r="G2" s="85" t="s">
        <v>9</v>
      </c>
    </row>
    <row r="3" spans="1:7" x14ac:dyDescent="0.2">
      <c r="A3" s="289" t="s">
        <v>19</v>
      </c>
      <c r="B3" s="290" t="s">
        <v>0</v>
      </c>
      <c r="C3" s="290" t="s">
        <v>1</v>
      </c>
      <c r="D3" s="290" t="s">
        <v>2</v>
      </c>
      <c r="E3" s="42">
        <f>SUM(E4:E10)</f>
        <v>757000</v>
      </c>
      <c r="F3" s="42">
        <f>SUM(F4:F10)</f>
        <v>757000</v>
      </c>
      <c r="G3" s="83">
        <f>SUM(G4:G10)</f>
        <v>0</v>
      </c>
    </row>
    <row r="4" spans="1:7" s="4" customFormat="1" x14ac:dyDescent="0.2">
      <c r="A4" s="27" t="s">
        <v>60</v>
      </c>
      <c r="B4" s="81" t="s">
        <v>20</v>
      </c>
      <c r="C4" s="79">
        <v>3200</v>
      </c>
      <c r="D4" s="87">
        <v>60</v>
      </c>
      <c r="E4" s="86">
        <f t="shared" ref="E4:E10" si="0">C4*D4</f>
        <v>192000</v>
      </c>
      <c r="F4" s="86">
        <f t="shared" ref="F4:F10" si="1">D4*C4</f>
        <v>192000</v>
      </c>
      <c r="G4" s="28">
        <v>0</v>
      </c>
    </row>
    <row r="5" spans="1:7" s="4" customFormat="1" x14ac:dyDescent="0.2">
      <c r="A5" s="27" t="s">
        <v>61</v>
      </c>
      <c r="B5" s="81" t="s">
        <v>20</v>
      </c>
      <c r="C5" s="79">
        <v>1600</v>
      </c>
      <c r="D5" s="87">
        <v>60</v>
      </c>
      <c r="E5" s="86">
        <f t="shared" si="0"/>
        <v>96000</v>
      </c>
      <c r="F5" s="86">
        <f t="shared" si="1"/>
        <v>96000</v>
      </c>
      <c r="G5" s="28"/>
    </row>
    <row r="6" spans="1:7" s="4" customFormat="1" x14ac:dyDescent="0.2">
      <c r="A6" s="27" t="s">
        <v>62</v>
      </c>
      <c r="B6" s="81" t="s">
        <v>20</v>
      </c>
      <c r="C6" s="79">
        <v>1600</v>
      </c>
      <c r="D6" s="87">
        <v>60</v>
      </c>
      <c r="E6" s="86">
        <f t="shared" si="0"/>
        <v>96000</v>
      </c>
      <c r="F6" s="86">
        <f t="shared" si="1"/>
        <v>96000</v>
      </c>
      <c r="G6" s="28">
        <v>0</v>
      </c>
    </row>
    <row r="7" spans="1:7" s="4" customFormat="1" x14ac:dyDescent="0.2">
      <c r="A7" s="27" t="s">
        <v>192</v>
      </c>
      <c r="B7" s="81" t="s">
        <v>20</v>
      </c>
      <c r="C7" s="79">
        <v>1500</v>
      </c>
      <c r="D7" s="87">
        <v>60</v>
      </c>
      <c r="E7" s="86">
        <f t="shared" si="0"/>
        <v>90000</v>
      </c>
      <c r="F7" s="86">
        <f t="shared" si="1"/>
        <v>90000</v>
      </c>
      <c r="G7" s="28"/>
    </row>
    <row r="8" spans="1:7" s="4" customFormat="1" x14ac:dyDescent="0.2">
      <c r="A8" s="27" t="s">
        <v>63</v>
      </c>
      <c r="B8" s="81" t="s">
        <v>20</v>
      </c>
      <c r="C8" s="79">
        <v>900</v>
      </c>
      <c r="D8" s="87">
        <v>60</v>
      </c>
      <c r="E8" s="86">
        <f t="shared" si="0"/>
        <v>54000</v>
      </c>
      <c r="F8" s="86">
        <f t="shared" si="1"/>
        <v>54000</v>
      </c>
      <c r="G8" s="28"/>
    </row>
    <row r="9" spans="1:7" s="4" customFormat="1" x14ac:dyDescent="0.2">
      <c r="A9" s="27" t="s">
        <v>64</v>
      </c>
      <c r="B9" s="81" t="s">
        <v>20</v>
      </c>
      <c r="C9" s="79">
        <v>900</v>
      </c>
      <c r="D9" s="87">
        <v>60</v>
      </c>
      <c r="E9" s="86">
        <f t="shared" si="0"/>
        <v>54000</v>
      </c>
      <c r="F9" s="86">
        <f t="shared" si="1"/>
        <v>54000</v>
      </c>
      <c r="G9" s="28"/>
    </row>
    <row r="10" spans="1:7" s="4" customFormat="1" x14ac:dyDescent="0.2">
      <c r="A10" s="27" t="s">
        <v>155</v>
      </c>
      <c r="B10" s="81" t="s">
        <v>154</v>
      </c>
      <c r="C10" s="79">
        <v>175000</v>
      </c>
      <c r="D10" s="87">
        <v>1</v>
      </c>
      <c r="E10" s="86">
        <f t="shared" si="0"/>
        <v>175000</v>
      </c>
      <c r="F10" s="86">
        <f t="shared" si="1"/>
        <v>175000</v>
      </c>
      <c r="G10" s="28"/>
    </row>
    <row r="11" spans="1:7" ht="13.5" thickBot="1" x14ac:dyDescent="0.25">
      <c r="A11" s="286" t="s">
        <v>26</v>
      </c>
      <c r="B11" s="287"/>
      <c r="C11" s="287"/>
      <c r="D11" s="288"/>
      <c r="E11" s="80">
        <f>SUM(E4:E10)</f>
        <v>757000</v>
      </c>
      <c r="F11" s="80">
        <f>SUM(F4:F10)</f>
        <v>757000</v>
      </c>
      <c r="G11" s="80">
        <f>+G3</f>
        <v>0</v>
      </c>
    </row>
    <row r="12" spans="1:7" ht="13.5" thickBot="1" x14ac:dyDescent="0.25">
      <c r="A12" s="1"/>
      <c r="B12" s="1"/>
      <c r="C12" s="1"/>
      <c r="D12" s="1"/>
      <c r="E12" s="1"/>
      <c r="F12" s="44">
        <f>F11/E11</f>
        <v>1</v>
      </c>
      <c r="G12" s="45">
        <f>+G11/E11</f>
        <v>0</v>
      </c>
    </row>
    <row r="13" spans="1:7" x14ac:dyDescent="0.2">
      <c r="A13" s="1"/>
      <c r="B13" s="1"/>
      <c r="C13" s="1"/>
      <c r="D13" s="1"/>
      <c r="E13" s="1"/>
      <c r="F13" s="1"/>
      <c r="G13" s="1"/>
    </row>
    <row r="14" spans="1:7" x14ac:dyDescent="0.2">
      <c r="A14" s="1"/>
      <c r="B14" s="1"/>
      <c r="C14" s="1"/>
      <c r="D14" s="1"/>
      <c r="E14" s="1"/>
      <c r="F14" s="1"/>
      <c r="G14" s="1"/>
    </row>
    <row r="15" spans="1:7" x14ac:dyDescent="0.2">
      <c r="A15" s="1"/>
      <c r="B15" s="1"/>
      <c r="C15" s="1"/>
      <c r="D15" s="1"/>
      <c r="E15" s="1"/>
      <c r="F15" s="1"/>
      <c r="G15" s="1"/>
    </row>
    <row r="16" spans="1:7" x14ac:dyDescent="0.2">
      <c r="A16" s="1"/>
      <c r="B16" s="1"/>
      <c r="C16" s="1"/>
      <c r="D16" s="1"/>
      <c r="E16" s="1"/>
      <c r="F16" s="1"/>
      <c r="G16" s="1"/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  <row r="19" spans="1:7" x14ac:dyDescent="0.2">
      <c r="A19" s="1"/>
      <c r="B19" s="1"/>
      <c r="C19" s="1"/>
      <c r="D19" s="1"/>
      <c r="E19" s="1"/>
      <c r="F19" s="1"/>
      <c r="G19" s="1"/>
    </row>
    <row r="20" spans="1:7" x14ac:dyDescent="0.2">
      <c r="A20" s="1"/>
      <c r="B20" s="1"/>
      <c r="C20" s="1"/>
      <c r="D20" s="1"/>
      <c r="E20" s="1"/>
      <c r="F20" s="1"/>
      <c r="G20" s="1"/>
    </row>
    <row r="21" spans="1:7" x14ac:dyDescent="0.2">
      <c r="A21" s="1"/>
      <c r="B21" s="1"/>
      <c r="C21" s="1"/>
      <c r="D21" s="1"/>
      <c r="E21" s="1"/>
      <c r="F21" s="1"/>
      <c r="G21" s="1"/>
    </row>
    <row r="22" spans="1:7" x14ac:dyDescent="0.2">
      <c r="A22" s="1"/>
      <c r="B22" s="1"/>
      <c r="C22" s="1"/>
      <c r="D22" s="1"/>
      <c r="E22" s="1"/>
      <c r="F22" s="1"/>
      <c r="G22" s="1"/>
    </row>
    <row r="23" spans="1:7" x14ac:dyDescent="0.2">
      <c r="A23" s="1"/>
      <c r="B23" s="1"/>
      <c r="C23" s="1"/>
      <c r="D23" s="1"/>
      <c r="E23" s="1"/>
      <c r="F23" s="1"/>
      <c r="G23" s="1"/>
    </row>
    <row r="24" spans="1:7" x14ac:dyDescent="0.2">
      <c r="A24" s="1"/>
      <c r="B24" s="1"/>
      <c r="C24" s="1"/>
      <c r="D24" s="1"/>
      <c r="E24" s="1"/>
      <c r="F24" s="1"/>
      <c r="G24" s="1"/>
    </row>
    <row r="25" spans="1:7" x14ac:dyDescent="0.2">
      <c r="A25" s="1"/>
      <c r="B25" s="1"/>
      <c r="C25" s="1"/>
      <c r="D25" s="1"/>
      <c r="E25" s="1"/>
      <c r="F25" s="1"/>
      <c r="G25" s="1"/>
    </row>
    <row r="26" spans="1:7" x14ac:dyDescent="0.2">
      <c r="A26" s="1"/>
      <c r="B26" s="1"/>
      <c r="C26" s="1"/>
      <c r="D26" s="1"/>
      <c r="E26" s="1"/>
      <c r="F26" s="1"/>
      <c r="G26" s="1"/>
    </row>
    <row r="27" spans="1:7" x14ac:dyDescent="0.2">
      <c r="A27" s="1"/>
      <c r="B27" s="1"/>
      <c r="C27" s="1"/>
      <c r="D27" s="1"/>
      <c r="E27" s="1"/>
      <c r="F27" s="1"/>
      <c r="G27" s="1"/>
    </row>
    <row r="28" spans="1:7" x14ac:dyDescent="0.2">
      <c r="A28" s="1"/>
      <c r="B28" s="1"/>
      <c r="C28" s="1"/>
      <c r="D28" s="1"/>
      <c r="E28" s="1"/>
      <c r="F28" s="1"/>
      <c r="G28" s="1"/>
    </row>
    <row r="29" spans="1:7" x14ac:dyDescent="0.2">
      <c r="A29" s="1"/>
      <c r="B29" s="1"/>
      <c r="C29" s="1"/>
      <c r="D29" s="1"/>
      <c r="E29" s="1"/>
      <c r="F29" s="1"/>
      <c r="G29" s="1"/>
    </row>
    <row r="30" spans="1:7" x14ac:dyDescent="0.2">
      <c r="A30" s="1"/>
      <c r="B30" s="1"/>
      <c r="C30" s="1"/>
      <c r="D30" s="1"/>
      <c r="E30" s="1"/>
      <c r="F30" s="1"/>
      <c r="G30" s="1"/>
    </row>
    <row r="31" spans="1:7" x14ac:dyDescent="0.2">
      <c r="A31" s="1"/>
      <c r="B31" s="1"/>
      <c r="C31" s="1"/>
      <c r="D31" s="1"/>
      <c r="E31" s="1"/>
      <c r="F31" s="1"/>
      <c r="G31" s="1"/>
    </row>
    <row r="32" spans="1:7" x14ac:dyDescent="0.2">
      <c r="A32" s="1"/>
      <c r="B32" s="1"/>
      <c r="C32" s="1"/>
      <c r="D32" s="1"/>
      <c r="E32" s="1"/>
      <c r="F32" s="1"/>
      <c r="G32" s="1"/>
    </row>
    <row r="33" spans="1:7" x14ac:dyDescent="0.2">
      <c r="A33" s="1"/>
      <c r="B33" s="1"/>
      <c r="C33" s="1"/>
      <c r="D33" s="1"/>
      <c r="E33" s="1"/>
      <c r="F33" s="1"/>
      <c r="G33" s="1"/>
    </row>
    <row r="34" spans="1:7" x14ac:dyDescent="0.2">
      <c r="A34" s="1"/>
      <c r="B34" s="1"/>
      <c r="C34" s="1"/>
      <c r="D34" s="1"/>
      <c r="E34" s="1"/>
      <c r="F34" s="1"/>
      <c r="G34" s="1"/>
    </row>
    <row r="35" spans="1:7" x14ac:dyDescent="0.2">
      <c r="A35" s="1"/>
      <c r="B35" s="1"/>
      <c r="C35" s="1"/>
      <c r="D35" s="1"/>
      <c r="E35" s="1"/>
      <c r="F35" s="1"/>
      <c r="G35" s="1"/>
    </row>
    <row r="36" spans="1:7" x14ac:dyDescent="0.2">
      <c r="A36" s="1"/>
      <c r="B36" s="1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  <row r="41" spans="1:7" x14ac:dyDescent="0.2">
      <c r="A41" s="1"/>
      <c r="B41" s="1"/>
      <c r="C41" s="1"/>
      <c r="D41" s="1"/>
      <c r="E41" s="1"/>
      <c r="F41" s="1"/>
      <c r="G41" s="1"/>
    </row>
    <row r="42" spans="1:7" x14ac:dyDescent="0.2">
      <c r="A42" s="1"/>
      <c r="B42" s="1"/>
      <c r="C42" s="1"/>
      <c r="D42" s="1"/>
      <c r="E42" s="1"/>
      <c r="F42" s="1"/>
      <c r="G42" s="1"/>
    </row>
    <row r="43" spans="1:7" x14ac:dyDescent="0.2">
      <c r="A43" s="1"/>
      <c r="B43" s="1"/>
      <c r="C43" s="1"/>
      <c r="D43" s="1"/>
      <c r="E43" s="1"/>
      <c r="F43" s="1"/>
      <c r="G43" s="1"/>
    </row>
    <row r="44" spans="1:7" x14ac:dyDescent="0.2">
      <c r="A44" s="1"/>
      <c r="B44" s="1"/>
      <c r="C44" s="1"/>
      <c r="D44" s="1"/>
      <c r="E44" s="1"/>
      <c r="F44" s="1"/>
      <c r="G44" s="1"/>
    </row>
    <row r="45" spans="1:7" x14ac:dyDescent="0.2">
      <c r="A45" s="1"/>
      <c r="B45" s="1"/>
      <c r="C45" s="1"/>
      <c r="D45" s="1"/>
      <c r="E45" s="1"/>
      <c r="F45" s="1"/>
      <c r="G45" s="1"/>
    </row>
    <row r="46" spans="1:7" x14ac:dyDescent="0.2">
      <c r="A46" s="1"/>
      <c r="B46" s="1"/>
      <c r="C46" s="1"/>
      <c r="D46" s="1"/>
      <c r="E46" s="1"/>
      <c r="F46" s="1"/>
      <c r="G46" s="1"/>
    </row>
    <row r="47" spans="1:7" x14ac:dyDescent="0.2">
      <c r="A47" s="1"/>
      <c r="B47" s="1"/>
      <c r="C47" s="1"/>
      <c r="D47" s="1"/>
      <c r="E47" s="1"/>
      <c r="F47" s="1"/>
      <c r="G47" s="1"/>
    </row>
    <row r="48" spans="1:7" x14ac:dyDescent="0.2">
      <c r="A48" s="1"/>
      <c r="B48" s="1"/>
      <c r="C48" s="1"/>
      <c r="D48" s="1"/>
      <c r="E48" s="1"/>
      <c r="F48" s="1"/>
      <c r="G48" s="1"/>
    </row>
    <row r="49" spans="1:7" x14ac:dyDescent="0.2">
      <c r="A49" s="1"/>
      <c r="B49" s="1"/>
      <c r="C49" s="1"/>
      <c r="D49" s="1"/>
      <c r="E49" s="1"/>
      <c r="F49" s="1"/>
      <c r="G49" s="1"/>
    </row>
    <row r="50" spans="1:7" x14ac:dyDescent="0.2">
      <c r="A50" s="1"/>
      <c r="B50" s="1"/>
      <c r="C50" s="1"/>
      <c r="D50" s="1"/>
      <c r="E50" s="1"/>
      <c r="F50" s="1"/>
      <c r="G50" s="1"/>
    </row>
    <row r="51" spans="1:7" x14ac:dyDescent="0.2">
      <c r="A51" s="1"/>
      <c r="B51" s="1"/>
      <c r="C51" s="1"/>
      <c r="D51" s="1"/>
      <c r="E51" s="1"/>
      <c r="F51" s="1"/>
      <c r="G51" s="1"/>
    </row>
    <row r="52" spans="1:7" x14ac:dyDescent="0.2">
      <c r="A52" s="1"/>
      <c r="B52" s="1"/>
      <c r="C52" s="1"/>
      <c r="D52" s="1"/>
      <c r="E52" s="1"/>
      <c r="F52" s="1"/>
      <c r="G52" s="1"/>
    </row>
    <row r="53" spans="1:7" x14ac:dyDescent="0.2">
      <c r="A53" s="1"/>
      <c r="B53" s="1"/>
      <c r="C53" s="1"/>
      <c r="D53" s="1"/>
      <c r="E53" s="1"/>
      <c r="F53" s="1"/>
      <c r="G53" s="1"/>
    </row>
    <row r="54" spans="1:7" x14ac:dyDescent="0.2">
      <c r="A54" s="1"/>
      <c r="B54" s="1"/>
      <c r="C54" s="1"/>
      <c r="D54" s="1"/>
      <c r="E54" s="1"/>
      <c r="F54" s="1"/>
      <c r="G54" s="1"/>
    </row>
    <row r="55" spans="1:7" x14ac:dyDescent="0.2">
      <c r="A55" s="1"/>
      <c r="B55" s="1"/>
      <c r="C55" s="1"/>
      <c r="D55" s="1"/>
      <c r="E55" s="1"/>
      <c r="F55" s="1"/>
      <c r="G55" s="1"/>
    </row>
    <row r="56" spans="1:7" x14ac:dyDescent="0.2">
      <c r="A56" s="1"/>
      <c r="B56" s="1"/>
      <c r="C56" s="1"/>
      <c r="D56" s="1"/>
      <c r="E56" s="1"/>
      <c r="F56" s="1"/>
      <c r="G56" s="1"/>
    </row>
    <row r="57" spans="1:7" x14ac:dyDescent="0.2">
      <c r="A57" s="1"/>
      <c r="B57" s="1"/>
      <c r="C57" s="1"/>
      <c r="D57" s="1"/>
      <c r="E57" s="1"/>
      <c r="F57" s="1"/>
      <c r="G57" s="1"/>
    </row>
    <row r="58" spans="1:7" x14ac:dyDescent="0.2">
      <c r="A58" s="1"/>
      <c r="B58" s="1"/>
      <c r="C58" s="1"/>
      <c r="D58" s="1"/>
      <c r="E58" s="1"/>
      <c r="F58" s="1"/>
      <c r="G58" s="1"/>
    </row>
    <row r="59" spans="1:7" x14ac:dyDescent="0.2">
      <c r="A59" s="1"/>
      <c r="B59" s="1"/>
      <c r="C59" s="1"/>
      <c r="D59" s="1"/>
      <c r="E59" s="1"/>
      <c r="F59" s="1"/>
      <c r="G59" s="1"/>
    </row>
    <row r="60" spans="1:7" x14ac:dyDescent="0.2">
      <c r="A60" s="1"/>
      <c r="B60" s="1"/>
      <c r="C60" s="1"/>
      <c r="D60" s="1"/>
      <c r="E60" s="1"/>
      <c r="F60" s="1"/>
      <c r="G60" s="1"/>
    </row>
    <row r="61" spans="1:7" x14ac:dyDescent="0.2">
      <c r="A61" s="1"/>
      <c r="B61" s="1"/>
      <c r="C61" s="1"/>
      <c r="D61" s="1"/>
      <c r="E61" s="1"/>
      <c r="F61" s="1"/>
      <c r="G61" s="1"/>
    </row>
    <row r="62" spans="1:7" x14ac:dyDescent="0.2">
      <c r="A62" s="1"/>
      <c r="B62" s="1"/>
      <c r="C62" s="1"/>
      <c r="D62" s="1"/>
      <c r="E62" s="1"/>
      <c r="F62" s="1"/>
      <c r="G62" s="1"/>
    </row>
    <row r="63" spans="1:7" x14ac:dyDescent="0.2">
      <c r="A63" s="1"/>
      <c r="B63" s="1"/>
      <c r="C63" s="1"/>
      <c r="D63" s="1"/>
      <c r="E63" s="1"/>
      <c r="F63" s="1"/>
      <c r="G63" s="1"/>
    </row>
    <row r="64" spans="1:7" x14ac:dyDescent="0.2">
      <c r="A64" s="1"/>
      <c r="B64" s="1"/>
      <c r="C64" s="1"/>
      <c r="D64" s="1"/>
      <c r="E64" s="1"/>
      <c r="F64" s="1"/>
      <c r="G64" s="1"/>
    </row>
    <row r="65" spans="1:7" x14ac:dyDescent="0.2">
      <c r="A65" s="1"/>
      <c r="B65" s="1"/>
      <c r="C65" s="1"/>
      <c r="D65" s="1"/>
      <c r="E65" s="1"/>
      <c r="F65" s="1"/>
      <c r="G65" s="1"/>
    </row>
    <row r="66" spans="1:7" x14ac:dyDescent="0.2">
      <c r="A66" s="1"/>
      <c r="B66" s="1"/>
      <c r="C66" s="1"/>
      <c r="D66" s="1"/>
      <c r="E66" s="1"/>
      <c r="F66" s="1"/>
      <c r="G66" s="1"/>
    </row>
    <row r="67" spans="1:7" x14ac:dyDescent="0.2">
      <c r="A67" s="1"/>
      <c r="B67" s="1"/>
      <c r="C67" s="1"/>
      <c r="D67" s="1"/>
      <c r="E67" s="1"/>
      <c r="F67" s="1"/>
      <c r="G67" s="1"/>
    </row>
    <row r="68" spans="1:7" x14ac:dyDescent="0.2">
      <c r="A68" s="1"/>
      <c r="B68" s="1"/>
      <c r="C68" s="1"/>
      <c r="D68" s="1"/>
      <c r="E68" s="1"/>
      <c r="F68" s="1"/>
      <c r="G68" s="1"/>
    </row>
    <row r="69" spans="1:7" x14ac:dyDescent="0.2">
      <c r="A69" s="1"/>
      <c r="B69" s="1"/>
      <c r="C69" s="1"/>
      <c r="D69" s="1"/>
      <c r="E69" s="1"/>
      <c r="F69" s="1"/>
      <c r="G69" s="1"/>
    </row>
    <row r="70" spans="1:7" x14ac:dyDescent="0.2">
      <c r="A70" s="1"/>
      <c r="B70" s="1"/>
      <c r="C70" s="1"/>
      <c r="D70" s="1"/>
      <c r="E70" s="1"/>
      <c r="F70" s="1"/>
      <c r="G70" s="1"/>
    </row>
    <row r="71" spans="1:7" x14ac:dyDescent="0.2">
      <c r="A71" s="1"/>
      <c r="B71" s="1"/>
      <c r="C71" s="1"/>
      <c r="D71" s="1"/>
      <c r="E71" s="1"/>
      <c r="F71" s="1"/>
      <c r="G71" s="1"/>
    </row>
    <row r="72" spans="1:7" x14ac:dyDescent="0.2">
      <c r="A72" s="1"/>
      <c r="B72" s="1"/>
      <c r="C72" s="1"/>
      <c r="D72" s="1"/>
      <c r="E72" s="1"/>
      <c r="F72" s="1"/>
      <c r="G72" s="1"/>
    </row>
    <row r="73" spans="1:7" x14ac:dyDescent="0.2">
      <c r="A73" s="1"/>
      <c r="B73" s="1"/>
      <c r="C73" s="1"/>
      <c r="D73" s="1"/>
      <c r="E73" s="1"/>
      <c r="F73" s="1"/>
      <c r="G73" s="1"/>
    </row>
    <row r="74" spans="1:7" x14ac:dyDescent="0.2">
      <c r="A74" s="1"/>
      <c r="B74" s="1"/>
      <c r="C74" s="1"/>
      <c r="D74" s="1"/>
      <c r="E74" s="1"/>
      <c r="F74" s="1"/>
      <c r="G74" s="1"/>
    </row>
    <row r="75" spans="1:7" x14ac:dyDescent="0.2">
      <c r="A75" s="1"/>
      <c r="B75" s="1"/>
      <c r="C75" s="1"/>
      <c r="D75" s="1"/>
      <c r="E75" s="1"/>
      <c r="F75" s="1"/>
      <c r="G75" s="1"/>
    </row>
    <row r="76" spans="1:7" x14ac:dyDescent="0.2">
      <c r="A76" s="1"/>
      <c r="B76" s="1"/>
      <c r="C76" s="1"/>
      <c r="D76" s="1"/>
      <c r="E76" s="1"/>
      <c r="F76" s="1"/>
      <c r="G76" s="1"/>
    </row>
    <row r="77" spans="1:7" x14ac:dyDescent="0.2">
      <c r="A77" s="1"/>
      <c r="B77" s="1"/>
      <c r="C77" s="1"/>
      <c r="D77" s="1"/>
      <c r="E77" s="1"/>
      <c r="F77" s="1"/>
      <c r="G77" s="1"/>
    </row>
    <row r="78" spans="1:7" x14ac:dyDescent="0.2">
      <c r="A78" s="1"/>
      <c r="B78" s="1"/>
      <c r="C78" s="1"/>
      <c r="D78" s="1"/>
      <c r="E78" s="1"/>
      <c r="F78" s="1"/>
      <c r="G78" s="1"/>
    </row>
    <row r="79" spans="1:7" x14ac:dyDescent="0.2">
      <c r="A79" s="1"/>
      <c r="B79" s="1"/>
      <c r="C79" s="1"/>
      <c r="D79" s="1"/>
      <c r="E79" s="1"/>
      <c r="F79" s="1"/>
      <c r="G79" s="1"/>
    </row>
    <row r="80" spans="1:7" x14ac:dyDescent="0.2">
      <c r="A80" s="1"/>
      <c r="B80" s="1"/>
      <c r="C80" s="1"/>
      <c r="D80" s="1"/>
      <c r="E80" s="1"/>
      <c r="F80" s="1"/>
      <c r="G80" s="1"/>
    </row>
    <row r="81" spans="1:7" x14ac:dyDescent="0.2">
      <c r="A81" s="1"/>
      <c r="B81" s="1"/>
      <c r="C81" s="1"/>
      <c r="D81" s="1"/>
      <c r="E81" s="1"/>
      <c r="F81" s="1"/>
      <c r="G81" s="1"/>
    </row>
    <row r="82" spans="1:7" x14ac:dyDescent="0.2">
      <c r="A82" s="1"/>
      <c r="B82" s="1"/>
      <c r="C82" s="1"/>
      <c r="D82" s="1"/>
      <c r="E82" s="1"/>
      <c r="F82" s="1"/>
      <c r="G82" s="1"/>
    </row>
    <row r="83" spans="1:7" x14ac:dyDescent="0.2">
      <c r="A83" s="1"/>
      <c r="B83" s="1"/>
      <c r="C83" s="1"/>
      <c r="D83" s="1"/>
      <c r="E83" s="1"/>
      <c r="F83" s="1"/>
      <c r="G83" s="1"/>
    </row>
    <row r="84" spans="1:7" x14ac:dyDescent="0.2">
      <c r="A84" s="1"/>
      <c r="B84" s="1"/>
      <c r="C84" s="1"/>
      <c r="D84" s="1"/>
      <c r="E84" s="1"/>
      <c r="F84" s="1"/>
      <c r="G84" s="1"/>
    </row>
    <row r="85" spans="1:7" x14ac:dyDescent="0.2">
      <c r="A85" s="1"/>
      <c r="B85" s="1"/>
      <c r="C85" s="1"/>
      <c r="D85" s="1"/>
      <c r="E85" s="1"/>
      <c r="F85" s="1"/>
      <c r="G85" s="1"/>
    </row>
    <row r="86" spans="1:7" x14ac:dyDescent="0.2">
      <c r="A86" s="1"/>
      <c r="B86" s="1"/>
      <c r="C86" s="1"/>
      <c r="D86" s="1"/>
      <c r="E86" s="1"/>
      <c r="F86" s="1"/>
      <c r="G86" s="1"/>
    </row>
    <row r="87" spans="1:7" x14ac:dyDescent="0.2">
      <c r="A87" s="1"/>
      <c r="B87" s="1"/>
      <c r="C87" s="1"/>
      <c r="D87" s="1"/>
      <c r="E87" s="1"/>
      <c r="F87" s="1"/>
      <c r="G87" s="1"/>
    </row>
    <row r="88" spans="1:7" x14ac:dyDescent="0.2">
      <c r="A88" s="1"/>
      <c r="B88" s="1"/>
      <c r="C88" s="1"/>
      <c r="D88" s="1"/>
      <c r="E88" s="1"/>
      <c r="F88" s="1"/>
      <c r="G88" s="1"/>
    </row>
    <row r="89" spans="1:7" x14ac:dyDescent="0.2">
      <c r="A89" s="1"/>
      <c r="B89" s="1"/>
      <c r="C89" s="1"/>
      <c r="D89" s="1"/>
      <c r="E89" s="1"/>
      <c r="F89" s="1"/>
      <c r="G89" s="1"/>
    </row>
    <row r="90" spans="1:7" x14ac:dyDescent="0.2">
      <c r="A90" s="1"/>
      <c r="B90" s="1"/>
      <c r="C90" s="1"/>
      <c r="D90" s="1"/>
      <c r="E90" s="1"/>
      <c r="F90" s="1"/>
      <c r="G90" s="1"/>
    </row>
    <row r="91" spans="1:7" x14ac:dyDescent="0.2">
      <c r="A91" s="1"/>
      <c r="B91" s="1"/>
      <c r="C91" s="1"/>
      <c r="D91" s="1"/>
      <c r="E91" s="1"/>
      <c r="F91" s="1"/>
      <c r="G91" s="1"/>
    </row>
    <row r="92" spans="1:7" x14ac:dyDescent="0.2">
      <c r="A92" s="1"/>
      <c r="B92" s="1"/>
      <c r="C92" s="1"/>
      <c r="D92" s="1"/>
      <c r="E92" s="1"/>
      <c r="F92" s="1"/>
      <c r="G92" s="1"/>
    </row>
    <row r="93" spans="1:7" x14ac:dyDescent="0.2">
      <c r="A93" s="1"/>
      <c r="B93" s="1"/>
      <c r="C93" s="1"/>
      <c r="D93" s="1"/>
      <c r="E93" s="1"/>
      <c r="F93" s="1"/>
      <c r="G93" s="1"/>
    </row>
    <row r="94" spans="1:7" x14ac:dyDescent="0.2">
      <c r="A94" s="1"/>
      <c r="B94" s="1"/>
      <c r="C94" s="1"/>
      <c r="D94" s="1"/>
      <c r="E94" s="1"/>
      <c r="F94" s="1"/>
      <c r="G94" s="1"/>
    </row>
    <row r="95" spans="1:7" x14ac:dyDescent="0.2">
      <c r="A95" s="1"/>
      <c r="B95" s="1"/>
      <c r="C95" s="1"/>
      <c r="D95" s="1"/>
      <c r="E95" s="1"/>
      <c r="F95" s="1"/>
      <c r="G95" s="1"/>
    </row>
    <row r="96" spans="1:7" x14ac:dyDescent="0.2">
      <c r="A96" s="1"/>
      <c r="B96" s="1"/>
      <c r="C96" s="1"/>
      <c r="D96" s="1"/>
      <c r="E96" s="1"/>
      <c r="F96" s="1"/>
      <c r="G96" s="1"/>
    </row>
    <row r="97" spans="1:7" x14ac:dyDescent="0.2">
      <c r="A97" s="1"/>
      <c r="B97" s="1"/>
      <c r="C97" s="1"/>
      <c r="D97" s="1"/>
      <c r="E97" s="1"/>
      <c r="F97" s="1"/>
      <c r="G97" s="1"/>
    </row>
    <row r="98" spans="1:7" x14ac:dyDescent="0.2">
      <c r="A98" s="1"/>
      <c r="B98" s="1"/>
      <c r="C98" s="1"/>
      <c r="D98" s="1"/>
      <c r="E98" s="1"/>
      <c r="F98" s="1"/>
      <c r="G98" s="1"/>
    </row>
    <row r="99" spans="1:7" x14ac:dyDescent="0.2">
      <c r="A99" s="1"/>
      <c r="B99" s="1"/>
      <c r="C99" s="1"/>
      <c r="D99" s="1"/>
      <c r="E99" s="1"/>
      <c r="F99" s="1"/>
      <c r="G99" s="1"/>
    </row>
    <row r="100" spans="1:7" x14ac:dyDescent="0.2">
      <c r="A100" s="1"/>
      <c r="B100" s="1"/>
      <c r="C100" s="1"/>
      <c r="D100" s="1"/>
      <c r="E100" s="1"/>
      <c r="F100" s="1"/>
      <c r="G100" s="1"/>
    </row>
    <row r="101" spans="1:7" x14ac:dyDescent="0.2">
      <c r="A101" s="1"/>
      <c r="B101" s="1"/>
      <c r="C101" s="1"/>
      <c r="D101" s="1"/>
      <c r="E101" s="1"/>
      <c r="F101" s="1"/>
      <c r="G101" s="1"/>
    </row>
    <row r="102" spans="1:7" x14ac:dyDescent="0.2">
      <c r="A102" s="1"/>
      <c r="B102" s="1"/>
      <c r="C102" s="1"/>
      <c r="D102" s="1"/>
      <c r="E102" s="1"/>
      <c r="F102" s="1"/>
      <c r="G102" s="1"/>
    </row>
    <row r="103" spans="1:7" x14ac:dyDescent="0.2">
      <c r="A103" s="1"/>
      <c r="B103" s="1"/>
      <c r="C103" s="1"/>
      <c r="D103" s="1"/>
      <c r="E103" s="1"/>
      <c r="F103" s="1"/>
      <c r="G103" s="1"/>
    </row>
    <row r="104" spans="1:7" x14ac:dyDescent="0.2">
      <c r="A104" s="1"/>
      <c r="B104" s="1"/>
      <c r="C104" s="1"/>
      <c r="D104" s="1"/>
      <c r="E104" s="1"/>
      <c r="F104" s="1"/>
      <c r="G104" s="1"/>
    </row>
    <row r="105" spans="1:7" x14ac:dyDescent="0.2">
      <c r="A105" s="1"/>
      <c r="B105" s="1"/>
      <c r="C105" s="1"/>
      <c r="D105" s="1"/>
      <c r="E105" s="1"/>
      <c r="F105" s="1"/>
      <c r="G105" s="1"/>
    </row>
    <row r="106" spans="1:7" x14ac:dyDescent="0.2">
      <c r="A106" s="1"/>
      <c r="B106" s="1"/>
      <c r="C106" s="1"/>
      <c r="D106" s="1"/>
      <c r="E106" s="1"/>
      <c r="F106" s="1"/>
      <c r="G106" s="1"/>
    </row>
    <row r="107" spans="1:7" x14ac:dyDescent="0.2">
      <c r="A107" s="1"/>
      <c r="B107" s="1"/>
      <c r="C107" s="1"/>
      <c r="D107" s="1"/>
      <c r="E107" s="1"/>
      <c r="F107" s="1"/>
      <c r="G107" s="1"/>
    </row>
    <row r="108" spans="1:7" x14ac:dyDescent="0.2">
      <c r="A108" s="1"/>
      <c r="B108" s="1"/>
      <c r="C108" s="1"/>
      <c r="D108" s="1"/>
      <c r="E108" s="1"/>
      <c r="F108" s="1"/>
      <c r="G108" s="1"/>
    </row>
    <row r="109" spans="1:7" x14ac:dyDescent="0.2">
      <c r="A109" s="1"/>
      <c r="B109" s="1"/>
      <c r="C109" s="1"/>
      <c r="D109" s="1"/>
      <c r="E109" s="1"/>
      <c r="F109" s="1"/>
      <c r="G109" s="1"/>
    </row>
    <row r="110" spans="1:7" x14ac:dyDescent="0.2">
      <c r="A110" s="1"/>
      <c r="B110" s="1"/>
      <c r="C110" s="1"/>
      <c r="D110" s="1"/>
      <c r="E110" s="1"/>
      <c r="F110" s="1"/>
      <c r="G110" s="1"/>
    </row>
    <row r="111" spans="1:7" x14ac:dyDescent="0.2">
      <c r="A111" s="1"/>
      <c r="B111" s="1"/>
      <c r="C111" s="1"/>
      <c r="D111" s="1"/>
      <c r="E111" s="1"/>
      <c r="F111" s="1"/>
      <c r="G111" s="1"/>
    </row>
    <row r="112" spans="1:7" x14ac:dyDescent="0.2">
      <c r="A112" s="1"/>
      <c r="B112" s="1"/>
      <c r="C112" s="1"/>
      <c r="D112" s="1"/>
      <c r="E112" s="1"/>
      <c r="F112" s="1"/>
      <c r="G112" s="1"/>
    </row>
    <row r="113" spans="1:7" x14ac:dyDescent="0.2">
      <c r="A113" s="1"/>
      <c r="B113" s="1"/>
      <c r="C113" s="1"/>
      <c r="D113" s="1"/>
      <c r="E113" s="1"/>
      <c r="F113" s="1"/>
      <c r="G113" s="1"/>
    </row>
    <row r="114" spans="1:7" x14ac:dyDescent="0.2">
      <c r="A114" s="1"/>
      <c r="B114" s="1"/>
      <c r="C114" s="1"/>
      <c r="D114" s="1"/>
      <c r="E114" s="1"/>
      <c r="F114" s="1"/>
      <c r="G114" s="1"/>
    </row>
    <row r="115" spans="1:7" x14ac:dyDescent="0.2">
      <c r="A115" s="1"/>
      <c r="B115" s="1"/>
      <c r="C115" s="1"/>
      <c r="D115" s="1"/>
      <c r="E115" s="1"/>
      <c r="F115" s="1"/>
      <c r="G115" s="1"/>
    </row>
    <row r="116" spans="1:7" x14ac:dyDescent="0.2">
      <c r="A116" s="1"/>
      <c r="B116" s="1"/>
      <c r="C116" s="1"/>
      <c r="D116" s="1"/>
      <c r="E116" s="1"/>
      <c r="F116" s="1"/>
      <c r="G116" s="1"/>
    </row>
    <row r="117" spans="1:7" x14ac:dyDescent="0.2">
      <c r="A117" s="1"/>
      <c r="B117" s="1"/>
      <c r="C117" s="1"/>
      <c r="D117" s="1"/>
      <c r="E117" s="1"/>
      <c r="F117" s="1"/>
      <c r="G117" s="1"/>
    </row>
    <row r="118" spans="1:7" x14ac:dyDescent="0.2">
      <c r="A118" s="1"/>
      <c r="B118" s="1"/>
      <c r="C118" s="1"/>
      <c r="D118" s="1"/>
      <c r="E118" s="1"/>
      <c r="F118" s="1"/>
      <c r="G118" s="1"/>
    </row>
    <row r="119" spans="1:7" x14ac:dyDescent="0.2">
      <c r="A119" s="1"/>
      <c r="B119" s="1"/>
      <c r="C119" s="1"/>
      <c r="D119" s="1"/>
      <c r="E119" s="1"/>
      <c r="F119" s="1"/>
      <c r="G119" s="1"/>
    </row>
    <row r="120" spans="1:7" x14ac:dyDescent="0.2">
      <c r="A120" s="1"/>
      <c r="B120" s="1"/>
      <c r="C120" s="1"/>
      <c r="D120" s="1"/>
      <c r="E120" s="1"/>
      <c r="F120" s="1"/>
      <c r="G120" s="1"/>
    </row>
    <row r="121" spans="1:7" x14ac:dyDescent="0.2">
      <c r="A121" s="1"/>
      <c r="B121" s="1"/>
      <c r="C121" s="1"/>
      <c r="D121" s="1"/>
      <c r="E121" s="1"/>
      <c r="F121" s="1"/>
      <c r="G121" s="1"/>
    </row>
    <row r="122" spans="1:7" x14ac:dyDescent="0.2">
      <c r="A122" s="1"/>
      <c r="B122" s="1"/>
      <c r="C122" s="1"/>
      <c r="D122" s="1"/>
      <c r="E122" s="1"/>
      <c r="F122" s="1"/>
      <c r="G122" s="1"/>
    </row>
    <row r="123" spans="1:7" x14ac:dyDescent="0.2">
      <c r="A123" s="1"/>
      <c r="B123" s="1"/>
      <c r="C123" s="1"/>
      <c r="D123" s="1"/>
      <c r="E123" s="1"/>
      <c r="F123" s="1"/>
      <c r="G123" s="1"/>
    </row>
    <row r="124" spans="1:7" x14ac:dyDescent="0.2">
      <c r="A124" s="1"/>
      <c r="B124" s="1"/>
      <c r="C124" s="1"/>
      <c r="D124" s="1"/>
      <c r="E124" s="1"/>
      <c r="F124" s="1"/>
      <c r="G124" s="1"/>
    </row>
    <row r="125" spans="1:7" x14ac:dyDescent="0.2">
      <c r="A125" s="1"/>
      <c r="B125" s="1"/>
      <c r="C125" s="1"/>
      <c r="D125" s="1"/>
      <c r="E125" s="1"/>
      <c r="F125" s="1"/>
      <c r="G125" s="1"/>
    </row>
    <row r="126" spans="1:7" x14ac:dyDescent="0.2">
      <c r="A126" s="1"/>
      <c r="B126" s="1"/>
      <c r="C126" s="1"/>
      <c r="D126" s="1"/>
      <c r="E126" s="1"/>
      <c r="F126" s="1"/>
      <c r="G126" s="1"/>
    </row>
    <row r="127" spans="1:7" x14ac:dyDescent="0.2">
      <c r="A127" s="1"/>
      <c r="B127" s="1"/>
      <c r="C127" s="1"/>
      <c r="D127" s="1"/>
      <c r="E127" s="1"/>
      <c r="F127" s="1"/>
      <c r="G127" s="1"/>
    </row>
    <row r="128" spans="1:7" x14ac:dyDescent="0.2">
      <c r="A128" s="1"/>
      <c r="B128" s="1"/>
      <c r="C128" s="1"/>
      <c r="D128" s="1"/>
      <c r="E128" s="1"/>
      <c r="F128" s="1"/>
      <c r="G128" s="1"/>
    </row>
    <row r="129" spans="1:7" x14ac:dyDescent="0.2">
      <c r="A129" s="1"/>
      <c r="B129" s="1"/>
      <c r="C129" s="1"/>
      <c r="D129" s="1"/>
      <c r="E129" s="1"/>
      <c r="F129" s="1"/>
      <c r="G129" s="1"/>
    </row>
    <row r="130" spans="1:7" x14ac:dyDescent="0.2">
      <c r="A130" s="1"/>
      <c r="B130" s="1"/>
      <c r="C130" s="1"/>
      <c r="D130" s="1"/>
      <c r="E130" s="1"/>
      <c r="F130" s="1"/>
      <c r="G130" s="1"/>
    </row>
    <row r="131" spans="1:7" x14ac:dyDescent="0.2">
      <c r="A131" s="1"/>
      <c r="B131" s="1"/>
      <c r="C131" s="1"/>
      <c r="D131" s="1"/>
      <c r="E131" s="1"/>
      <c r="F131" s="1"/>
      <c r="G131" s="1"/>
    </row>
    <row r="132" spans="1:7" x14ac:dyDescent="0.2">
      <c r="A132" s="1"/>
      <c r="B132" s="1"/>
      <c r="C132" s="1"/>
      <c r="D132" s="1"/>
      <c r="E132" s="1"/>
      <c r="F132" s="1"/>
      <c r="G132" s="1"/>
    </row>
    <row r="133" spans="1:7" x14ac:dyDescent="0.2">
      <c r="A133" s="1"/>
      <c r="B133" s="1"/>
      <c r="C133" s="1"/>
      <c r="D133" s="1"/>
      <c r="E133" s="1"/>
      <c r="F133" s="1"/>
      <c r="G133" s="1"/>
    </row>
    <row r="134" spans="1:7" x14ac:dyDescent="0.2">
      <c r="A134" s="1"/>
      <c r="B134" s="1"/>
      <c r="C134" s="1"/>
      <c r="D134" s="1"/>
      <c r="E134" s="1"/>
      <c r="F134" s="1"/>
      <c r="G134" s="1"/>
    </row>
    <row r="135" spans="1:7" x14ac:dyDescent="0.2">
      <c r="A135" s="1"/>
      <c r="B135" s="1"/>
      <c r="C135" s="1"/>
      <c r="D135" s="1"/>
      <c r="E135" s="1"/>
      <c r="F135" s="1"/>
      <c r="G135" s="1"/>
    </row>
    <row r="136" spans="1:7" x14ac:dyDescent="0.2">
      <c r="A136" s="1"/>
      <c r="B136" s="1"/>
      <c r="C136" s="1"/>
      <c r="D136" s="1"/>
      <c r="E136" s="1"/>
      <c r="F136" s="1"/>
      <c r="G136" s="1"/>
    </row>
    <row r="137" spans="1:7" x14ac:dyDescent="0.2">
      <c r="A137" s="1"/>
      <c r="B137" s="1"/>
      <c r="C137" s="1"/>
      <c r="D137" s="1"/>
      <c r="E137" s="1"/>
      <c r="F137" s="1"/>
      <c r="G137" s="1"/>
    </row>
    <row r="138" spans="1:7" x14ac:dyDescent="0.2">
      <c r="A138" s="1"/>
      <c r="B138" s="1"/>
      <c r="C138" s="1"/>
      <c r="D138" s="1"/>
      <c r="E138" s="1"/>
      <c r="F138" s="1"/>
      <c r="G138" s="1"/>
    </row>
    <row r="139" spans="1:7" x14ac:dyDescent="0.2">
      <c r="A139" s="1"/>
      <c r="B139" s="1"/>
      <c r="C139" s="1"/>
      <c r="D139" s="1"/>
      <c r="E139" s="1"/>
      <c r="F139" s="1"/>
      <c r="G139" s="1"/>
    </row>
    <row r="140" spans="1:7" x14ac:dyDescent="0.2">
      <c r="A140" s="1"/>
      <c r="B140" s="1"/>
      <c r="C140" s="1"/>
      <c r="D140" s="1"/>
      <c r="E140" s="1"/>
      <c r="F140" s="1"/>
      <c r="G140" s="1"/>
    </row>
    <row r="141" spans="1:7" x14ac:dyDescent="0.2">
      <c r="A141" s="1"/>
      <c r="B141" s="1"/>
      <c r="C141" s="1"/>
      <c r="D141" s="1"/>
      <c r="E141" s="1"/>
      <c r="F141" s="1"/>
      <c r="G141" s="1"/>
    </row>
    <row r="142" spans="1:7" x14ac:dyDescent="0.2">
      <c r="A142" s="1"/>
      <c r="B142" s="1"/>
      <c r="C142" s="1"/>
      <c r="D142" s="1"/>
      <c r="E142" s="1"/>
      <c r="F142" s="1"/>
      <c r="G142" s="1"/>
    </row>
    <row r="143" spans="1:7" x14ac:dyDescent="0.2">
      <c r="A143" s="1"/>
      <c r="B143" s="1"/>
      <c r="C143" s="1"/>
      <c r="D143" s="1"/>
      <c r="E143" s="1"/>
      <c r="F143" s="1"/>
      <c r="G143" s="1"/>
    </row>
    <row r="144" spans="1:7" x14ac:dyDescent="0.2">
      <c r="A144" s="1"/>
      <c r="B144" s="1"/>
      <c r="C144" s="1"/>
      <c r="D144" s="1"/>
      <c r="E144" s="1"/>
      <c r="F144" s="1"/>
      <c r="G144" s="1"/>
    </row>
    <row r="145" spans="1:7" x14ac:dyDescent="0.2">
      <c r="A145" s="1"/>
      <c r="B145" s="1"/>
      <c r="C145" s="1"/>
      <c r="D145" s="1"/>
      <c r="E145" s="1"/>
      <c r="F145" s="1"/>
      <c r="G145" s="1"/>
    </row>
    <row r="146" spans="1:7" x14ac:dyDescent="0.2">
      <c r="A146" s="1"/>
      <c r="B146" s="1"/>
      <c r="C146" s="1"/>
      <c r="D146" s="1"/>
      <c r="E146" s="1"/>
      <c r="F146" s="1"/>
      <c r="G146" s="1"/>
    </row>
    <row r="147" spans="1:7" x14ac:dyDescent="0.2">
      <c r="A147" s="1"/>
      <c r="B147" s="1"/>
      <c r="C147" s="1"/>
      <c r="D147" s="1"/>
      <c r="E147" s="1"/>
      <c r="F147" s="1"/>
      <c r="G147" s="1"/>
    </row>
    <row r="148" spans="1:7" x14ac:dyDescent="0.2">
      <c r="A148" s="1"/>
      <c r="B148" s="1"/>
      <c r="C148" s="1"/>
      <c r="D148" s="1"/>
      <c r="E148" s="1"/>
      <c r="F148" s="1"/>
      <c r="G148" s="1"/>
    </row>
    <row r="149" spans="1:7" x14ac:dyDescent="0.2">
      <c r="A149" s="1"/>
      <c r="B149" s="1"/>
      <c r="C149" s="1"/>
      <c r="D149" s="1"/>
      <c r="E149" s="1"/>
      <c r="F149" s="1"/>
      <c r="G149" s="1"/>
    </row>
    <row r="150" spans="1:7" x14ac:dyDescent="0.2">
      <c r="A150" s="1"/>
      <c r="B150" s="1"/>
      <c r="C150" s="1"/>
      <c r="D150" s="1"/>
      <c r="E150" s="1"/>
      <c r="F150" s="1"/>
      <c r="G150" s="1"/>
    </row>
    <row r="151" spans="1:7" x14ac:dyDescent="0.2">
      <c r="A151" s="1"/>
      <c r="B151" s="1"/>
      <c r="C151" s="1"/>
      <c r="D151" s="1"/>
      <c r="E151" s="1"/>
      <c r="F151" s="1"/>
      <c r="G151" s="1"/>
    </row>
    <row r="152" spans="1:7" x14ac:dyDescent="0.2">
      <c r="A152" s="1"/>
      <c r="B152" s="1"/>
      <c r="C152" s="1"/>
      <c r="D152" s="1"/>
      <c r="E152" s="1"/>
      <c r="F152" s="1"/>
      <c r="G152" s="1"/>
    </row>
    <row r="153" spans="1:7" x14ac:dyDescent="0.2">
      <c r="A153" s="1"/>
      <c r="B153" s="1"/>
      <c r="C153" s="1"/>
      <c r="D153" s="1"/>
      <c r="E153" s="1"/>
      <c r="F153" s="1"/>
      <c r="G153" s="1"/>
    </row>
    <row r="154" spans="1:7" x14ac:dyDescent="0.2">
      <c r="A154" s="1"/>
      <c r="B154" s="1"/>
      <c r="C154" s="1"/>
      <c r="D154" s="1"/>
      <c r="E154" s="1"/>
      <c r="F154" s="1"/>
      <c r="G154" s="1"/>
    </row>
    <row r="155" spans="1:7" x14ac:dyDescent="0.2">
      <c r="A155" s="1"/>
      <c r="B155" s="1"/>
      <c r="C155" s="1"/>
      <c r="D155" s="1"/>
      <c r="E155" s="1"/>
      <c r="F155" s="1"/>
      <c r="G155" s="1"/>
    </row>
    <row r="156" spans="1:7" x14ac:dyDescent="0.2">
      <c r="A156" s="1"/>
      <c r="B156" s="1"/>
      <c r="C156" s="1"/>
      <c r="D156" s="1"/>
      <c r="E156" s="1"/>
      <c r="F156" s="1"/>
      <c r="G156" s="1"/>
    </row>
    <row r="157" spans="1:7" x14ac:dyDescent="0.2">
      <c r="A157" s="1"/>
      <c r="B157" s="1"/>
      <c r="C157" s="1"/>
      <c r="D157" s="1"/>
      <c r="E157" s="1"/>
      <c r="F157" s="1"/>
      <c r="G157" s="1"/>
    </row>
    <row r="158" spans="1:7" x14ac:dyDescent="0.2">
      <c r="A158" s="1"/>
      <c r="B158" s="1"/>
      <c r="C158" s="1"/>
      <c r="D158" s="1"/>
      <c r="E158" s="1"/>
      <c r="F158" s="1"/>
      <c r="G158" s="1"/>
    </row>
    <row r="159" spans="1:7" x14ac:dyDescent="0.2">
      <c r="A159" s="1"/>
      <c r="B159" s="1"/>
      <c r="C159" s="1"/>
      <c r="D159" s="1"/>
      <c r="E159" s="1"/>
      <c r="F159" s="1"/>
      <c r="G159" s="1"/>
    </row>
    <row r="160" spans="1:7" x14ac:dyDescent="0.2">
      <c r="A160" s="1"/>
      <c r="B160" s="1"/>
      <c r="C160" s="1"/>
      <c r="D160" s="1"/>
      <c r="E160" s="1"/>
      <c r="F160" s="1"/>
      <c r="G160" s="1"/>
    </row>
    <row r="161" spans="1:7" x14ac:dyDescent="0.2">
      <c r="A161" s="1"/>
      <c r="B161" s="1"/>
      <c r="C161" s="1"/>
      <c r="D161" s="1"/>
      <c r="E161" s="1"/>
      <c r="F161" s="1"/>
      <c r="G161" s="1"/>
    </row>
    <row r="162" spans="1:7" x14ac:dyDescent="0.2">
      <c r="A162" s="1"/>
      <c r="B162" s="1"/>
      <c r="C162" s="1"/>
      <c r="D162" s="1"/>
      <c r="E162" s="1"/>
      <c r="F162" s="1"/>
      <c r="G162" s="1"/>
    </row>
    <row r="163" spans="1:7" x14ac:dyDescent="0.2">
      <c r="A163" s="1"/>
      <c r="B163" s="1"/>
      <c r="C163" s="1"/>
      <c r="D163" s="1"/>
      <c r="E163" s="1"/>
      <c r="F163" s="1"/>
      <c r="G163" s="1"/>
    </row>
    <row r="164" spans="1:7" x14ac:dyDescent="0.2">
      <c r="A164" s="1"/>
      <c r="B164" s="1"/>
      <c r="C164" s="1"/>
      <c r="D164" s="1"/>
      <c r="E164" s="1"/>
      <c r="F164" s="1"/>
      <c r="G164" s="1"/>
    </row>
    <row r="165" spans="1:7" x14ac:dyDescent="0.2">
      <c r="A165" s="1"/>
      <c r="B165" s="1"/>
      <c r="C165" s="1"/>
      <c r="D165" s="1"/>
      <c r="E165" s="1"/>
      <c r="F165" s="1"/>
      <c r="G165" s="1"/>
    </row>
    <row r="166" spans="1:7" x14ac:dyDescent="0.2">
      <c r="A166" s="1"/>
      <c r="B166" s="1"/>
      <c r="C166" s="1"/>
      <c r="D166" s="1"/>
      <c r="E166" s="1"/>
      <c r="F166" s="1"/>
      <c r="G166" s="1"/>
    </row>
    <row r="167" spans="1:7" x14ac:dyDescent="0.2">
      <c r="A167" s="1"/>
      <c r="B167" s="1"/>
      <c r="C167" s="1"/>
      <c r="D167" s="1"/>
      <c r="E167" s="1"/>
      <c r="F167" s="1"/>
      <c r="G167" s="1"/>
    </row>
    <row r="168" spans="1:7" x14ac:dyDescent="0.2">
      <c r="A168" s="1"/>
      <c r="B168" s="1"/>
      <c r="C168" s="1"/>
      <c r="D168" s="1"/>
      <c r="E168" s="1"/>
      <c r="F168" s="1"/>
      <c r="G168" s="1"/>
    </row>
    <row r="169" spans="1:7" x14ac:dyDescent="0.2">
      <c r="A169" s="1"/>
      <c r="B169" s="1"/>
      <c r="C169" s="1"/>
      <c r="D169" s="1"/>
      <c r="E169" s="1"/>
      <c r="F169" s="1"/>
      <c r="G169" s="1"/>
    </row>
    <row r="170" spans="1:7" x14ac:dyDescent="0.2">
      <c r="A170" s="1"/>
      <c r="B170" s="1"/>
      <c r="C170" s="1"/>
      <c r="D170" s="1"/>
      <c r="E170" s="1"/>
      <c r="F170" s="1"/>
      <c r="G170" s="1"/>
    </row>
    <row r="171" spans="1:7" x14ac:dyDescent="0.2">
      <c r="A171" s="1"/>
      <c r="B171" s="1"/>
      <c r="C171" s="1"/>
      <c r="D171" s="1"/>
      <c r="E171" s="1"/>
      <c r="F171" s="1"/>
      <c r="G171" s="1"/>
    </row>
    <row r="172" spans="1:7" x14ac:dyDescent="0.2">
      <c r="A172" s="1"/>
      <c r="B172" s="1"/>
      <c r="C172" s="1"/>
      <c r="D172" s="1"/>
      <c r="E172" s="1"/>
      <c r="F172" s="1"/>
      <c r="G172" s="1"/>
    </row>
    <row r="173" spans="1:7" x14ac:dyDescent="0.2">
      <c r="A173" s="1"/>
      <c r="B173" s="1"/>
      <c r="C173" s="1"/>
      <c r="D173" s="1"/>
      <c r="E173" s="1"/>
      <c r="F173" s="1"/>
      <c r="G173" s="1"/>
    </row>
    <row r="174" spans="1:7" x14ac:dyDescent="0.2">
      <c r="A174" s="1"/>
      <c r="B174" s="1"/>
      <c r="C174" s="1"/>
      <c r="D174" s="1"/>
      <c r="E174" s="1"/>
      <c r="F174" s="1"/>
      <c r="G174" s="1"/>
    </row>
    <row r="175" spans="1:7" x14ac:dyDescent="0.2">
      <c r="A175" s="1"/>
      <c r="B175" s="1"/>
      <c r="C175" s="1"/>
      <c r="D175" s="1"/>
      <c r="E175" s="1"/>
      <c r="F175" s="1"/>
      <c r="G175" s="1"/>
    </row>
    <row r="176" spans="1:7" x14ac:dyDescent="0.2">
      <c r="A176" s="1"/>
      <c r="B176" s="1"/>
      <c r="C176" s="1"/>
      <c r="D176" s="1"/>
      <c r="E176" s="1"/>
      <c r="F176" s="1"/>
      <c r="G176" s="1"/>
    </row>
    <row r="177" spans="1:7" x14ac:dyDescent="0.2">
      <c r="A177" s="1"/>
      <c r="B177" s="1"/>
      <c r="C177" s="1"/>
      <c r="D177" s="1"/>
      <c r="E177" s="1"/>
      <c r="F177" s="1"/>
      <c r="G177" s="1"/>
    </row>
    <row r="178" spans="1:7" x14ac:dyDescent="0.2">
      <c r="A178" s="1"/>
      <c r="B178" s="1"/>
      <c r="C178" s="1"/>
      <c r="D178" s="1"/>
      <c r="E178" s="1"/>
      <c r="F178" s="1"/>
      <c r="G178" s="1"/>
    </row>
    <row r="179" spans="1:7" x14ac:dyDescent="0.2">
      <c r="A179" s="1"/>
      <c r="B179" s="1"/>
      <c r="C179" s="1"/>
      <c r="D179" s="1"/>
      <c r="E179" s="1"/>
      <c r="F179" s="1"/>
      <c r="G179" s="1"/>
    </row>
    <row r="180" spans="1:7" x14ac:dyDescent="0.2">
      <c r="A180" s="1"/>
      <c r="B180" s="1"/>
      <c r="C180" s="1"/>
      <c r="D180" s="1"/>
      <c r="E180" s="1"/>
      <c r="F180" s="1"/>
      <c r="G180" s="1"/>
    </row>
    <row r="181" spans="1:7" x14ac:dyDescent="0.2">
      <c r="A181" s="1"/>
      <c r="B181" s="1"/>
      <c r="C181" s="1"/>
      <c r="D181" s="1"/>
      <c r="E181" s="1"/>
      <c r="F181" s="1"/>
      <c r="G181" s="1"/>
    </row>
    <row r="182" spans="1:7" x14ac:dyDescent="0.2">
      <c r="A182" s="1"/>
      <c r="B182" s="1"/>
      <c r="C182" s="1"/>
      <c r="D182" s="1"/>
      <c r="E182" s="1"/>
      <c r="F182" s="1"/>
      <c r="G182" s="1"/>
    </row>
    <row r="183" spans="1:7" x14ac:dyDescent="0.2">
      <c r="A183" s="1"/>
      <c r="B183" s="1"/>
      <c r="C183" s="1"/>
      <c r="D183" s="1"/>
      <c r="E183" s="1"/>
      <c r="F183" s="1"/>
      <c r="G183" s="1"/>
    </row>
    <row r="184" spans="1:7" x14ac:dyDescent="0.2">
      <c r="A184" s="1"/>
      <c r="B184" s="1"/>
      <c r="C184" s="1"/>
      <c r="D184" s="1"/>
      <c r="E184" s="1"/>
      <c r="F184" s="1"/>
      <c r="G184" s="1"/>
    </row>
    <row r="185" spans="1:7" x14ac:dyDescent="0.2">
      <c r="A185" s="1"/>
      <c r="B185" s="1"/>
      <c r="C185" s="1"/>
      <c r="D185" s="1"/>
      <c r="E185" s="1"/>
      <c r="F185" s="1"/>
      <c r="G185" s="1"/>
    </row>
    <row r="186" spans="1:7" x14ac:dyDescent="0.2">
      <c r="A186" s="1"/>
      <c r="B186" s="1"/>
      <c r="C186" s="1"/>
      <c r="D186" s="1"/>
      <c r="E186" s="1"/>
      <c r="F186" s="1"/>
      <c r="G186" s="1"/>
    </row>
    <row r="187" spans="1:7" x14ac:dyDescent="0.2">
      <c r="A187" s="1"/>
      <c r="B187" s="1"/>
      <c r="C187" s="1"/>
      <c r="D187" s="1"/>
      <c r="E187" s="1"/>
      <c r="F187" s="1"/>
      <c r="G187" s="1"/>
    </row>
    <row r="188" spans="1:7" x14ac:dyDescent="0.2">
      <c r="A188" s="1"/>
      <c r="B188" s="1"/>
      <c r="C188" s="1"/>
      <c r="D188" s="1"/>
      <c r="E188" s="1"/>
      <c r="F188" s="1"/>
      <c r="G188" s="1"/>
    </row>
    <row r="189" spans="1:7" x14ac:dyDescent="0.2">
      <c r="A189" s="1"/>
      <c r="B189" s="1"/>
      <c r="C189" s="1"/>
      <c r="D189" s="1"/>
      <c r="E189" s="1"/>
      <c r="F189" s="1"/>
      <c r="G189" s="1"/>
    </row>
    <row r="190" spans="1:7" x14ac:dyDescent="0.2">
      <c r="A190" s="1"/>
      <c r="B190" s="1"/>
      <c r="C190" s="1"/>
      <c r="D190" s="1"/>
      <c r="E190" s="1"/>
      <c r="F190" s="1"/>
      <c r="G190" s="1"/>
    </row>
    <row r="191" spans="1:7" x14ac:dyDescent="0.2">
      <c r="A191" s="1"/>
      <c r="B191" s="1"/>
      <c r="C191" s="1"/>
      <c r="D191" s="1"/>
      <c r="E191" s="1"/>
      <c r="F191" s="1"/>
      <c r="G191" s="1"/>
    </row>
    <row r="192" spans="1:7" x14ac:dyDescent="0.2">
      <c r="A192" s="1"/>
      <c r="B192" s="1"/>
      <c r="C192" s="1"/>
      <c r="D192" s="1"/>
      <c r="E192" s="1"/>
      <c r="F192" s="1"/>
      <c r="G192" s="1"/>
    </row>
    <row r="193" spans="1:7" x14ac:dyDescent="0.2">
      <c r="A193" s="1"/>
      <c r="B193" s="1"/>
      <c r="C193" s="1"/>
      <c r="D193" s="1"/>
      <c r="E193" s="1"/>
      <c r="F193" s="1"/>
      <c r="G193" s="1"/>
    </row>
    <row r="194" spans="1:7" x14ac:dyDescent="0.2">
      <c r="A194" s="1"/>
      <c r="B194" s="1"/>
      <c r="C194" s="1"/>
      <c r="D194" s="1"/>
      <c r="E194" s="1"/>
      <c r="F194" s="1"/>
      <c r="G194" s="1"/>
    </row>
    <row r="195" spans="1:7" x14ac:dyDescent="0.2">
      <c r="A195" s="1"/>
      <c r="B195" s="1"/>
      <c r="C195" s="1"/>
      <c r="D195" s="1"/>
      <c r="E195" s="1"/>
      <c r="F195" s="1"/>
      <c r="G195" s="1"/>
    </row>
    <row r="196" spans="1:7" x14ac:dyDescent="0.2">
      <c r="A196" s="1"/>
      <c r="B196" s="1"/>
      <c r="C196" s="1"/>
      <c r="D196" s="1"/>
      <c r="E196" s="1"/>
      <c r="F196" s="1"/>
      <c r="G196" s="1"/>
    </row>
    <row r="197" spans="1:7" x14ac:dyDescent="0.2">
      <c r="A197" s="1"/>
      <c r="B197" s="1"/>
      <c r="C197" s="1"/>
      <c r="D197" s="1"/>
      <c r="E197" s="1"/>
      <c r="F197" s="1"/>
      <c r="G197" s="1"/>
    </row>
    <row r="198" spans="1:7" x14ac:dyDescent="0.2">
      <c r="A198" s="1"/>
      <c r="B198" s="1"/>
      <c r="C198" s="1"/>
      <c r="D198" s="1"/>
      <c r="E198" s="1"/>
      <c r="F198" s="1"/>
      <c r="G198" s="1"/>
    </row>
    <row r="199" spans="1:7" x14ac:dyDescent="0.2">
      <c r="A199" s="1"/>
      <c r="B199" s="1"/>
      <c r="C199" s="1"/>
      <c r="D199" s="1"/>
      <c r="E199" s="1"/>
      <c r="F199" s="1"/>
      <c r="G199" s="1"/>
    </row>
    <row r="200" spans="1:7" x14ac:dyDescent="0.2">
      <c r="A200" s="1"/>
      <c r="B200" s="1"/>
      <c r="C200" s="1"/>
      <c r="D200" s="1"/>
      <c r="E200" s="1"/>
      <c r="F200" s="1"/>
      <c r="G200" s="1"/>
    </row>
    <row r="201" spans="1:7" x14ac:dyDescent="0.2">
      <c r="A201" s="1"/>
      <c r="B201" s="1"/>
      <c r="C201" s="1"/>
      <c r="D201" s="1"/>
      <c r="E201" s="1"/>
      <c r="F201" s="1"/>
      <c r="G201" s="1"/>
    </row>
    <row r="202" spans="1:7" x14ac:dyDescent="0.2">
      <c r="A202" s="1"/>
      <c r="B202" s="1"/>
      <c r="C202" s="1"/>
      <c r="D202" s="1"/>
      <c r="E202" s="1"/>
      <c r="F202" s="1"/>
      <c r="G202" s="1"/>
    </row>
    <row r="203" spans="1:7" x14ac:dyDescent="0.2">
      <c r="A203" s="1"/>
      <c r="B203" s="1"/>
      <c r="C203" s="1"/>
      <c r="D203" s="1"/>
      <c r="E203" s="1"/>
      <c r="F203" s="1"/>
      <c r="G203" s="1"/>
    </row>
    <row r="204" spans="1:7" x14ac:dyDescent="0.2">
      <c r="A204" s="1"/>
      <c r="B204" s="1"/>
      <c r="C204" s="1"/>
      <c r="D204" s="1"/>
      <c r="E204" s="1"/>
      <c r="F204" s="1"/>
      <c r="G204" s="1"/>
    </row>
    <row r="205" spans="1:7" x14ac:dyDescent="0.2">
      <c r="A205" s="1"/>
      <c r="B205" s="1"/>
      <c r="C205" s="1"/>
      <c r="D205" s="1"/>
      <c r="E205" s="1"/>
      <c r="F205" s="1"/>
      <c r="G205" s="1"/>
    </row>
    <row r="206" spans="1:7" x14ac:dyDescent="0.2">
      <c r="A206" s="1"/>
      <c r="B206" s="1"/>
      <c r="C206" s="1"/>
      <c r="D206" s="1"/>
      <c r="E206" s="1"/>
      <c r="F206" s="1"/>
      <c r="G206" s="1"/>
    </row>
    <row r="207" spans="1:7" x14ac:dyDescent="0.2">
      <c r="A207" s="1"/>
      <c r="B207" s="1"/>
      <c r="C207" s="1"/>
      <c r="D207" s="1"/>
      <c r="E207" s="1"/>
      <c r="F207" s="1"/>
      <c r="G207" s="1"/>
    </row>
    <row r="208" spans="1:7" x14ac:dyDescent="0.2">
      <c r="A208" s="1"/>
      <c r="B208" s="1"/>
      <c r="C208" s="1"/>
      <c r="D208" s="1"/>
      <c r="E208" s="1"/>
      <c r="F208" s="1"/>
      <c r="G208" s="1"/>
    </row>
    <row r="209" spans="1:7" x14ac:dyDescent="0.2">
      <c r="A209" s="1"/>
      <c r="B209" s="1"/>
      <c r="C209" s="1"/>
      <c r="D209" s="1"/>
      <c r="E209" s="1"/>
      <c r="F209" s="1"/>
      <c r="G209" s="1"/>
    </row>
    <row r="210" spans="1:7" x14ac:dyDescent="0.2">
      <c r="A210" s="1"/>
      <c r="B210" s="1"/>
      <c r="C210" s="1"/>
      <c r="D210" s="1"/>
      <c r="E210" s="1"/>
      <c r="F210" s="1"/>
      <c r="G210" s="1"/>
    </row>
    <row r="211" spans="1:7" x14ac:dyDescent="0.2">
      <c r="A211" s="1"/>
      <c r="B211" s="1"/>
      <c r="C211" s="1"/>
      <c r="D211" s="1"/>
      <c r="E211" s="1"/>
      <c r="F211" s="1"/>
      <c r="G211" s="1"/>
    </row>
    <row r="212" spans="1:7" x14ac:dyDescent="0.2">
      <c r="A212" s="1"/>
      <c r="B212" s="1"/>
      <c r="C212" s="1"/>
      <c r="D212" s="1"/>
      <c r="E212" s="1"/>
      <c r="F212" s="1"/>
      <c r="G212" s="1"/>
    </row>
    <row r="213" spans="1:7" x14ac:dyDescent="0.2">
      <c r="A213" s="1"/>
      <c r="B213" s="1"/>
      <c r="C213" s="1"/>
      <c r="D213" s="1"/>
      <c r="E213" s="1"/>
      <c r="F213" s="1"/>
      <c r="G213" s="1"/>
    </row>
    <row r="214" spans="1:7" x14ac:dyDescent="0.2">
      <c r="A214" s="1"/>
      <c r="B214" s="1"/>
      <c r="C214" s="1"/>
      <c r="D214" s="1"/>
      <c r="E214" s="1"/>
      <c r="F214" s="1"/>
      <c r="G214" s="1"/>
    </row>
    <row r="215" spans="1:7" x14ac:dyDescent="0.2">
      <c r="A215" s="1"/>
      <c r="B215" s="1"/>
      <c r="C215" s="1"/>
      <c r="D215" s="1"/>
      <c r="E215" s="1"/>
      <c r="F215" s="1"/>
      <c r="G215" s="1"/>
    </row>
    <row r="216" spans="1:7" x14ac:dyDescent="0.2">
      <c r="A216" s="1"/>
      <c r="B216" s="1"/>
      <c r="C216" s="1"/>
      <c r="D216" s="1"/>
      <c r="E216" s="1"/>
      <c r="F216" s="1"/>
      <c r="G216" s="1"/>
    </row>
    <row r="217" spans="1:7" x14ac:dyDescent="0.2">
      <c r="A217" s="1"/>
      <c r="B217" s="1"/>
      <c r="C217" s="1"/>
      <c r="D217" s="1"/>
      <c r="E217" s="1"/>
      <c r="F217" s="1"/>
      <c r="G217" s="1"/>
    </row>
    <row r="218" spans="1:7" x14ac:dyDescent="0.2">
      <c r="A218" s="1"/>
      <c r="B218" s="1"/>
      <c r="C218" s="1"/>
      <c r="D218" s="1"/>
      <c r="E218" s="1"/>
      <c r="F218" s="1"/>
      <c r="G218" s="1"/>
    </row>
    <row r="219" spans="1:7" x14ac:dyDescent="0.2">
      <c r="A219" s="1"/>
      <c r="B219" s="1"/>
      <c r="C219" s="1"/>
      <c r="D219" s="1"/>
      <c r="E219" s="1"/>
      <c r="F219" s="1"/>
      <c r="G219" s="1"/>
    </row>
    <row r="220" spans="1:7" x14ac:dyDescent="0.2">
      <c r="A220" s="1"/>
      <c r="B220" s="1"/>
      <c r="C220" s="1"/>
      <c r="D220" s="1"/>
      <c r="E220" s="1"/>
      <c r="F220" s="1"/>
      <c r="G220" s="1"/>
    </row>
    <row r="221" spans="1:7" x14ac:dyDescent="0.2">
      <c r="A221" s="1"/>
      <c r="B221" s="1"/>
      <c r="C221" s="1"/>
      <c r="D221" s="1"/>
      <c r="E221" s="1"/>
      <c r="F221" s="1"/>
      <c r="G221" s="1"/>
    </row>
    <row r="222" spans="1:7" x14ac:dyDescent="0.2">
      <c r="A222" s="1"/>
      <c r="B222" s="1"/>
      <c r="C222" s="1"/>
      <c r="D222" s="1"/>
      <c r="E222" s="1"/>
      <c r="F222" s="1"/>
      <c r="G222" s="1"/>
    </row>
    <row r="223" spans="1:7" x14ac:dyDescent="0.2">
      <c r="A223" s="1"/>
      <c r="B223" s="1"/>
      <c r="C223" s="1"/>
      <c r="D223" s="1"/>
      <c r="E223" s="1"/>
      <c r="F223" s="1"/>
      <c r="G223" s="1"/>
    </row>
    <row r="224" spans="1:7" x14ac:dyDescent="0.2">
      <c r="A224" s="1"/>
      <c r="B224" s="1"/>
      <c r="C224" s="1"/>
      <c r="D224" s="1"/>
      <c r="E224" s="1"/>
      <c r="F224" s="1"/>
      <c r="G224" s="1"/>
    </row>
    <row r="225" spans="1:7" x14ac:dyDescent="0.2">
      <c r="A225" s="1"/>
      <c r="B225" s="1"/>
      <c r="C225" s="1"/>
      <c r="D225" s="1"/>
      <c r="E225" s="1"/>
      <c r="F225" s="1"/>
      <c r="G225" s="1"/>
    </row>
    <row r="226" spans="1:7" x14ac:dyDescent="0.2">
      <c r="A226" s="1"/>
      <c r="B226" s="1"/>
      <c r="C226" s="1"/>
      <c r="D226" s="1"/>
      <c r="E226" s="1"/>
      <c r="F226" s="1"/>
      <c r="G226" s="1"/>
    </row>
    <row r="227" spans="1:7" x14ac:dyDescent="0.2">
      <c r="A227" s="1"/>
      <c r="B227" s="1"/>
      <c r="C227" s="1"/>
      <c r="D227" s="1"/>
      <c r="E227" s="1"/>
      <c r="F227" s="1"/>
      <c r="G227" s="1"/>
    </row>
    <row r="228" spans="1:7" x14ac:dyDescent="0.2">
      <c r="A228" s="1"/>
      <c r="B228" s="1"/>
      <c r="C228" s="1"/>
      <c r="D228" s="1"/>
      <c r="E228" s="1"/>
      <c r="F228" s="1"/>
      <c r="G228" s="1"/>
    </row>
    <row r="229" spans="1:7" x14ac:dyDescent="0.2">
      <c r="A229" s="1"/>
      <c r="B229" s="1"/>
      <c r="C229" s="1"/>
      <c r="D229" s="1"/>
      <c r="E229" s="1"/>
      <c r="F229" s="1"/>
      <c r="G229" s="1"/>
    </row>
    <row r="230" spans="1:7" x14ac:dyDescent="0.2">
      <c r="A230" s="1"/>
      <c r="B230" s="1"/>
      <c r="C230" s="1"/>
      <c r="D230" s="1"/>
      <c r="E230" s="1"/>
      <c r="F230" s="1"/>
      <c r="G230" s="1"/>
    </row>
    <row r="231" spans="1:7" x14ac:dyDescent="0.2">
      <c r="A231" s="1"/>
      <c r="B231" s="1"/>
      <c r="C231" s="1"/>
      <c r="D231" s="1"/>
      <c r="E231" s="1"/>
      <c r="F231" s="1"/>
      <c r="G231" s="1"/>
    </row>
    <row r="232" spans="1:7" x14ac:dyDescent="0.2">
      <c r="A232" s="1"/>
      <c r="B232" s="1"/>
      <c r="C232" s="1"/>
      <c r="D232" s="1"/>
      <c r="E232" s="1"/>
      <c r="F232" s="1"/>
      <c r="G232" s="1"/>
    </row>
    <row r="233" spans="1:7" x14ac:dyDescent="0.2">
      <c r="A233" s="1"/>
      <c r="B233" s="1"/>
      <c r="C233" s="1"/>
      <c r="D233" s="1"/>
      <c r="E233" s="1"/>
      <c r="F233" s="1"/>
      <c r="G233" s="1"/>
    </row>
    <row r="234" spans="1:7" x14ac:dyDescent="0.2">
      <c r="A234" s="1"/>
      <c r="B234" s="1"/>
      <c r="C234" s="1"/>
      <c r="D234" s="1"/>
      <c r="E234" s="1"/>
      <c r="F234" s="1"/>
      <c r="G234" s="1"/>
    </row>
    <row r="235" spans="1:7" x14ac:dyDescent="0.2">
      <c r="A235" s="1"/>
      <c r="B235" s="1"/>
      <c r="C235" s="1"/>
      <c r="D235" s="1"/>
      <c r="E235" s="1"/>
      <c r="F235" s="1"/>
      <c r="G235" s="1"/>
    </row>
    <row r="236" spans="1:7" x14ac:dyDescent="0.2">
      <c r="A236" s="1"/>
      <c r="B236" s="1"/>
      <c r="C236" s="1"/>
      <c r="D236" s="1"/>
      <c r="E236" s="1"/>
      <c r="F236" s="1"/>
      <c r="G236" s="1"/>
    </row>
    <row r="237" spans="1:7" x14ac:dyDescent="0.2">
      <c r="A237" s="1"/>
      <c r="B237" s="1"/>
      <c r="C237" s="1"/>
      <c r="D237" s="1"/>
      <c r="E237" s="1"/>
      <c r="F237" s="1"/>
      <c r="G237" s="1"/>
    </row>
    <row r="238" spans="1:7" x14ac:dyDescent="0.2">
      <c r="A238" s="1"/>
      <c r="B238" s="1"/>
      <c r="C238" s="1"/>
      <c r="D238" s="1"/>
      <c r="E238" s="1"/>
      <c r="F238" s="1"/>
      <c r="G238" s="1"/>
    </row>
    <row r="239" spans="1:7" x14ac:dyDescent="0.2">
      <c r="A239" s="1"/>
      <c r="B239" s="1"/>
      <c r="C239" s="1"/>
      <c r="D239" s="1"/>
      <c r="E239" s="1"/>
      <c r="F239" s="1"/>
      <c r="G239" s="1"/>
    </row>
    <row r="240" spans="1:7" x14ac:dyDescent="0.2">
      <c r="A240" s="1"/>
      <c r="B240" s="1"/>
      <c r="C240" s="1"/>
      <c r="D240" s="1"/>
      <c r="E240" s="1"/>
      <c r="F240" s="1"/>
      <c r="G240" s="1"/>
    </row>
    <row r="241" spans="1:7" x14ac:dyDescent="0.2">
      <c r="A241" s="1"/>
      <c r="B241" s="1"/>
      <c r="C241" s="1"/>
      <c r="D241" s="1"/>
      <c r="E241" s="1"/>
      <c r="F241" s="1"/>
      <c r="G241" s="1"/>
    </row>
    <row r="242" spans="1:7" x14ac:dyDescent="0.2">
      <c r="A242" s="1"/>
      <c r="B242" s="1"/>
      <c r="C242" s="1"/>
      <c r="D242" s="1"/>
      <c r="E242" s="1"/>
      <c r="F242" s="1"/>
      <c r="G242" s="1"/>
    </row>
    <row r="243" spans="1:7" x14ac:dyDescent="0.2">
      <c r="A243" s="1"/>
      <c r="B243" s="1"/>
      <c r="C243" s="1"/>
      <c r="D243" s="1"/>
      <c r="E243" s="1"/>
      <c r="F243" s="1"/>
      <c r="G243" s="1"/>
    </row>
    <row r="244" spans="1:7" x14ac:dyDescent="0.2">
      <c r="A244" s="1"/>
      <c r="B244" s="1"/>
      <c r="C244" s="1"/>
      <c r="D244" s="1"/>
      <c r="E244" s="1"/>
      <c r="F244" s="1"/>
      <c r="G244" s="1"/>
    </row>
    <row r="245" spans="1:7" x14ac:dyDescent="0.2">
      <c r="A245" s="1"/>
      <c r="B245" s="1"/>
      <c r="C245" s="1"/>
      <c r="D245" s="1"/>
      <c r="E245" s="1"/>
      <c r="F245" s="1"/>
      <c r="G245" s="1"/>
    </row>
    <row r="246" spans="1:7" x14ac:dyDescent="0.2">
      <c r="A246" s="1"/>
      <c r="B246" s="1"/>
      <c r="C246" s="1"/>
      <c r="D246" s="1"/>
      <c r="E246" s="1"/>
      <c r="F246" s="1"/>
      <c r="G246" s="1"/>
    </row>
    <row r="247" spans="1:7" x14ac:dyDescent="0.2">
      <c r="A247" s="1"/>
      <c r="B247" s="1"/>
      <c r="C247" s="1"/>
      <c r="D247" s="1"/>
      <c r="E247" s="1"/>
      <c r="F247" s="1"/>
      <c r="G247" s="1"/>
    </row>
    <row r="248" spans="1:7" x14ac:dyDescent="0.2">
      <c r="A248" s="1"/>
      <c r="B248" s="1"/>
      <c r="C248" s="1"/>
      <c r="D248" s="1"/>
      <c r="E248" s="1"/>
      <c r="F248" s="1"/>
      <c r="G248" s="1"/>
    </row>
    <row r="249" spans="1:7" x14ac:dyDescent="0.2">
      <c r="A249" s="1"/>
      <c r="B249" s="1"/>
      <c r="C249" s="1"/>
      <c r="D249" s="1"/>
      <c r="E249" s="1"/>
      <c r="F249" s="1"/>
      <c r="G249" s="1"/>
    </row>
    <row r="250" spans="1:7" x14ac:dyDescent="0.2">
      <c r="A250" s="1"/>
      <c r="B250" s="1"/>
      <c r="C250" s="1"/>
      <c r="D250" s="1"/>
      <c r="E250" s="1"/>
      <c r="F250" s="1"/>
      <c r="G250" s="1"/>
    </row>
    <row r="251" spans="1:7" x14ac:dyDescent="0.2">
      <c r="A251" s="1"/>
      <c r="B251" s="1"/>
      <c r="C251" s="1"/>
      <c r="D251" s="1"/>
      <c r="E251" s="1"/>
      <c r="F251" s="1"/>
      <c r="G251" s="1"/>
    </row>
    <row r="252" spans="1:7" x14ac:dyDescent="0.2">
      <c r="A252" s="1"/>
      <c r="B252" s="1"/>
      <c r="C252" s="1"/>
      <c r="D252" s="1"/>
      <c r="E252" s="1"/>
      <c r="F252" s="1"/>
      <c r="G252" s="1"/>
    </row>
    <row r="253" spans="1:7" x14ac:dyDescent="0.2">
      <c r="A253" s="1"/>
      <c r="B253" s="1"/>
      <c r="C253" s="1"/>
      <c r="D253" s="1"/>
      <c r="E253" s="1"/>
      <c r="F253" s="1"/>
      <c r="G253" s="1"/>
    </row>
    <row r="254" spans="1:7" x14ac:dyDescent="0.2">
      <c r="A254" s="1"/>
      <c r="B254" s="1"/>
      <c r="C254" s="1"/>
      <c r="D254" s="1"/>
      <c r="E254" s="1"/>
      <c r="F254" s="1"/>
      <c r="G254" s="1"/>
    </row>
    <row r="255" spans="1:7" x14ac:dyDescent="0.2">
      <c r="A255" s="1"/>
      <c r="B255" s="1"/>
      <c r="C255" s="1"/>
      <c r="D255" s="1"/>
      <c r="E255" s="1"/>
      <c r="F255" s="1"/>
      <c r="G255" s="1"/>
    </row>
    <row r="256" spans="1:7" x14ac:dyDescent="0.2">
      <c r="A256" s="1"/>
      <c r="B256" s="1"/>
      <c r="C256" s="1"/>
      <c r="D256" s="1"/>
      <c r="E256" s="1"/>
      <c r="F256" s="1"/>
      <c r="G256" s="1"/>
    </row>
    <row r="257" spans="1:7" x14ac:dyDescent="0.2">
      <c r="A257" s="1"/>
      <c r="B257" s="1"/>
      <c r="C257" s="1"/>
      <c r="D257" s="1"/>
      <c r="E257" s="1"/>
      <c r="F257" s="1"/>
      <c r="G257" s="1"/>
    </row>
    <row r="258" spans="1:7" x14ac:dyDescent="0.2">
      <c r="A258" s="1"/>
      <c r="B258" s="1"/>
      <c r="C258" s="1"/>
      <c r="D258" s="1"/>
      <c r="E258" s="1"/>
      <c r="F258" s="1"/>
      <c r="G258" s="1"/>
    </row>
    <row r="259" spans="1:7" x14ac:dyDescent="0.2">
      <c r="A259" s="1"/>
      <c r="B259" s="1"/>
      <c r="C259" s="1"/>
      <c r="D259" s="1"/>
      <c r="E259" s="1"/>
      <c r="F259" s="1"/>
      <c r="G259" s="1"/>
    </row>
    <row r="260" spans="1:7" x14ac:dyDescent="0.2">
      <c r="A260" s="1"/>
      <c r="B260" s="1"/>
      <c r="C260" s="1"/>
      <c r="D260" s="1"/>
      <c r="E260" s="1"/>
      <c r="F260" s="1"/>
      <c r="G260" s="1"/>
    </row>
    <row r="261" spans="1:7" x14ac:dyDescent="0.2">
      <c r="A261" s="1"/>
      <c r="B261" s="1"/>
      <c r="C261" s="1"/>
      <c r="D261" s="1"/>
      <c r="E261" s="1"/>
      <c r="F261" s="1"/>
      <c r="G261" s="1"/>
    </row>
    <row r="262" spans="1:7" x14ac:dyDescent="0.2">
      <c r="A262" s="1"/>
      <c r="B262" s="1"/>
      <c r="C262" s="1"/>
      <c r="D262" s="1"/>
      <c r="E262" s="1"/>
      <c r="F262" s="1"/>
      <c r="G262" s="1"/>
    </row>
    <row r="263" spans="1:7" x14ac:dyDescent="0.2">
      <c r="A263" s="1"/>
      <c r="B263" s="1"/>
      <c r="C263" s="1"/>
      <c r="D263" s="1"/>
      <c r="E263" s="1"/>
      <c r="F263" s="1"/>
      <c r="G263" s="1"/>
    </row>
    <row r="264" spans="1:7" x14ac:dyDescent="0.2">
      <c r="A264" s="1"/>
      <c r="B264" s="1"/>
      <c r="C264" s="1"/>
      <c r="D264" s="1"/>
      <c r="E264" s="1"/>
      <c r="F264" s="1"/>
      <c r="G264" s="1"/>
    </row>
    <row r="265" spans="1:7" x14ac:dyDescent="0.2">
      <c r="A265" s="1"/>
      <c r="B265" s="1"/>
      <c r="C265" s="1"/>
      <c r="D265" s="1"/>
      <c r="E265" s="1"/>
      <c r="F265" s="1"/>
      <c r="G265" s="1"/>
    </row>
    <row r="266" spans="1:7" x14ac:dyDescent="0.2">
      <c r="A266" s="1"/>
      <c r="B266" s="1"/>
      <c r="C266" s="1"/>
      <c r="D266" s="1"/>
      <c r="E266" s="1"/>
      <c r="F266" s="1"/>
      <c r="G266" s="1"/>
    </row>
    <row r="267" spans="1:7" x14ac:dyDescent="0.2">
      <c r="A267" s="1"/>
      <c r="B267" s="1"/>
      <c r="C267" s="1"/>
      <c r="D267" s="1"/>
      <c r="E267" s="1"/>
      <c r="F267" s="1"/>
      <c r="G267" s="1"/>
    </row>
    <row r="268" spans="1:7" x14ac:dyDescent="0.2">
      <c r="A268" s="1"/>
      <c r="B268" s="1"/>
      <c r="C268" s="1"/>
      <c r="D268" s="1"/>
      <c r="E268" s="1"/>
      <c r="F268" s="1"/>
      <c r="G268" s="1"/>
    </row>
    <row r="269" spans="1:7" x14ac:dyDescent="0.2">
      <c r="A269" s="1"/>
      <c r="B269" s="1"/>
      <c r="C269" s="1"/>
      <c r="D269" s="1"/>
      <c r="E269" s="1"/>
      <c r="F269" s="1"/>
      <c r="G269" s="1"/>
    </row>
    <row r="270" spans="1:7" x14ac:dyDescent="0.2">
      <c r="A270" s="1"/>
      <c r="B270" s="1"/>
      <c r="C270" s="1"/>
      <c r="D270" s="1"/>
      <c r="E270" s="1"/>
      <c r="F270" s="1"/>
      <c r="G270" s="1"/>
    </row>
    <row r="271" spans="1:7" x14ac:dyDescent="0.2">
      <c r="A271" s="1"/>
      <c r="B271" s="1"/>
      <c r="C271" s="1"/>
      <c r="D271" s="1"/>
      <c r="E271" s="1"/>
      <c r="F271" s="1"/>
      <c r="G271" s="1"/>
    </row>
    <row r="272" spans="1:7" x14ac:dyDescent="0.2">
      <c r="A272" s="1"/>
      <c r="B272" s="1"/>
      <c r="C272" s="1"/>
      <c r="D272" s="1"/>
      <c r="E272" s="1"/>
      <c r="F272" s="1"/>
      <c r="G272" s="1"/>
    </row>
    <row r="273" spans="1:7" x14ac:dyDescent="0.2">
      <c r="A273" s="1"/>
      <c r="B273" s="1"/>
      <c r="C273" s="1"/>
      <c r="D273" s="1"/>
      <c r="E273" s="1"/>
      <c r="F273" s="1"/>
      <c r="G273" s="1"/>
    </row>
    <row r="274" spans="1:7" x14ac:dyDescent="0.2">
      <c r="A274" s="1"/>
      <c r="B274" s="1"/>
      <c r="C274" s="1"/>
      <c r="D274" s="1"/>
      <c r="E274" s="1"/>
      <c r="F274" s="1"/>
      <c r="G274" s="1"/>
    </row>
    <row r="275" spans="1:7" x14ac:dyDescent="0.2">
      <c r="A275" s="1"/>
      <c r="B275" s="1"/>
      <c r="C275" s="1"/>
      <c r="D275" s="1"/>
      <c r="E275" s="1"/>
      <c r="F275" s="1"/>
      <c r="G275" s="1"/>
    </row>
    <row r="276" spans="1:7" x14ac:dyDescent="0.2">
      <c r="A276" s="1"/>
      <c r="B276" s="1"/>
      <c r="C276" s="1"/>
      <c r="D276" s="1"/>
      <c r="E276" s="1"/>
      <c r="F276" s="1"/>
      <c r="G276" s="1"/>
    </row>
    <row r="277" spans="1:7" x14ac:dyDescent="0.2">
      <c r="A277" s="1"/>
      <c r="B277" s="1"/>
      <c r="C277" s="1"/>
      <c r="D277" s="1"/>
      <c r="E277" s="1"/>
      <c r="F277" s="1"/>
      <c r="G277" s="1"/>
    </row>
    <row r="278" spans="1:7" x14ac:dyDescent="0.2">
      <c r="A278" s="1"/>
      <c r="B278" s="1"/>
      <c r="C278" s="1"/>
      <c r="D278" s="1"/>
      <c r="E278" s="1"/>
      <c r="F278" s="1"/>
      <c r="G278" s="1"/>
    </row>
    <row r="279" spans="1:7" x14ac:dyDescent="0.2">
      <c r="A279" s="1"/>
      <c r="B279" s="1"/>
      <c r="C279" s="1"/>
      <c r="D279" s="1"/>
      <c r="E279" s="1"/>
      <c r="F279" s="1"/>
      <c r="G279" s="1"/>
    </row>
    <row r="280" spans="1:7" x14ac:dyDescent="0.2">
      <c r="A280" s="1"/>
      <c r="B280" s="1"/>
      <c r="C280" s="1"/>
      <c r="D280" s="1"/>
      <c r="E280" s="1"/>
      <c r="F280" s="1"/>
      <c r="G280" s="1"/>
    </row>
    <row r="281" spans="1:7" x14ac:dyDescent="0.2">
      <c r="A281" s="1"/>
      <c r="B281" s="1"/>
      <c r="C281" s="1"/>
      <c r="D281" s="1"/>
      <c r="E281" s="1"/>
      <c r="F281" s="1"/>
      <c r="G281" s="1"/>
    </row>
    <row r="282" spans="1:7" x14ac:dyDescent="0.2">
      <c r="A282" s="1"/>
      <c r="B282" s="1"/>
      <c r="C282" s="1"/>
      <c r="D282" s="1"/>
      <c r="E282" s="1"/>
      <c r="F282" s="1"/>
      <c r="G282" s="1"/>
    </row>
    <row r="283" spans="1:7" x14ac:dyDescent="0.2">
      <c r="A283" s="1"/>
      <c r="B283" s="1"/>
      <c r="C283" s="1"/>
      <c r="D283" s="1"/>
      <c r="E283" s="1"/>
      <c r="F283" s="1"/>
      <c r="G283" s="1"/>
    </row>
    <row r="284" spans="1:7" x14ac:dyDescent="0.2">
      <c r="A284" s="1"/>
      <c r="B284" s="1"/>
      <c r="C284" s="1"/>
      <c r="D284" s="1"/>
      <c r="E284" s="1"/>
      <c r="F284" s="1"/>
      <c r="G284" s="1"/>
    </row>
    <row r="285" spans="1:7" x14ac:dyDescent="0.2">
      <c r="A285" s="1"/>
      <c r="B285" s="1"/>
      <c r="C285" s="1"/>
      <c r="D285" s="1"/>
      <c r="E285" s="1"/>
      <c r="F285" s="1"/>
      <c r="G285" s="1"/>
    </row>
    <row r="286" spans="1:7" x14ac:dyDescent="0.2">
      <c r="A286" s="1"/>
      <c r="B286" s="1"/>
      <c r="C286" s="1"/>
      <c r="D286" s="1"/>
      <c r="E286" s="1"/>
      <c r="F286" s="1"/>
      <c r="G286" s="1"/>
    </row>
    <row r="287" spans="1:7" x14ac:dyDescent="0.2">
      <c r="A287" s="1"/>
      <c r="B287" s="1"/>
      <c r="C287" s="1"/>
      <c r="D287" s="1"/>
      <c r="E287" s="1"/>
      <c r="F287" s="1"/>
      <c r="G287" s="1"/>
    </row>
    <row r="288" spans="1:7" x14ac:dyDescent="0.2">
      <c r="A288" s="1"/>
      <c r="B288" s="1"/>
      <c r="C288" s="1"/>
      <c r="D288" s="1"/>
      <c r="E288" s="1"/>
      <c r="F288" s="1"/>
      <c r="G288" s="1"/>
    </row>
    <row r="289" spans="1:7" x14ac:dyDescent="0.2">
      <c r="A289" s="1"/>
      <c r="B289" s="1"/>
      <c r="C289" s="1"/>
      <c r="D289" s="1"/>
      <c r="E289" s="1"/>
      <c r="F289" s="1"/>
      <c r="G289" s="1"/>
    </row>
    <row r="290" spans="1:7" x14ac:dyDescent="0.2">
      <c r="A290" s="1"/>
      <c r="B290" s="1"/>
      <c r="C290" s="1"/>
      <c r="D290" s="1"/>
      <c r="E290" s="1"/>
      <c r="F290" s="1"/>
      <c r="G290" s="1"/>
    </row>
    <row r="291" spans="1:7" x14ac:dyDescent="0.2">
      <c r="A291" s="1"/>
      <c r="B291" s="1"/>
      <c r="C291" s="1"/>
      <c r="D291" s="1"/>
      <c r="E291" s="1"/>
      <c r="F291" s="1"/>
      <c r="G291" s="1"/>
    </row>
    <row r="292" spans="1:7" x14ac:dyDescent="0.2">
      <c r="A292" s="1"/>
      <c r="B292" s="1"/>
      <c r="C292" s="1"/>
      <c r="D292" s="1"/>
      <c r="E292" s="1"/>
      <c r="F292" s="1"/>
      <c r="G292" s="1"/>
    </row>
    <row r="293" spans="1:7" x14ac:dyDescent="0.2">
      <c r="A293" s="1"/>
      <c r="B293" s="1"/>
      <c r="C293" s="1"/>
      <c r="D293" s="1"/>
      <c r="E293" s="1"/>
      <c r="F293" s="1"/>
      <c r="G293" s="1"/>
    </row>
    <row r="294" spans="1:7" x14ac:dyDescent="0.2">
      <c r="A294" s="1"/>
      <c r="B294" s="1"/>
      <c r="C294" s="1"/>
      <c r="D294" s="1"/>
      <c r="E294" s="1"/>
      <c r="F294" s="1"/>
      <c r="G294" s="1"/>
    </row>
    <row r="295" spans="1:7" x14ac:dyDescent="0.2">
      <c r="A295" s="1"/>
      <c r="B295" s="1"/>
      <c r="C295" s="1"/>
      <c r="D295" s="1"/>
      <c r="E295" s="1"/>
      <c r="F295" s="1"/>
      <c r="G295" s="1"/>
    </row>
    <row r="296" spans="1:7" x14ac:dyDescent="0.2">
      <c r="A296" s="1"/>
      <c r="B296" s="1"/>
      <c r="C296" s="1"/>
      <c r="D296" s="1"/>
      <c r="E296" s="1"/>
      <c r="F296" s="1"/>
      <c r="G296" s="1"/>
    </row>
    <row r="297" spans="1:7" x14ac:dyDescent="0.2">
      <c r="A297" s="1"/>
      <c r="B297" s="1"/>
      <c r="C297" s="1"/>
      <c r="D297" s="1"/>
      <c r="E297" s="1"/>
      <c r="F297" s="1"/>
      <c r="G297" s="1"/>
    </row>
    <row r="298" spans="1:7" x14ac:dyDescent="0.2">
      <c r="A298" s="1"/>
      <c r="B298" s="1"/>
      <c r="C298" s="1"/>
      <c r="D298" s="1"/>
      <c r="E298" s="1"/>
      <c r="F298" s="1"/>
      <c r="G298" s="1"/>
    </row>
    <row r="299" spans="1:7" x14ac:dyDescent="0.2">
      <c r="A299" s="1"/>
      <c r="B299" s="1"/>
      <c r="C299" s="1"/>
      <c r="D299" s="1"/>
      <c r="E299" s="1"/>
      <c r="F299" s="1"/>
      <c r="G299" s="1"/>
    </row>
    <row r="300" spans="1:7" x14ac:dyDescent="0.2">
      <c r="A300" s="1"/>
      <c r="B300" s="1"/>
      <c r="C300" s="1"/>
      <c r="D300" s="1"/>
      <c r="E300" s="1"/>
      <c r="F300" s="1"/>
      <c r="G300" s="1"/>
    </row>
    <row r="301" spans="1:7" x14ac:dyDescent="0.2">
      <c r="A301" s="1"/>
      <c r="B301" s="1"/>
      <c r="C301" s="1"/>
      <c r="D301" s="1"/>
      <c r="E301" s="1"/>
      <c r="F301" s="1"/>
      <c r="G301" s="1"/>
    </row>
    <row r="302" spans="1:7" x14ac:dyDescent="0.2">
      <c r="A302" s="1"/>
      <c r="B302" s="1"/>
      <c r="C302" s="1"/>
      <c r="D302" s="1"/>
      <c r="E302" s="1"/>
      <c r="F302" s="1"/>
      <c r="G302" s="1"/>
    </row>
    <row r="303" spans="1:7" x14ac:dyDescent="0.2">
      <c r="A303" s="1"/>
      <c r="B303" s="1"/>
      <c r="C303" s="1"/>
      <c r="D303" s="1"/>
      <c r="E303" s="1"/>
      <c r="F303" s="1"/>
      <c r="G303" s="1"/>
    </row>
    <row r="304" spans="1:7" x14ac:dyDescent="0.2">
      <c r="A304" s="1"/>
      <c r="B304" s="1"/>
      <c r="C304" s="1"/>
      <c r="D304" s="1"/>
      <c r="E304" s="1"/>
      <c r="F304" s="1"/>
      <c r="G304" s="1"/>
    </row>
    <row r="305" spans="1:7" x14ac:dyDescent="0.2">
      <c r="A305" s="1"/>
      <c r="B305" s="1"/>
      <c r="C305" s="1"/>
      <c r="D305" s="1"/>
      <c r="E305" s="1"/>
      <c r="F305" s="1"/>
      <c r="G305" s="1"/>
    </row>
    <row r="306" spans="1:7" x14ac:dyDescent="0.2">
      <c r="A306" s="1"/>
      <c r="B306" s="1"/>
      <c r="C306" s="1"/>
      <c r="D306" s="1"/>
      <c r="E306" s="1"/>
      <c r="F306" s="1"/>
      <c r="G306" s="1"/>
    </row>
    <row r="307" spans="1:7" x14ac:dyDescent="0.2">
      <c r="A307" s="1"/>
      <c r="B307" s="1"/>
      <c r="C307" s="1"/>
      <c r="D307" s="1"/>
      <c r="E307" s="1"/>
      <c r="F307" s="1"/>
      <c r="G307" s="1"/>
    </row>
    <row r="308" spans="1:7" x14ac:dyDescent="0.2">
      <c r="A308" s="1"/>
      <c r="B308" s="1"/>
      <c r="C308" s="1"/>
      <c r="D308" s="1"/>
      <c r="E308" s="1"/>
      <c r="F308" s="1"/>
      <c r="G308" s="1"/>
    </row>
    <row r="309" spans="1:7" x14ac:dyDescent="0.2">
      <c r="A309" s="1"/>
      <c r="B309" s="1"/>
      <c r="C309" s="1"/>
      <c r="D309" s="1"/>
      <c r="E309" s="1"/>
      <c r="F309" s="1"/>
      <c r="G309" s="1"/>
    </row>
    <row r="310" spans="1:7" x14ac:dyDescent="0.2">
      <c r="A310" s="1"/>
      <c r="B310" s="1"/>
      <c r="C310" s="1"/>
      <c r="D310" s="1"/>
      <c r="E310" s="1"/>
      <c r="F310" s="1"/>
      <c r="G310" s="1"/>
    </row>
    <row r="311" spans="1:7" x14ac:dyDescent="0.2">
      <c r="A311" s="1"/>
      <c r="B311" s="1"/>
      <c r="C311" s="1"/>
      <c r="D311" s="1"/>
      <c r="E311" s="1"/>
      <c r="F311" s="1"/>
      <c r="G311" s="1"/>
    </row>
    <row r="312" spans="1:7" x14ac:dyDescent="0.2">
      <c r="A312" s="1"/>
      <c r="B312" s="1"/>
      <c r="C312" s="1"/>
      <c r="D312" s="1"/>
      <c r="E312" s="1"/>
      <c r="F312" s="1"/>
      <c r="G312" s="1"/>
    </row>
    <row r="313" spans="1:7" x14ac:dyDescent="0.2">
      <c r="A313" s="1"/>
      <c r="B313" s="1"/>
      <c r="C313" s="1"/>
      <c r="D313" s="1"/>
      <c r="E313" s="1"/>
      <c r="F313" s="1"/>
      <c r="G313" s="1"/>
    </row>
    <row r="314" spans="1:7" x14ac:dyDescent="0.2">
      <c r="A314" s="1"/>
      <c r="B314" s="1"/>
      <c r="C314" s="1"/>
      <c r="D314" s="1"/>
      <c r="E314" s="1"/>
      <c r="F314" s="1"/>
      <c r="G314" s="1"/>
    </row>
  </sheetData>
  <mergeCells count="8">
    <mergeCell ref="A11:D11"/>
    <mergeCell ref="A3:D3"/>
    <mergeCell ref="E1:E2"/>
    <mergeCell ref="F1:G1"/>
    <mergeCell ref="B1:B2"/>
    <mergeCell ref="C1:C2"/>
    <mergeCell ref="D1:D2"/>
    <mergeCell ref="A1:A2"/>
  </mergeCells>
  <phoneticPr fontId="12" type="noConversion"/>
  <printOptions horizontalCentered="1"/>
  <pageMargins left="0.51181102362204722" right="0.23622047244094491" top="0.98425196850393704" bottom="0.98425196850393704" header="0.51181102362204722" footer="0.51181102362204722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312"/>
  <sheetViews>
    <sheetView zoomScale="110" zoomScaleNormal="110" zoomScaleSheetLayoutView="90" workbookViewId="0">
      <selection activeCell="F11" sqref="F11"/>
    </sheetView>
  </sheetViews>
  <sheetFormatPr defaultColWidth="11.42578125" defaultRowHeight="12.75" x14ac:dyDescent="0.2"/>
  <cols>
    <col min="1" max="1" width="39" customWidth="1"/>
    <col min="2" max="2" width="10.42578125" customWidth="1"/>
    <col min="3" max="3" width="9.85546875" customWidth="1"/>
    <col min="4" max="4" width="8.85546875" customWidth="1"/>
    <col min="5" max="5" width="10.42578125" customWidth="1"/>
    <col min="6" max="6" width="14.140625" style="5" customWidth="1"/>
    <col min="7" max="7" width="13.28515625" style="5" customWidth="1"/>
    <col min="8" max="8" width="11.7109375" style="4" bestFit="1" customWidth="1"/>
    <col min="9" max="27" width="11.42578125" style="4" customWidth="1"/>
  </cols>
  <sheetData>
    <row r="1" spans="1:27" ht="22.5" customHeight="1" x14ac:dyDescent="0.2">
      <c r="A1" s="304" t="s">
        <v>22</v>
      </c>
      <c r="B1" s="305"/>
      <c r="C1" s="305"/>
      <c r="D1" s="306"/>
      <c r="E1" s="308" t="s">
        <v>5</v>
      </c>
      <c r="F1" s="310" t="s">
        <v>7</v>
      </c>
      <c r="G1" s="311"/>
      <c r="H1" s="302" t="s">
        <v>3</v>
      </c>
    </row>
    <row r="2" spans="1:27" ht="20.25" customHeight="1" thickBot="1" x14ac:dyDescent="0.25">
      <c r="A2" s="286"/>
      <c r="B2" s="287"/>
      <c r="C2" s="287"/>
      <c r="D2" s="307"/>
      <c r="E2" s="309"/>
      <c r="F2" s="46" t="s">
        <v>8</v>
      </c>
      <c r="G2" s="43" t="s">
        <v>9</v>
      </c>
      <c r="H2" s="303"/>
    </row>
    <row r="3" spans="1:27" s="2" customFormat="1" ht="12.75" customHeight="1" x14ac:dyDescent="0.2">
      <c r="A3" s="48" t="s">
        <v>21</v>
      </c>
      <c r="B3" s="49" t="s">
        <v>12</v>
      </c>
      <c r="C3" s="49" t="s">
        <v>16</v>
      </c>
      <c r="D3" s="50" t="s">
        <v>13</v>
      </c>
      <c r="E3" s="51">
        <f>+E4</f>
        <v>75000</v>
      </c>
      <c r="F3" s="52">
        <f>+F4</f>
        <v>75000</v>
      </c>
      <c r="G3" s="53">
        <f>+G4</f>
        <v>0</v>
      </c>
      <c r="H3" s="51">
        <f>SUM(F3:G3)</f>
        <v>75000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s="7" customFormat="1" ht="18" customHeight="1" thickBot="1" x14ac:dyDescent="0.25">
      <c r="A4" s="105" t="s">
        <v>59</v>
      </c>
      <c r="B4" s="99" t="s">
        <v>66</v>
      </c>
      <c r="C4" s="131">
        <v>15000</v>
      </c>
      <c r="D4" s="69">
        <v>5</v>
      </c>
      <c r="E4" s="70">
        <f>C4*D4</f>
        <v>75000</v>
      </c>
      <c r="F4" s="71">
        <f>+E4</f>
        <v>75000</v>
      </c>
      <c r="G4" s="72">
        <v>0</v>
      </c>
      <c r="H4" s="70">
        <f>SUM(F4:G4)</f>
        <v>75000</v>
      </c>
    </row>
    <row r="5" spans="1:27" s="2" customFormat="1" x14ac:dyDescent="0.2">
      <c r="A5" s="59" t="s">
        <v>81</v>
      </c>
      <c r="B5" s="55"/>
      <c r="C5" s="55"/>
      <c r="D5" s="56"/>
      <c r="E5" s="51">
        <f>SUM(E6:E8)</f>
        <v>181000</v>
      </c>
      <c r="F5" s="51">
        <f>SUM(F6:F8)</f>
        <v>181000</v>
      </c>
      <c r="G5" s="53">
        <f>+G8</f>
        <v>0</v>
      </c>
      <c r="H5" s="51">
        <f>SUM(F5:G5)</f>
        <v>181000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7" s="7" customFormat="1" ht="18" customHeight="1" x14ac:dyDescent="0.2">
      <c r="A6" s="27" t="s">
        <v>108</v>
      </c>
      <c r="B6" s="54" t="s">
        <v>67</v>
      </c>
      <c r="C6" s="132">
        <v>15000</v>
      </c>
      <c r="D6" s="69">
        <v>1</v>
      </c>
      <c r="E6" s="70">
        <f>C6*D6</f>
        <v>15000</v>
      </c>
      <c r="F6" s="71">
        <f>E6</f>
        <v>15000</v>
      </c>
      <c r="G6" s="72">
        <v>0</v>
      </c>
      <c r="H6" s="70">
        <f>E6</f>
        <v>15000</v>
      </c>
    </row>
    <row r="7" spans="1:27" s="159" customFormat="1" ht="18" customHeight="1" x14ac:dyDescent="0.2">
      <c r="A7" s="153" t="s">
        <v>112</v>
      </c>
      <c r="B7" s="154" t="s">
        <v>67</v>
      </c>
      <c r="C7" s="155">
        <v>4000</v>
      </c>
      <c r="D7" s="156">
        <v>4</v>
      </c>
      <c r="E7" s="70">
        <f>C7*D7</f>
        <v>16000</v>
      </c>
      <c r="F7" s="157">
        <f>E7</f>
        <v>16000</v>
      </c>
      <c r="G7" s="158">
        <v>0</v>
      </c>
      <c r="H7" s="157">
        <v>35000</v>
      </c>
    </row>
    <row r="8" spans="1:27" s="7" customFormat="1" ht="18" customHeight="1" x14ac:dyDescent="0.2">
      <c r="A8" s="27" t="s">
        <v>55</v>
      </c>
      <c r="B8" s="54" t="s">
        <v>67</v>
      </c>
      <c r="C8" s="132">
        <v>150000</v>
      </c>
      <c r="D8" s="69">
        <v>1</v>
      </c>
      <c r="E8" s="70">
        <f>C8*D8</f>
        <v>150000</v>
      </c>
      <c r="F8" s="71">
        <f>E8</f>
        <v>150000</v>
      </c>
      <c r="G8" s="72">
        <v>0</v>
      </c>
      <c r="H8" s="70">
        <f>E8</f>
        <v>150000</v>
      </c>
    </row>
    <row r="9" spans="1:27" s="4" customFormat="1" x14ac:dyDescent="0.2">
      <c r="A9" s="41" t="s">
        <v>23</v>
      </c>
      <c r="B9" s="55"/>
      <c r="C9" s="55"/>
      <c r="D9" s="56"/>
      <c r="E9" s="73">
        <f>E10</f>
        <v>304300</v>
      </c>
      <c r="F9" s="74">
        <f>E9</f>
        <v>304300</v>
      </c>
      <c r="G9" s="75">
        <f>G10</f>
        <v>0</v>
      </c>
      <c r="H9" s="73">
        <f>H10</f>
        <v>304300</v>
      </c>
    </row>
    <row r="10" spans="1:27" s="36" customFormat="1" ht="13.5" thickBot="1" x14ac:dyDescent="0.25">
      <c r="A10" s="122" t="s">
        <v>25</v>
      </c>
      <c r="B10" s="54" t="s">
        <v>24</v>
      </c>
      <c r="C10" s="133">
        <v>304300</v>
      </c>
      <c r="D10" s="69">
        <v>1</v>
      </c>
      <c r="E10" s="70">
        <f>C10*D10</f>
        <v>304300</v>
      </c>
      <c r="F10" s="76">
        <f>E9</f>
        <v>304300</v>
      </c>
      <c r="G10" s="77">
        <v>0</v>
      </c>
      <c r="H10" s="78">
        <f>SUM(F10:G10)</f>
        <v>304300</v>
      </c>
    </row>
    <row r="11" spans="1:27" s="10" customFormat="1" ht="26.25" customHeight="1" thickBot="1" x14ac:dyDescent="0.25">
      <c r="A11" s="299" t="s">
        <v>82</v>
      </c>
      <c r="B11" s="300"/>
      <c r="C11" s="300"/>
      <c r="D11" s="301"/>
      <c r="E11" s="57">
        <f>E3+E5+E9</f>
        <v>560300</v>
      </c>
      <c r="F11" s="57">
        <f>F9+F5+F3</f>
        <v>560300</v>
      </c>
      <c r="G11" s="57">
        <f>G9+G5+G3</f>
        <v>0</v>
      </c>
      <c r="H11" s="57">
        <f>H9+H5+H3</f>
        <v>560300</v>
      </c>
      <c r="I11" s="58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 ht="13.5" thickBot="1" x14ac:dyDescent="0.25">
      <c r="A12" s="1"/>
      <c r="B12" s="1"/>
      <c r="C12" s="1"/>
      <c r="D12" s="1"/>
      <c r="E12" s="1"/>
      <c r="F12" s="44">
        <f>+F11/E11</f>
        <v>1</v>
      </c>
      <c r="G12" s="45">
        <f>+G11/E11</f>
        <v>0</v>
      </c>
    </row>
    <row r="13" spans="1:27" x14ac:dyDescent="0.2">
      <c r="A13" s="1"/>
      <c r="B13" s="1"/>
      <c r="C13" s="1"/>
      <c r="E13" s="1"/>
    </row>
    <row r="14" spans="1:27" x14ac:dyDescent="0.2">
      <c r="A14" s="1"/>
      <c r="B14" s="1"/>
      <c r="C14" s="1"/>
      <c r="D14" s="1"/>
      <c r="E14" s="1"/>
    </row>
    <row r="15" spans="1:27" x14ac:dyDescent="0.2">
      <c r="A15" s="1"/>
      <c r="B15" s="1"/>
      <c r="C15" s="1"/>
      <c r="D15" s="1"/>
      <c r="E15" s="160"/>
    </row>
    <row r="16" spans="1:27" x14ac:dyDescent="0.2">
      <c r="A16" s="1"/>
      <c r="B16" s="1"/>
      <c r="C16" s="1"/>
      <c r="D16" s="1"/>
      <c r="E16" s="1"/>
    </row>
    <row r="17" spans="1:5" x14ac:dyDescent="0.2">
      <c r="A17" s="1"/>
      <c r="B17" s="1"/>
      <c r="C17" s="1"/>
      <c r="D17" s="1"/>
      <c r="E17" s="1"/>
    </row>
    <row r="18" spans="1:5" x14ac:dyDescent="0.2">
      <c r="A18" s="1"/>
      <c r="B18" s="1"/>
      <c r="C18" s="1"/>
      <c r="D18" s="1"/>
      <c r="E18" s="1"/>
    </row>
    <row r="19" spans="1:5" x14ac:dyDescent="0.2">
      <c r="A19" s="1"/>
      <c r="B19" s="1"/>
      <c r="C19" s="1"/>
      <c r="D19" s="1"/>
      <c r="E19" s="1"/>
    </row>
    <row r="20" spans="1:5" x14ac:dyDescent="0.2">
      <c r="A20" s="1"/>
      <c r="B20" s="1"/>
      <c r="C20" s="1"/>
      <c r="D20" s="1"/>
      <c r="E20" s="1"/>
    </row>
    <row r="21" spans="1:5" x14ac:dyDescent="0.2">
      <c r="A21" s="1"/>
      <c r="B21" s="1"/>
      <c r="C21" s="1"/>
      <c r="D21" s="1"/>
      <c r="E21" s="1"/>
    </row>
    <row r="22" spans="1:5" x14ac:dyDescent="0.2">
      <c r="A22" s="1"/>
      <c r="B22" s="1"/>
      <c r="C22" s="1"/>
      <c r="D22" s="1"/>
      <c r="E22" s="1"/>
    </row>
    <row r="23" spans="1:5" x14ac:dyDescent="0.2">
      <c r="A23" s="1"/>
      <c r="B23" s="1"/>
      <c r="C23" s="1"/>
      <c r="D23" s="1"/>
      <c r="E23" s="1"/>
    </row>
    <row r="24" spans="1:5" x14ac:dyDescent="0.2">
      <c r="A24" s="1"/>
      <c r="B24" s="1"/>
      <c r="C24" s="1"/>
      <c r="D24" s="1"/>
      <c r="E24" s="1"/>
    </row>
    <row r="25" spans="1:5" x14ac:dyDescent="0.2">
      <c r="A25" s="1"/>
      <c r="B25" s="1"/>
      <c r="C25" s="1"/>
      <c r="D25" s="1"/>
      <c r="E25" s="1"/>
    </row>
    <row r="26" spans="1:5" x14ac:dyDescent="0.2">
      <c r="A26" s="1"/>
      <c r="B26" s="1"/>
      <c r="C26" s="1"/>
      <c r="D26" s="1"/>
      <c r="E26" s="1"/>
    </row>
    <row r="27" spans="1:5" x14ac:dyDescent="0.2">
      <c r="A27" s="1"/>
      <c r="B27" s="1"/>
      <c r="C27" s="1"/>
      <c r="D27" s="1"/>
      <c r="E27" s="1"/>
    </row>
    <row r="28" spans="1:5" x14ac:dyDescent="0.2">
      <c r="A28" s="1"/>
      <c r="B28" s="1"/>
      <c r="C28" s="1"/>
      <c r="D28" s="1"/>
      <c r="E28" s="1"/>
    </row>
    <row r="29" spans="1:5" x14ac:dyDescent="0.2">
      <c r="A29" s="1"/>
      <c r="B29" s="1"/>
      <c r="C29" s="1"/>
      <c r="D29" s="1"/>
      <c r="E29" s="1"/>
    </row>
    <row r="30" spans="1:5" x14ac:dyDescent="0.2">
      <c r="A30" s="1"/>
      <c r="B30" s="1"/>
      <c r="C30" s="1"/>
      <c r="D30" s="1"/>
      <c r="E30" s="1"/>
    </row>
    <row r="31" spans="1:5" x14ac:dyDescent="0.2">
      <c r="A31" s="1"/>
      <c r="B31" s="1"/>
      <c r="C31" s="1"/>
      <c r="D31" s="1"/>
      <c r="E31" s="1"/>
    </row>
    <row r="32" spans="1:5" x14ac:dyDescent="0.2">
      <c r="A32" s="1"/>
      <c r="B32" s="1"/>
      <c r="C32" s="1"/>
      <c r="D32" s="1"/>
      <c r="E32" s="1"/>
    </row>
    <row r="33" spans="1:5" x14ac:dyDescent="0.2">
      <c r="A33" s="1"/>
      <c r="B33" s="1"/>
      <c r="C33" s="1"/>
      <c r="D33" s="1"/>
      <c r="E33" s="1"/>
    </row>
    <row r="34" spans="1:5" x14ac:dyDescent="0.2">
      <c r="A34" s="1"/>
      <c r="B34" s="1"/>
      <c r="C34" s="1"/>
      <c r="D34" s="1"/>
      <c r="E34" s="1"/>
    </row>
    <row r="35" spans="1:5" x14ac:dyDescent="0.2">
      <c r="A35" s="1"/>
      <c r="B35" s="1"/>
      <c r="C35" s="1"/>
      <c r="D35" s="1"/>
      <c r="E35" s="1"/>
    </row>
    <row r="36" spans="1:5" x14ac:dyDescent="0.2">
      <c r="A36" s="1"/>
      <c r="B36" s="1"/>
      <c r="C36" s="1"/>
      <c r="D36" s="1"/>
      <c r="E36" s="1"/>
    </row>
    <row r="37" spans="1:5" x14ac:dyDescent="0.2">
      <c r="A37" s="1"/>
      <c r="B37" s="1"/>
      <c r="C37" s="1"/>
      <c r="D37" s="1"/>
      <c r="E37" s="1"/>
    </row>
    <row r="38" spans="1:5" x14ac:dyDescent="0.2">
      <c r="A38" s="1"/>
      <c r="B38" s="1"/>
      <c r="C38" s="1"/>
      <c r="D38" s="1"/>
      <c r="E38" s="1"/>
    </row>
    <row r="39" spans="1:5" x14ac:dyDescent="0.2">
      <c r="A39" s="1"/>
      <c r="B39" s="1"/>
      <c r="C39" s="1"/>
      <c r="D39" s="1"/>
      <c r="E39" s="1"/>
    </row>
    <row r="40" spans="1:5" x14ac:dyDescent="0.2">
      <c r="A40" s="1"/>
      <c r="B40" s="1"/>
      <c r="C40" s="1"/>
      <c r="D40" s="1"/>
      <c r="E40" s="1"/>
    </row>
    <row r="41" spans="1:5" x14ac:dyDescent="0.2">
      <c r="A41" s="1"/>
      <c r="B41" s="1"/>
      <c r="C41" s="1"/>
      <c r="D41" s="1"/>
      <c r="E41" s="1"/>
    </row>
    <row r="42" spans="1:5" x14ac:dyDescent="0.2">
      <c r="A42" s="1"/>
      <c r="B42" s="1"/>
      <c r="C42" s="1"/>
      <c r="D42" s="1"/>
      <c r="E42" s="1"/>
    </row>
    <row r="43" spans="1:5" x14ac:dyDescent="0.2">
      <c r="A43" s="1"/>
      <c r="B43" s="1"/>
      <c r="C43" s="1"/>
      <c r="D43" s="1"/>
      <c r="E43" s="1"/>
    </row>
    <row r="44" spans="1:5" x14ac:dyDescent="0.2">
      <c r="A44" s="1"/>
      <c r="B44" s="1"/>
      <c r="C44" s="1"/>
      <c r="D44" s="1"/>
      <c r="E44" s="1"/>
    </row>
    <row r="45" spans="1:5" x14ac:dyDescent="0.2">
      <c r="A45" s="1"/>
      <c r="B45" s="1"/>
      <c r="C45" s="1"/>
      <c r="D45" s="1"/>
      <c r="E45" s="1"/>
    </row>
    <row r="46" spans="1:5" x14ac:dyDescent="0.2">
      <c r="A46" s="1"/>
      <c r="B46" s="1"/>
      <c r="C46" s="1"/>
      <c r="D46" s="1"/>
      <c r="E46" s="1"/>
    </row>
    <row r="47" spans="1:5" x14ac:dyDescent="0.2">
      <c r="A47" s="1"/>
      <c r="B47" s="1"/>
      <c r="C47" s="1"/>
      <c r="D47" s="1"/>
      <c r="E47" s="1"/>
    </row>
    <row r="48" spans="1:5" x14ac:dyDescent="0.2">
      <c r="A48" s="1"/>
      <c r="B48" s="1"/>
      <c r="C48" s="1"/>
      <c r="D48" s="1"/>
      <c r="E48" s="1"/>
    </row>
    <row r="49" spans="1:5" x14ac:dyDescent="0.2">
      <c r="A49" s="1"/>
      <c r="B49" s="1"/>
      <c r="C49" s="1"/>
      <c r="D49" s="1"/>
      <c r="E49" s="1"/>
    </row>
    <row r="50" spans="1:5" x14ac:dyDescent="0.2">
      <c r="A50" s="1"/>
      <c r="B50" s="1"/>
      <c r="C50" s="1"/>
      <c r="D50" s="1"/>
      <c r="E50" s="1"/>
    </row>
    <row r="51" spans="1:5" x14ac:dyDescent="0.2">
      <c r="A51" s="1"/>
      <c r="B51" s="1"/>
      <c r="C51" s="1"/>
      <c r="D51" s="1"/>
      <c r="E51" s="1"/>
    </row>
    <row r="52" spans="1:5" x14ac:dyDescent="0.2">
      <c r="A52" s="1"/>
      <c r="B52" s="1"/>
      <c r="C52" s="1"/>
      <c r="D52" s="1"/>
      <c r="E52" s="1"/>
    </row>
    <row r="53" spans="1:5" x14ac:dyDescent="0.2">
      <c r="A53" s="1"/>
      <c r="B53" s="1"/>
      <c r="C53" s="1"/>
      <c r="D53" s="1"/>
      <c r="E53" s="1"/>
    </row>
    <row r="54" spans="1:5" x14ac:dyDescent="0.2">
      <c r="A54" s="1"/>
      <c r="B54" s="1"/>
      <c r="C54" s="1"/>
      <c r="D54" s="1"/>
      <c r="E54" s="1"/>
    </row>
    <row r="55" spans="1:5" x14ac:dyDescent="0.2">
      <c r="A55" s="1"/>
      <c r="B55" s="1"/>
      <c r="C55" s="1"/>
      <c r="D55" s="1"/>
      <c r="E55" s="1"/>
    </row>
    <row r="56" spans="1:5" x14ac:dyDescent="0.2">
      <c r="A56" s="1"/>
      <c r="B56" s="1"/>
      <c r="C56" s="1"/>
      <c r="D56" s="1"/>
      <c r="E56" s="1"/>
    </row>
    <row r="57" spans="1:5" x14ac:dyDescent="0.2">
      <c r="A57" s="1"/>
      <c r="B57" s="1"/>
      <c r="C57" s="1"/>
      <c r="D57" s="1"/>
      <c r="E57" s="1"/>
    </row>
    <row r="58" spans="1:5" x14ac:dyDescent="0.2">
      <c r="A58" s="1"/>
      <c r="B58" s="1"/>
      <c r="C58" s="1"/>
      <c r="D58" s="1"/>
      <c r="E58" s="1"/>
    </row>
    <row r="59" spans="1:5" x14ac:dyDescent="0.2">
      <c r="A59" s="1"/>
      <c r="B59" s="1"/>
      <c r="C59" s="1"/>
      <c r="D59" s="1"/>
      <c r="E59" s="1"/>
    </row>
    <row r="60" spans="1:5" x14ac:dyDescent="0.2">
      <c r="A60" s="1"/>
      <c r="B60" s="1"/>
      <c r="C60" s="1"/>
      <c r="D60" s="1"/>
      <c r="E60" s="1"/>
    </row>
    <row r="61" spans="1:5" x14ac:dyDescent="0.2">
      <c r="A61" s="1"/>
      <c r="B61" s="1"/>
      <c r="C61" s="1"/>
      <c r="D61" s="1"/>
      <c r="E61" s="1"/>
    </row>
    <row r="62" spans="1:5" x14ac:dyDescent="0.2">
      <c r="A62" s="1"/>
      <c r="B62" s="1"/>
      <c r="C62" s="1"/>
      <c r="D62" s="1"/>
      <c r="E62" s="1"/>
    </row>
    <row r="63" spans="1:5" x14ac:dyDescent="0.2">
      <c r="A63" s="1"/>
      <c r="B63" s="1"/>
      <c r="C63" s="1"/>
      <c r="D63" s="1"/>
      <c r="E63" s="1"/>
    </row>
    <row r="64" spans="1:5" x14ac:dyDescent="0.2">
      <c r="A64" s="1"/>
      <c r="B64" s="1"/>
      <c r="C64" s="1"/>
      <c r="D64" s="1"/>
      <c r="E64" s="1"/>
    </row>
    <row r="65" spans="1:5" x14ac:dyDescent="0.2">
      <c r="A65" s="1"/>
      <c r="B65" s="1"/>
      <c r="C65" s="1"/>
      <c r="D65" s="1"/>
      <c r="E65" s="1"/>
    </row>
    <row r="66" spans="1:5" x14ac:dyDescent="0.2">
      <c r="A66" s="1"/>
      <c r="B66" s="1"/>
      <c r="C66" s="1"/>
      <c r="D66" s="1"/>
      <c r="E66" s="1"/>
    </row>
    <row r="67" spans="1:5" x14ac:dyDescent="0.2">
      <c r="A67" s="1"/>
      <c r="B67" s="1"/>
      <c r="C67" s="1"/>
      <c r="D67" s="1"/>
      <c r="E67" s="1"/>
    </row>
    <row r="68" spans="1:5" x14ac:dyDescent="0.2">
      <c r="A68" s="1"/>
      <c r="B68" s="1"/>
      <c r="C68" s="1"/>
      <c r="D68" s="1"/>
      <c r="E68" s="1"/>
    </row>
    <row r="69" spans="1:5" x14ac:dyDescent="0.2">
      <c r="A69" s="1"/>
      <c r="B69" s="1"/>
      <c r="C69" s="1"/>
      <c r="D69" s="1"/>
      <c r="E69" s="1"/>
    </row>
    <row r="70" spans="1:5" x14ac:dyDescent="0.2">
      <c r="A70" s="1"/>
      <c r="B70" s="1"/>
      <c r="C70" s="1"/>
      <c r="D70" s="1"/>
      <c r="E70" s="1"/>
    </row>
    <row r="71" spans="1:5" x14ac:dyDescent="0.2">
      <c r="A71" s="1"/>
      <c r="B71" s="1"/>
      <c r="C71" s="1"/>
      <c r="D71" s="1"/>
      <c r="E71" s="1"/>
    </row>
    <row r="72" spans="1:5" x14ac:dyDescent="0.2">
      <c r="A72" s="1"/>
      <c r="B72" s="1"/>
      <c r="C72" s="1"/>
      <c r="D72" s="1"/>
      <c r="E72" s="1"/>
    </row>
    <row r="73" spans="1:5" x14ac:dyDescent="0.2">
      <c r="A73" s="1"/>
      <c r="B73" s="1"/>
      <c r="C73" s="1"/>
      <c r="D73" s="1"/>
      <c r="E73" s="1"/>
    </row>
    <row r="74" spans="1:5" x14ac:dyDescent="0.2">
      <c r="A74" s="1"/>
      <c r="B74" s="1"/>
      <c r="C74" s="1"/>
      <c r="D74" s="1"/>
      <c r="E74" s="1"/>
    </row>
    <row r="75" spans="1:5" x14ac:dyDescent="0.2">
      <c r="A75" s="1"/>
      <c r="B75" s="1"/>
      <c r="C75" s="1"/>
      <c r="D75" s="1"/>
      <c r="E75" s="1"/>
    </row>
    <row r="76" spans="1:5" x14ac:dyDescent="0.2">
      <c r="A76" s="1"/>
      <c r="B76" s="1"/>
      <c r="C76" s="1"/>
      <c r="D76" s="1"/>
      <c r="E76" s="1"/>
    </row>
    <row r="77" spans="1:5" x14ac:dyDescent="0.2">
      <c r="A77" s="1"/>
      <c r="B77" s="1"/>
      <c r="C77" s="1"/>
      <c r="D77" s="1"/>
      <c r="E77" s="1"/>
    </row>
    <row r="78" spans="1:5" x14ac:dyDescent="0.2">
      <c r="A78" s="1"/>
      <c r="B78" s="1"/>
      <c r="C78" s="1"/>
      <c r="D78" s="1"/>
      <c r="E78" s="1"/>
    </row>
    <row r="79" spans="1:5" x14ac:dyDescent="0.2">
      <c r="A79" s="1"/>
      <c r="B79" s="1"/>
      <c r="C79" s="1"/>
      <c r="D79" s="1"/>
      <c r="E79" s="1"/>
    </row>
    <row r="80" spans="1:5" x14ac:dyDescent="0.2">
      <c r="A80" s="1"/>
      <c r="B80" s="1"/>
      <c r="C80" s="1"/>
      <c r="D80" s="1"/>
      <c r="E80" s="1"/>
    </row>
    <row r="81" spans="1:5" x14ac:dyDescent="0.2">
      <c r="A81" s="1"/>
      <c r="B81" s="1"/>
      <c r="C81" s="1"/>
      <c r="D81" s="1"/>
      <c r="E81" s="1"/>
    </row>
    <row r="82" spans="1:5" x14ac:dyDescent="0.2">
      <c r="A82" s="1"/>
      <c r="B82" s="1"/>
      <c r="C82" s="1"/>
      <c r="D82" s="1"/>
      <c r="E82" s="1"/>
    </row>
    <row r="83" spans="1:5" x14ac:dyDescent="0.2">
      <c r="A83" s="1"/>
      <c r="B83" s="1"/>
      <c r="C83" s="1"/>
      <c r="D83" s="1"/>
      <c r="E83" s="1"/>
    </row>
    <row r="84" spans="1:5" x14ac:dyDescent="0.2">
      <c r="A84" s="1"/>
      <c r="B84" s="1"/>
      <c r="C84" s="1"/>
      <c r="D84" s="1"/>
      <c r="E84" s="1"/>
    </row>
    <row r="85" spans="1:5" x14ac:dyDescent="0.2">
      <c r="A85" s="1"/>
      <c r="B85" s="1"/>
      <c r="C85" s="1"/>
      <c r="D85" s="1"/>
      <c r="E85" s="1"/>
    </row>
    <row r="86" spans="1:5" x14ac:dyDescent="0.2">
      <c r="A86" s="1"/>
      <c r="B86" s="1"/>
      <c r="C86" s="1"/>
      <c r="D86" s="1"/>
      <c r="E86" s="1"/>
    </row>
    <row r="87" spans="1:5" x14ac:dyDescent="0.2">
      <c r="A87" s="1"/>
      <c r="B87" s="1"/>
      <c r="C87" s="1"/>
      <c r="D87" s="1"/>
      <c r="E87" s="1"/>
    </row>
    <row r="88" spans="1:5" x14ac:dyDescent="0.2">
      <c r="A88" s="1"/>
      <c r="B88" s="1"/>
      <c r="C88" s="1"/>
      <c r="D88" s="1"/>
      <c r="E88" s="1"/>
    </row>
    <row r="89" spans="1:5" x14ac:dyDescent="0.2">
      <c r="A89" s="1"/>
      <c r="B89" s="1"/>
      <c r="C89" s="1"/>
      <c r="D89" s="1"/>
      <c r="E89" s="1"/>
    </row>
    <row r="90" spans="1:5" x14ac:dyDescent="0.2">
      <c r="A90" s="1"/>
      <c r="B90" s="1"/>
      <c r="C90" s="1"/>
      <c r="D90" s="1"/>
      <c r="E90" s="1"/>
    </row>
    <row r="91" spans="1:5" x14ac:dyDescent="0.2">
      <c r="A91" s="1"/>
      <c r="B91" s="1"/>
      <c r="C91" s="1"/>
      <c r="D91" s="1"/>
      <c r="E91" s="1"/>
    </row>
    <row r="92" spans="1:5" x14ac:dyDescent="0.2">
      <c r="A92" s="1"/>
      <c r="B92" s="1"/>
      <c r="C92" s="1"/>
      <c r="D92" s="1"/>
      <c r="E92" s="1"/>
    </row>
    <row r="93" spans="1:5" x14ac:dyDescent="0.2">
      <c r="A93" s="1"/>
      <c r="B93" s="1"/>
      <c r="C93" s="1"/>
      <c r="D93" s="1"/>
      <c r="E93" s="1"/>
    </row>
    <row r="94" spans="1:5" x14ac:dyDescent="0.2">
      <c r="A94" s="1"/>
      <c r="B94" s="1"/>
      <c r="C94" s="1"/>
      <c r="D94" s="1"/>
      <c r="E94" s="1"/>
    </row>
    <row r="95" spans="1:5" x14ac:dyDescent="0.2">
      <c r="A95" s="1"/>
      <c r="B95" s="1"/>
      <c r="C95" s="1"/>
      <c r="D95" s="1"/>
      <c r="E95" s="1"/>
    </row>
    <row r="96" spans="1:5" x14ac:dyDescent="0.2">
      <c r="A96" s="1"/>
      <c r="B96" s="1"/>
      <c r="C96" s="1"/>
      <c r="D96" s="1"/>
      <c r="E96" s="1"/>
    </row>
    <row r="97" spans="1:5" x14ac:dyDescent="0.2">
      <c r="A97" s="1"/>
      <c r="B97" s="1"/>
      <c r="C97" s="1"/>
      <c r="D97" s="1"/>
      <c r="E97" s="1"/>
    </row>
    <row r="98" spans="1:5" x14ac:dyDescent="0.2">
      <c r="A98" s="1"/>
      <c r="B98" s="1"/>
      <c r="C98" s="1"/>
      <c r="D98" s="1"/>
      <c r="E98" s="1"/>
    </row>
    <row r="99" spans="1:5" x14ac:dyDescent="0.2">
      <c r="A99" s="1"/>
      <c r="B99" s="1"/>
      <c r="C99" s="1"/>
      <c r="D99" s="1"/>
      <c r="E99" s="1"/>
    </row>
    <row r="100" spans="1:5" x14ac:dyDescent="0.2">
      <c r="A100" s="1"/>
      <c r="B100" s="1"/>
      <c r="C100" s="1"/>
      <c r="D100" s="1"/>
      <c r="E100" s="1"/>
    </row>
    <row r="101" spans="1:5" x14ac:dyDescent="0.2">
      <c r="A101" s="1"/>
      <c r="B101" s="1"/>
      <c r="C101" s="1"/>
      <c r="D101" s="1"/>
      <c r="E101" s="1"/>
    </row>
    <row r="102" spans="1:5" x14ac:dyDescent="0.2">
      <c r="A102" s="1"/>
      <c r="B102" s="1"/>
      <c r="C102" s="1"/>
      <c r="D102" s="1"/>
      <c r="E102" s="1"/>
    </row>
    <row r="103" spans="1:5" x14ac:dyDescent="0.2">
      <c r="A103" s="1"/>
      <c r="B103" s="1"/>
      <c r="C103" s="1"/>
      <c r="D103" s="1"/>
      <c r="E103" s="1"/>
    </row>
    <row r="104" spans="1:5" x14ac:dyDescent="0.2">
      <c r="A104" s="1"/>
      <c r="B104" s="1"/>
      <c r="C104" s="1"/>
      <c r="D104" s="1"/>
      <c r="E104" s="1"/>
    </row>
    <row r="105" spans="1:5" x14ac:dyDescent="0.2">
      <c r="A105" s="1"/>
      <c r="B105" s="1"/>
      <c r="C105" s="1"/>
      <c r="D105" s="1"/>
      <c r="E105" s="1"/>
    </row>
    <row r="106" spans="1:5" x14ac:dyDescent="0.2">
      <c r="A106" s="1"/>
      <c r="B106" s="1"/>
      <c r="C106" s="1"/>
      <c r="D106" s="1"/>
      <c r="E106" s="1"/>
    </row>
    <row r="107" spans="1:5" x14ac:dyDescent="0.2">
      <c r="A107" s="1"/>
      <c r="B107" s="1"/>
      <c r="C107" s="1"/>
      <c r="D107" s="1"/>
      <c r="E107" s="1"/>
    </row>
    <row r="108" spans="1:5" x14ac:dyDescent="0.2">
      <c r="A108" s="1"/>
      <c r="B108" s="1"/>
      <c r="C108" s="1"/>
      <c r="D108" s="1"/>
      <c r="E108" s="1"/>
    </row>
    <row r="109" spans="1:5" x14ac:dyDescent="0.2">
      <c r="A109" s="1"/>
      <c r="B109" s="1"/>
      <c r="C109" s="1"/>
      <c r="D109" s="1"/>
      <c r="E109" s="1"/>
    </row>
    <row r="110" spans="1:5" x14ac:dyDescent="0.2">
      <c r="A110" s="1"/>
      <c r="B110" s="1"/>
      <c r="C110" s="1"/>
      <c r="D110" s="1"/>
      <c r="E110" s="1"/>
    </row>
    <row r="111" spans="1:5" x14ac:dyDescent="0.2">
      <c r="A111" s="1"/>
      <c r="B111" s="1"/>
      <c r="C111" s="1"/>
      <c r="D111" s="1"/>
      <c r="E111" s="1"/>
    </row>
    <row r="112" spans="1:5" x14ac:dyDescent="0.2">
      <c r="A112" s="1"/>
      <c r="B112" s="1"/>
      <c r="C112" s="1"/>
      <c r="D112" s="1"/>
      <c r="E112" s="1"/>
    </row>
    <row r="113" spans="1:5" x14ac:dyDescent="0.2">
      <c r="A113" s="1"/>
      <c r="B113" s="1"/>
      <c r="C113" s="1"/>
      <c r="D113" s="1"/>
      <c r="E113" s="1"/>
    </row>
    <row r="114" spans="1:5" x14ac:dyDescent="0.2">
      <c r="A114" s="1"/>
      <c r="B114" s="1"/>
      <c r="C114" s="1"/>
      <c r="D114" s="1"/>
      <c r="E114" s="1"/>
    </row>
    <row r="115" spans="1:5" x14ac:dyDescent="0.2">
      <c r="A115" s="1"/>
      <c r="B115" s="1"/>
      <c r="C115" s="1"/>
      <c r="D115" s="1"/>
      <c r="E115" s="1"/>
    </row>
    <row r="116" spans="1:5" x14ac:dyDescent="0.2">
      <c r="A116" s="1"/>
      <c r="B116" s="1"/>
      <c r="C116" s="1"/>
      <c r="D116" s="1"/>
      <c r="E116" s="1"/>
    </row>
    <row r="117" spans="1:5" x14ac:dyDescent="0.2">
      <c r="A117" s="1"/>
      <c r="B117" s="1"/>
      <c r="C117" s="1"/>
      <c r="D117" s="1"/>
      <c r="E117" s="1"/>
    </row>
    <row r="118" spans="1:5" x14ac:dyDescent="0.2">
      <c r="A118" s="1"/>
      <c r="B118" s="1"/>
      <c r="C118" s="1"/>
      <c r="D118" s="1"/>
      <c r="E118" s="1"/>
    </row>
    <row r="119" spans="1:5" x14ac:dyDescent="0.2">
      <c r="A119" s="1"/>
      <c r="B119" s="1"/>
      <c r="C119" s="1"/>
      <c r="D119" s="1"/>
      <c r="E119" s="1"/>
    </row>
    <row r="120" spans="1:5" x14ac:dyDescent="0.2">
      <c r="A120" s="1"/>
      <c r="B120" s="1"/>
      <c r="C120" s="1"/>
      <c r="D120" s="1"/>
      <c r="E120" s="1"/>
    </row>
    <row r="121" spans="1:5" x14ac:dyDescent="0.2">
      <c r="A121" s="1"/>
      <c r="B121" s="1"/>
      <c r="C121" s="1"/>
      <c r="D121" s="1"/>
      <c r="E121" s="1"/>
    </row>
    <row r="122" spans="1:5" x14ac:dyDescent="0.2">
      <c r="A122" s="1"/>
      <c r="B122" s="1"/>
      <c r="C122" s="1"/>
      <c r="D122" s="1"/>
      <c r="E122" s="1"/>
    </row>
    <row r="123" spans="1:5" x14ac:dyDescent="0.2">
      <c r="A123" s="1"/>
      <c r="B123" s="1"/>
      <c r="C123" s="1"/>
      <c r="D123" s="1"/>
      <c r="E123" s="1"/>
    </row>
    <row r="124" spans="1:5" x14ac:dyDescent="0.2">
      <c r="A124" s="1"/>
      <c r="B124" s="1"/>
      <c r="C124" s="1"/>
      <c r="D124" s="1"/>
      <c r="E124" s="1"/>
    </row>
    <row r="125" spans="1:5" x14ac:dyDescent="0.2">
      <c r="A125" s="1"/>
      <c r="B125" s="1"/>
      <c r="C125" s="1"/>
      <c r="D125" s="1"/>
      <c r="E125" s="1"/>
    </row>
    <row r="126" spans="1:5" x14ac:dyDescent="0.2">
      <c r="A126" s="1"/>
      <c r="B126" s="1"/>
      <c r="C126" s="1"/>
      <c r="D126" s="1"/>
      <c r="E126" s="1"/>
    </row>
    <row r="127" spans="1:5" x14ac:dyDescent="0.2">
      <c r="A127" s="1"/>
      <c r="B127" s="1"/>
      <c r="C127" s="1"/>
      <c r="D127" s="1"/>
      <c r="E127" s="1"/>
    </row>
    <row r="128" spans="1:5" x14ac:dyDescent="0.2">
      <c r="A128" s="1"/>
      <c r="B128" s="1"/>
      <c r="C128" s="1"/>
      <c r="D128" s="1"/>
      <c r="E128" s="1"/>
    </row>
    <row r="129" spans="1:5" x14ac:dyDescent="0.2">
      <c r="A129" s="1"/>
      <c r="B129" s="1"/>
      <c r="C129" s="1"/>
      <c r="D129" s="1"/>
      <c r="E129" s="1"/>
    </row>
    <row r="130" spans="1:5" x14ac:dyDescent="0.2">
      <c r="A130" s="1"/>
      <c r="B130" s="1"/>
      <c r="C130" s="1"/>
      <c r="D130" s="1"/>
      <c r="E130" s="1"/>
    </row>
    <row r="131" spans="1:5" x14ac:dyDescent="0.2">
      <c r="A131" s="1"/>
      <c r="B131" s="1"/>
      <c r="C131" s="1"/>
      <c r="D131" s="1"/>
      <c r="E131" s="1"/>
    </row>
    <row r="132" spans="1:5" x14ac:dyDescent="0.2">
      <c r="A132" s="1"/>
      <c r="B132" s="1"/>
      <c r="C132" s="1"/>
      <c r="D132" s="1"/>
      <c r="E132" s="1"/>
    </row>
    <row r="133" spans="1:5" x14ac:dyDescent="0.2">
      <c r="A133" s="1"/>
      <c r="B133" s="1"/>
      <c r="C133" s="1"/>
      <c r="D133" s="1"/>
      <c r="E133" s="1"/>
    </row>
    <row r="134" spans="1:5" x14ac:dyDescent="0.2">
      <c r="A134" s="1"/>
      <c r="B134" s="1"/>
      <c r="C134" s="1"/>
      <c r="D134" s="1"/>
      <c r="E134" s="1"/>
    </row>
    <row r="135" spans="1:5" x14ac:dyDescent="0.2">
      <c r="A135" s="1"/>
      <c r="B135" s="1"/>
      <c r="C135" s="1"/>
      <c r="D135" s="1"/>
      <c r="E135" s="1"/>
    </row>
    <row r="136" spans="1:5" x14ac:dyDescent="0.2">
      <c r="A136" s="1"/>
      <c r="B136" s="1"/>
      <c r="C136" s="1"/>
      <c r="D136" s="1"/>
      <c r="E136" s="1"/>
    </row>
    <row r="137" spans="1:5" x14ac:dyDescent="0.2">
      <c r="A137" s="1"/>
      <c r="B137" s="1"/>
      <c r="C137" s="1"/>
      <c r="D137" s="1"/>
      <c r="E137" s="1"/>
    </row>
    <row r="138" spans="1:5" x14ac:dyDescent="0.2">
      <c r="A138" s="1"/>
      <c r="B138" s="1"/>
      <c r="C138" s="1"/>
      <c r="D138" s="1"/>
      <c r="E138" s="1"/>
    </row>
    <row r="139" spans="1:5" x14ac:dyDescent="0.2">
      <c r="A139" s="1"/>
      <c r="B139" s="1"/>
      <c r="C139" s="1"/>
      <c r="D139" s="1"/>
      <c r="E139" s="1"/>
    </row>
    <row r="140" spans="1:5" x14ac:dyDescent="0.2">
      <c r="A140" s="1"/>
      <c r="B140" s="1"/>
      <c r="C140" s="1"/>
      <c r="D140" s="1"/>
      <c r="E140" s="1"/>
    </row>
    <row r="141" spans="1:5" x14ac:dyDescent="0.2">
      <c r="A141" s="1"/>
      <c r="B141" s="1"/>
      <c r="C141" s="1"/>
      <c r="D141" s="1"/>
      <c r="E141" s="1"/>
    </row>
    <row r="142" spans="1:5" x14ac:dyDescent="0.2">
      <c r="A142" s="1"/>
      <c r="B142" s="1"/>
      <c r="C142" s="1"/>
      <c r="D142" s="1"/>
      <c r="E142" s="1"/>
    </row>
    <row r="143" spans="1:5" x14ac:dyDescent="0.2">
      <c r="A143" s="1"/>
      <c r="B143" s="1"/>
      <c r="C143" s="1"/>
      <c r="D143" s="1"/>
      <c r="E143" s="1"/>
    </row>
    <row r="144" spans="1:5" x14ac:dyDescent="0.2">
      <c r="A144" s="1"/>
      <c r="B144" s="1"/>
      <c r="C144" s="1"/>
      <c r="D144" s="1"/>
      <c r="E144" s="1"/>
    </row>
    <row r="145" spans="1:5" x14ac:dyDescent="0.2">
      <c r="A145" s="1"/>
      <c r="B145" s="1"/>
      <c r="C145" s="1"/>
      <c r="D145" s="1"/>
      <c r="E145" s="1"/>
    </row>
    <row r="146" spans="1:5" x14ac:dyDescent="0.2">
      <c r="A146" s="1"/>
      <c r="B146" s="1"/>
      <c r="C146" s="1"/>
      <c r="D146" s="1"/>
      <c r="E146" s="1"/>
    </row>
    <row r="147" spans="1:5" x14ac:dyDescent="0.2">
      <c r="A147" s="1"/>
      <c r="B147" s="1"/>
      <c r="C147" s="1"/>
      <c r="D147" s="1"/>
      <c r="E147" s="1"/>
    </row>
    <row r="148" spans="1:5" x14ac:dyDescent="0.2">
      <c r="A148" s="1"/>
      <c r="B148" s="1"/>
      <c r="C148" s="1"/>
      <c r="D148" s="1"/>
      <c r="E148" s="1"/>
    </row>
    <row r="149" spans="1:5" x14ac:dyDescent="0.2">
      <c r="A149" s="1"/>
      <c r="B149" s="1"/>
      <c r="C149" s="1"/>
      <c r="D149" s="1"/>
      <c r="E149" s="1"/>
    </row>
    <row r="150" spans="1:5" x14ac:dyDescent="0.2">
      <c r="A150" s="1"/>
      <c r="B150" s="1"/>
      <c r="C150" s="1"/>
      <c r="D150" s="1"/>
      <c r="E150" s="1"/>
    </row>
    <row r="151" spans="1:5" x14ac:dyDescent="0.2">
      <c r="A151" s="1"/>
      <c r="B151" s="1"/>
      <c r="C151" s="1"/>
      <c r="D151" s="1"/>
      <c r="E151" s="1"/>
    </row>
    <row r="152" spans="1:5" x14ac:dyDescent="0.2">
      <c r="A152" s="1"/>
      <c r="B152" s="1"/>
      <c r="C152" s="1"/>
      <c r="D152" s="1"/>
      <c r="E152" s="1"/>
    </row>
    <row r="153" spans="1:5" x14ac:dyDescent="0.2">
      <c r="A153" s="1"/>
      <c r="B153" s="1"/>
      <c r="C153" s="1"/>
      <c r="D153" s="1"/>
      <c r="E153" s="1"/>
    </row>
    <row r="154" spans="1:5" x14ac:dyDescent="0.2">
      <c r="A154" s="1"/>
      <c r="B154" s="1"/>
      <c r="C154" s="1"/>
      <c r="D154" s="1"/>
      <c r="E154" s="1"/>
    </row>
    <row r="155" spans="1:5" x14ac:dyDescent="0.2">
      <c r="A155" s="1"/>
      <c r="B155" s="1"/>
      <c r="C155" s="1"/>
      <c r="D155" s="1"/>
      <c r="E155" s="1"/>
    </row>
    <row r="156" spans="1:5" x14ac:dyDescent="0.2">
      <c r="A156" s="1"/>
      <c r="B156" s="1"/>
      <c r="C156" s="1"/>
      <c r="D156" s="1"/>
      <c r="E156" s="1"/>
    </row>
    <row r="157" spans="1:5" x14ac:dyDescent="0.2">
      <c r="A157" s="1"/>
      <c r="B157" s="1"/>
      <c r="C157" s="1"/>
      <c r="D157" s="1"/>
      <c r="E157" s="1"/>
    </row>
    <row r="158" spans="1:5" x14ac:dyDescent="0.2">
      <c r="A158" s="1"/>
      <c r="B158" s="1"/>
      <c r="C158" s="1"/>
      <c r="D158" s="1"/>
      <c r="E158" s="1"/>
    </row>
    <row r="159" spans="1:5" x14ac:dyDescent="0.2">
      <c r="A159" s="1"/>
      <c r="B159" s="1"/>
      <c r="C159" s="1"/>
      <c r="D159" s="1"/>
      <c r="E159" s="1"/>
    </row>
    <row r="160" spans="1:5" x14ac:dyDescent="0.2">
      <c r="A160" s="1"/>
      <c r="B160" s="1"/>
      <c r="C160" s="1"/>
      <c r="D160" s="1"/>
      <c r="E160" s="1"/>
    </row>
    <row r="161" spans="1:5" x14ac:dyDescent="0.2">
      <c r="A161" s="1"/>
      <c r="B161" s="1"/>
      <c r="C161" s="1"/>
      <c r="D161" s="1"/>
      <c r="E161" s="1"/>
    </row>
    <row r="162" spans="1:5" x14ac:dyDescent="0.2">
      <c r="A162" s="1"/>
      <c r="B162" s="1"/>
      <c r="C162" s="1"/>
      <c r="D162" s="1"/>
      <c r="E162" s="1"/>
    </row>
    <row r="163" spans="1:5" x14ac:dyDescent="0.2">
      <c r="A163" s="1"/>
      <c r="B163" s="1"/>
      <c r="C163" s="1"/>
      <c r="D163" s="1"/>
      <c r="E163" s="1"/>
    </row>
    <row r="164" spans="1:5" x14ac:dyDescent="0.2">
      <c r="A164" s="1"/>
      <c r="B164" s="1"/>
      <c r="C164" s="1"/>
      <c r="D164" s="1"/>
      <c r="E164" s="1"/>
    </row>
    <row r="165" spans="1:5" x14ac:dyDescent="0.2">
      <c r="A165" s="1"/>
      <c r="B165" s="1"/>
      <c r="C165" s="1"/>
      <c r="D165" s="1"/>
      <c r="E165" s="1"/>
    </row>
    <row r="166" spans="1:5" x14ac:dyDescent="0.2">
      <c r="A166" s="1"/>
      <c r="B166" s="1"/>
      <c r="C166" s="1"/>
      <c r="D166" s="1"/>
      <c r="E166" s="1"/>
    </row>
    <row r="167" spans="1:5" x14ac:dyDescent="0.2">
      <c r="A167" s="1"/>
      <c r="B167" s="1"/>
      <c r="C167" s="1"/>
      <c r="D167" s="1"/>
      <c r="E167" s="1"/>
    </row>
    <row r="168" spans="1:5" x14ac:dyDescent="0.2">
      <c r="A168" s="1"/>
      <c r="B168" s="1"/>
      <c r="C168" s="1"/>
      <c r="D168" s="1"/>
      <c r="E168" s="1"/>
    </row>
    <row r="169" spans="1:5" x14ac:dyDescent="0.2">
      <c r="A169" s="1"/>
      <c r="B169" s="1"/>
      <c r="C169" s="1"/>
      <c r="D169" s="1"/>
      <c r="E169" s="1"/>
    </row>
    <row r="170" spans="1:5" x14ac:dyDescent="0.2">
      <c r="A170" s="1"/>
      <c r="B170" s="1"/>
      <c r="C170" s="1"/>
      <c r="D170" s="1"/>
      <c r="E170" s="1"/>
    </row>
    <row r="171" spans="1:5" x14ac:dyDescent="0.2">
      <c r="A171" s="1"/>
      <c r="B171" s="1"/>
      <c r="C171" s="1"/>
      <c r="D171" s="1"/>
      <c r="E171" s="1"/>
    </row>
    <row r="172" spans="1:5" x14ac:dyDescent="0.2">
      <c r="A172" s="1"/>
      <c r="B172" s="1"/>
      <c r="C172" s="1"/>
      <c r="D172" s="1"/>
      <c r="E172" s="1"/>
    </row>
    <row r="173" spans="1:5" x14ac:dyDescent="0.2">
      <c r="A173" s="1"/>
      <c r="B173" s="1"/>
      <c r="C173" s="1"/>
      <c r="D173" s="1"/>
      <c r="E173" s="1"/>
    </row>
    <row r="174" spans="1:5" x14ac:dyDescent="0.2">
      <c r="A174" s="1"/>
      <c r="B174" s="1"/>
      <c r="C174" s="1"/>
      <c r="D174" s="1"/>
      <c r="E174" s="1"/>
    </row>
    <row r="175" spans="1:5" x14ac:dyDescent="0.2">
      <c r="A175" s="1"/>
      <c r="B175" s="1"/>
      <c r="C175" s="1"/>
      <c r="D175" s="1"/>
      <c r="E175" s="1"/>
    </row>
    <row r="176" spans="1:5" x14ac:dyDescent="0.2">
      <c r="A176" s="1"/>
      <c r="B176" s="1"/>
      <c r="C176" s="1"/>
      <c r="D176" s="1"/>
      <c r="E176" s="1"/>
    </row>
    <row r="177" spans="1:5" x14ac:dyDescent="0.2">
      <c r="A177" s="1"/>
      <c r="B177" s="1"/>
      <c r="C177" s="1"/>
      <c r="D177" s="1"/>
      <c r="E177" s="1"/>
    </row>
    <row r="178" spans="1:5" x14ac:dyDescent="0.2">
      <c r="A178" s="1"/>
      <c r="B178" s="1"/>
      <c r="C178" s="1"/>
      <c r="D178" s="1"/>
      <c r="E178" s="1"/>
    </row>
    <row r="179" spans="1:5" x14ac:dyDescent="0.2">
      <c r="A179" s="1"/>
      <c r="B179" s="1"/>
      <c r="C179" s="1"/>
      <c r="D179" s="1"/>
      <c r="E179" s="1"/>
    </row>
    <row r="180" spans="1:5" x14ac:dyDescent="0.2">
      <c r="A180" s="1"/>
      <c r="B180" s="1"/>
      <c r="C180" s="1"/>
      <c r="D180" s="1"/>
      <c r="E180" s="1"/>
    </row>
    <row r="181" spans="1:5" x14ac:dyDescent="0.2">
      <c r="A181" s="1"/>
      <c r="B181" s="1"/>
      <c r="C181" s="1"/>
      <c r="D181" s="1"/>
      <c r="E181" s="1"/>
    </row>
    <row r="182" spans="1:5" x14ac:dyDescent="0.2">
      <c r="A182" s="1"/>
      <c r="B182" s="1"/>
      <c r="C182" s="1"/>
      <c r="D182" s="1"/>
      <c r="E182" s="1"/>
    </row>
    <row r="183" spans="1:5" x14ac:dyDescent="0.2">
      <c r="A183" s="1"/>
      <c r="B183" s="1"/>
      <c r="C183" s="1"/>
      <c r="D183" s="1"/>
      <c r="E183" s="1"/>
    </row>
    <row r="184" spans="1:5" x14ac:dyDescent="0.2">
      <c r="A184" s="1"/>
      <c r="B184" s="1"/>
      <c r="C184" s="1"/>
      <c r="D184" s="1"/>
      <c r="E184" s="1"/>
    </row>
    <row r="185" spans="1:5" x14ac:dyDescent="0.2">
      <c r="A185" s="1"/>
      <c r="B185" s="1"/>
      <c r="C185" s="1"/>
      <c r="D185" s="1"/>
      <c r="E185" s="1"/>
    </row>
    <row r="186" spans="1:5" x14ac:dyDescent="0.2">
      <c r="A186" s="1"/>
      <c r="B186" s="1"/>
      <c r="C186" s="1"/>
      <c r="D186" s="1"/>
      <c r="E186" s="1"/>
    </row>
    <row r="187" spans="1:5" x14ac:dyDescent="0.2">
      <c r="A187" s="1"/>
      <c r="B187" s="1"/>
      <c r="C187" s="1"/>
      <c r="D187" s="1"/>
      <c r="E187" s="1"/>
    </row>
    <row r="188" spans="1:5" x14ac:dyDescent="0.2">
      <c r="A188" s="1"/>
      <c r="B188" s="1"/>
      <c r="C188" s="1"/>
      <c r="D188" s="1"/>
      <c r="E188" s="1"/>
    </row>
    <row r="189" spans="1:5" x14ac:dyDescent="0.2">
      <c r="A189" s="1"/>
      <c r="B189" s="1"/>
      <c r="C189" s="1"/>
      <c r="D189" s="1"/>
      <c r="E189" s="1"/>
    </row>
    <row r="190" spans="1:5" x14ac:dyDescent="0.2">
      <c r="A190" s="1"/>
      <c r="B190" s="1"/>
      <c r="C190" s="1"/>
      <c r="D190" s="1"/>
      <c r="E190" s="1"/>
    </row>
    <row r="191" spans="1:5" x14ac:dyDescent="0.2">
      <c r="A191" s="1"/>
      <c r="B191" s="1"/>
      <c r="C191" s="1"/>
      <c r="D191" s="1"/>
      <c r="E191" s="1"/>
    </row>
    <row r="192" spans="1:5" x14ac:dyDescent="0.2">
      <c r="A192" s="1"/>
      <c r="B192" s="1"/>
      <c r="C192" s="1"/>
      <c r="D192" s="1"/>
      <c r="E192" s="1"/>
    </row>
    <row r="193" spans="1:5" x14ac:dyDescent="0.2">
      <c r="A193" s="1"/>
      <c r="B193" s="1"/>
      <c r="C193" s="1"/>
      <c r="D193" s="1"/>
      <c r="E193" s="1"/>
    </row>
    <row r="194" spans="1:5" x14ac:dyDescent="0.2">
      <c r="A194" s="1"/>
      <c r="B194" s="1"/>
      <c r="C194" s="1"/>
      <c r="D194" s="1"/>
      <c r="E194" s="1"/>
    </row>
    <row r="195" spans="1:5" x14ac:dyDescent="0.2">
      <c r="A195" s="1"/>
      <c r="B195" s="1"/>
      <c r="C195" s="1"/>
      <c r="D195" s="1"/>
      <c r="E195" s="1"/>
    </row>
    <row r="196" spans="1:5" x14ac:dyDescent="0.2">
      <c r="A196" s="1"/>
      <c r="B196" s="1"/>
      <c r="C196" s="1"/>
      <c r="D196" s="1"/>
      <c r="E196" s="1"/>
    </row>
    <row r="197" spans="1:5" x14ac:dyDescent="0.2">
      <c r="A197" s="1"/>
      <c r="B197" s="1"/>
      <c r="C197" s="1"/>
      <c r="D197" s="1"/>
      <c r="E197" s="1"/>
    </row>
    <row r="198" spans="1:5" x14ac:dyDescent="0.2">
      <c r="A198" s="1"/>
      <c r="B198" s="1"/>
      <c r="C198" s="1"/>
      <c r="D198" s="1"/>
      <c r="E198" s="1"/>
    </row>
    <row r="199" spans="1:5" x14ac:dyDescent="0.2">
      <c r="A199" s="1"/>
      <c r="B199" s="1"/>
      <c r="C199" s="1"/>
      <c r="D199" s="1"/>
      <c r="E199" s="1"/>
    </row>
    <row r="200" spans="1:5" x14ac:dyDescent="0.2">
      <c r="A200" s="1"/>
      <c r="B200" s="1"/>
      <c r="C200" s="1"/>
      <c r="D200" s="1"/>
      <c r="E200" s="1"/>
    </row>
    <row r="201" spans="1:5" x14ac:dyDescent="0.2">
      <c r="A201" s="1"/>
      <c r="B201" s="1"/>
      <c r="C201" s="1"/>
      <c r="D201" s="1"/>
      <c r="E201" s="1"/>
    </row>
    <row r="202" spans="1:5" x14ac:dyDescent="0.2">
      <c r="A202" s="1"/>
      <c r="B202" s="1"/>
      <c r="C202" s="1"/>
      <c r="D202" s="1"/>
      <c r="E202" s="1"/>
    </row>
    <row r="203" spans="1:5" x14ac:dyDescent="0.2">
      <c r="A203" s="1"/>
      <c r="B203" s="1"/>
      <c r="C203" s="1"/>
      <c r="D203" s="1"/>
      <c r="E203" s="1"/>
    </row>
    <row r="204" spans="1:5" x14ac:dyDescent="0.2">
      <c r="A204" s="1"/>
      <c r="B204" s="1"/>
      <c r="C204" s="1"/>
      <c r="D204" s="1"/>
      <c r="E204" s="1"/>
    </row>
    <row r="205" spans="1:5" x14ac:dyDescent="0.2">
      <c r="A205" s="1"/>
      <c r="B205" s="1"/>
      <c r="C205" s="1"/>
      <c r="D205" s="1"/>
      <c r="E205" s="1"/>
    </row>
    <row r="206" spans="1:5" x14ac:dyDescent="0.2">
      <c r="A206" s="1"/>
      <c r="B206" s="1"/>
      <c r="C206" s="1"/>
      <c r="D206" s="1"/>
      <c r="E206" s="1"/>
    </row>
    <row r="207" spans="1:5" x14ac:dyDescent="0.2">
      <c r="A207" s="1"/>
      <c r="B207" s="1"/>
      <c r="C207" s="1"/>
      <c r="D207" s="1"/>
      <c r="E207" s="1"/>
    </row>
    <row r="208" spans="1:5" x14ac:dyDescent="0.2">
      <c r="A208" s="1"/>
      <c r="B208" s="1"/>
      <c r="C208" s="1"/>
      <c r="D208" s="1"/>
      <c r="E208" s="1"/>
    </row>
    <row r="209" spans="1:5" x14ac:dyDescent="0.2">
      <c r="A209" s="1"/>
      <c r="B209" s="1"/>
      <c r="C209" s="1"/>
      <c r="D209" s="1"/>
      <c r="E209" s="1"/>
    </row>
    <row r="210" spans="1:5" x14ac:dyDescent="0.2">
      <c r="A210" s="1"/>
      <c r="B210" s="1"/>
      <c r="C210" s="1"/>
      <c r="D210" s="1"/>
      <c r="E210" s="1"/>
    </row>
    <row r="211" spans="1:5" x14ac:dyDescent="0.2">
      <c r="A211" s="1"/>
      <c r="B211" s="1"/>
      <c r="C211" s="1"/>
      <c r="D211" s="1"/>
      <c r="E211" s="1"/>
    </row>
    <row r="212" spans="1:5" x14ac:dyDescent="0.2">
      <c r="A212" s="1"/>
      <c r="B212" s="1"/>
      <c r="C212" s="1"/>
      <c r="D212" s="1"/>
      <c r="E212" s="1"/>
    </row>
    <row r="213" spans="1:5" x14ac:dyDescent="0.2">
      <c r="A213" s="1"/>
      <c r="B213" s="1"/>
      <c r="C213" s="1"/>
      <c r="D213" s="1"/>
      <c r="E213" s="1"/>
    </row>
    <row r="214" spans="1:5" x14ac:dyDescent="0.2">
      <c r="A214" s="1"/>
      <c r="B214" s="1"/>
      <c r="C214" s="1"/>
      <c r="D214" s="1"/>
      <c r="E214" s="1"/>
    </row>
    <row r="215" spans="1:5" x14ac:dyDescent="0.2">
      <c r="A215" s="1"/>
      <c r="B215" s="1"/>
      <c r="C215" s="1"/>
      <c r="D215" s="1"/>
      <c r="E215" s="1"/>
    </row>
    <row r="216" spans="1:5" x14ac:dyDescent="0.2">
      <c r="A216" s="1"/>
      <c r="B216" s="1"/>
      <c r="C216" s="1"/>
      <c r="D216" s="1"/>
      <c r="E216" s="1"/>
    </row>
    <row r="217" spans="1:5" x14ac:dyDescent="0.2">
      <c r="A217" s="1"/>
      <c r="B217" s="1"/>
      <c r="C217" s="1"/>
      <c r="D217" s="1"/>
      <c r="E217" s="1"/>
    </row>
    <row r="218" spans="1:5" x14ac:dyDescent="0.2">
      <c r="A218" s="1"/>
      <c r="B218" s="1"/>
      <c r="C218" s="1"/>
      <c r="D218" s="1"/>
      <c r="E218" s="1"/>
    </row>
    <row r="219" spans="1:5" x14ac:dyDescent="0.2">
      <c r="A219" s="1"/>
      <c r="B219" s="1"/>
      <c r="C219" s="1"/>
      <c r="D219" s="1"/>
      <c r="E219" s="1"/>
    </row>
    <row r="220" spans="1:5" x14ac:dyDescent="0.2">
      <c r="A220" s="1"/>
      <c r="B220" s="1"/>
      <c r="C220" s="1"/>
      <c r="D220" s="1"/>
      <c r="E220" s="1"/>
    </row>
    <row r="221" spans="1:5" x14ac:dyDescent="0.2">
      <c r="A221" s="1"/>
      <c r="B221" s="1"/>
      <c r="C221" s="1"/>
      <c r="D221" s="1"/>
      <c r="E221" s="1"/>
    </row>
    <row r="222" spans="1:5" x14ac:dyDescent="0.2">
      <c r="A222" s="1"/>
      <c r="B222" s="1"/>
      <c r="C222" s="1"/>
      <c r="D222" s="1"/>
      <c r="E222" s="1"/>
    </row>
    <row r="223" spans="1:5" x14ac:dyDescent="0.2">
      <c r="A223" s="1"/>
      <c r="B223" s="1"/>
      <c r="C223" s="1"/>
      <c r="D223" s="1"/>
      <c r="E223" s="1"/>
    </row>
    <row r="224" spans="1:5" x14ac:dyDescent="0.2">
      <c r="A224" s="1"/>
      <c r="B224" s="1"/>
      <c r="C224" s="1"/>
      <c r="D224" s="1"/>
      <c r="E224" s="1"/>
    </row>
    <row r="225" spans="1:5" x14ac:dyDescent="0.2">
      <c r="A225" s="1"/>
      <c r="B225" s="1"/>
      <c r="C225" s="1"/>
      <c r="D225" s="1"/>
      <c r="E225" s="1"/>
    </row>
    <row r="226" spans="1:5" x14ac:dyDescent="0.2">
      <c r="A226" s="1"/>
      <c r="B226" s="1"/>
      <c r="C226" s="1"/>
      <c r="D226" s="1"/>
      <c r="E226" s="1"/>
    </row>
    <row r="227" spans="1:5" x14ac:dyDescent="0.2">
      <c r="A227" s="1"/>
      <c r="B227" s="1"/>
      <c r="C227" s="1"/>
      <c r="D227" s="1"/>
      <c r="E227" s="1"/>
    </row>
    <row r="228" spans="1:5" x14ac:dyDescent="0.2">
      <c r="A228" s="1"/>
      <c r="B228" s="1"/>
      <c r="C228" s="1"/>
      <c r="D228" s="1"/>
      <c r="E228" s="1"/>
    </row>
    <row r="229" spans="1:5" x14ac:dyDescent="0.2">
      <c r="A229" s="1"/>
      <c r="B229" s="1"/>
      <c r="C229" s="1"/>
      <c r="D229" s="1"/>
      <c r="E229" s="1"/>
    </row>
    <row r="230" spans="1:5" x14ac:dyDescent="0.2">
      <c r="A230" s="1"/>
      <c r="B230" s="1"/>
      <c r="C230" s="1"/>
      <c r="D230" s="1"/>
      <c r="E230" s="1"/>
    </row>
    <row r="231" spans="1:5" x14ac:dyDescent="0.2">
      <c r="A231" s="1"/>
      <c r="B231" s="1"/>
      <c r="C231" s="1"/>
      <c r="D231" s="1"/>
      <c r="E231" s="1"/>
    </row>
    <row r="232" spans="1:5" x14ac:dyDescent="0.2">
      <c r="A232" s="1"/>
      <c r="B232" s="1"/>
      <c r="C232" s="1"/>
      <c r="D232" s="1"/>
      <c r="E232" s="1"/>
    </row>
    <row r="233" spans="1:5" x14ac:dyDescent="0.2">
      <c r="A233" s="1"/>
      <c r="B233" s="1"/>
      <c r="C233" s="1"/>
      <c r="D233" s="1"/>
      <c r="E233" s="1"/>
    </row>
    <row r="234" spans="1:5" x14ac:dyDescent="0.2">
      <c r="A234" s="1"/>
      <c r="B234" s="1"/>
      <c r="C234" s="1"/>
      <c r="D234" s="1"/>
      <c r="E234" s="1"/>
    </row>
    <row r="235" spans="1:5" x14ac:dyDescent="0.2">
      <c r="A235" s="1"/>
      <c r="B235" s="1"/>
      <c r="C235" s="1"/>
      <c r="D235" s="1"/>
      <c r="E235" s="1"/>
    </row>
    <row r="236" spans="1:5" x14ac:dyDescent="0.2">
      <c r="A236" s="1"/>
      <c r="B236" s="1"/>
      <c r="C236" s="1"/>
      <c r="D236" s="1"/>
      <c r="E236" s="1"/>
    </row>
    <row r="237" spans="1:5" x14ac:dyDescent="0.2">
      <c r="A237" s="1"/>
      <c r="B237" s="1"/>
      <c r="C237" s="1"/>
      <c r="D237" s="1"/>
      <c r="E237" s="1"/>
    </row>
    <row r="238" spans="1:5" x14ac:dyDescent="0.2">
      <c r="A238" s="1"/>
      <c r="B238" s="1"/>
      <c r="C238" s="1"/>
      <c r="D238" s="1"/>
      <c r="E238" s="1"/>
    </row>
    <row r="239" spans="1:5" x14ac:dyDescent="0.2">
      <c r="A239" s="1"/>
      <c r="B239" s="1"/>
      <c r="C239" s="1"/>
      <c r="D239" s="1"/>
      <c r="E239" s="1"/>
    </row>
    <row r="240" spans="1:5" x14ac:dyDescent="0.2">
      <c r="A240" s="1"/>
      <c r="B240" s="1"/>
      <c r="C240" s="1"/>
      <c r="D240" s="1"/>
      <c r="E240" s="1"/>
    </row>
    <row r="241" spans="1:5" x14ac:dyDescent="0.2">
      <c r="A241" s="1"/>
      <c r="B241" s="1"/>
      <c r="C241" s="1"/>
      <c r="D241" s="1"/>
      <c r="E241" s="1"/>
    </row>
    <row r="242" spans="1:5" x14ac:dyDescent="0.2">
      <c r="A242" s="1"/>
      <c r="B242" s="1"/>
      <c r="C242" s="1"/>
      <c r="D242" s="1"/>
      <c r="E242" s="1"/>
    </row>
    <row r="243" spans="1:5" x14ac:dyDescent="0.2">
      <c r="A243" s="1"/>
      <c r="B243" s="1"/>
      <c r="C243" s="1"/>
      <c r="D243" s="1"/>
      <c r="E243" s="1"/>
    </row>
    <row r="244" spans="1:5" x14ac:dyDescent="0.2">
      <c r="A244" s="1"/>
      <c r="B244" s="1"/>
      <c r="C244" s="1"/>
      <c r="D244" s="1"/>
      <c r="E244" s="1"/>
    </row>
    <row r="245" spans="1:5" x14ac:dyDescent="0.2">
      <c r="A245" s="1"/>
      <c r="B245" s="1"/>
      <c r="C245" s="1"/>
      <c r="D245" s="1"/>
      <c r="E245" s="1"/>
    </row>
    <row r="246" spans="1:5" x14ac:dyDescent="0.2">
      <c r="A246" s="1"/>
      <c r="B246" s="1"/>
      <c r="C246" s="1"/>
      <c r="D246" s="1"/>
      <c r="E246" s="1"/>
    </row>
    <row r="247" spans="1:5" x14ac:dyDescent="0.2">
      <c r="A247" s="1"/>
      <c r="B247" s="1"/>
      <c r="C247" s="1"/>
      <c r="D247" s="1"/>
      <c r="E247" s="1"/>
    </row>
    <row r="248" spans="1:5" x14ac:dyDescent="0.2">
      <c r="A248" s="1"/>
      <c r="B248" s="1"/>
      <c r="C248" s="1"/>
      <c r="D248" s="1"/>
      <c r="E248" s="1"/>
    </row>
    <row r="249" spans="1:5" x14ac:dyDescent="0.2">
      <c r="A249" s="1"/>
      <c r="B249" s="1"/>
      <c r="C249" s="1"/>
      <c r="D249" s="1"/>
      <c r="E249" s="1"/>
    </row>
    <row r="250" spans="1:5" x14ac:dyDescent="0.2">
      <c r="A250" s="1"/>
      <c r="B250" s="1"/>
      <c r="C250" s="1"/>
      <c r="D250" s="1"/>
      <c r="E250" s="1"/>
    </row>
    <row r="251" spans="1:5" x14ac:dyDescent="0.2">
      <c r="A251" s="1"/>
      <c r="B251" s="1"/>
      <c r="C251" s="1"/>
      <c r="D251" s="1"/>
      <c r="E251" s="1"/>
    </row>
    <row r="252" spans="1:5" x14ac:dyDescent="0.2">
      <c r="A252" s="1"/>
      <c r="B252" s="1"/>
      <c r="C252" s="1"/>
      <c r="D252" s="1"/>
      <c r="E252" s="1"/>
    </row>
    <row r="253" spans="1:5" x14ac:dyDescent="0.2">
      <c r="A253" s="1"/>
      <c r="B253" s="1"/>
      <c r="C253" s="1"/>
      <c r="D253" s="1"/>
      <c r="E253" s="1"/>
    </row>
    <row r="254" spans="1:5" x14ac:dyDescent="0.2">
      <c r="A254" s="1"/>
      <c r="B254" s="1"/>
      <c r="C254" s="1"/>
      <c r="D254" s="1"/>
      <c r="E254" s="1"/>
    </row>
    <row r="255" spans="1:5" x14ac:dyDescent="0.2">
      <c r="A255" s="1"/>
      <c r="B255" s="1"/>
      <c r="C255" s="1"/>
      <c r="D255" s="1"/>
      <c r="E255" s="1"/>
    </row>
    <row r="256" spans="1:5" x14ac:dyDescent="0.2">
      <c r="A256" s="1"/>
      <c r="B256" s="1"/>
      <c r="C256" s="1"/>
      <c r="D256" s="1"/>
      <c r="E256" s="1"/>
    </row>
    <row r="257" spans="1:5" x14ac:dyDescent="0.2">
      <c r="A257" s="1"/>
      <c r="B257" s="1"/>
      <c r="C257" s="1"/>
      <c r="D257" s="1"/>
      <c r="E257" s="1"/>
    </row>
    <row r="258" spans="1:5" x14ac:dyDescent="0.2">
      <c r="A258" s="1"/>
      <c r="B258" s="1"/>
      <c r="C258" s="1"/>
      <c r="D258" s="1"/>
      <c r="E258" s="1"/>
    </row>
    <row r="259" spans="1:5" x14ac:dyDescent="0.2">
      <c r="A259" s="1"/>
      <c r="B259" s="1"/>
      <c r="C259" s="1"/>
      <c r="D259" s="1"/>
      <c r="E259" s="1"/>
    </row>
    <row r="260" spans="1:5" x14ac:dyDescent="0.2">
      <c r="A260" s="1"/>
      <c r="B260" s="1"/>
      <c r="C260" s="1"/>
      <c r="D260" s="1"/>
      <c r="E260" s="1"/>
    </row>
    <row r="261" spans="1:5" x14ac:dyDescent="0.2">
      <c r="A261" s="1"/>
      <c r="B261" s="1"/>
      <c r="C261" s="1"/>
      <c r="D261" s="1"/>
      <c r="E261" s="1"/>
    </row>
    <row r="262" spans="1:5" x14ac:dyDescent="0.2">
      <c r="A262" s="1"/>
      <c r="B262" s="1"/>
      <c r="C262" s="1"/>
      <c r="D262" s="1"/>
      <c r="E262" s="1"/>
    </row>
    <row r="263" spans="1:5" x14ac:dyDescent="0.2">
      <c r="A263" s="1"/>
      <c r="B263" s="1"/>
      <c r="C263" s="1"/>
      <c r="D263" s="1"/>
      <c r="E263" s="1"/>
    </row>
    <row r="264" spans="1:5" x14ac:dyDescent="0.2">
      <c r="A264" s="1"/>
      <c r="B264" s="1"/>
      <c r="C264" s="1"/>
      <c r="D264" s="1"/>
      <c r="E264" s="1"/>
    </row>
    <row r="265" spans="1:5" x14ac:dyDescent="0.2">
      <c r="A265" s="1"/>
      <c r="B265" s="1"/>
      <c r="C265" s="1"/>
      <c r="D265" s="1"/>
      <c r="E265" s="1"/>
    </row>
    <row r="266" spans="1:5" x14ac:dyDescent="0.2">
      <c r="A266" s="1"/>
      <c r="B266" s="1"/>
      <c r="C266" s="1"/>
      <c r="D266" s="1"/>
      <c r="E266" s="1"/>
    </row>
    <row r="267" spans="1:5" x14ac:dyDescent="0.2">
      <c r="A267" s="1"/>
      <c r="B267" s="1"/>
      <c r="C267" s="1"/>
      <c r="D267" s="1"/>
      <c r="E267" s="1"/>
    </row>
    <row r="268" spans="1:5" x14ac:dyDescent="0.2">
      <c r="A268" s="1"/>
      <c r="B268" s="1"/>
      <c r="C268" s="1"/>
      <c r="D268" s="1"/>
      <c r="E268" s="1"/>
    </row>
    <row r="269" spans="1:5" x14ac:dyDescent="0.2">
      <c r="A269" s="1"/>
      <c r="B269" s="1"/>
      <c r="C269" s="1"/>
      <c r="D269" s="1"/>
      <c r="E269" s="1"/>
    </row>
    <row r="270" spans="1:5" x14ac:dyDescent="0.2">
      <c r="A270" s="1"/>
      <c r="B270" s="1"/>
      <c r="C270" s="1"/>
      <c r="D270" s="1"/>
      <c r="E270" s="1"/>
    </row>
    <row r="271" spans="1:5" x14ac:dyDescent="0.2">
      <c r="A271" s="1"/>
      <c r="B271" s="1"/>
      <c r="C271" s="1"/>
      <c r="D271" s="1"/>
      <c r="E271" s="1"/>
    </row>
    <row r="272" spans="1:5" x14ac:dyDescent="0.2">
      <c r="A272" s="1"/>
      <c r="B272" s="1"/>
      <c r="C272" s="1"/>
      <c r="D272" s="1"/>
      <c r="E272" s="1"/>
    </row>
    <row r="273" spans="1:5" x14ac:dyDescent="0.2">
      <c r="A273" s="1"/>
      <c r="B273" s="1"/>
      <c r="C273" s="1"/>
      <c r="D273" s="1"/>
      <c r="E273" s="1"/>
    </row>
    <row r="274" spans="1:5" x14ac:dyDescent="0.2">
      <c r="A274" s="1"/>
      <c r="B274" s="1"/>
      <c r="C274" s="1"/>
      <c r="D274" s="1"/>
      <c r="E274" s="1"/>
    </row>
    <row r="275" spans="1:5" x14ac:dyDescent="0.2">
      <c r="A275" s="1"/>
      <c r="B275" s="1"/>
      <c r="C275" s="1"/>
      <c r="D275" s="1"/>
      <c r="E275" s="1"/>
    </row>
    <row r="276" spans="1:5" x14ac:dyDescent="0.2">
      <c r="A276" s="1"/>
      <c r="B276" s="1"/>
      <c r="C276" s="1"/>
      <c r="D276" s="1"/>
      <c r="E276" s="1"/>
    </row>
    <row r="277" spans="1:5" x14ac:dyDescent="0.2">
      <c r="A277" s="1"/>
      <c r="B277" s="1"/>
      <c r="C277" s="1"/>
      <c r="D277" s="1"/>
      <c r="E277" s="1"/>
    </row>
    <row r="278" spans="1:5" x14ac:dyDescent="0.2">
      <c r="A278" s="1"/>
      <c r="B278" s="1"/>
      <c r="C278" s="1"/>
      <c r="D278" s="1"/>
      <c r="E278" s="1"/>
    </row>
    <row r="279" spans="1:5" x14ac:dyDescent="0.2">
      <c r="A279" s="1"/>
      <c r="B279" s="1"/>
      <c r="C279" s="1"/>
      <c r="D279" s="1"/>
      <c r="E279" s="1"/>
    </row>
    <row r="280" spans="1:5" x14ac:dyDescent="0.2">
      <c r="A280" s="1"/>
      <c r="B280" s="1"/>
      <c r="C280" s="1"/>
      <c r="D280" s="1"/>
      <c r="E280" s="1"/>
    </row>
    <row r="281" spans="1:5" x14ac:dyDescent="0.2">
      <c r="A281" s="1"/>
      <c r="B281" s="1"/>
      <c r="C281" s="1"/>
      <c r="D281" s="1"/>
      <c r="E281" s="1"/>
    </row>
    <row r="282" spans="1:5" x14ac:dyDescent="0.2">
      <c r="A282" s="1"/>
      <c r="B282" s="1"/>
      <c r="C282" s="1"/>
      <c r="D282" s="1"/>
      <c r="E282" s="1"/>
    </row>
    <row r="283" spans="1:5" x14ac:dyDescent="0.2">
      <c r="A283" s="1"/>
      <c r="B283" s="1"/>
      <c r="C283" s="1"/>
      <c r="D283" s="1"/>
      <c r="E283" s="1"/>
    </row>
    <row r="284" spans="1:5" x14ac:dyDescent="0.2">
      <c r="A284" s="1"/>
      <c r="B284" s="1"/>
      <c r="C284" s="1"/>
      <c r="D284" s="1"/>
      <c r="E284" s="1"/>
    </row>
    <row r="285" spans="1:5" x14ac:dyDescent="0.2">
      <c r="A285" s="1"/>
      <c r="B285" s="1"/>
      <c r="C285" s="1"/>
      <c r="D285" s="1"/>
      <c r="E285" s="1"/>
    </row>
    <row r="286" spans="1:5" x14ac:dyDescent="0.2">
      <c r="A286" s="1"/>
      <c r="B286" s="1"/>
      <c r="C286" s="1"/>
      <c r="D286" s="1"/>
      <c r="E286" s="1"/>
    </row>
    <row r="287" spans="1:5" x14ac:dyDescent="0.2">
      <c r="A287" s="1"/>
      <c r="B287" s="1"/>
      <c r="C287" s="1"/>
      <c r="D287" s="1"/>
      <c r="E287" s="1"/>
    </row>
    <row r="288" spans="1:5" x14ac:dyDescent="0.2">
      <c r="A288" s="1"/>
      <c r="B288" s="1"/>
      <c r="C288" s="1"/>
      <c r="D288" s="1"/>
      <c r="E288" s="1"/>
    </row>
    <row r="289" spans="1:5" x14ac:dyDescent="0.2">
      <c r="A289" s="1"/>
      <c r="B289" s="1"/>
      <c r="C289" s="1"/>
      <c r="D289" s="1"/>
      <c r="E289" s="1"/>
    </row>
    <row r="290" spans="1:5" x14ac:dyDescent="0.2">
      <c r="A290" s="1"/>
      <c r="B290" s="1"/>
      <c r="C290" s="1"/>
      <c r="D290" s="1"/>
      <c r="E290" s="1"/>
    </row>
    <row r="291" spans="1:5" x14ac:dyDescent="0.2">
      <c r="A291" s="1"/>
      <c r="B291" s="1"/>
      <c r="C291" s="1"/>
      <c r="D291" s="1"/>
      <c r="E291" s="1"/>
    </row>
    <row r="292" spans="1:5" x14ac:dyDescent="0.2">
      <c r="A292" s="1"/>
      <c r="B292" s="1"/>
      <c r="C292" s="1"/>
      <c r="D292" s="1"/>
      <c r="E292" s="1"/>
    </row>
    <row r="293" spans="1:5" x14ac:dyDescent="0.2">
      <c r="A293" s="1"/>
      <c r="B293" s="1"/>
      <c r="C293" s="1"/>
      <c r="D293" s="1"/>
      <c r="E293" s="1"/>
    </row>
    <row r="294" spans="1:5" x14ac:dyDescent="0.2">
      <c r="A294" s="1"/>
      <c r="B294" s="1"/>
      <c r="C294" s="1"/>
      <c r="D294" s="1"/>
      <c r="E294" s="1"/>
    </row>
    <row r="295" spans="1:5" x14ac:dyDescent="0.2">
      <c r="A295" s="1"/>
      <c r="B295" s="1"/>
      <c r="C295" s="1"/>
      <c r="D295" s="1"/>
      <c r="E295" s="1"/>
    </row>
    <row r="296" spans="1:5" x14ac:dyDescent="0.2">
      <c r="A296" s="1"/>
      <c r="B296" s="1"/>
      <c r="C296" s="1"/>
      <c r="D296" s="1"/>
      <c r="E296" s="1"/>
    </row>
    <row r="297" spans="1:5" x14ac:dyDescent="0.2">
      <c r="A297" s="1"/>
      <c r="B297" s="1"/>
      <c r="C297" s="1"/>
      <c r="D297" s="1"/>
      <c r="E297" s="1"/>
    </row>
    <row r="298" spans="1:5" x14ac:dyDescent="0.2">
      <c r="A298" s="1"/>
      <c r="B298" s="1"/>
      <c r="C298" s="1"/>
      <c r="D298" s="1"/>
      <c r="E298" s="1"/>
    </row>
    <row r="299" spans="1:5" x14ac:dyDescent="0.2">
      <c r="A299" s="1"/>
      <c r="B299" s="1"/>
      <c r="C299" s="1"/>
      <c r="D299" s="1"/>
      <c r="E299" s="1"/>
    </row>
    <row r="300" spans="1:5" x14ac:dyDescent="0.2">
      <c r="A300" s="1"/>
      <c r="B300" s="1"/>
      <c r="C300" s="1"/>
      <c r="D300" s="1"/>
      <c r="E300" s="1"/>
    </row>
    <row r="301" spans="1:5" x14ac:dyDescent="0.2">
      <c r="A301" s="1"/>
      <c r="B301" s="1"/>
      <c r="C301" s="1"/>
      <c r="D301" s="1"/>
      <c r="E301" s="1"/>
    </row>
    <row r="302" spans="1:5" x14ac:dyDescent="0.2">
      <c r="A302" s="1"/>
      <c r="B302" s="1"/>
      <c r="C302" s="1"/>
      <c r="D302" s="1"/>
      <c r="E302" s="1"/>
    </row>
    <row r="303" spans="1:5" x14ac:dyDescent="0.2">
      <c r="A303" s="1"/>
      <c r="B303" s="1"/>
      <c r="C303" s="1"/>
      <c r="D303" s="1"/>
      <c r="E303" s="1"/>
    </row>
    <row r="304" spans="1:5" x14ac:dyDescent="0.2">
      <c r="A304" s="1"/>
      <c r="B304" s="1"/>
      <c r="C304" s="1"/>
      <c r="D304" s="1"/>
      <c r="E304" s="1"/>
    </row>
    <row r="305" spans="1:5" x14ac:dyDescent="0.2">
      <c r="A305" s="1"/>
      <c r="B305" s="1"/>
      <c r="C305" s="1"/>
      <c r="D305" s="1"/>
      <c r="E305" s="1"/>
    </row>
    <row r="306" spans="1:5" x14ac:dyDescent="0.2">
      <c r="A306" s="1"/>
      <c r="B306" s="1"/>
      <c r="C306" s="1"/>
      <c r="D306" s="1"/>
      <c r="E306" s="1"/>
    </row>
    <row r="307" spans="1:5" x14ac:dyDescent="0.2">
      <c r="A307" s="1"/>
      <c r="B307" s="1"/>
      <c r="C307" s="1"/>
      <c r="D307" s="1"/>
      <c r="E307" s="1"/>
    </row>
    <row r="308" spans="1:5" x14ac:dyDescent="0.2">
      <c r="A308" s="1"/>
      <c r="B308" s="1"/>
      <c r="C308" s="1"/>
      <c r="D308" s="1"/>
      <c r="E308" s="1"/>
    </row>
    <row r="309" spans="1:5" x14ac:dyDescent="0.2">
      <c r="A309" s="1"/>
      <c r="B309" s="1"/>
      <c r="C309" s="1"/>
      <c r="D309" s="1"/>
      <c r="E309" s="1"/>
    </row>
    <row r="310" spans="1:5" x14ac:dyDescent="0.2">
      <c r="A310" s="1"/>
      <c r="B310" s="1"/>
      <c r="C310" s="1"/>
      <c r="D310" s="1"/>
      <c r="E310" s="1"/>
    </row>
    <row r="311" spans="1:5" x14ac:dyDescent="0.2">
      <c r="A311" s="1"/>
      <c r="B311" s="1"/>
      <c r="C311" s="1"/>
      <c r="D311" s="1"/>
      <c r="E311" s="1"/>
    </row>
    <row r="312" spans="1:5" x14ac:dyDescent="0.2">
      <c r="A312" s="1"/>
      <c r="B312" s="1"/>
      <c r="C312" s="1"/>
      <c r="D312" s="1"/>
      <c r="E312" s="1"/>
    </row>
  </sheetData>
  <mergeCells count="5">
    <mergeCell ref="A11:D11"/>
    <mergeCell ref="H1:H2"/>
    <mergeCell ref="A1:D2"/>
    <mergeCell ref="E1:E2"/>
    <mergeCell ref="F1:G1"/>
  </mergeCells>
  <phoneticPr fontId="12" type="noConversion"/>
  <printOptions horizontalCentered="1"/>
  <pageMargins left="0.51181102362204722" right="0.23622047244094491" top="1.7322834645669292" bottom="0.98425196850393704" header="0.51181102362204722" footer="0.51181102362204722"/>
  <pageSetup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tabSelected="1" topLeftCell="A27" zoomScale="90" zoomScaleNormal="90" workbookViewId="0">
      <selection activeCell="H33" sqref="H33"/>
    </sheetView>
  </sheetViews>
  <sheetFormatPr defaultRowHeight="12.75" x14ac:dyDescent="0.2"/>
  <cols>
    <col min="1" max="1" width="10.7109375" customWidth="1"/>
    <col min="2" max="2" width="21.85546875" customWidth="1"/>
    <col min="3" max="3" width="31.85546875" customWidth="1"/>
    <col min="4" max="4" width="20.140625" customWidth="1"/>
    <col min="5" max="5" width="21.85546875" customWidth="1"/>
    <col min="6" max="6" width="14.28515625" customWidth="1"/>
    <col min="8" max="8" width="12.5703125" customWidth="1"/>
    <col min="9" max="9" width="14.5703125" customWidth="1"/>
    <col min="10" max="10" width="15.7109375" customWidth="1"/>
    <col min="11" max="11" width="9.140625" customWidth="1"/>
  </cols>
  <sheetData>
    <row r="1" spans="1:19" ht="16.5" customHeight="1" x14ac:dyDescent="0.2">
      <c r="A1" s="320" t="s">
        <v>39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</row>
    <row r="2" spans="1:19" ht="16.5" customHeight="1" x14ac:dyDescent="0.2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</row>
    <row r="3" spans="1:19" ht="16.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</row>
    <row r="4" spans="1:19" ht="16.5" customHeight="1" x14ac:dyDescent="0.2">
      <c r="A4" s="330" t="s">
        <v>181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164"/>
      <c r="N4" s="164"/>
      <c r="O4" s="164"/>
      <c r="P4" s="164"/>
      <c r="Q4" s="164"/>
      <c r="R4" s="164"/>
      <c r="S4" s="164"/>
    </row>
    <row r="5" spans="1:19" ht="16.5" customHeight="1" x14ac:dyDescent="0.2">
      <c r="A5" s="322" t="s">
        <v>40</v>
      </c>
      <c r="B5" s="324" t="s">
        <v>41</v>
      </c>
      <c r="C5" s="324" t="s">
        <v>42</v>
      </c>
      <c r="D5" s="325" t="s">
        <v>43</v>
      </c>
      <c r="E5" s="324" t="s">
        <v>44</v>
      </c>
      <c r="F5" s="327" t="s">
        <v>57</v>
      </c>
      <c r="G5" s="328"/>
      <c r="H5" s="329"/>
      <c r="I5" s="324" t="s">
        <v>45</v>
      </c>
      <c r="J5" s="325" t="s">
        <v>46</v>
      </c>
      <c r="K5" s="324" t="s">
        <v>47</v>
      </c>
      <c r="L5" s="324"/>
      <c r="M5" s="164"/>
      <c r="N5" s="164"/>
      <c r="O5" s="164"/>
      <c r="P5" s="164"/>
      <c r="Q5" s="164"/>
      <c r="R5" s="164"/>
      <c r="S5" s="164"/>
    </row>
    <row r="6" spans="1:19" ht="16.5" customHeight="1" x14ac:dyDescent="0.2">
      <c r="A6" s="322"/>
      <c r="B6" s="324"/>
      <c r="C6" s="324"/>
      <c r="D6" s="326"/>
      <c r="E6" s="324"/>
      <c r="F6" s="179" t="s">
        <v>56</v>
      </c>
      <c r="G6" s="178" t="s">
        <v>48</v>
      </c>
      <c r="H6" s="178" t="s">
        <v>49</v>
      </c>
      <c r="I6" s="324"/>
      <c r="J6" s="326"/>
      <c r="K6" s="178" t="s">
        <v>50</v>
      </c>
      <c r="L6" s="178" t="s">
        <v>51</v>
      </c>
      <c r="M6" s="164"/>
      <c r="N6" s="164"/>
      <c r="O6" s="164"/>
      <c r="P6" s="164"/>
      <c r="Q6" s="164"/>
      <c r="R6" s="164"/>
      <c r="S6" s="164"/>
    </row>
    <row r="7" spans="1:19" ht="16.5" customHeight="1" x14ac:dyDescent="0.2">
      <c r="A7" s="318" t="s">
        <v>182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164"/>
      <c r="N7" s="164"/>
      <c r="O7" s="164"/>
      <c r="P7" s="164"/>
      <c r="Q7" s="164"/>
      <c r="R7" s="164"/>
      <c r="S7" s="164"/>
    </row>
    <row r="8" spans="1:19" ht="16.5" customHeight="1" x14ac:dyDescent="0.2">
      <c r="A8" s="316"/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164"/>
      <c r="N8" s="164"/>
      <c r="O8" s="164"/>
      <c r="P8" s="164"/>
      <c r="Q8" s="164"/>
      <c r="R8" s="164"/>
      <c r="S8" s="164"/>
    </row>
    <row r="9" spans="1:19" ht="114.75" x14ac:dyDescent="0.2">
      <c r="A9" s="181" t="s">
        <v>156</v>
      </c>
      <c r="B9" s="183" t="s">
        <v>183</v>
      </c>
      <c r="C9" s="182" t="s">
        <v>184</v>
      </c>
      <c r="D9" s="182" t="s">
        <v>73</v>
      </c>
      <c r="E9" s="182">
        <v>97</v>
      </c>
      <c r="F9" s="184">
        <v>145500</v>
      </c>
      <c r="G9" s="184">
        <v>100</v>
      </c>
      <c r="H9" s="182">
        <v>0</v>
      </c>
      <c r="I9" s="182" t="s">
        <v>182</v>
      </c>
      <c r="J9" s="180" t="s">
        <v>54</v>
      </c>
      <c r="K9" s="186" t="s">
        <v>27</v>
      </c>
      <c r="L9" s="185" t="s">
        <v>110</v>
      </c>
      <c r="M9" s="164"/>
      <c r="N9" s="164"/>
      <c r="O9" s="164"/>
      <c r="P9" s="164"/>
      <c r="Q9" s="164"/>
      <c r="R9" s="164"/>
      <c r="S9" s="164"/>
    </row>
    <row r="10" spans="1:19" ht="114.75" x14ac:dyDescent="0.2">
      <c r="A10" s="181" t="s">
        <v>156</v>
      </c>
      <c r="B10" s="183" t="s">
        <v>185</v>
      </c>
      <c r="C10" s="182" t="s">
        <v>184</v>
      </c>
      <c r="D10" s="182" t="s">
        <v>73</v>
      </c>
      <c r="E10" s="182">
        <v>97</v>
      </c>
      <c r="F10" s="184">
        <v>38800</v>
      </c>
      <c r="G10" s="184">
        <v>100</v>
      </c>
      <c r="H10" s="182">
        <v>0</v>
      </c>
      <c r="I10" s="182" t="s">
        <v>182</v>
      </c>
      <c r="J10" s="180" t="s">
        <v>54</v>
      </c>
      <c r="K10" s="186" t="s">
        <v>27</v>
      </c>
      <c r="L10" s="185" t="s">
        <v>85</v>
      </c>
      <c r="M10" s="164"/>
      <c r="N10" s="164"/>
      <c r="O10" s="164"/>
      <c r="P10" s="164"/>
      <c r="Q10" s="164"/>
      <c r="R10" s="164"/>
      <c r="S10" s="164"/>
    </row>
    <row r="11" spans="1:19" ht="114.75" x14ac:dyDescent="0.2">
      <c r="A11" s="181" t="s">
        <v>156</v>
      </c>
      <c r="B11" s="183" t="s">
        <v>186</v>
      </c>
      <c r="C11" s="182" t="s">
        <v>184</v>
      </c>
      <c r="D11" s="182" t="s">
        <v>73</v>
      </c>
      <c r="E11" s="182">
        <v>6</v>
      </c>
      <c r="F11" s="184">
        <v>150000</v>
      </c>
      <c r="G11" s="184">
        <v>100</v>
      </c>
      <c r="H11" s="182">
        <v>0</v>
      </c>
      <c r="I11" s="182" t="s">
        <v>182</v>
      </c>
      <c r="J11" s="180" t="s">
        <v>54</v>
      </c>
      <c r="K11" s="186" t="s">
        <v>27</v>
      </c>
      <c r="L11" s="185" t="s">
        <v>89</v>
      </c>
      <c r="M11" s="164"/>
      <c r="N11" s="164"/>
      <c r="O11" s="164"/>
      <c r="P11" s="164"/>
      <c r="Q11" s="164"/>
      <c r="R11" s="164"/>
      <c r="S11" s="164"/>
    </row>
    <row r="12" spans="1:19" ht="76.5" x14ac:dyDescent="0.2">
      <c r="A12" s="181" t="s">
        <v>156</v>
      </c>
      <c r="B12" s="183" t="s">
        <v>133</v>
      </c>
      <c r="C12" s="182" t="s">
        <v>187</v>
      </c>
      <c r="D12" s="182" t="s">
        <v>73</v>
      </c>
      <c r="E12" s="182">
        <v>1</v>
      </c>
      <c r="F12" s="184">
        <v>200000</v>
      </c>
      <c r="G12" s="184">
        <v>100</v>
      </c>
      <c r="H12" s="182">
        <v>0</v>
      </c>
      <c r="I12" s="182" t="s">
        <v>182</v>
      </c>
      <c r="J12" s="180" t="s">
        <v>54</v>
      </c>
      <c r="K12" s="186" t="s">
        <v>27</v>
      </c>
      <c r="L12" s="185" t="s">
        <v>86</v>
      </c>
      <c r="M12" s="164"/>
      <c r="N12" s="164"/>
      <c r="O12" s="164"/>
      <c r="P12" s="164"/>
      <c r="Q12" s="164"/>
      <c r="R12" s="164"/>
      <c r="S12" s="164"/>
    </row>
    <row r="13" spans="1:19" ht="16.5" customHeight="1" x14ac:dyDescent="0.2">
      <c r="A13" s="180" t="s">
        <v>156</v>
      </c>
      <c r="B13" s="183" t="s">
        <v>153</v>
      </c>
      <c r="C13" s="182" t="s">
        <v>162</v>
      </c>
      <c r="D13" s="182" t="s">
        <v>188</v>
      </c>
      <c r="E13" s="182">
        <v>1</v>
      </c>
      <c r="F13" s="184">
        <v>400000</v>
      </c>
      <c r="G13" s="182">
        <v>100</v>
      </c>
      <c r="H13" s="182">
        <v>0</v>
      </c>
      <c r="I13" s="182" t="s">
        <v>53</v>
      </c>
      <c r="J13" s="180" t="s">
        <v>54</v>
      </c>
      <c r="K13" s="186" t="s">
        <v>27</v>
      </c>
      <c r="L13" s="185" t="s">
        <v>88</v>
      </c>
      <c r="M13" s="164"/>
      <c r="N13" s="164"/>
      <c r="O13" s="164"/>
      <c r="P13" s="164"/>
      <c r="Q13" s="164"/>
      <c r="R13" s="164"/>
      <c r="S13" s="164"/>
    </row>
    <row r="14" spans="1:19" ht="16.5" customHeight="1" x14ac:dyDescent="0.2">
      <c r="A14" s="164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</row>
    <row r="15" spans="1:19" ht="13.5" thickBot="1" x14ac:dyDescent="0.25"/>
    <row r="16" spans="1:19" ht="15" x14ac:dyDescent="0.2">
      <c r="A16" s="330" t="s">
        <v>111</v>
      </c>
      <c r="B16" s="331"/>
      <c r="C16" s="331"/>
      <c r="D16" s="331"/>
      <c r="E16" s="331"/>
      <c r="F16" s="331"/>
      <c r="G16" s="331"/>
      <c r="H16" s="331"/>
      <c r="I16" s="331"/>
      <c r="J16" s="331"/>
      <c r="K16" s="331"/>
    </row>
    <row r="17" spans="1:11" x14ac:dyDescent="0.2">
      <c r="A17" s="322" t="s">
        <v>40</v>
      </c>
      <c r="B17" s="324" t="s">
        <v>41</v>
      </c>
      <c r="C17" s="324" t="s">
        <v>42</v>
      </c>
      <c r="D17" s="325" t="s">
        <v>43</v>
      </c>
      <c r="E17" s="327" t="s">
        <v>57</v>
      </c>
      <c r="F17" s="328"/>
      <c r="G17" s="329"/>
      <c r="H17" s="324" t="s">
        <v>45</v>
      </c>
      <c r="I17" s="325" t="s">
        <v>46</v>
      </c>
      <c r="J17" s="324" t="s">
        <v>47</v>
      </c>
      <c r="K17" s="324"/>
    </row>
    <row r="18" spans="1:11" ht="48.75" thickBot="1" x14ac:dyDescent="0.25">
      <c r="A18" s="323"/>
      <c r="B18" s="325"/>
      <c r="C18" s="325"/>
      <c r="D18" s="326"/>
      <c r="E18" s="165" t="s">
        <v>56</v>
      </c>
      <c r="F18" s="165" t="s">
        <v>48</v>
      </c>
      <c r="G18" s="165" t="s">
        <v>49</v>
      </c>
      <c r="H18" s="325"/>
      <c r="I18" s="326"/>
      <c r="J18" s="165" t="s">
        <v>50</v>
      </c>
      <c r="K18" s="165" t="s">
        <v>51</v>
      </c>
    </row>
    <row r="19" spans="1:11" x14ac:dyDescent="0.2">
      <c r="A19" s="314" t="s">
        <v>52</v>
      </c>
      <c r="B19" s="315"/>
      <c r="C19" s="315"/>
      <c r="D19" s="315"/>
      <c r="E19" s="315"/>
      <c r="F19" s="315"/>
      <c r="G19" s="315"/>
      <c r="H19" s="315"/>
      <c r="I19" s="315"/>
      <c r="J19" s="315"/>
      <c r="K19" s="315"/>
    </row>
    <row r="20" spans="1:11" x14ac:dyDescent="0.2">
      <c r="A20" s="316"/>
      <c r="B20" s="317"/>
      <c r="C20" s="317"/>
      <c r="D20" s="317"/>
      <c r="E20" s="317"/>
      <c r="F20" s="317"/>
      <c r="G20" s="317"/>
      <c r="H20" s="317"/>
      <c r="I20" s="317"/>
      <c r="J20" s="317"/>
      <c r="K20" s="317"/>
    </row>
    <row r="21" spans="1:11" x14ac:dyDescent="0.2">
      <c r="A21" s="167" t="s">
        <v>156</v>
      </c>
      <c r="B21" s="166" t="s">
        <v>70</v>
      </c>
      <c r="C21" s="168" t="s">
        <v>163</v>
      </c>
      <c r="D21" s="168" t="s">
        <v>164</v>
      </c>
      <c r="E21" s="171">
        <v>384000</v>
      </c>
      <c r="F21" s="171">
        <v>100</v>
      </c>
      <c r="G21" s="168">
        <v>0</v>
      </c>
      <c r="H21" s="168" t="s">
        <v>52</v>
      </c>
      <c r="I21" s="169" t="s">
        <v>54</v>
      </c>
      <c r="J21" s="176" t="s">
        <v>158</v>
      </c>
      <c r="K21" s="176" t="s">
        <v>158</v>
      </c>
    </row>
    <row r="22" spans="1:11" x14ac:dyDescent="0.2">
      <c r="A22" s="167" t="s">
        <v>156</v>
      </c>
      <c r="B22" s="166" t="s">
        <v>72</v>
      </c>
      <c r="C22" s="168" t="s">
        <v>118</v>
      </c>
      <c r="D22" s="168" t="s">
        <v>164</v>
      </c>
      <c r="E22" s="171">
        <v>360000</v>
      </c>
      <c r="F22" s="171">
        <v>100</v>
      </c>
      <c r="G22" s="168">
        <v>0</v>
      </c>
      <c r="H22" s="168" t="s">
        <v>52</v>
      </c>
      <c r="I22" s="169" t="s">
        <v>54</v>
      </c>
      <c r="J22" s="176" t="s">
        <v>158</v>
      </c>
      <c r="K22" s="176" t="s">
        <v>158</v>
      </c>
    </row>
    <row r="23" spans="1:11" ht="76.5" x14ac:dyDescent="0.2">
      <c r="A23" s="167" t="s">
        <v>156</v>
      </c>
      <c r="B23" s="166" t="s">
        <v>165</v>
      </c>
      <c r="C23" s="168" t="s">
        <v>166</v>
      </c>
      <c r="D23" s="168" t="s">
        <v>167</v>
      </c>
      <c r="E23" s="171">
        <v>72000</v>
      </c>
      <c r="F23" s="171">
        <v>100</v>
      </c>
      <c r="G23" s="168">
        <v>0</v>
      </c>
      <c r="H23" s="168" t="s">
        <v>52</v>
      </c>
      <c r="I23" s="169" t="s">
        <v>54</v>
      </c>
      <c r="J23" s="176" t="s">
        <v>86</v>
      </c>
      <c r="K23" s="176" t="s">
        <v>87</v>
      </c>
    </row>
    <row r="24" spans="1:11" ht="38.25" x14ac:dyDescent="0.2">
      <c r="A24" s="167" t="s">
        <v>156</v>
      </c>
      <c r="B24" s="166" t="s">
        <v>168</v>
      </c>
      <c r="C24" s="168" t="s">
        <v>120</v>
      </c>
      <c r="D24" s="168" t="s">
        <v>169</v>
      </c>
      <c r="E24" s="171">
        <v>15000</v>
      </c>
      <c r="F24" s="171">
        <v>100</v>
      </c>
      <c r="G24" s="168">
        <v>0</v>
      </c>
      <c r="H24" s="168" t="s">
        <v>52</v>
      </c>
      <c r="I24" s="169" t="s">
        <v>54</v>
      </c>
      <c r="J24" s="176" t="s">
        <v>110</v>
      </c>
      <c r="K24" s="176" t="s">
        <v>110</v>
      </c>
    </row>
    <row r="25" spans="1:11" ht="67.5" customHeight="1" x14ac:dyDescent="0.2">
      <c r="A25" s="167" t="s">
        <v>156</v>
      </c>
      <c r="B25" s="166" t="s">
        <v>168</v>
      </c>
      <c r="C25" s="168" t="s">
        <v>129</v>
      </c>
      <c r="D25" s="168" t="s">
        <v>169</v>
      </c>
      <c r="E25" s="171">
        <v>150000</v>
      </c>
      <c r="F25" s="171">
        <v>100</v>
      </c>
      <c r="G25" s="168">
        <v>0</v>
      </c>
      <c r="H25" s="168" t="s">
        <v>52</v>
      </c>
      <c r="I25" s="169" t="s">
        <v>54</v>
      </c>
      <c r="J25" s="176" t="s">
        <v>158</v>
      </c>
      <c r="K25" s="176" t="s">
        <v>158</v>
      </c>
    </row>
    <row r="26" spans="1:11" ht="76.5" x14ac:dyDescent="0.2">
      <c r="A26" s="167" t="s">
        <v>156</v>
      </c>
      <c r="B26" s="166" t="s">
        <v>168</v>
      </c>
      <c r="C26" s="168" t="s">
        <v>122</v>
      </c>
      <c r="D26" s="168" t="s">
        <v>169</v>
      </c>
      <c r="E26" s="171">
        <v>40000</v>
      </c>
      <c r="F26" s="171">
        <v>100</v>
      </c>
      <c r="G26" s="168">
        <v>0</v>
      </c>
      <c r="H26" s="168" t="s">
        <v>52</v>
      </c>
      <c r="I26" s="169" t="s">
        <v>54</v>
      </c>
      <c r="J26" s="176" t="s">
        <v>110</v>
      </c>
      <c r="K26" s="176" t="s">
        <v>110</v>
      </c>
    </row>
    <row r="27" spans="1:11" ht="38.25" x14ac:dyDescent="0.2">
      <c r="A27" s="167" t="s">
        <v>156</v>
      </c>
      <c r="B27" s="166" t="s">
        <v>168</v>
      </c>
      <c r="C27" s="168" t="s">
        <v>124</v>
      </c>
      <c r="D27" s="168" t="s">
        <v>169</v>
      </c>
      <c r="E27" s="171">
        <v>200000</v>
      </c>
      <c r="F27" s="171">
        <v>100</v>
      </c>
      <c r="G27" s="168">
        <v>0</v>
      </c>
      <c r="H27" s="168" t="s">
        <v>52</v>
      </c>
      <c r="I27" s="175" t="s">
        <v>54</v>
      </c>
      <c r="J27" s="172" t="s">
        <v>83</v>
      </c>
      <c r="K27" s="172" t="s">
        <v>84</v>
      </c>
    </row>
    <row r="28" spans="1:11" ht="25.5" x14ac:dyDescent="0.2">
      <c r="A28" s="167" t="s">
        <v>156</v>
      </c>
      <c r="B28" s="166" t="s">
        <v>170</v>
      </c>
      <c r="C28" s="168" t="s">
        <v>125</v>
      </c>
      <c r="D28" s="168" t="s">
        <v>167</v>
      </c>
      <c r="E28" s="171">
        <v>400000</v>
      </c>
      <c r="F28" s="171">
        <v>100</v>
      </c>
      <c r="G28" s="168">
        <v>0</v>
      </c>
      <c r="H28" s="168" t="s">
        <v>52</v>
      </c>
      <c r="I28" s="169" t="s">
        <v>54</v>
      </c>
      <c r="J28" s="172" t="s">
        <v>83</v>
      </c>
      <c r="K28" s="172" t="s">
        <v>84</v>
      </c>
    </row>
    <row r="29" spans="1:11" ht="25.5" x14ac:dyDescent="0.2">
      <c r="A29" s="167" t="s">
        <v>156</v>
      </c>
      <c r="B29" s="166" t="s">
        <v>168</v>
      </c>
      <c r="C29" s="168" t="s">
        <v>171</v>
      </c>
      <c r="D29" s="168" t="s">
        <v>167</v>
      </c>
      <c r="E29" s="171">
        <v>400000</v>
      </c>
      <c r="F29" s="171">
        <v>100</v>
      </c>
      <c r="G29" s="168">
        <v>0</v>
      </c>
      <c r="H29" s="168" t="s">
        <v>52</v>
      </c>
      <c r="I29" s="177" t="s">
        <v>54</v>
      </c>
      <c r="J29" s="172" t="s">
        <v>88</v>
      </c>
      <c r="K29" s="172" t="s">
        <v>88</v>
      </c>
    </row>
    <row r="30" spans="1:11" ht="38.25" x14ac:dyDescent="0.2">
      <c r="A30" s="167" t="s">
        <v>156</v>
      </c>
      <c r="B30" s="166" t="s">
        <v>172</v>
      </c>
      <c r="C30" s="168" t="s">
        <v>173</v>
      </c>
      <c r="D30" s="168" t="s">
        <v>164</v>
      </c>
      <c r="E30" s="171">
        <v>600000</v>
      </c>
      <c r="F30" s="171">
        <v>100</v>
      </c>
      <c r="G30" s="168">
        <v>0</v>
      </c>
      <c r="H30" s="168" t="s">
        <v>52</v>
      </c>
      <c r="I30" s="177" t="s">
        <v>54</v>
      </c>
      <c r="J30" s="172" t="s">
        <v>85</v>
      </c>
      <c r="K30" s="172" t="s">
        <v>110</v>
      </c>
    </row>
    <row r="31" spans="1:11" ht="25.5" x14ac:dyDescent="0.2">
      <c r="A31" s="167" t="s">
        <v>156</v>
      </c>
      <c r="B31" s="166" t="s">
        <v>168</v>
      </c>
      <c r="C31" s="168" t="s">
        <v>174</v>
      </c>
      <c r="D31" s="168" t="s">
        <v>167</v>
      </c>
      <c r="E31" s="171">
        <v>90000</v>
      </c>
      <c r="F31" s="171">
        <v>100</v>
      </c>
      <c r="G31" s="168">
        <v>0</v>
      </c>
      <c r="H31" s="168" t="s">
        <v>52</v>
      </c>
      <c r="I31" s="177" t="s">
        <v>54</v>
      </c>
      <c r="J31" s="172" t="s">
        <v>88</v>
      </c>
      <c r="K31" s="172" t="s">
        <v>159</v>
      </c>
    </row>
    <row r="32" spans="1:11" ht="63.75" x14ac:dyDescent="0.2">
      <c r="A32" s="170" t="s">
        <v>156</v>
      </c>
      <c r="B32" s="166" t="s">
        <v>170</v>
      </c>
      <c r="C32" s="168" t="s">
        <v>136</v>
      </c>
      <c r="D32" s="168" t="s">
        <v>169</v>
      </c>
      <c r="E32" s="171">
        <v>100000</v>
      </c>
      <c r="F32" s="168">
        <v>100</v>
      </c>
      <c r="G32" s="168">
        <v>0</v>
      </c>
      <c r="H32" s="182" t="s">
        <v>52</v>
      </c>
      <c r="I32" s="168" t="s">
        <v>54</v>
      </c>
      <c r="J32" s="172" t="s">
        <v>159</v>
      </c>
      <c r="K32" s="172" t="s">
        <v>159</v>
      </c>
    </row>
    <row r="33" spans="1:19" ht="38.25" x14ac:dyDescent="0.2">
      <c r="A33" s="170" t="s">
        <v>156</v>
      </c>
      <c r="B33" s="166" t="s">
        <v>170</v>
      </c>
      <c r="C33" s="168" t="s">
        <v>137</v>
      </c>
      <c r="D33" s="168" t="s">
        <v>167</v>
      </c>
      <c r="E33" s="171">
        <v>100000</v>
      </c>
      <c r="F33" s="168">
        <v>100</v>
      </c>
      <c r="G33" s="168">
        <v>0</v>
      </c>
      <c r="H33" s="182" t="s">
        <v>52</v>
      </c>
      <c r="I33" s="168" t="s">
        <v>54</v>
      </c>
      <c r="J33" s="172" t="s">
        <v>159</v>
      </c>
      <c r="K33" s="172" t="s">
        <v>159</v>
      </c>
    </row>
    <row r="34" spans="1:19" ht="38.25" x14ac:dyDescent="0.2">
      <c r="A34" s="170" t="s">
        <v>156</v>
      </c>
      <c r="B34" s="166" t="s">
        <v>168</v>
      </c>
      <c r="C34" s="168" t="s">
        <v>138</v>
      </c>
      <c r="D34" s="168" t="s">
        <v>169</v>
      </c>
      <c r="E34" s="171">
        <v>75000</v>
      </c>
      <c r="F34" s="168">
        <v>100</v>
      </c>
      <c r="G34" s="168">
        <v>0</v>
      </c>
      <c r="H34" s="182" t="s">
        <v>52</v>
      </c>
      <c r="I34" s="168" t="s">
        <v>54</v>
      </c>
      <c r="J34" s="172" t="s">
        <v>90</v>
      </c>
      <c r="K34" s="172" t="s">
        <v>90</v>
      </c>
    </row>
    <row r="35" spans="1:19" ht="15" x14ac:dyDescent="0.2">
      <c r="A35" s="312" t="s">
        <v>53</v>
      </c>
      <c r="B35" s="313"/>
      <c r="C35" s="313"/>
      <c r="D35" s="313"/>
      <c r="E35" s="313"/>
      <c r="F35" s="313"/>
      <c r="G35" s="313"/>
      <c r="H35" s="313"/>
      <c r="I35" s="313"/>
      <c r="J35" s="313"/>
      <c r="K35" s="313"/>
    </row>
    <row r="36" spans="1:19" ht="38.25" x14ac:dyDescent="0.2">
      <c r="A36" s="170" t="s">
        <v>156</v>
      </c>
      <c r="B36" s="166" t="s">
        <v>168</v>
      </c>
      <c r="C36" s="168" t="s">
        <v>141</v>
      </c>
      <c r="D36" s="168" t="s">
        <v>169</v>
      </c>
      <c r="E36" s="171">
        <v>120000</v>
      </c>
      <c r="F36" s="168">
        <v>100</v>
      </c>
      <c r="G36" s="168">
        <v>0</v>
      </c>
      <c r="H36" s="168" t="s">
        <v>53</v>
      </c>
      <c r="I36" s="168" t="s">
        <v>54</v>
      </c>
      <c r="J36" s="172" t="s">
        <v>110</v>
      </c>
      <c r="K36" s="172" t="s">
        <v>110</v>
      </c>
    </row>
    <row r="37" spans="1:19" ht="25.5" x14ac:dyDescent="0.2">
      <c r="A37" s="170" t="s">
        <v>156</v>
      </c>
      <c r="B37" s="166" t="s">
        <v>168</v>
      </c>
      <c r="C37" s="168" t="s">
        <v>142</v>
      </c>
      <c r="D37" s="168" t="s">
        <v>169</v>
      </c>
      <c r="E37" s="171">
        <v>120000</v>
      </c>
      <c r="F37" s="168">
        <v>100</v>
      </c>
      <c r="G37" s="168">
        <v>0</v>
      </c>
      <c r="H37" s="168" t="s">
        <v>53</v>
      </c>
      <c r="I37" s="168" t="s">
        <v>54</v>
      </c>
      <c r="J37" s="172" t="s">
        <v>160</v>
      </c>
      <c r="K37" s="172" t="s">
        <v>160</v>
      </c>
    </row>
    <row r="38" spans="1:19" ht="40.5" customHeight="1" x14ac:dyDescent="0.2">
      <c r="A38" s="170" t="s">
        <v>156</v>
      </c>
      <c r="B38" s="166" t="s">
        <v>172</v>
      </c>
      <c r="C38" s="168" t="s">
        <v>143</v>
      </c>
      <c r="D38" s="168" t="s">
        <v>169</v>
      </c>
      <c r="E38" s="171">
        <v>600000</v>
      </c>
      <c r="F38" s="168">
        <v>100</v>
      </c>
      <c r="G38" s="168">
        <v>0</v>
      </c>
      <c r="H38" s="168" t="s">
        <v>53</v>
      </c>
      <c r="I38" s="168" t="s">
        <v>54</v>
      </c>
      <c r="J38" s="172" t="s">
        <v>160</v>
      </c>
      <c r="K38" s="172" t="s">
        <v>160</v>
      </c>
    </row>
    <row r="39" spans="1:19" ht="25.5" x14ac:dyDescent="0.2">
      <c r="A39" s="170" t="s">
        <v>156</v>
      </c>
      <c r="B39" s="166" t="s">
        <v>168</v>
      </c>
      <c r="C39" s="168" t="s">
        <v>175</v>
      </c>
      <c r="D39" s="168" t="s">
        <v>169</v>
      </c>
      <c r="E39" s="171">
        <v>750000</v>
      </c>
      <c r="F39" s="168">
        <v>100</v>
      </c>
      <c r="G39" s="168">
        <v>0</v>
      </c>
      <c r="H39" s="168" t="s">
        <v>53</v>
      </c>
      <c r="I39" s="168" t="s">
        <v>54</v>
      </c>
      <c r="J39" s="172" t="s">
        <v>86</v>
      </c>
      <c r="K39" s="172" t="s">
        <v>87</v>
      </c>
    </row>
    <row r="40" spans="1:19" x14ac:dyDescent="0.2">
      <c r="A40" s="170" t="s">
        <v>156</v>
      </c>
      <c r="B40" s="166" t="s">
        <v>168</v>
      </c>
      <c r="C40" s="168" t="s">
        <v>176</v>
      </c>
      <c r="D40" s="168" t="s">
        <v>167</v>
      </c>
      <c r="E40" s="171">
        <v>340000</v>
      </c>
      <c r="F40" s="168">
        <v>100</v>
      </c>
      <c r="G40" s="168">
        <v>0</v>
      </c>
      <c r="H40" s="168" t="s">
        <v>53</v>
      </c>
      <c r="I40" s="168" t="s">
        <v>54</v>
      </c>
      <c r="J40" s="172" t="s">
        <v>89</v>
      </c>
      <c r="K40" s="172" t="s">
        <v>89</v>
      </c>
    </row>
    <row r="41" spans="1:19" x14ac:dyDescent="0.2">
      <c r="A41" s="170" t="s">
        <v>156</v>
      </c>
      <c r="B41" s="174" t="s">
        <v>177</v>
      </c>
      <c r="C41" s="168" t="s">
        <v>178</v>
      </c>
      <c r="D41" s="168" t="s">
        <v>164</v>
      </c>
      <c r="E41" s="171">
        <v>547200</v>
      </c>
      <c r="F41" s="168">
        <v>100</v>
      </c>
      <c r="G41" s="168">
        <v>0</v>
      </c>
      <c r="H41" s="168" t="s">
        <v>53</v>
      </c>
      <c r="I41" s="173" t="s">
        <v>54</v>
      </c>
      <c r="J41" s="172" t="s">
        <v>158</v>
      </c>
      <c r="K41" s="172" t="s">
        <v>158</v>
      </c>
    </row>
    <row r="42" spans="1:19" x14ac:dyDescent="0.2">
      <c r="A42" s="170" t="s">
        <v>156</v>
      </c>
      <c r="B42" s="174" t="s">
        <v>177</v>
      </c>
      <c r="C42" s="168" t="s">
        <v>179</v>
      </c>
      <c r="D42" s="168" t="s">
        <v>164</v>
      </c>
      <c r="E42" s="171">
        <v>122400</v>
      </c>
      <c r="F42" s="168">
        <v>100</v>
      </c>
      <c r="G42" s="168">
        <v>0</v>
      </c>
      <c r="H42" s="168" t="s">
        <v>53</v>
      </c>
      <c r="I42" s="173" t="s">
        <v>54</v>
      </c>
      <c r="J42" s="172" t="s">
        <v>158</v>
      </c>
      <c r="K42" s="172" t="s">
        <v>158</v>
      </c>
    </row>
    <row r="43" spans="1:19" x14ac:dyDescent="0.2">
      <c r="A43" s="170" t="s">
        <v>156</v>
      </c>
      <c r="B43" s="174" t="s">
        <v>180</v>
      </c>
      <c r="C43" s="168" t="s">
        <v>149</v>
      </c>
      <c r="D43" s="168" t="s">
        <v>164</v>
      </c>
      <c r="E43" s="171">
        <v>40800</v>
      </c>
      <c r="F43" s="168">
        <v>100</v>
      </c>
      <c r="G43" s="168">
        <v>0</v>
      </c>
      <c r="H43" s="168" t="s">
        <v>53</v>
      </c>
      <c r="I43" s="173" t="s">
        <v>54</v>
      </c>
      <c r="J43" s="172" t="s">
        <v>158</v>
      </c>
      <c r="K43" s="172" t="s">
        <v>158</v>
      </c>
    </row>
    <row r="46" spans="1:19" ht="22.5" x14ac:dyDescent="0.2">
      <c r="A46" s="101"/>
      <c r="B46" s="102"/>
      <c r="C46" s="101"/>
      <c r="D46" s="101" t="s">
        <v>76</v>
      </c>
      <c r="E46" s="135">
        <f>SUM(E36:E43,E21:E34)</f>
        <v>5626400</v>
      </c>
      <c r="F46" s="100"/>
      <c r="G46" s="101"/>
      <c r="H46" s="101"/>
      <c r="I46" s="101"/>
      <c r="J46" s="101"/>
      <c r="K46" s="101"/>
      <c r="L46" s="98"/>
      <c r="M46" s="98"/>
      <c r="N46" s="98"/>
      <c r="O46" s="98"/>
      <c r="P46" s="98"/>
      <c r="Q46" s="98"/>
      <c r="R46" s="98"/>
      <c r="S46" s="98"/>
    </row>
    <row r="47" spans="1:19" ht="15" x14ac:dyDescent="0.2">
      <c r="D47" s="104" t="s">
        <v>77</v>
      </c>
      <c r="E47" s="134">
        <f>SUM(F9:F13)</f>
        <v>934300</v>
      </c>
    </row>
    <row r="48" spans="1:19" x14ac:dyDescent="0.2">
      <c r="D48" s="104"/>
      <c r="E48" s="103"/>
    </row>
    <row r="49" spans="4:5" x14ac:dyDescent="0.2">
      <c r="D49" s="104"/>
      <c r="E49" s="103"/>
    </row>
    <row r="50" spans="4:5" x14ac:dyDescent="0.2">
      <c r="E50" s="103"/>
    </row>
    <row r="51" spans="4:5" x14ac:dyDescent="0.2">
      <c r="E51" t="s">
        <v>58</v>
      </c>
    </row>
    <row r="52" spans="4:5" x14ac:dyDescent="0.2">
      <c r="E52" s="103"/>
    </row>
    <row r="53" spans="4:5" x14ac:dyDescent="0.2">
      <c r="E53" s="103"/>
    </row>
  </sheetData>
  <mergeCells count="23">
    <mergeCell ref="J5:J6"/>
    <mergeCell ref="K5:L5"/>
    <mergeCell ref="C5:C6"/>
    <mergeCell ref="D5:D6"/>
    <mergeCell ref="E5:E6"/>
    <mergeCell ref="F5:H5"/>
    <mergeCell ref="I5:I6"/>
    <mergeCell ref="A35:K35"/>
    <mergeCell ref="A19:K20"/>
    <mergeCell ref="A7:L8"/>
    <mergeCell ref="A1:S1"/>
    <mergeCell ref="A17:A18"/>
    <mergeCell ref="B17:B18"/>
    <mergeCell ref="C17:C18"/>
    <mergeCell ref="D17:D18"/>
    <mergeCell ref="E17:G17"/>
    <mergeCell ref="J17:K17"/>
    <mergeCell ref="I17:I18"/>
    <mergeCell ref="H17:H18"/>
    <mergeCell ref="A16:K16"/>
    <mergeCell ref="A4:L4"/>
    <mergeCell ref="A5:A6"/>
    <mergeCell ref="B5:B6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C14" sqref="C14"/>
    </sheetView>
  </sheetViews>
  <sheetFormatPr defaultRowHeight="12.75" x14ac:dyDescent="0.2"/>
  <cols>
    <col min="1" max="1" width="60.85546875" bestFit="1" customWidth="1"/>
    <col min="2" max="3" width="19" bestFit="1" customWidth="1"/>
  </cols>
  <sheetData>
    <row r="1" spans="1:3" ht="15" x14ac:dyDescent="0.25">
      <c r="A1" s="335" t="str">
        <f>Consolidated!A1</f>
        <v>Support for the Criminla Justice System</v>
      </c>
      <c r="B1" s="335"/>
      <c r="C1" s="335"/>
    </row>
    <row r="2" spans="1:3" ht="15.75" customHeight="1" x14ac:dyDescent="0.2">
      <c r="A2" s="336" t="str">
        <f>Consolidated!A2</f>
        <v>Guyana (GY-L1044)</v>
      </c>
      <c r="B2" s="336"/>
      <c r="C2" s="336"/>
    </row>
    <row r="3" spans="1:3" ht="15.75" x14ac:dyDescent="0.2">
      <c r="A3" s="337" t="s">
        <v>28</v>
      </c>
      <c r="B3" s="338"/>
      <c r="C3" s="339"/>
    </row>
    <row r="4" spans="1:3" ht="15.75" x14ac:dyDescent="0.2">
      <c r="A4" s="88" t="s">
        <v>29</v>
      </c>
      <c r="B4" s="89" t="s">
        <v>30</v>
      </c>
      <c r="C4" s="90" t="s">
        <v>31</v>
      </c>
    </row>
    <row r="5" spans="1:3" ht="13.5" thickBot="1" x14ac:dyDescent="0.25">
      <c r="A5" s="91" t="s">
        <v>38</v>
      </c>
      <c r="B5" s="92">
        <v>42736</v>
      </c>
      <c r="C5" s="92">
        <v>44197</v>
      </c>
    </row>
    <row r="6" spans="1:3" ht="13.5" thickBot="1" x14ac:dyDescent="0.25">
      <c r="A6" s="93"/>
      <c r="B6" s="94"/>
      <c r="C6" s="94"/>
    </row>
    <row r="7" spans="1:3" ht="15.75" x14ac:dyDescent="0.2">
      <c r="A7" s="340" t="s">
        <v>32</v>
      </c>
      <c r="B7" s="341"/>
      <c r="C7" s="342"/>
    </row>
    <row r="8" spans="1:3" ht="13.5" thickBot="1" x14ac:dyDescent="0.25">
      <c r="A8" s="91" t="s">
        <v>161</v>
      </c>
      <c r="B8" s="343"/>
      <c r="C8" s="344"/>
    </row>
    <row r="9" spans="1:3" ht="13.5" thickBot="1" x14ac:dyDescent="0.25">
      <c r="A9" s="345"/>
      <c r="B9" s="345"/>
      <c r="C9" s="345"/>
    </row>
    <row r="10" spans="1:3" ht="15.75" x14ac:dyDescent="0.2">
      <c r="A10" s="332" t="s">
        <v>33</v>
      </c>
      <c r="B10" s="333"/>
      <c r="C10" s="334"/>
    </row>
    <row r="11" spans="1:3" ht="47.25" x14ac:dyDescent="0.2">
      <c r="A11" s="88" t="s">
        <v>34</v>
      </c>
      <c r="B11" s="89" t="s">
        <v>35</v>
      </c>
      <c r="C11" s="90" t="s">
        <v>36</v>
      </c>
    </row>
    <row r="12" spans="1:3" x14ac:dyDescent="0.2">
      <c r="A12" s="95" t="s">
        <v>74</v>
      </c>
      <c r="B12" s="96">
        <f>'Detailed Procurement Plan'!E46</f>
        <v>5626400</v>
      </c>
      <c r="C12" s="96">
        <f>'Detailed Procurement Plan'!E46</f>
        <v>5626400</v>
      </c>
    </row>
    <row r="13" spans="1:3" x14ac:dyDescent="0.2">
      <c r="A13" s="95" t="s">
        <v>75</v>
      </c>
      <c r="B13" s="96">
        <f>'Detailed Procurement Plan'!E47</f>
        <v>934300</v>
      </c>
      <c r="C13" s="96">
        <f>'Detailed Procurement Plan'!E47</f>
        <v>934300</v>
      </c>
    </row>
    <row r="14" spans="1:3" ht="15.75" x14ac:dyDescent="0.2">
      <c r="A14" s="89" t="s">
        <v>37</v>
      </c>
      <c r="B14" s="97">
        <f>SUM(B12:B13)</f>
        <v>6560700</v>
      </c>
      <c r="C14" s="97">
        <f>SUM(C12:C13)</f>
        <v>6560700</v>
      </c>
    </row>
  </sheetData>
  <mergeCells count="7">
    <mergeCell ref="A10:C10"/>
    <mergeCell ref="A1:C1"/>
    <mergeCell ref="A2:C2"/>
    <mergeCell ref="A3:C3"/>
    <mergeCell ref="A7:C7"/>
    <mergeCell ref="B8:C8"/>
    <mergeCell ref="A9:C9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9"/>
  <sheetViews>
    <sheetView zoomScale="90" zoomScaleNormal="90" workbookViewId="0">
      <pane ySplit="1" topLeftCell="A2" activePane="bottomLeft" state="frozen"/>
      <selection pane="bottomLeft" activeCell="D44" sqref="D44"/>
    </sheetView>
  </sheetViews>
  <sheetFormatPr defaultRowHeight="12.75" x14ac:dyDescent="0.2"/>
  <cols>
    <col min="1" max="1" width="2.7109375" customWidth="1"/>
    <col min="2" max="2" width="1.42578125" bestFit="1" customWidth="1"/>
    <col min="3" max="3" width="66" customWidth="1"/>
    <col min="4" max="4" width="18.42578125" customWidth="1"/>
    <col min="5" max="10" width="3.42578125" bestFit="1" customWidth="1"/>
    <col min="11" max="11" width="2.85546875" bestFit="1" customWidth="1"/>
    <col min="12" max="12" width="3.85546875" bestFit="1" customWidth="1"/>
    <col min="13" max="13" width="4.140625" bestFit="1" customWidth="1"/>
    <col min="14" max="14" width="3.42578125" bestFit="1" customWidth="1"/>
    <col min="15" max="16" width="3.7109375" bestFit="1" customWidth="1"/>
    <col min="17" max="17" width="3.42578125" bestFit="1" customWidth="1"/>
    <col min="18" max="20" width="3.5703125" bestFit="1" customWidth="1"/>
    <col min="21" max="21" width="3.85546875" bestFit="1" customWidth="1"/>
    <col min="22" max="22" width="3.42578125" bestFit="1" customWidth="1"/>
    <col min="23" max="23" width="2.85546875" bestFit="1" customWidth="1"/>
    <col min="24" max="24" width="3.85546875" bestFit="1" customWidth="1"/>
    <col min="25" max="25" width="4.140625" bestFit="1" customWidth="1"/>
    <col min="26" max="26" width="3.42578125" bestFit="1" customWidth="1"/>
    <col min="27" max="28" width="3.7109375" bestFit="1" customWidth="1"/>
    <col min="29" max="29" width="3.42578125" bestFit="1" customWidth="1"/>
    <col min="30" max="32" width="3.5703125" bestFit="1" customWidth="1"/>
    <col min="33" max="33" width="3.85546875" bestFit="1" customWidth="1"/>
    <col min="34" max="34" width="3.42578125" bestFit="1" customWidth="1"/>
    <col min="35" max="35" width="2.85546875" bestFit="1" customWidth="1"/>
    <col min="36" max="36" width="3.85546875" bestFit="1" customWidth="1"/>
    <col min="37" max="37" width="4.140625" bestFit="1" customWidth="1"/>
    <col min="38" max="38" width="3.42578125" bestFit="1" customWidth="1"/>
    <col min="39" max="40" width="3.7109375" bestFit="1" customWidth="1"/>
    <col min="41" max="41" width="3.42578125" bestFit="1" customWidth="1"/>
    <col min="42" max="44" width="3.5703125" bestFit="1" customWidth="1"/>
    <col min="45" max="45" width="3.85546875" bestFit="1" customWidth="1"/>
    <col min="46" max="46" width="3.42578125" bestFit="1" customWidth="1"/>
    <col min="47" max="47" width="2.85546875" bestFit="1" customWidth="1"/>
    <col min="48" max="48" width="3.85546875" bestFit="1" customWidth="1"/>
    <col min="49" max="49" width="4.140625" bestFit="1" customWidth="1"/>
    <col min="50" max="50" width="3.42578125" bestFit="1" customWidth="1"/>
    <col min="51" max="52" width="3.7109375" bestFit="1" customWidth="1"/>
    <col min="53" max="53" width="3.42578125" bestFit="1" customWidth="1"/>
    <col min="54" max="56" width="3.5703125" bestFit="1" customWidth="1"/>
    <col min="57" max="57" width="3.85546875" bestFit="1" customWidth="1"/>
    <col min="58" max="58" width="3.42578125" bestFit="1" customWidth="1"/>
  </cols>
  <sheetData>
    <row r="1" spans="1:52" ht="13.5" thickBot="1" x14ac:dyDescent="0.25">
      <c r="A1" s="187"/>
      <c r="B1" s="187"/>
      <c r="C1" s="189"/>
      <c r="D1" s="189"/>
      <c r="E1" s="353">
        <v>2017</v>
      </c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4"/>
      <c r="Q1" s="350">
        <v>2018</v>
      </c>
      <c r="R1" s="351"/>
      <c r="S1" s="351"/>
      <c r="T1" s="351"/>
      <c r="U1" s="351"/>
      <c r="V1" s="351"/>
      <c r="W1" s="351"/>
      <c r="X1" s="351"/>
      <c r="Y1" s="351"/>
      <c r="Z1" s="351"/>
      <c r="AA1" s="351"/>
      <c r="AB1" s="352"/>
      <c r="AC1" s="350">
        <v>2019</v>
      </c>
      <c r="AD1" s="351"/>
      <c r="AE1" s="351"/>
      <c r="AF1" s="351"/>
      <c r="AG1" s="351"/>
      <c r="AH1" s="351"/>
      <c r="AI1" s="351"/>
      <c r="AJ1" s="351"/>
      <c r="AK1" s="351"/>
      <c r="AL1" s="351"/>
      <c r="AM1" s="351"/>
      <c r="AN1" s="352"/>
      <c r="AO1" s="350">
        <v>2020</v>
      </c>
      <c r="AP1" s="351"/>
      <c r="AQ1" s="351"/>
      <c r="AR1" s="351"/>
      <c r="AS1" s="351"/>
      <c r="AT1" s="351"/>
      <c r="AU1" s="351"/>
      <c r="AV1" s="351"/>
      <c r="AW1" s="351"/>
      <c r="AX1" s="351"/>
      <c r="AY1" s="351"/>
      <c r="AZ1" s="352"/>
    </row>
    <row r="2" spans="1:52" x14ac:dyDescent="0.2">
      <c r="A2" s="187"/>
      <c r="B2" s="187"/>
      <c r="C2" s="190"/>
      <c r="D2" s="191"/>
      <c r="E2" s="195" t="s">
        <v>98</v>
      </c>
      <c r="F2" s="193" t="s">
        <v>99</v>
      </c>
      <c r="G2" s="193" t="s">
        <v>100</v>
      </c>
      <c r="H2" s="193" t="s">
        <v>101</v>
      </c>
      <c r="I2" s="193" t="s">
        <v>102</v>
      </c>
      <c r="J2" s="192" t="s">
        <v>91</v>
      </c>
      <c r="K2" s="193" t="s">
        <v>92</v>
      </c>
      <c r="L2" s="193" t="s">
        <v>93</v>
      </c>
      <c r="M2" s="193" t="s">
        <v>94</v>
      </c>
      <c r="N2" s="193" t="s">
        <v>95</v>
      </c>
      <c r="O2" s="193" t="s">
        <v>96</v>
      </c>
      <c r="P2" s="194" t="s">
        <v>97</v>
      </c>
      <c r="Q2" s="195" t="s">
        <v>98</v>
      </c>
      <c r="R2" s="193" t="s">
        <v>99</v>
      </c>
      <c r="S2" s="193" t="s">
        <v>100</v>
      </c>
      <c r="T2" s="193" t="s">
        <v>101</v>
      </c>
      <c r="U2" s="193" t="s">
        <v>102</v>
      </c>
      <c r="V2" s="192" t="s">
        <v>91</v>
      </c>
      <c r="W2" s="193" t="s">
        <v>92</v>
      </c>
      <c r="X2" s="193" t="s">
        <v>93</v>
      </c>
      <c r="Y2" s="193" t="s">
        <v>94</v>
      </c>
      <c r="Z2" s="193" t="s">
        <v>95</v>
      </c>
      <c r="AA2" s="193" t="s">
        <v>96</v>
      </c>
      <c r="AB2" s="194" t="s">
        <v>97</v>
      </c>
      <c r="AC2" s="195" t="s">
        <v>98</v>
      </c>
      <c r="AD2" s="193" t="s">
        <v>99</v>
      </c>
      <c r="AE2" s="193" t="s">
        <v>100</v>
      </c>
      <c r="AF2" s="193" t="s">
        <v>101</v>
      </c>
      <c r="AG2" s="193" t="s">
        <v>102</v>
      </c>
      <c r="AH2" s="192" t="s">
        <v>91</v>
      </c>
      <c r="AI2" s="193" t="s">
        <v>92</v>
      </c>
      <c r="AJ2" s="193" t="s">
        <v>93</v>
      </c>
      <c r="AK2" s="193" t="s">
        <v>94</v>
      </c>
      <c r="AL2" s="193" t="s">
        <v>95</v>
      </c>
      <c r="AM2" s="193" t="s">
        <v>96</v>
      </c>
      <c r="AN2" s="194" t="s">
        <v>97</v>
      </c>
      <c r="AO2" s="195" t="s">
        <v>98</v>
      </c>
      <c r="AP2" s="193" t="s">
        <v>99</v>
      </c>
      <c r="AQ2" s="193" t="s">
        <v>100</v>
      </c>
      <c r="AR2" s="193" t="s">
        <v>101</v>
      </c>
      <c r="AS2" s="193" t="s">
        <v>102</v>
      </c>
      <c r="AT2" s="192" t="s">
        <v>91</v>
      </c>
      <c r="AU2" s="193" t="s">
        <v>92</v>
      </c>
      <c r="AV2" s="193" t="s">
        <v>93</v>
      </c>
      <c r="AW2" s="193" t="s">
        <v>94</v>
      </c>
      <c r="AX2" s="193" t="s">
        <v>95</v>
      </c>
      <c r="AY2" s="193" t="s">
        <v>96</v>
      </c>
      <c r="AZ2" s="194" t="s">
        <v>97</v>
      </c>
    </row>
    <row r="3" spans="1:52" x14ac:dyDescent="0.2">
      <c r="A3" s="196" t="s">
        <v>103</v>
      </c>
      <c r="B3" s="197"/>
      <c r="C3" s="198"/>
      <c r="D3" s="197"/>
      <c r="E3" s="199"/>
      <c r="F3" s="199"/>
      <c r="G3" s="199"/>
      <c r="H3" s="199"/>
      <c r="I3" s="199"/>
      <c r="J3" s="199"/>
      <c r="K3" s="188"/>
      <c r="L3" s="188"/>
      <c r="M3" s="188"/>
      <c r="N3" s="188"/>
      <c r="O3" s="188"/>
      <c r="P3" s="200"/>
      <c r="Q3" s="201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200"/>
      <c r="AC3" s="201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200"/>
      <c r="AO3" s="201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200"/>
    </row>
    <row r="4" spans="1:52" ht="27.75" x14ac:dyDescent="0.35">
      <c r="A4" s="202" t="s">
        <v>107</v>
      </c>
      <c r="B4" s="203"/>
      <c r="C4" s="232" t="s">
        <v>116</v>
      </c>
      <c r="D4" s="204" t="s">
        <v>104</v>
      </c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6"/>
      <c r="Q4" s="207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6"/>
      <c r="AC4" s="207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6"/>
      <c r="AO4" s="207"/>
      <c r="AP4" s="205"/>
      <c r="AQ4" s="205"/>
      <c r="AR4" s="205"/>
      <c r="AS4" s="205"/>
      <c r="AT4" s="205"/>
      <c r="AU4" s="205"/>
      <c r="AV4" s="205"/>
      <c r="AW4" s="205"/>
      <c r="AX4" s="205"/>
      <c r="AY4" s="205"/>
      <c r="AZ4" s="206"/>
    </row>
    <row r="5" spans="1:52" x14ac:dyDescent="0.2">
      <c r="A5" s="210"/>
      <c r="B5" s="211"/>
      <c r="C5" s="212" t="s">
        <v>119</v>
      </c>
      <c r="D5" s="213">
        <f>'Component 1'!G4</f>
        <v>384000</v>
      </c>
      <c r="E5" s="188"/>
      <c r="F5" s="188"/>
      <c r="G5" s="188"/>
      <c r="H5" s="188"/>
      <c r="I5" s="188"/>
      <c r="J5" s="188"/>
      <c r="K5" s="188"/>
      <c r="L5" s="188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</row>
    <row r="6" spans="1:52" x14ac:dyDescent="0.2">
      <c r="A6" s="210"/>
      <c r="B6" s="211"/>
      <c r="C6" s="212" t="s">
        <v>118</v>
      </c>
      <c r="D6" s="213">
        <f>'Component 1'!G5</f>
        <v>360000</v>
      </c>
      <c r="E6" s="188"/>
      <c r="F6" s="188"/>
      <c r="G6" s="188"/>
      <c r="H6" s="188"/>
      <c r="I6" s="188"/>
      <c r="J6" s="188"/>
      <c r="K6" s="188"/>
      <c r="L6" s="188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  <c r="AU6" s="235"/>
      <c r="AV6" s="235"/>
      <c r="AW6" s="235"/>
      <c r="AX6" s="235"/>
      <c r="AY6" s="235"/>
      <c r="AZ6" s="235"/>
    </row>
    <row r="7" spans="1:52" ht="38.25" x14ac:dyDescent="0.2">
      <c r="A7" s="210"/>
      <c r="B7" s="211"/>
      <c r="C7" s="236" t="s">
        <v>157</v>
      </c>
      <c r="D7" s="213">
        <f>'Component 1'!G6</f>
        <v>144000</v>
      </c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200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</row>
    <row r="8" spans="1:52" s="187" customFormat="1" x14ac:dyDescent="0.2">
      <c r="A8" s="210"/>
      <c r="B8" s="211"/>
      <c r="C8" s="236" t="s">
        <v>121</v>
      </c>
      <c r="D8" s="213">
        <v>47800</v>
      </c>
      <c r="E8" s="188"/>
      <c r="F8" s="188"/>
      <c r="G8" s="188"/>
      <c r="H8" s="188"/>
      <c r="I8" s="188"/>
      <c r="J8" s="188"/>
      <c r="K8" s="235"/>
      <c r="L8" s="235"/>
      <c r="M8" s="235"/>
      <c r="N8" s="235"/>
      <c r="O8" s="235"/>
      <c r="P8" s="235"/>
      <c r="Q8" s="238"/>
      <c r="R8" s="235"/>
      <c r="S8" s="235"/>
      <c r="T8" s="235"/>
      <c r="U8" s="235"/>
      <c r="V8" s="235"/>
      <c r="W8" s="188"/>
      <c r="X8" s="188"/>
      <c r="Y8" s="188"/>
      <c r="Z8" s="188"/>
      <c r="AA8" s="188"/>
      <c r="AB8" s="200"/>
      <c r="AC8" s="201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200"/>
      <c r="AO8" s="201"/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200"/>
    </row>
    <row r="9" spans="1:52" x14ac:dyDescent="0.2">
      <c r="A9" s="210"/>
      <c r="B9" s="211"/>
      <c r="C9" s="212" t="s">
        <v>120</v>
      </c>
      <c r="D9" s="213">
        <f>'Component 1'!G10</f>
        <v>15000</v>
      </c>
      <c r="E9" s="188"/>
      <c r="F9" s="188"/>
      <c r="G9" s="188"/>
      <c r="H9" s="188"/>
      <c r="I9" s="188"/>
      <c r="J9" s="188"/>
      <c r="K9" s="235"/>
      <c r="L9" s="235"/>
      <c r="M9" s="235"/>
      <c r="N9" s="235"/>
      <c r="O9" s="235"/>
      <c r="P9" s="235"/>
      <c r="Q9" s="201"/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200"/>
      <c r="AC9" s="201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200"/>
      <c r="AO9" s="201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200"/>
    </row>
    <row r="10" spans="1:52" ht="25.5" x14ac:dyDescent="0.2">
      <c r="A10" s="210"/>
      <c r="B10" s="211"/>
      <c r="C10" s="236" t="s">
        <v>129</v>
      </c>
      <c r="D10" s="213">
        <f>'Component 1'!G11</f>
        <v>150000</v>
      </c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200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  <c r="AF10" s="235"/>
      <c r="AG10" s="235"/>
      <c r="AH10" s="235"/>
      <c r="AI10" s="235"/>
      <c r="AJ10" s="235"/>
      <c r="AK10" s="235"/>
      <c r="AL10" s="235"/>
      <c r="AM10" s="235"/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</row>
    <row r="11" spans="1:52" ht="38.25" x14ac:dyDescent="0.2">
      <c r="A11" s="210"/>
      <c r="B11" s="211"/>
      <c r="C11" s="236" t="s">
        <v>122</v>
      </c>
      <c r="D11" s="213">
        <f>'Component 1'!G12</f>
        <v>40000</v>
      </c>
      <c r="E11" s="188"/>
      <c r="F11" s="188"/>
      <c r="G11" s="188"/>
      <c r="H11" s="188"/>
      <c r="I11" s="188"/>
      <c r="J11" s="188"/>
      <c r="K11" s="188"/>
      <c r="L11" s="188"/>
      <c r="M11" s="235"/>
      <c r="N11" s="235"/>
      <c r="O11" s="235"/>
      <c r="P11" s="235"/>
      <c r="Q11" s="201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200"/>
      <c r="AC11" s="201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200"/>
      <c r="AO11" s="201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200"/>
    </row>
    <row r="12" spans="1:52" x14ac:dyDescent="0.2">
      <c r="A12" s="346" t="s">
        <v>123</v>
      </c>
      <c r="B12" s="346"/>
      <c r="C12" s="347"/>
      <c r="D12" s="209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200"/>
      <c r="Q12" s="201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200"/>
      <c r="AC12" s="201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200"/>
      <c r="AO12" s="201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200"/>
    </row>
    <row r="13" spans="1:52" ht="25.5" x14ac:dyDescent="0.2">
      <c r="A13" s="210"/>
      <c r="B13" s="211"/>
      <c r="C13" s="243" t="s">
        <v>124</v>
      </c>
      <c r="D13" s="216">
        <v>200000</v>
      </c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200"/>
      <c r="Q13" s="201"/>
      <c r="R13" s="188"/>
      <c r="S13" s="188"/>
      <c r="T13" s="235"/>
      <c r="U13" s="235"/>
      <c r="V13" s="235"/>
      <c r="W13" s="235"/>
      <c r="X13" s="235"/>
      <c r="Y13" s="235"/>
      <c r="Z13" s="235"/>
      <c r="AA13" s="235"/>
      <c r="AB13" s="235"/>
      <c r="AC13" s="235"/>
      <c r="AD13" s="235"/>
      <c r="AE13" s="235"/>
      <c r="AF13" s="235"/>
      <c r="AG13" s="235"/>
      <c r="AH13" s="235"/>
      <c r="AI13" s="235"/>
      <c r="AJ13" s="235"/>
      <c r="AK13" s="235"/>
      <c r="AL13" s="235"/>
      <c r="AM13" s="235"/>
      <c r="AN13" s="235"/>
      <c r="AO13" s="235"/>
      <c r="AP13" s="235"/>
      <c r="AQ13" s="235"/>
      <c r="AR13" s="235"/>
      <c r="AS13" s="235"/>
      <c r="AT13" s="235"/>
      <c r="AU13" s="235"/>
      <c r="AV13" s="235"/>
      <c r="AW13" s="235"/>
      <c r="AX13" s="235"/>
      <c r="AY13" s="235"/>
      <c r="AZ13" s="235"/>
    </row>
    <row r="14" spans="1:52" x14ac:dyDescent="0.2">
      <c r="A14" s="210"/>
      <c r="B14" s="211"/>
      <c r="C14" s="215" t="s">
        <v>125</v>
      </c>
      <c r="D14" s="216">
        <v>400000</v>
      </c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200"/>
      <c r="Q14" s="188"/>
      <c r="R14" s="188"/>
      <c r="S14" s="188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35"/>
      <c r="AL14" s="235"/>
      <c r="AM14" s="235"/>
      <c r="AN14" s="235"/>
      <c r="AO14" s="235"/>
      <c r="AP14" s="235"/>
      <c r="AQ14" s="235"/>
      <c r="AR14" s="235"/>
      <c r="AS14" s="235"/>
      <c r="AT14" s="235"/>
      <c r="AU14" s="235"/>
      <c r="AV14" s="235"/>
      <c r="AW14" s="235"/>
      <c r="AX14" s="235"/>
      <c r="AY14" s="235"/>
      <c r="AZ14" s="235"/>
    </row>
    <row r="15" spans="1:52" x14ac:dyDescent="0.2">
      <c r="A15" s="210"/>
      <c r="B15" s="211"/>
      <c r="C15" s="215" t="s">
        <v>126</v>
      </c>
      <c r="D15" s="216">
        <v>53500</v>
      </c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200"/>
      <c r="Q15" s="201"/>
      <c r="R15" s="188"/>
      <c r="S15" s="188"/>
      <c r="T15" s="235"/>
      <c r="U15" s="235"/>
      <c r="V15" s="235"/>
      <c r="W15" s="235"/>
      <c r="X15" s="235"/>
      <c r="Y15" s="235"/>
      <c r="Z15" s="235"/>
      <c r="AA15" s="235"/>
      <c r="AB15" s="235"/>
      <c r="AC15" s="235"/>
      <c r="AD15" s="235"/>
      <c r="AE15" s="235"/>
      <c r="AF15" s="235"/>
      <c r="AG15" s="235"/>
      <c r="AH15" s="235"/>
      <c r="AI15" s="235"/>
      <c r="AJ15" s="235"/>
      <c r="AK15" s="235"/>
      <c r="AL15" s="235"/>
      <c r="AM15" s="235"/>
      <c r="AN15" s="235"/>
      <c r="AO15" s="235"/>
      <c r="AP15" s="235"/>
      <c r="AQ15" s="235"/>
      <c r="AR15" s="235"/>
      <c r="AS15" s="235"/>
      <c r="AT15" s="235"/>
      <c r="AU15" s="235"/>
      <c r="AV15" s="235"/>
      <c r="AW15" s="235"/>
      <c r="AX15" s="235"/>
      <c r="AY15" s="235"/>
      <c r="AZ15" s="235"/>
    </row>
    <row r="16" spans="1:52" x14ac:dyDescent="0.2">
      <c r="A16" s="357" t="s">
        <v>127</v>
      </c>
      <c r="B16" s="357"/>
      <c r="C16" s="358"/>
      <c r="D16" s="209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200"/>
      <c r="Q16" s="201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200"/>
      <c r="AC16" s="201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200"/>
      <c r="AO16" s="201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200"/>
    </row>
    <row r="17" spans="1:52" x14ac:dyDescent="0.2">
      <c r="A17" s="210"/>
      <c r="B17" s="211"/>
      <c r="C17" s="212" t="s">
        <v>128</v>
      </c>
      <c r="D17" s="213">
        <v>400000</v>
      </c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200"/>
      <c r="Q17" s="201"/>
      <c r="R17" s="188"/>
      <c r="S17" s="188"/>
      <c r="T17" s="235"/>
      <c r="U17" s="235"/>
      <c r="V17" s="235"/>
      <c r="W17" s="235"/>
      <c r="X17" s="235"/>
      <c r="Y17" s="235"/>
      <c r="Z17" s="235"/>
      <c r="AA17" s="235"/>
      <c r="AB17" s="235"/>
      <c r="AC17" s="235"/>
      <c r="AD17" s="235"/>
      <c r="AE17" s="235"/>
      <c r="AF17" s="235"/>
      <c r="AG17" s="235"/>
      <c r="AH17" s="235"/>
      <c r="AI17" s="235"/>
      <c r="AJ17" s="235"/>
      <c r="AK17" s="235"/>
      <c r="AL17" s="235"/>
      <c r="AM17" s="235"/>
      <c r="AN17" s="235"/>
      <c r="AO17" s="235"/>
      <c r="AP17" s="235"/>
      <c r="AQ17" s="235"/>
      <c r="AR17" s="235"/>
      <c r="AS17" s="235"/>
      <c r="AT17" s="235"/>
      <c r="AU17" s="235"/>
      <c r="AV17" s="235"/>
      <c r="AW17" s="235"/>
      <c r="AX17" s="235"/>
      <c r="AY17" s="235"/>
      <c r="AZ17" s="235"/>
    </row>
    <row r="18" spans="1:52" x14ac:dyDescent="0.2">
      <c r="A18" s="210"/>
      <c r="B18" s="211"/>
      <c r="C18" s="212" t="s">
        <v>130</v>
      </c>
      <c r="D18" s="213">
        <v>600000</v>
      </c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200"/>
      <c r="Q18" s="188"/>
      <c r="R18" s="188"/>
      <c r="S18" s="188"/>
      <c r="T18" s="235"/>
      <c r="U18" s="235"/>
      <c r="V18" s="235"/>
      <c r="W18" s="235"/>
      <c r="X18" s="235"/>
      <c r="Y18" s="235"/>
      <c r="Z18" s="235"/>
      <c r="AA18" s="235"/>
      <c r="AB18" s="235"/>
      <c r="AC18" s="235"/>
      <c r="AD18" s="235"/>
      <c r="AE18" s="235"/>
      <c r="AF18" s="235"/>
      <c r="AG18" s="235"/>
      <c r="AH18" s="235"/>
      <c r="AI18" s="235"/>
      <c r="AJ18" s="235"/>
      <c r="AK18" s="235"/>
      <c r="AL18" s="235"/>
      <c r="AM18" s="235"/>
      <c r="AN18" s="235"/>
      <c r="AO18" s="235"/>
      <c r="AP18" s="235"/>
      <c r="AQ18" s="235"/>
      <c r="AR18" s="235"/>
      <c r="AS18" s="235"/>
      <c r="AT18" s="235"/>
      <c r="AU18" s="235"/>
      <c r="AV18" s="235"/>
      <c r="AW18" s="235"/>
      <c r="AX18" s="235"/>
      <c r="AY18" s="235"/>
      <c r="AZ18" s="235"/>
    </row>
    <row r="19" spans="1:52" x14ac:dyDescent="0.2">
      <c r="A19" s="210"/>
      <c r="B19" s="211"/>
      <c r="C19" s="212" t="s">
        <v>134</v>
      </c>
      <c r="D19" s="213">
        <v>132000</v>
      </c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200"/>
      <c r="Q19" s="201"/>
      <c r="R19" s="188"/>
      <c r="S19" s="188"/>
      <c r="T19" s="235"/>
      <c r="U19" s="235"/>
      <c r="V19" s="235"/>
      <c r="W19" s="235"/>
      <c r="X19" s="235"/>
      <c r="Y19" s="235"/>
      <c r="Z19" s="235"/>
      <c r="AA19" s="235"/>
      <c r="AB19" s="235"/>
      <c r="AC19" s="235"/>
      <c r="AD19" s="235"/>
      <c r="AE19" s="235"/>
      <c r="AF19" s="235"/>
      <c r="AG19" s="235"/>
      <c r="AH19" s="235"/>
      <c r="AI19" s="235"/>
      <c r="AJ19" s="235"/>
      <c r="AK19" s="235"/>
      <c r="AL19" s="235"/>
      <c r="AM19" s="235"/>
      <c r="AN19" s="235"/>
      <c r="AO19" s="235"/>
      <c r="AP19" s="235"/>
      <c r="AQ19" s="235"/>
      <c r="AR19" s="235"/>
      <c r="AS19" s="235"/>
      <c r="AT19" s="235"/>
      <c r="AU19" s="235"/>
      <c r="AV19" s="235"/>
      <c r="AW19" s="235"/>
      <c r="AX19" s="235"/>
      <c r="AY19" s="235"/>
      <c r="AZ19" s="235"/>
    </row>
    <row r="20" spans="1:52" x14ac:dyDescent="0.2">
      <c r="A20" s="210"/>
      <c r="B20" s="211"/>
      <c r="C20" s="212" t="s">
        <v>132</v>
      </c>
      <c r="D20" s="213">
        <v>90000</v>
      </c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200"/>
      <c r="Q20" s="201"/>
      <c r="R20" s="188"/>
      <c r="S20" s="188"/>
      <c r="T20" s="235"/>
      <c r="U20" s="235"/>
      <c r="V20" s="235"/>
      <c r="W20" s="235"/>
      <c r="X20" s="235"/>
      <c r="Y20" s="235"/>
      <c r="Z20" s="235"/>
      <c r="AA20" s="235"/>
      <c r="AB20" s="235"/>
      <c r="AC20" s="235"/>
      <c r="AD20" s="235"/>
      <c r="AE20" s="235"/>
      <c r="AF20" s="235"/>
      <c r="AG20" s="235"/>
      <c r="AH20" s="235"/>
      <c r="AI20" s="235"/>
      <c r="AJ20" s="235"/>
      <c r="AK20" s="235"/>
      <c r="AL20" s="235"/>
      <c r="AM20" s="235"/>
      <c r="AN20" s="235"/>
      <c r="AO20" s="235"/>
      <c r="AP20" s="235"/>
      <c r="AQ20" s="235"/>
      <c r="AR20" s="235"/>
      <c r="AS20" s="235"/>
      <c r="AT20" s="235"/>
      <c r="AU20" s="235"/>
      <c r="AV20" s="235"/>
      <c r="AW20" s="235"/>
      <c r="AX20" s="235"/>
      <c r="AY20" s="235"/>
      <c r="AZ20" s="235"/>
    </row>
    <row r="21" spans="1:52" x14ac:dyDescent="0.2">
      <c r="A21" s="357" t="s">
        <v>135</v>
      </c>
      <c r="B21" s="357"/>
      <c r="C21" s="358"/>
      <c r="D21" s="209"/>
      <c r="E21" s="188"/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200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200"/>
      <c r="AC21" s="201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200"/>
      <c r="AO21" s="201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200"/>
    </row>
    <row r="22" spans="1:52" ht="25.5" x14ac:dyDescent="0.2">
      <c r="A22" s="210"/>
      <c r="B22" s="211"/>
      <c r="C22" s="236" t="s">
        <v>136</v>
      </c>
      <c r="D22" s="213">
        <v>100000</v>
      </c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200"/>
      <c r="Q22" s="201"/>
      <c r="R22" s="188"/>
      <c r="S22" s="188"/>
      <c r="T22" s="235"/>
      <c r="U22" s="235"/>
      <c r="V22" s="235"/>
      <c r="W22" s="235"/>
      <c r="X22" s="235"/>
      <c r="Y22" s="235"/>
      <c r="Z22" s="235"/>
      <c r="AA22" s="235"/>
      <c r="AB22" s="237"/>
      <c r="AC22" s="239"/>
      <c r="AD22" s="235"/>
      <c r="AE22" s="235"/>
      <c r="AF22" s="235"/>
      <c r="AG22" s="235"/>
      <c r="AH22" s="235"/>
      <c r="AI22" s="235"/>
      <c r="AJ22" s="235"/>
      <c r="AK22" s="235"/>
      <c r="AL22" s="235"/>
      <c r="AM22" s="235"/>
      <c r="AN22" s="237"/>
      <c r="AO22" s="239"/>
      <c r="AP22" s="235"/>
      <c r="AQ22" s="235"/>
      <c r="AR22" s="235"/>
      <c r="AS22" s="235"/>
      <c r="AT22" s="235"/>
      <c r="AU22" s="235"/>
      <c r="AV22" s="235"/>
      <c r="AW22" s="235"/>
      <c r="AX22" s="235"/>
      <c r="AY22" s="235"/>
      <c r="AZ22" s="237"/>
    </row>
    <row r="23" spans="1:52" x14ac:dyDescent="0.2">
      <c r="A23" s="210"/>
      <c r="B23" s="211"/>
      <c r="C23" s="236" t="s">
        <v>137</v>
      </c>
      <c r="D23" s="213">
        <v>100000</v>
      </c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200"/>
      <c r="Q23" s="201"/>
      <c r="R23" s="188"/>
      <c r="S23" s="188"/>
      <c r="T23" s="235"/>
      <c r="U23" s="235"/>
      <c r="V23" s="235"/>
      <c r="W23" s="235"/>
      <c r="X23" s="235"/>
      <c r="Y23" s="235"/>
      <c r="Z23" s="235"/>
      <c r="AA23" s="235"/>
      <c r="AB23" s="237"/>
      <c r="AC23" s="239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7"/>
      <c r="AO23" s="239"/>
      <c r="AP23" s="235"/>
      <c r="AQ23" s="235"/>
      <c r="AR23" s="235"/>
      <c r="AS23" s="235"/>
      <c r="AT23" s="235"/>
      <c r="AU23" s="235"/>
      <c r="AV23" s="235"/>
      <c r="AW23" s="235"/>
      <c r="AX23" s="235"/>
      <c r="AY23" s="235"/>
      <c r="AZ23" s="237"/>
    </row>
    <row r="24" spans="1:52" x14ac:dyDescent="0.2">
      <c r="A24" s="210"/>
      <c r="B24" s="211"/>
      <c r="C24" s="212" t="s">
        <v>138</v>
      </c>
      <c r="D24" s="213">
        <v>75000</v>
      </c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200"/>
      <c r="Q24" s="201"/>
      <c r="R24" s="188"/>
      <c r="S24" s="188"/>
      <c r="T24" s="235"/>
      <c r="U24" s="235"/>
      <c r="V24" s="235"/>
      <c r="W24" s="235"/>
      <c r="X24" s="235"/>
      <c r="Y24" s="235"/>
      <c r="Z24" s="235"/>
      <c r="AA24" s="235"/>
      <c r="AB24" s="237"/>
      <c r="AC24" s="239"/>
      <c r="AD24" s="235"/>
      <c r="AE24" s="235"/>
      <c r="AF24" s="235"/>
      <c r="AG24" s="235"/>
      <c r="AH24" s="235"/>
      <c r="AI24" s="235"/>
      <c r="AJ24" s="235"/>
      <c r="AK24" s="235"/>
      <c r="AL24" s="235"/>
      <c r="AM24" s="235"/>
      <c r="AN24" s="237"/>
      <c r="AO24" s="239"/>
      <c r="AP24" s="235"/>
      <c r="AQ24" s="235"/>
      <c r="AR24" s="235"/>
      <c r="AS24" s="235"/>
      <c r="AT24" s="235"/>
      <c r="AU24" s="235"/>
      <c r="AV24" s="235"/>
      <c r="AW24" s="235"/>
      <c r="AX24" s="235"/>
      <c r="AY24" s="235"/>
      <c r="AZ24" s="237"/>
    </row>
    <row r="25" spans="1:52" x14ac:dyDescent="0.2">
      <c r="A25" s="210"/>
      <c r="B25" s="211"/>
      <c r="C25" s="212" t="s">
        <v>139</v>
      </c>
      <c r="D25" s="213">
        <v>84500</v>
      </c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200"/>
      <c r="Q25" s="201"/>
      <c r="R25" s="188"/>
      <c r="S25" s="188"/>
      <c r="T25" s="235"/>
      <c r="U25" s="235"/>
      <c r="V25" s="235"/>
      <c r="W25" s="235"/>
      <c r="X25" s="235"/>
      <c r="Y25" s="235"/>
      <c r="Z25" s="235"/>
      <c r="AA25" s="235"/>
      <c r="AB25" s="237"/>
      <c r="AC25" s="239"/>
      <c r="AD25" s="235"/>
      <c r="AE25" s="235"/>
      <c r="AF25" s="235"/>
      <c r="AG25" s="235"/>
      <c r="AH25" s="235"/>
      <c r="AI25" s="235"/>
      <c r="AJ25" s="235"/>
      <c r="AK25" s="235"/>
      <c r="AL25" s="235"/>
      <c r="AM25" s="235"/>
      <c r="AN25" s="237"/>
      <c r="AO25" s="239"/>
      <c r="AP25" s="235"/>
      <c r="AQ25" s="235"/>
      <c r="AR25" s="235"/>
      <c r="AS25" s="235"/>
      <c r="AT25" s="235"/>
      <c r="AU25" s="235"/>
      <c r="AV25" s="235"/>
      <c r="AW25" s="235"/>
      <c r="AX25" s="235"/>
      <c r="AY25" s="235"/>
      <c r="AZ25" s="237"/>
    </row>
    <row r="26" spans="1:52" x14ac:dyDescent="0.2">
      <c r="A26" s="348"/>
      <c r="B26" s="348"/>
      <c r="C26" s="349"/>
      <c r="D26" s="244">
        <f>SUM(D22:D25,D17:D20,D13:D15,D5:D11)</f>
        <v>3375800</v>
      </c>
      <c r="E26" s="218"/>
      <c r="F26" s="218"/>
      <c r="G26" s="218"/>
      <c r="H26" s="218"/>
      <c r="I26" s="218"/>
      <c r="J26" s="218"/>
      <c r="K26" s="218"/>
      <c r="L26" s="218"/>
      <c r="M26" s="218"/>
      <c r="N26" s="218"/>
      <c r="O26" s="218"/>
      <c r="P26" s="219"/>
      <c r="Q26" s="220"/>
      <c r="R26" s="218"/>
      <c r="S26" s="218"/>
      <c r="T26" s="218"/>
      <c r="U26" s="218"/>
      <c r="V26" s="218"/>
      <c r="W26" s="218"/>
      <c r="X26" s="218"/>
      <c r="Y26" s="218"/>
      <c r="Z26" s="218"/>
      <c r="AA26" s="218"/>
      <c r="AB26" s="221"/>
      <c r="AC26" s="220"/>
      <c r="AD26" s="218"/>
      <c r="AE26" s="218"/>
      <c r="AF26" s="218"/>
      <c r="AG26" s="218"/>
      <c r="AH26" s="218"/>
      <c r="AI26" s="218"/>
      <c r="AJ26" s="218"/>
      <c r="AK26" s="218"/>
      <c r="AL26" s="218"/>
      <c r="AM26" s="218"/>
      <c r="AN26" s="221"/>
      <c r="AO26" s="220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21"/>
    </row>
    <row r="27" spans="1:52" x14ac:dyDescent="0.2">
      <c r="A27" s="222"/>
      <c r="B27" s="211" t="s">
        <v>105</v>
      </c>
      <c r="C27" s="223" t="s">
        <v>105</v>
      </c>
      <c r="D27" s="223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5"/>
      <c r="Q27" s="226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5"/>
      <c r="AC27" s="226"/>
      <c r="AD27" s="224"/>
      <c r="AE27" s="224"/>
      <c r="AF27" s="224"/>
      <c r="AG27" s="224"/>
      <c r="AH27" s="224"/>
      <c r="AI27" s="224"/>
      <c r="AJ27" s="224"/>
      <c r="AK27" s="224"/>
      <c r="AL27" s="224"/>
      <c r="AM27" s="224"/>
      <c r="AN27" s="225"/>
      <c r="AO27" s="226"/>
      <c r="AP27" s="224"/>
      <c r="AQ27" s="224"/>
      <c r="AR27" s="224"/>
      <c r="AS27" s="224"/>
      <c r="AT27" s="224"/>
      <c r="AU27" s="224"/>
      <c r="AV27" s="224"/>
      <c r="AW27" s="224"/>
      <c r="AX27" s="224"/>
      <c r="AY27" s="224"/>
      <c r="AZ27" s="225"/>
    </row>
    <row r="28" spans="1:52" ht="21" x14ac:dyDescent="0.35">
      <c r="A28" s="233" t="s">
        <v>115</v>
      </c>
      <c r="B28" s="203"/>
      <c r="C28" s="203"/>
      <c r="D28" s="203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200"/>
      <c r="Q28" s="199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200"/>
      <c r="AC28" s="199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200"/>
      <c r="AO28" s="199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200"/>
    </row>
    <row r="29" spans="1:52" x14ac:dyDescent="0.2">
      <c r="A29" s="355" t="s">
        <v>140</v>
      </c>
      <c r="B29" s="355"/>
      <c r="C29" s="356"/>
      <c r="D29" s="227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200"/>
      <c r="Q29" s="199"/>
      <c r="R29" s="188"/>
      <c r="S29" s="188"/>
      <c r="T29" s="188"/>
      <c r="U29" s="188"/>
      <c r="V29" s="188"/>
      <c r="W29" s="188"/>
      <c r="X29" s="188"/>
      <c r="Y29" s="188"/>
      <c r="Z29" s="188"/>
      <c r="AA29" s="188"/>
      <c r="AB29" s="200"/>
      <c r="AC29" s="199"/>
      <c r="AD29" s="188"/>
      <c r="AE29" s="188"/>
      <c r="AF29" s="188"/>
      <c r="AG29" s="188"/>
      <c r="AH29" s="188"/>
      <c r="AI29" s="188"/>
      <c r="AJ29" s="188"/>
      <c r="AK29" s="188"/>
      <c r="AL29" s="188"/>
      <c r="AM29" s="188"/>
      <c r="AN29" s="200"/>
      <c r="AO29" s="199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200"/>
    </row>
    <row r="30" spans="1:52" ht="25.5" x14ac:dyDescent="0.2">
      <c r="A30" s="222"/>
      <c r="B30" s="211"/>
      <c r="C30" s="234" t="s">
        <v>141</v>
      </c>
      <c r="D30" s="228">
        <v>120000</v>
      </c>
      <c r="E30" s="188"/>
      <c r="F30" s="188"/>
      <c r="G30" s="188"/>
      <c r="H30" s="188"/>
      <c r="I30" s="188"/>
      <c r="J30" s="188"/>
      <c r="K30" s="235"/>
      <c r="L30" s="235"/>
      <c r="M30" s="235"/>
      <c r="N30" s="235"/>
      <c r="O30" s="235"/>
      <c r="P30" s="237"/>
      <c r="Q30" s="238"/>
      <c r="R30" s="235"/>
      <c r="S30" s="235"/>
      <c r="T30" s="188"/>
      <c r="U30" s="188"/>
      <c r="V30" s="188"/>
      <c r="W30" s="188"/>
      <c r="X30" s="188"/>
      <c r="Y30" s="188"/>
      <c r="Z30" s="188"/>
      <c r="AA30" s="188"/>
      <c r="AB30" s="200"/>
      <c r="AC30" s="199"/>
      <c r="AD30" s="188"/>
      <c r="AE30" s="188"/>
      <c r="AF30" s="188"/>
      <c r="AG30" s="188"/>
      <c r="AH30" s="188"/>
      <c r="AI30" s="188"/>
      <c r="AJ30" s="188"/>
      <c r="AK30" s="188"/>
      <c r="AL30" s="188"/>
      <c r="AM30" s="188"/>
      <c r="AN30" s="200"/>
      <c r="AO30" s="201"/>
      <c r="AP30" s="188"/>
      <c r="AQ30" s="188"/>
      <c r="AR30" s="188"/>
      <c r="AS30" s="188"/>
      <c r="AT30" s="188"/>
      <c r="AU30" s="188"/>
      <c r="AV30" s="188"/>
      <c r="AW30" s="188"/>
      <c r="AX30" s="188"/>
      <c r="AY30" s="188"/>
      <c r="AZ30" s="200"/>
    </row>
    <row r="31" spans="1:52" x14ac:dyDescent="0.2">
      <c r="A31" s="222"/>
      <c r="B31" s="211"/>
      <c r="C31" s="234" t="s">
        <v>142</v>
      </c>
      <c r="D31" s="228">
        <v>120000</v>
      </c>
      <c r="E31" s="188"/>
      <c r="F31" s="188"/>
      <c r="G31" s="188"/>
      <c r="H31" s="188"/>
      <c r="I31" s="188"/>
      <c r="J31" s="188"/>
      <c r="K31" s="235"/>
      <c r="L31" s="235"/>
      <c r="M31" s="235"/>
      <c r="N31" s="235"/>
      <c r="O31" s="235"/>
      <c r="P31" s="237"/>
      <c r="Q31" s="238"/>
      <c r="R31" s="235"/>
      <c r="S31" s="235"/>
      <c r="T31" s="188"/>
      <c r="U31" s="188"/>
      <c r="V31" s="188"/>
      <c r="W31" s="188"/>
      <c r="X31" s="188"/>
      <c r="Y31" s="188"/>
      <c r="Z31" s="188"/>
      <c r="AA31" s="188"/>
      <c r="AB31" s="200"/>
      <c r="AC31" s="199"/>
      <c r="AD31" s="188"/>
      <c r="AE31" s="188"/>
      <c r="AF31" s="188"/>
      <c r="AG31" s="188"/>
      <c r="AH31" s="188"/>
      <c r="AI31" s="188"/>
      <c r="AJ31" s="188"/>
      <c r="AK31" s="188"/>
      <c r="AL31" s="188"/>
      <c r="AM31" s="188"/>
      <c r="AN31" s="200"/>
      <c r="AO31" s="201"/>
      <c r="AP31" s="188"/>
      <c r="AQ31" s="188"/>
      <c r="AR31" s="188"/>
      <c r="AS31" s="188"/>
      <c r="AT31" s="188"/>
      <c r="AU31" s="188"/>
      <c r="AV31" s="188"/>
      <c r="AW31" s="188"/>
      <c r="AX31" s="188"/>
      <c r="AY31" s="188"/>
      <c r="AZ31" s="200"/>
    </row>
    <row r="32" spans="1:52" x14ac:dyDescent="0.2">
      <c r="A32" s="222"/>
      <c r="B32" s="211"/>
      <c r="C32" s="234" t="s">
        <v>143</v>
      </c>
      <c r="D32" s="228">
        <v>600000</v>
      </c>
      <c r="E32" s="188"/>
      <c r="F32" s="188"/>
      <c r="G32" s="188"/>
      <c r="H32" s="188"/>
      <c r="I32" s="188"/>
      <c r="J32" s="188"/>
      <c r="K32" s="235"/>
      <c r="L32" s="235"/>
      <c r="M32" s="235"/>
      <c r="N32" s="235"/>
      <c r="O32" s="235"/>
      <c r="P32" s="237"/>
      <c r="Q32" s="238"/>
      <c r="R32" s="235"/>
      <c r="S32" s="235"/>
      <c r="T32" s="188"/>
      <c r="U32" s="188"/>
      <c r="V32" s="188"/>
      <c r="W32" s="188"/>
      <c r="X32" s="188"/>
      <c r="Y32" s="188"/>
      <c r="Z32" s="188"/>
      <c r="AA32" s="188"/>
      <c r="AB32" s="200"/>
      <c r="AC32" s="199"/>
      <c r="AD32" s="188"/>
      <c r="AE32" s="188"/>
      <c r="AF32" s="188"/>
      <c r="AG32" s="188"/>
      <c r="AH32" s="188"/>
      <c r="AI32" s="188"/>
      <c r="AJ32" s="188"/>
      <c r="AK32" s="188"/>
      <c r="AL32" s="188"/>
      <c r="AM32" s="188"/>
      <c r="AN32" s="200"/>
      <c r="AO32" s="201"/>
      <c r="AP32" s="188"/>
      <c r="AQ32" s="188"/>
      <c r="AR32" s="188"/>
      <c r="AS32" s="188"/>
      <c r="AT32" s="188"/>
      <c r="AU32" s="188"/>
      <c r="AV32" s="188"/>
      <c r="AW32" s="188"/>
      <c r="AX32" s="188"/>
      <c r="AY32" s="188"/>
      <c r="AZ32" s="200"/>
    </row>
    <row r="33" spans="1:52" x14ac:dyDescent="0.2">
      <c r="A33" s="357" t="s">
        <v>144</v>
      </c>
      <c r="B33" s="357"/>
      <c r="C33" s="358"/>
      <c r="D33" s="229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200"/>
      <c r="Q33" s="201"/>
      <c r="R33" s="188"/>
      <c r="S33" s="188"/>
      <c r="T33" s="188"/>
      <c r="U33" s="188"/>
      <c r="V33" s="188"/>
      <c r="W33" s="188"/>
      <c r="X33" s="188"/>
      <c r="Y33" s="188"/>
      <c r="Z33" s="188"/>
      <c r="AA33" s="188"/>
      <c r="AB33" s="200"/>
      <c r="AC33" s="201"/>
      <c r="AD33" s="188"/>
      <c r="AE33" s="188"/>
      <c r="AF33" s="188"/>
      <c r="AG33" s="188"/>
      <c r="AH33" s="188"/>
      <c r="AI33" s="188"/>
      <c r="AJ33" s="188"/>
      <c r="AK33" s="188"/>
      <c r="AL33" s="188"/>
      <c r="AM33" s="188"/>
      <c r="AN33" s="200"/>
      <c r="AO33" s="201"/>
      <c r="AP33" s="188"/>
      <c r="AQ33" s="188"/>
      <c r="AR33" s="188"/>
      <c r="AS33" s="188"/>
      <c r="AT33" s="188"/>
      <c r="AU33" s="188"/>
      <c r="AV33" s="188"/>
      <c r="AW33" s="188"/>
      <c r="AX33" s="188"/>
      <c r="AY33" s="188"/>
      <c r="AZ33" s="200"/>
    </row>
    <row r="34" spans="1:52" x14ac:dyDescent="0.2">
      <c r="A34" s="222"/>
      <c r="B34" s="211"/>
      <c r="C34" s="234" t="s">
        <v>146</v>
      </c>
      <c r="D34" s="228">
        <v>122500</v>
      </c>
      <c r="E34" s="188"/>
      <c r="F34" s="188"/>
      <c r="G34" s="188"/>
      <c r="H34" s="235"/>
      <c r="I34" s="235"/>
      <c r="J34" s="235"/>
      <c r="K34" s="188"/>
      <c r="L34" s="188"/>
      <c r="M34" s="188"/>
      <c r="N34" s="188"/>
      <c r="O34" s="188"/>
      <c r="P34" s="200"/>
      <c r="Q34" s="201"/>
      <c r="R34" s="188"/>
      <c r="S34" s="188"/>
      <c r="T34" s="188"/>
      <c r="U34" s="188"/>
      <c r="V34" s="188"/>
      <c r="W34" s="188"/>
      <c r="X34" s="188"/>
      <c r="Y34" s="188"/>
      <c r="Z34" s="188"/>
      <c r="AA34" s="188"/>
      <c r="AB34" s="200"/>
      <c r="AC34" s="201"/>
      <c r="AD34" s="188"/>
      <c r="AE34" s="188"/>
      <c r="AF34" s="188"/>
      <c r="AG34" s="188"/>
      <c r="AH34" s="188"/>
      <c r="AI34" s="188"/>
      <c r="AJ34" s="188"/>
      <c r="AK34" s="188"/>
      <c r="AL34" s="188"/>
      <c r="AM34" s="188"/>
      <c r="AN34" s="200"/>
      <c r="AO34" s="201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200"/>
    </row>
    <row r="35" spans="1:52" x14ac:dyDescent="0.2">
      <c r="A35" s="222"/>
      <c r="B35" s="211"/>
      <c r="C35" s="234" t="s">
        <v>145</v>
      </c>
      <c r="D35" s="228">
        <v>750000</v>
      </c>
      <c r="E35" s="188"/>
      <c r="F35" s="188"/>
      <c r="G35" s="188"/>
      <c r="H35" s="235"/>
      <c r="I35" s="235"/>
      <c r="J35" s="235"/>
      <c r="K35" s="188"/>
      <c r="L35" s="188"/>
      <c r="M35" s="188"/>
      <c r="N35" s="188"/>
      <c r="O35" s="188"/>
      <c r="P35" s="200"/>
      <c r="Q35" s="201"/>
      <c r="R35" s="188"/>
      <c r="S35" s="188"/>
      <c r="T35" s="188"/>
      <c r="U35" s="188"/>
      <c r="V35" s="188"/>
      <c r="W35" s="188"/>
      <c r="X35" s="188"/>
      <c r="Y35" s="188"/>
      <c r="Z35" s="188"/>
      <c r="AA35" s="188"/>
      <c r="AB35" s="200"/>
      <c r="AC35" s="201"/>
      <c r="AD35" s="188"/>
      <c r="AE35" s="188"/>
      <c r="AF35" s="188"/>
      <c r="AG35" s="188"/>
      <c r="AH35" s="188"/>
      <c r="AI35" s="188"/>
      <c r="AJ35" s="188"/>
      <c r="AK35" s="188"/>
      <c r="AL35" s="188"/>
      <c r="AM35" s="188"/>
      <c r="AN35" s="200"/>
      <c r="AO35" s="201"/>
      <c r="AP35" s="188"/>
      <c r="AQ35" s="188"/>
      <c r="AR35" s="188"/>
      <c r="AS35" s="188"/>
      <c r="AT35" s="188"/>
      <c r="AU35" s="188"/>
      <c r="AV35" s="188"/>
      <c r="AW35" s="188"/>
      <c r="AX35" s="188"/>
      <c r="AY35" s="188"/>
      <c r="AZ35" s="200"/>
    </row>
    <row r="36" spans="1:52" x14ac:dyDescent="0.2">
      <c r="A36" s="222"/>
      <c r="B36" s="211"/>
      <c r="C36" s="234" t="s">
        <v>147</v>
      </c>
      <c r="D36" s="228">
        <v>340000</v>
      </c>
      <c r="E36" s="188"/>
      <c r="F36" s="188"/>
      <c r="G36" s="188"/>
      <c r="H36" s="188"/>
      <c r="I36" s="188"/>
      <c r="J36" s="188"/>
      <c r="K36" s="235"/>
      <c r="L36" s="235"/>
      <c r="M36" s="235"/>
      <c r="N36" s="188"/>
      <c r="O36" s="188"/>
      <c r="P36" s="200"/>
      <c r="Q36" s="201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200"/>
      <c r="AC36" s="201"/>
      <c r="AD36" s="188"/>
      <c r="AE36" s="188"/>
      <c r="AF36" s="188"/>
      <c r="AG36" s="188"/>
      <c r="AH36" s="188"/>
      <c r="AI36" s="188"/>
      <c r="AJ36" s="188"/>
      <c r="AK36" s="188"/>
      <c r="AL36" s="188"/>
      <c r="AM36" s="188"/>
      <c r="AN36" s="200"/>
      <c r="AO36" s="201"/>
      <c r="AP36" s="188"/>
      <c r="AQ36" s="188"/>
      <c r="AR36" s="188"/>
      <c r="AS36" s="188"/>
      <c r="AT36" s="188"/>
      <c r="AU36" s="188"/>
      <c r="AV36" s="188"/>
      <c r="AW36" s="188"/>
      <c r="AX36" s="188"/>
      <c r="AY36" s="188"/>
      <c r="AZ36" s="200"/>
    </row>
    <row r="37" spans="1:52" x14ac:dyDescent="0.2">
      <c r="A37" s="222"/>
      <c r="B37" s="211"/>
      <c r="C37" s="234" t="s">
        <v>162</v>
      </c>
      <c r="D37" s="228">
        <v>250000</v>
      </c>
      <c r="E37" s="188"/>
      <c r="F37" s="188"/>
      <c r="G37" s="188"/>
      <c r="H37" s="235"/>
      <c r="I37" s="235"/>
      <c r="J37" s="235"/>
      <c r="K37" s="235"/>
      <c r="L37" s="235"/>
      <c r="M37" s="235"/>
      <c r="N37" s="235"/>
      <c r="O37" s="235"/>
      <c r="P37" s="235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200"/>
      <c r="AC37" s="201"/>
      <c r="AD37" s="188"/>
      <c r="AE37" s="188"/>
      <c r="AF37" s="188"/>
      <c r="AG37" s="188"/>
      <c r="AH37" s="188"/>
      <c r="AI37" s="188"/>
      <c r="AJ37" s="188"/>
      <c r="AK37" s="188"/>
      <c r="AL37" s="188"/>
      <c r="AM37" s="188"/>
      <c r="AN37" s="200"/>
      <c r="AO37" s="201"/>
      <c r="AP37" s="188"/>
      <c r="AQ37" s="188"/>
      <c r="AR37" s="188"/>
      <c r="AS37" s="188"/>
      <c r="AT37" s="188"/>
      <c r="AU37" s="188"/>
      <c r="AV37" s="188"/>
      <c r="AW37" s="188"/>
      <c r="AX37" s="188"/>
      <c r="AY37" s="188"/>
      <c r="AZ37" s="200"/>
    </row>
    <row r="38" spans="1:52" x14ac:dyDescent="0.2">
      <c r="A38" s="346" t="s">
        <v>148</v>
      </c>
      <c r="B38" s="346"/>
      <c r="C38" s="347"/>
      <c r="D38" s="229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200"/>
      <c r="Q38" s="201"/>
      <c r="R38" s="188"/>
      <c r="S38" s="188"/>
      <c r="T38" s="188"/>
      <c r="U38" s="188"/>
      <c r="V38" s="188"/>
      <c r="W38" s="188"/>
      <c r="X38" s="188"/>
      <c r="Y38" s="188"/>
      <c r="Z38" s="188"/>
      <c r="AA38" s="188"/>
      <c r="AB38" s="200"/>
      <c r="AC38" s="201"/>
      <c r="AD38" s="188"/>
      <c r="AE38" s="188"/>
      <c r="AF38" s="188"/>
      <c r="AG38" s="188"/>
      <c r="AH38" s="188"/>
      <c r="AI38" s="188"/>
      <c r="AJ38" s="188"/>
      <c r="AK38" s="188"/>
      <c r="AL38" s="188"/>
      <c r="AM38" s="188"/>
      <c r="AN38" s="200"/>
      <c r="AO38" s="201"/>
      <c r="AP38" s="188"/>
      <c r="AQ38" s="188"/>
      <c r="AR38" s="188"/>
      <c r="AS38" s="188"/>
      <c r="AT38" s="188"/>
      <c r="AU38" s="188"/>
      <c r="AV38" s="188"/>
      <c r="AW38" s="188"/>
      <c r="AX38" s="188"/>
      <c r="AY38" s="188"/>
      <c r="AZ38" s="200"/>
    </row>
    <row r="39" spans="1:52" x14ac:dyDescent="0.2">
      <c r="A39" s="222"/>
      <c r="B39" s="211"/>
      <c r="C39" s="213" t="s">
        <v>151</v>
      </c>
      <c r="D39" s="230">
        <f>'Component 2'!G16</f>
        <v>547200</v>
      </c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200"/>
      <c r="Q39" s="239"/>
      <c r="R39" s="235"/>
      <c r="S39" s="235"/>
      <c r="T39" s="235"/>
      <c r="U39" s="235"/>
      <c r="V39" s="235"/>
      <c r="W39" s="235"/>
      <c r="X39" s="235"/>
      <c r="Y39" s="235"/>
      <c r="Z39" s="235"/>
      <c r="AA39" s="235"/>
      <c r="AB39" s="237"/>
      <c r="AC39" s="239"/>
      <c r="AD39" s="235"/>
      <c r="AE39" s="235"/>
      <c r="AF39" s="235"/>
      <c r="AG39" s="235"/>
      <c r="AH39" s="235"/>
      <c r="AI39" s="235"/>
      <c r="AJ39" s="235"/>
      <c r="AK39" s="235"/>
      <c r="AL39" s="235"/>
      <c r="AM39" s="235"/>
      <c r="AN39" s="237"/>
      <c r="AO39" s="239"/>
      <c r="AP39" s="235"/>
      <c r="AQ39" s="235"/>
      <c r="AR39" s="235"/>
      <c r="AS39" s="235"/>
      <c r="AT39" s="235"/>
      <c r="AU39" s="235"/>
      <c r="AV39" s="235"/>
      <c r="AW39" s="235"/>
      <c r="AX39" s="235"/>
      <c r="AY39" s="235"/>
      <c r="AZ39" s="237"/>
    </row>
    <row r="40" spans="1:52" x14ac:dyDescent="0.2">
      <c r="A40" s="222"/>
      <c r="B40" s="211"/>
      <c r="C40" s="213" t="s">
        <v>152</v>
      </c>
      <c r="D40" s="230">
        <f>'Component 2'!G17</f>
        <v>122400</v>
      </c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200"/>
      <c r="Q40" s="235"/>
      <c r="R40" s="235"/>
      <c r="S40" s="235"/>
      <c r="T40" s="235"/>
      <c r="U40" s="235"/>
      <c r="V40" s="235"/>
      <c r="W40" s="235"/>
      <c r="X40" s="235"/>
      <c r="Y40" s="235"/>
      <c r="Z40" s="235"/>
      <c r="AA40" s="235"/>
      <c r="AB40" s="237"/>
      <c r="AC40" s="239"/>
      <c r="AD40" s="235"/>
      <c r="AE40" s="235"/>
      <c r="AF40" s="235"/>
      <c r="AG40" s="235"/>
      <c r="AH40" s="235"/>
      <c r="AI40" s="235"/>
      <c r="AJ40" s="235"/>
      <c r="AK40" s="235"/>
      <c r="AL40" s="235"/>
      <c r="AM40" s="235"/>
      <c r="AN40" s="237"/>
      <c r="AO40" s="239"/>
      <c r="AP40" s="235"/>
      <c r="AQ40" s="235"/>
      <c r="AR40" s="235"/>
      <c r="AS40" s="235"/>
      <c r="AT40" s="235"/>
      <c r="AU40" s="235"/>
      <c r="AV40" s="235"/>
      <c r="AW40" s="235"/>
      <c r="AX40" s="235"/>
      <c r="AY40" s="235"/>
      <c r="AZ40" s="237"/>
    </row>
    <row r="41" spans="1:52" x14ac:dyDescent="0.2">
      <c r="A41" s="222"/>
      <c r="B41" s="211"/>
      <c r="C41" s="213" t="s">
        <v>149</v>
      </c>
      <c r="D41" s="230">
        <v>40800</v>
      </c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200"/>
      <c r="Q41" s="235"/>
      <c r="R41" s="235"/>
      <c r="S41" s="235"/>
      <c r="T41" s="235"/>
      <c r="U41" s="235"/>
      <c r="V41" s="235"/>
      <c r="W41" s="235"/>
      <c r="X41" s="235"/>
      <c r="Y41" s="235"/>
      <c r="Z41" s="235"/>
      <c r="AA41" s="235"/>
      <c r="AB41" s="235"/>
      <c r="AC41" s="235"/>
      <c r="AD41" s="235"/>
      <c r="AE41" s="235"/>
      <c r="AF41" s="188"/>
      <c r="AG41" s="188"/>
      <c r="AH41" s="188"/>
      <c r="AI41" s="188"/>
      <c r="AJ41" s="188"/>
      <c r="AK41" s="188"/>
      <c r="AL41" s="188"/>
      <c r="AM41" s="188"/>
      <c r="AN41" s="200"/>
      <c r="AO41" s="201"/>
      <c r="AP41" s="188"/>
      <c r="AQ41" s="188"/>
      <c r="AR41" s="188"/>
      <c r="AS41" s="188"/>
      <c r="AT41" s="188"/>
      <c r="AU41" s="188"/>
      <c r="AV41" s="188"/>
      <c r="AW41" s="188"/>
      <c r="AX41" s="188"/>
      <c r="AY41" s="188"/>
      <c r="AZ41" s="200"/>
    </row>
    <row r="42" spans="1:52" x14ac:dyDescent="0.2">
      <c r="A42" s="222"/>
      <c r="B42" s="211"/>
      <c r="C42" s="213" t="s">
        <v>150</v>
      </c>
      <c r="D42" s="230">
        <v>94000</v>
      </c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200"/>
      <c r="Q42" s="201"/>
      <c r="R42" s="188"/>
      <c r="S42" s="188"/>
      <c r="T42" s="188"/>
      <c r="U42" s="188"/>
      <c r="V42" s="188"/>
      <c r="W42" s="188"/>
      <c r="X42" s="188"/>
      <c r="Y42" s="188"/>
      <c r="Z42" s="188"/>
      <c r="AA42" s="188"/>
      <c r="AB42" s="200"/>
      <c r="AC42" s="235"/>
      <c r="AD42" s="235"/>
      <c r="AE42" s="235"/>
      <c r="AF42" s="235"/>
      <c r="AG42" s="235"/>
      <c r="AH42" s="235"/>
      <c r="AI42" s="235"/>
      <c r="AJ42" s="235"/>
      <c r="AK42" s="235"/>
      <c r="AL42" s="235"/>
      <c r="AM42" s="235"/>
      <c r="AN42" s="235"/>
      <c r="AO42" s="201"/>
      <c r="AP42" s="188"/>
      <c r="AQ42" s="188"/>
      <c r="AR42" s="188"/>
      <c r="AS42" s="188"/>
      <c r="AT42" s="188"/>
      <c r="AU42" s="188"/>
      <c r="AV42" s="188"/>
      <c r="AW42" s="188"/>
      <c r="AX42" s="188"/>
      <c r="AY42" s="188"/>
      <c r="AZ42" s="200"/>
    </row>
    <row r="43" spans="1:52" x14ac:dyDescent="0.2">
      <c r="A43" s="222"/>
      <c r="B43" s="211"/>
      <c r="C43" s="213" t="s">
        <v>162</v>
      </c>
      <c r="D43" s="230">
        <f>'Component 2'!G23</f>
        <v>200000</v>
      </c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200"/>
      <c r="Q43" s="201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200"/>
      <c r="AC43" s="201"/>
      <c r="AD43" s="188"/>
      <c r="AE43" s="188"/>
      <c r="AF43" s="188"/>
      <c r="AG43" s="188"/>
      <c r="AH43" s="188"/>
      <c r="AI43" s="188"/>
      <c r="AJ43" s="188"/>
      <c r="AK43" s="188"/>
      <c r="AL43" s="188"/>
      <c r="AM43" s="188"/>
      <c r="AN43" s="200"/>
      <c r="AO43" s="235"/>
      <c r="AP43" s="235"/>
      <c r="AQ43" s="235"/>
      <c r="AR43" s="235"/>
      <c r="AS43" s="235"/>
      <c r="AT43" s="235"/>
      <c r="AU43" s="235"/>
      <c r="AV43" s="235"/>
      <c r="AW43" s="235"/>
      <c r="AX43" s="235"/>
      <c r="AY43" s="235"/>
      <c r="AZ43" s="235"/>
    </row>
    <row r="44" spans="1:52" x14ac:dyDescent="0.2">
      <c r="A44" s="348"/>
      <c r="B44" s="348"/>
      <c r="C44" s="348"/>
      <c r="D44" s="245">
        <f>SUM(D30:D32,D34:D37,D39:D43)</f>
        <v>3306900</v>
      </c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9"/>
      <c r="Q44" s="220"/>
      <c r="R44" s="218"/>
      <c r="S44" s="218"/>
      <c r="T44" s="218"/>
      <c r="U44" s="218"/>
      <c r="V44" s="218"/>
      <c r="W44" s="218"/>
      <c r="X44" s="218"/>
      <c r="Y44" s="218"/>
      <c r="Z44" s="218"/>
      <c r="AA44" s="218"/>
      <c r="AB44" s="221"/>
      <c r="AC44" s="220"/>
      <c r="AD44" s="218"/>
      <c r="AE44" s="218"/>
      <c r="AF44" s="218"/>
      <c r="AG44" s="218"/>
      <c r="AH44" s="218"/>
      <c r="AI44" s="218"/>
      <c r="AJ44" s="218"/>
      <c r="AK44" s="218"/>
      <c r="AL44" s="218"/>
      <c r="AM44" s="218"/>
      <c r="AN44" s="221"/>
      <c r="AO44" s="220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21"/>
    </row>
    <row r="45" spans="1:52" x14ac:dyDescent="0.2">
      <c r="A45" s="222"/>
      <c r="B45" s="211" t="s">
        <v>105</v>
      </c>
      <c r="C45" s="213" t="s">
        <v>105</v>
      </c>
      <c r="D45" s="230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200"/>
      <c r="Q45" s="201"/>
      <c r="R45" s="188"/>
      <c r="S45" s="188"/>
      <c r="T45" s="188"/>
      <c r="U45" s="188"/>
      <c r="V45" s="188"/>
      <c r="W45" s="188"/>
      <c r="X45" s="188"/>
      <c r="Y45" s="188"/>
      <c r="Z45" s="188"/>
      <c r="AA45" s="188"/>
      <c r="AB45" s="200"/>
      <c r="AC45" s="201"/>
      <c r="AD45" s="188"/>
      <c r="AE45" s="188"/>
      <c r="AF45" s="188"/>
      <c r="AG45" s="188"/>
      <c r="AH45" s="188"/>
      <c r="AI45" s="188"/>
      <c r="AJ45" s="188"/>
      <c r="AK45" s="188"/>
      <c r="AL45" s="188"/>
      <c r="AM45" s="188"/>
      <c r="AN45" s="200"/>
      <c r="AO45" s="201"/>
      <c r="AP45" s="188"/>
      <c r="AQ45" s="188"/>
      <c r="AR45" s="188"/>
      <c r="AS45" s="188"/>
      <c r="AT45" s="188"/>
      <c r="AU45" s="188"/>
      <c r="AV45" s="188"/>
      <c r="AW45" s="188"/>
      <c r="AX45" s="188"/>
      <c r="AY45" s="188"/>
      <c r="AZ45" s="200"/>
    </row>
    <row r="46" spans="1:52" x14ac:dyDescent="0.2">
      <c r="A46" s="208" t="s">
        <v>19</v>
      </c>
      <c r="B46" s="214"/>
      <c r="C46" s="214"/>
      <c r="D46" s="231">
        <v>757000</v>
      </c>
      <c r="E46" s="240"/>
      <c r="F46" s="240"/>
      <c r="G46" s="240"/>
      <c r="H46" s="240"/>
      <c r="I46" s="240"/>
      <c r="J46" s="240"/>
      <c r="K46" s="240"/>
      <c r="L46" s="240"/>
      <c r="M46" s="240"/>
      <c r="N46" s="240"/>
      <c r="O46" s="240"/>
      <c r="P46" s="240"/>
      <c r="Q46" s="240"/>
      <c r="R46" s="240"/>
      <c r="S46" s="240"/>
      <c r="T46" s="240"/>
      <c r="U46" s="240"/>
      <c r="V46" s="240"/>
      <c r="W46" s="240"/>
      <c r="X46" s="240"/>
      <c r="Y46" s="240"/>
      <c r="Z46" s="240"/>
      <c r="AA46" s="240"/>
      <c r="AB46" s="240"/>
      <c r="AC46" s="240"/>
      <c r="AD46" s="240"/>
      <c r="AE46" s="240"/>
      <c r="AF46" s="240"/>
      <c r="AG46" s="240"/>
      <c r="AH46" s="240"/>
      <c r="AI46" s="240"/>
      <c r="AJ46" s="240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40"/>
      <c r="AX46" s="240"/>
      <c r="AY46" s="240"/>
      <c r="AZ46" s="240"/>
    </row>
    <row r="47" spans="1:52" x14ac:dyDescent="0.2">
      <c r="A47" s="208" t="s">
        <v>190</v>
      </c>
      <c r="B47" s="214"/>
      <c r="C47" s="214"/>
      <c r="D47" s="231">
        <v>256000</v>
      </c>
      <c r="E47" s="240"/>
      <c r="F47" s="240"/>
      <c r="G47" s="240"/>
      <c r="H47" s="240"/>
      <c r="I47" s="240"/>
      <c r="J47" s="240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</row>
    <row r="48" spans="1:52" x14ac:dyDescent="0.2">
      <c r="A48" s="208" t="s">
        <v>106</v>
      </c>
      <c r="B48" s="214"/>
      <c r="C48" s="214"/>
      <c r="D48" s="231">
        <v>304300</v>
      </c>
      <c r="E48" s="240"/>
      <c r="F48" s="240"/>
      <c r="G48" s="240"/>
      <c r="H48" s="240"/>
      <c r="I48" s="240"/>
      <c r="J48" s="240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17"/>
      <c r="Y48" s="217"/>
      <c r="Z48" s="217"/>
      <c r="AA48" s="217"/>
      <c r="AB48" s="217"/>
      <c r="AC48" s="217"/>
      <c r="AD48" s="217"/>
      <c r="AE48" s="217"/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</row>
    <row r="49" spans="1:52" x14ac:dyDescent="0.2">
      <c r="A49" s="241" t="s">
        <v>11</v>
      </c>
      <c r="B49" s="241"/>
      <c r="C49" s="241"/>
      <c r="D49" s="242">
        <f>SUM(D46:D48,D44,D26)</f>
        <v>8000000</v>
      </c>
      <c r="E49" s="218"/>
      <c r="F49" s="218"/>
      <c r="G49" s="218"/>
      <c r="H49" s="218"/>
      <c r="I49" s="218"/>
      <c r="J49" s="218"/>
      <c r="K49" s="218"/>
      <c r="L49" s="218"/>
      <c r="M49" s="218"/>
      <c r="N49" s="218"/>
      <c r="O49" s="218"/>
      <c r="P49" s="219"/>
      <c r="Q49" s="220"/>
      <c r="R49" s="218"/>
      <c r="S49" s="218"/>
      <c r="T49" s="218"/>
      <c r="U49" s="218"/>
      <c r="V49" s="218"/>
      <c r="W49" s="218"/>
      <c r="X49" s="218"/>
      <c r="Y49" s="218"/>
      <c r="Z49" s="218"/>
      <c r="AA49" s="218"/>
      <c r="AB49" s="221"/>
      <c r="AC49" s="220"/>
      <c r="AD49" s="218"/>
      <c r="AE49" s="218"/>
      <c r="AF49" s="218"/>
      <c r="AG49" s="218"/>
      <c r="AH49" s="218"/>
      <c r="AI49" s="218"/>
      <c r="AJ49" s="218"/>
      <c r="AK49" s="218"/>
      <c r="AL49" s="218"/>
      <c r="AM49" s="218"/>
      <c r="AN49" s="221"/>
      <c r="AO49" s="220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21"/>
    </row>
  </sheetData>
  <mergeCells count="12">
    <mergeCell ref="A38:C38"/>
    <mergeCell ref="A26:C26"/>
    <mergeCell ref="A44:C44"/>
    <mergeCell ref="AC1:AN1"/>
    <mergeCell ref="AO1:AZ1"/>
    <mergeCell ref="E1:P1"/>
    <mergeCell ref="A29:C29"/>
    <mergeCell ref="A16:C16"/>
    <mergeCell ref="A21:C21"/>
    <mergeCell ref="A33:C33"/>
    <mergeCell ref="A12:C12"/>
    <mergeCell ref="Q1:AB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1E49CC80523354E84BD1E8BDA5ECBF4" ma:contentTypeVersion="0" ma:contentTypeDescription="A content type to manage public (operations) IDB documents" ma:contentTypeScope="" ma:versionID="e0e894150ff62ade7a87a4bdddc2939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ed0c60aee55836dee446e400aadbc64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6b746e2-960d-40fc-9055-2aaee7227fec}" ma:internalName="TaxCatchAll" ma:showField="CatchAllData" ma:web="ca17b81a-716b-4c53-9a6c-46fd54eb1c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6b746e2-960d-40fc-9055-2aaee7227fec}" ma:internalName="TaxCatchAllLabel" ma:readOnly="true" ma:showField="CatchAllDataLabel" ma:web="ca17b81a-716b-4c53-9a6c-46fd54eb1c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IFD/ICS</Division_x0020_or_x0020_Unit>
    <Other_x0020_Author xmlns="9c571b2f-e523-4ab2-ba2e-09e151a03ef4" xsi:nil="true"/>
    <Region xmlns="9c571b2f-e523-4ab2-ba2e-09e151a03ef4" xsi:nil="true"/>
    <IDBDocs_x0020_Number xmlns="9c571b2f-e523-4ab2-ba2e-09e151a03ef4">40698786</IDBDocs_x0020_Number>
    <Document_x0020_Author xmlns="9c571b2f-e523-4ab2-ba2e-09e151a03ef4">Posadas, Arnaldo Enrique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GY-L1044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DS-SEC</Webtopic>
    <Identifier xmlns="9c571b2f-e523-4ab2-ba2e-09e151a03ef4"> TECFILE</Identifier>
    <Publishing_x0020_House xmlns="9c571b2f-e523-4ab2-ba2e-09e151a03ef4" xsi:nil="true"/>
    <Document_x0020_Language_x0020_IDB xmlns="9c571b2f-e523-4ab2-ba2e-09e151a03ef4">English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683CF167-43DD-4DC3-9649-6C84502A6F3D}"/>
</file>

<file path=customXml/itemProps2.xml><?xml version="1.0" encoding="utf-8"?>
<ds:datastoreItem xmlns:ds="http://schemas.openxmlformats.org/officeDocument/2006/customXml" ds:itemID="{F9E75962-B631-44BC-98D8-D1C70C870189}"/>
</file>

<file path=customXml/itemProps3.xml><?xml version="1.0" encoding="utf-8"?>
<ds:datastoreItem xmlns:ds="http://schemas.openxmlformats.org/officeDocument/2006/customXml" ds:itemID="{940273A9-0020-4427-B638-3443EE624520}"/>
</file>

<file path=customXml/itemProps4.xml><?xml version="1.0" encoding="utf-8"?>
<ds:datastoreItem xmlns:ds="http://schemas.openxmlformats.org/officeDocument/2006/customXml" ds:itemID="{3D6CCCA6-822F-4109-97D7-487425F1030C}"/>
</file>

<file path=customXml/itemProps5.xml><?xml version="1.0" encoding="utf-8"?>
<ds:datastoreItem xmlns:ds="http://schemas.openxmlformats.org/officeDocument/2006/customXml" ds:itemID="{0DF1F44C-06BB-4006-B615-7F75373042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Consolidated</vt:lpstr>
      <vt:lpstr>Component 1</vt:lpstr>
      <vt:lpstr>Component 2</vt:lpstr>
      <vt:lpstr>Project Administration</vt:lpstr>
      <vt:lpstr>Evaluation, Audits, and Conting</vt:lpstr>
      <vt:lpstr>Detailed Procurement Plan</vt:lpstr>
      <vt:lpstr>Procurement Plan Summary</vt:lpstr>
      <vt:lpstr>POA - PEP </vt:lpstr>
      <vt:lpstr>'Component 1'!Print_Area</vt:lpstr>
      <vt:lpstr>'Component 2'!Print_Area</vt:lpstr>
      <vt:lpstr>'Detailed Procurement Plan'!Print_Area</vt:lpstr>
      <vt:lpstr>'Evaluation, Audits, and Conting'!Print_Area</vt:lpstr>
      <vt:lpstr>'Project Administration'!Print_Area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Detailed Budget, Procurement Plan, and PEP</dc:title>
  <dc:creator>Administrator</dc:creator>
  <cp:lastModifiedBy>IADB</cp:lastModifiedBy>
  <cp:lastPrinted>2014-07-09T15:50:01Z</cp:lastPrinted>
  <dcterms:created xsi:type="dcterms:W3CDTF">2006-06-05T16:29:21Z</dcterms:created>
  <dcterms:modified xsi:type="dcterms:W3CDTF">2016-11-03T19:33:50Z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0x01010046CF21643EE8D14686A648AA6DAD089200C1E49CC80523354E84BD1E8BDA5ECBF4</vt:lpwstr>
  </property>
  <property fmtid="{D5CDD505-2E9C-101B-9397-08002B2CF9AE}" pid="6" name="TaxKeywordTaxHTField">
    <vt:lpwstr/>
  </property>
  <property fmtid="{D5CDD505-2E9C-101B-9397-08002B2CF9AE}" pid="7" name="Series Operations IDB">
    <vt:lpwstr>4;#Unclassified|a6dff32e-d477-44cd-a56b-85efe9e0a56c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4;#Unclassified|a6dff32e-d477-44cd-a56b-85efe9e0a56c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5;#IDBDocs|cca77002-e150-4b2d-ab1f-1d7a7cdcae16</vt:lpwstr>
  </property>
</Properties>
</file>