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890" yWindow="705" windowWidth="17775" windowHeight="9240" activeTab="1"/>
  </bookViews>
  <sheets>
    <sheet name="Summary (I, II, III) " sheetId="6" r:id="rId1"/>
    <sheet name="Resumen (I, II, III)" sheetId="9" r:id="rId2"/>
    <sheet name="DEM (Strategic Alignment)" sheetId="5" r:id="rId3"/>
    <sheet name="DEM (Evaluability)" sheetId="7" r:id="rId4"/>
    <sheet name="DEM (Additionality)" sheetId="8" r:id="rId5"/>
  </sheets>
  <definedNames>
    <definedName name="OLE_LINK5" localSheetId="4">'DEM (Additionality)'!#REF!</definedName>
    <definedName name="OLE_LINK5" localSheetId="3">'DEM (Evaluability)'!#REF!</definedName>
    <definedName name="OLE_LINK5" localSheetId="2">'DEM (Strategic Alignment)'!#REF!</definedName>
    <definedName name="_xlnm.Print_Area" localSheetId="3">'DEM (Evaluability)'!$A$1:$N$104</definedName>
  </definedNames>
  <calcPr calcId="145621"/>
</workbook>
</file>

<file path=xl/calcChain.xml><?xml version="1.0" encoding="utf-8"?>
<calcChain xmlns="http://schemas.openxmlformats.org/spreadsheetml/2006/main">
  <c r="H60" i="7" l="1"/>
  <c r="H61" i="7"/>
  <c r="H38" i="7" l="1"/>
  <c r="D11" i="8" l="1"/>
  <c r="B22" i="9" s="1"/>
  <c r="B29" i="9"/>
  <c r="B28" i="9"/>
  <c r="B27" i="9"/>
  <c r="B26" i="9"/>
  <c r="B25" i="9"/>
  <c r="B24" i="9"/>
  <c r="B23" i="9"/>
  <c r="B29" i="6"/>
  <c r="B28" i="6"/>
  <c r="B27" i="6"/>
  <c r="B26" i="6"/>
  <c r="B25" i="6"/>
  <c r="B24" i="6"/>
  <c r="B23" i="6"/>
  <c r="H68" i="7"/>
  <c r="H67" i="7"/>
  <c r="H66" i="7"/>
  <c r="H65" i="7"/>
  <c r="H64" i="7"/>
  <c r="H63" i="7"/>
  <c r="H59" i="7"/>
  <c r="H58" i="7"/>
  <c r="H57" i="7"/>
  <c r="H84" i="7"/>
  <c r="H88" i="7"/>
  <c r="H87" i="7"/>
  <c r="H86" i="7"/>
  <c r="H85" i="7"/>
  <c r="H91" i="7"/>
  <c r="H92" i="7"/>
  <c r="H93" i="7"/>
  <c r="H94" i="7"/>
  <c r="H90" i="7"/>
  <c r="H80" i="7"/>
  <c r="H81" i="7"/>
  <c r="H79" i="7"/>
  <c r="H29" i="7"/>
  <c r="H104" i="7"/>
  <c r="H103" i="7"/>
  <c r="H101" i="7"/>
  <c r="H100" i="7"/>
  <c r="H76" i="7"/>
  <c r="H75" i="7"/>
  <c r="H74" i="7"/>
  <c r="H53" i="7"/>
  <c r="H52" i="7"/>
  <c r="H51" i="7"/>
  <c r="H50" i="7"/>
  <c r="H48" i="7"/>
  <c r="H47" i="7"/>
  <c r="H46" i="7"/>
  <c r="H45" i="7"/>
  <c r="H44" i="7"/>
  <c r="H43" i="7"/>
  <c r="H41" i="7"/>
  <c r="H40" i="7"/>
  <c r="H39" i="7"/>
  <c r="H37" i="7"/>
  <c r="H36" i="7"/>
  <c r="H34" i="7"/>
  <c r="H33" i="7"/>
  <c r="H32" i="7"/>
  <c r="H31" i="7"/>
  <c r="H30" i="7"/>
  <c r="H27" i="7"/>
  <c r="H26" i="7" s="1"/>
  <c r="H24" i="7"/>
  <c r="H23" i="7"/>
  <c r="H22" i="7"/>
  <c r="H21" i="7"/>
  <c r="H19" i="7"/>
  <c r="H18" i="7"/>
  <c r="H17" i="7"/>
  <c r="H16" i="7"/>
  <c r="H15" i="7"/>
  <c r="H14" i="7"/>
  <c r="G147" i="5"/>
  <c r="G145" i="5"/>
  <c r="G140" i="5"/>
  <c r="G139" i="5"/>
  <c r="G138" i="5"/>
  <c r="G137" i="5"/>
  <c r="G136" i="5"/>
  <c r="G135" i="5"/>
  <c r="G134" i="5"/>
  <c r="G133" i="5"/>
  <c r="G132" i="5"/>
  <c r="G131" i="5"/>
  <c r="G130" i="5"/>
  <c r="G129" i="5"/>
  <c r="G128" i="5"/>
  <c r="G127" i="5"/>
  <c r="G125" i="5"/>
  <c r="G124" i="5"/>
  <c r="G123" i="5"/>
  <c r="G122" i="5"/>
  <c r="G121" i="5"/>
  <c r="G120" i="5"/>
  <c r="G118" i="5"/>
  <c r="G117" i="5"/>
  <c r="G116" i="5"/>
  <c r="G115" i="5"/>
  <c r="G114" i="5"/>
  <c r="G113" i="5"/>
  <c r="G112" i="5"/>
  <c r="G111" i="5"/>
  <c r="G110" i="5"/>
  <c r="G109" i="5"/>
  <c r="G107" i="5"/>
  <c r="G106" i="5"/>
  <c r="G105" i="5"/>
  <c r="G104" i="5"/>
  <c r="G103" i="5"/>
  <c r="G102" i="5"/>
  <c r="G101" i="5"/>
  <c r="G100" i="5"/>
  <c r="G99" i="5"/>
  <c r="G98" i="5"/>
  <c r="G97" i="5"/>
  <c r="G96" i="5"/>
  <c r="G95" i="5"/>
  <c r="G94" i="5"/>
  <c r="G92" i="5"/>
  <c r="G91" i="5"/>
  <c r="G90" i="5"/>
  <c r="G89" i="5"/>
  <c r="G88" i="5"/>
  <c r="G87" i="5"/>
  <c r="G86" i="5"/>
  <c r="G85" i="5"/>
  <c r="G84" i="5"/>
  <c r="G83" i="5"/>
  <c r="G82" i="5"/>
  <c r="G81" i="5"/>
  <c r="G80" i="5"/>
  <c r="G79" i="5"/>
  <c r="G78" i="5"/>
  <c r="G77" i="5"/>
  <c r="G74" i="5"/>
  <c r="G73" i="5"/>
  <c r="G72" i="5"/>
  <c r="G71" i="5"/>
  <c r="G70" i="5"/>
  <c r="G68" i="5"/>
  <c r="G67" i="5"/>
  <c r="G66" i="5"/>
  <c r="G64" i="5"/>
  <c r="G63" i="5"/>
  <c r="G62" i="5"/>
  <c r="G61" i="5"/>
  <c r="G60" i="5"/>
  <c r="G58" i="5"/>
  <c r="G57" i="5"/>
  <c r="G56" i="5"/>
  <c r="G55" i="5"/>
  <c r="G53" i="5"/>
  <c r="G52" i="5"/>
  <c r="G51" i="5"/>
  <c r="G50" i="5"/>
  <c r="G49" i="5"/>
  <c r="G48" i="5"/>
  <c r="G45" i="5"/>
  <c r="G44" i="5"/>
  <c r="G43" i="5"/>
  <c r="G42" i="5"/>
  <c r="G41" i="5"/>
  <c r="G39" i="5"/>
  <c r="G38" i="5"/>
  <c r="G37" i="5"/>
  <c r="G35" i="5"/>
  <c r="G34" i="5"/>
  <c r="G33" i="5"/>
  <c r="G31" i="5"/>
  <c r="G30" i="5"/>
  <c r="G29" i="5"/>
  <c r="G28" i="5"/>
  <c r="G27" i="5"/>
  <c r="G26" i="5"/>
  <c r="G25" i="5"/>
  <c r="G24" i="5"/>
  <c r="G23" i="5"/>
  <c r="G22" i="5"/>
  <c r="G21" i="5"/>
  <c r="G20" i="5"/>
  <c r="G19" i="5"/>
  <c r="G18" i="5"/>
  <c r="G17" i="5"/>
  <c r="G16" i="5"/>
  <c r="G15" i="5"/>
  <c r="G14" i="5"/>
  <c r="G13" i="5"/>
  <c r="G154" i="5"/>
  <c r="G153" i="5" s="1"/>
  <c r="G152" i="5"/>
  <c r="G151" i="5"/>
  <c r="G150" i="5"/>
  <c r="G149" i="5"/>
  <c r="G146" i="5"/>
  <c r="G143" i="5" s="1"/>
  <c r="G144" i="5"/>
  <c r="H35" i="7" l="1"/>
  <c r="H62" i="7"/>
  <c r="H20" i="7"/>
  <c r="G75" i="5"/>
  <c r="H99" i="7"/>
  <c r="G148" i="5"/>
  <c r="G11" i="5"/>
  <c r="G46" i="5"/>
  <c r="H102" i="7"/>
  <c r="H42" i="7"/>
  <c r="H73" i="7"/>
  <c r="H78" i="7"/>
  <c r="H89" i="7"/>
  <c r="H49" i="7"/>
  <c r="H13" i="7"/>
  <c r="H83" i="7"/>
  <c r="H56" i="7"/>
  <c r="H28" i="7"/>
  <c r="B22" i="6"/>
  <c r="H82" i="7" l="1"/>
  <c r="H77" i="7" s="1"/>
  <c r="H72" i="7" s="1"/>
  <c r="B17" i="6" s="1"/>
  <c r="H96" i="7"/>
  <c r="H25" i="7"/>
  <c r="H12" i="7" s="1"/>
  <c r="B15" i="9" s="1"/>
  <c r="H55" i="7"/>
  <c r="B17" i="9"/>
  <c r="B18" i="6" l="1"/>
  <c r="B18" i="9"/>
  <c r="B16" i="9"/>
  <c r="B14" i="9" s="1"/>
  <c r="B13" i="9" s="1"/>
  <c r="B16" i="6"/>
  <c r="B15" i="6"/>
  <c r="B14" i="6" l="1"/>
  <c r="B13" i="6" s="1"/>
</calcChain>
</file>

<file path=xl/sharedStrings.xml><?xml version="1.0" encoding="utf-8"?>
<sst xmlns="http://schemas.openxmlformats.org/spreadsheetml/2006/main" count="533" uniqueCount="399">
  <si>
    <t xml:space="preserve">       Evaluation aspects required to be defined at project design</t>
  </si>
  <si>
    <t xml:space="preserve">         Accounting and Reporting</t>
  </si>
  <si>
    <t>I. Monitoring</t>
  </si>
  <si>
    <t>The definition of the counterfactual was done at the appropriate level (groups, organizations or individuals), taking into account that it may be necessary to assign groups in order to evaluate (i) interventions with sizeable spillover effects, (ii) interventions delivered to whole groups.</t>
  </si>
  <si>
    <t xml:space="preserve">         Shopping Method</t>
  </si>
  <si>
    <t xml:space="preserve">         Information System</t>
  </si>
  <si>
    <t xml:space="preserve">         Contracting individual consultant</t>
  </si>
  <si>
    <t xml:space="preserve">         National Public Bidding</t>
  </si>
  <si>
    <t>Section 5. Monitoring &amp; Evaluation – Area Rating</t>
  </si>
  <si>
    <t>4. Ex ante Economic Analysis</t>
  </si>
  <si>
    <t>Country Strategy Results Matrix</t>
  </si>
  <si>
    <t>Country Program Results Matrix</t>
  </si>
  <si>
    <t xml:space="preserve">     Country Strategy Results Matrix</t>
  </si>
  <si>
    <t xml:space="preserve">     Country Program Results Matrix</t>
  </si>
  <si>
    <t xml:space="preserve">There is at least one indicator is identified for each output.
Indicators are the selected metrics by which it is verified if the desired change is taking place. </t>
  </si>
  <si>
    <t>Overall risk rate = magnitude of risks*likelihood</t>
  </si>
  <si>
    <t>The project relies on the use of country systems (VPC/PDP criteria)</t>
  </si>
  <si>
    <t xml:space="preserve">Risk Matrix </t>
  </si>
  <si>
    <t>Section 5: Project Monitoring Report (PMR)</t>
  </si>
  <si>
    <t xml:space="preserve">         Treasury</t>
  </si>
  <si>
    <t xml:space="preserve">         External control</t>
  </si>
  <si>
    <t xml:space="preserve">         Budget</t>
  </si>
  <si>
    <t xml:space="preserve">     Lending Program</t>
  </si>
  <si>
    <t xml:space="preserve">     Regional Development Goals</t>
  </si>
  <si>
    <t>Fill in with description of knowledge gaps and what evidence the evaluation is expected to generate with respect to them.</t>
  </si>
  <si>
    <t>Every indicator has a target value. A target is a predetermined level of success that is expected within a specified timeframe. In the case of performance-based loans the accomplishment of targets trigger disbursement, otherwise targets are indicative directions for change.</t>
  </si>
  <si>
    <t>Every indicator has one source of data, or a clear plan for collecting it.</t>
  </si>
  <si>
    <t>The desired improvements (effects) as a result of the project are clearly stated. 
The outcome (s) should describe what is expected to be different as a result of the delivery of project outputs have been delivered by the project; NOT what the project is going to do. 
They are stated as expected, verifiable achievements (i.e. increased reading scores for children, decrease in malnutrition, etc. are project outcomes of cash transfer programs. Potable water access 24/7 can be an outcome of a water project. Lower transportation cost is an outcome of a roads project. Reduced time or cost for legalizing a business is a public sector project outcome.)</t>
  </si>
  <si>
    <t>Project deliverables are clearly specified.
Outputs are project “deliverables”. They summarize what the project is contractually accountable to provide. They are stated as expected, verifiable achievements. 
(i.e. school access increased, children de-wormed, hectares planted, new procedures operational, personnel trained, # of connections to clean water)</t>
  </si>
  <si>
    <t>Section 3: Outcomes</t>
  </si>
  <si>
    <t>Section 4: Outputs</t>
  </si>
  <si>
    <t xml:space="preserve">There is at least one indicator is identified for each outcome.
Indicators are the selected metrics by which it is verified if the desired change is taking place. </t>
  </si>
  <si>
    <t xml:space="preserve">Section 3. Program Logic </t>
  </si>
  <si>
    <t>Section 1: Vertical Logic</t>
  </si>
  <si>
    <t>Lending Program</t>
  </si>
  <si>
    <t>Regional Development Goals</t>
  </si>
  <si>
    <t xml:space="preserve">     Percentage that are women</t>
  </si>
  <si>
    <t>Percentage of power generation capacity from low-carbon sources over total generation capacity funded by IDB</t>
  </si>
  <si>
    <t>Number of people given access to improved public low-carbon transportation systems</t>
  </si>
  <si>
    <t xml:space="preserve">     Percentage of people that are:</t>
  </si>
  <si>
    <t>National frameworks for climate change mitigation supported</t>
  </si>
  <si>
    <t>Climate change pilot projects in agriculture, energy, health, water and sanitation, transport, and housing</t>
  </si>
  <si>
    <t>The Bank and borrower have agreed to use the results matrix and the activities defined in the PMR  as the Monitoring Plan for the operation</t>
  </si>
  <si>
    <t>The intended beneficiary population is clearly identified (households, localities, firms, users, or overall population)</t>
  </si>
  <si>
    <t xml:space="preserve">          Girls</t>
  </si>
  <si>
    <t xml:space="preserve">          Boys</t>
  </si>
  <si>
    <t xml:space="preserve">          All</t>
  </si>
  <si>
    <t xml:space="preserve">     Costa Rica</t>
  </si>
  <si>
    <t xml:space="preserve">     Ecuador</t>
  </si>
  <si>
    <t xml:space="preserve">     El Salvador</t>
  </si>
  <si>
    <t xml:space="preserve">     Guatemala</t>
  </si>
  <si>
    <t xml:space="preserve">     Guyana</t>
  </si>
  <si>
    <t xml:space="preserve">     Haiti</t>
  </si>
  <si>
    <t xml:space="preserve">     Honduras</t>
  </si>
  <si>
    <t xml:space="preserve">     Jamaica</t>
  </si>
  <si>
    <t xml:space="preserve">     Nicaragua</t>
  </si>
  <si>
    <t xml:space="preserve">     Paraguay</t>
  </si>
  <si>
    <t xml:space="preserve">     Suriname</t>
  </si>
  <si>
    <t xml:space="preserve">     Belize</t>
  </si>
  <si>
    <t xml:space="preserve">     Bolivia</t>
  </si>
  <si>
    <t xml:space="preserve">     Panama</t>
  </si>
  <si>
    <t xml:space="preserve">     Dominican Republic</t>
  </si>
  <si>
    <t xml:space="preserve">     Barbados</t>
  </si>
  <si>
    <t>Countries with planning capacity in mitigation and adaptation of climate change</t>
  </si>
  <si>
    <t>Stabilization of CO2 equivalent emissions (metric tons per habitant)</t>
  </si>
  <si>
    <t>Yes/No</t>
  </si>
  <si>
    <t>Program Diagnosis</t>
  </si>
  <si>
    <t xml:space="preserve">Results Matrix Quality </t>
  </si>
  <si>
    <t>Monitoring mechanisms have been planned and budgeted.</t>
  </si>
  <si>
    <t>Annual reported economic damages from natural desasters</t>
  </si>
  <si>
    <t>Proportion of terrestrial and marine areas protected to total territorial area (%)</t>
  </si>
  <si>
    <t>Annual growth rate of agricultural GDP (%)</t>
  </si>
  <si>
    <t>Students benefited by education projects (girls, boys)</t>
  </si>
  <si>
    <t>Teachers trained</t>
  </si>
  <si>
    <t xml:space="preserve">There is at least one indicator is identified for each impact.
Indicators are the selected metrics by which it is verified if the desired change is taking place. </t>
  </si>
  <si>
    <t>Section 2: Impact of the program</t>
  </si>
  <si>
    <t xml:space="preserve">General </t>
  </si>
  <si>
    <t>Households with new or upgraded water supply</t>
  </si>
  <si>
    <t xml:space="preserve">          Indigenous</t>
  </si>
  <si>
    <t xml:space="preserve">          Afro-descendant</t>
  </si>
  <si>
    <t>Km of inter-urban roads build or maintained/upgraded</t>
  </si>
  <si>
    <t>Km of electricity transmission and distribution lines installed or upgraded</t>
  </si>
  <si>
    <t>Mitigation Measures</t>
  </si>
  <si>
    <t>Municipal or other sub-national governments supported</t>
  </si>
  <si>
    <t>Cities benefited with citizen security projects</t>
  </si>
  <si>
    <t>Lending to small and vulnerable countries</t>
  </si>
  <si>
    <t>Number of projects with components contributing to improved management of terrestial and marine protected areas</t>
  </si>
  <si>
    <t>Farmers given access to improved agricultural services and investments</t>
  </si>
  <si>
    <t xml:space="preserve">     Percentage thay are:</t>
  </si>
  <si>
    <t>Gini coefficient of per capita household income inequality</t>
  </si>
  <si>
    <t>Share of youth ages 15 to19 who complete ninth grade</t>
  </si>
  <si>
    <t>Maternal mortality ratio</t>
  </si>
  <si>
    <t>Infant mortality ratio</t>
  </si>
  <si>
    <t>Share of formal employment in total employment</t>
  </si>
  <si>
    <t>Infrastructure for competitiveness and social welfare</t>
  </si>
  <si>
    <r>
      <t>Paved road coverage (Km/Km</t>
    </r>
    <r>
      <rPr>
        <b/>
        <vertAlign val="superscript"/>
        <sz val="10"/>
        <rFont val="Arial"/>
        <family val="2"/>
      </rPr>
      <t>2</t>
    </r>
    <r>
      <rPr>
        <b/>
        <sz val="10"/>
        <rFont val="Arial"/>
        <family val="2"/>
      </rPr>
      <t>)</t>
    </r>
  </si>
  <si>
    <t xml:space="preserve">     Uruguay</t>
  </si>
  <si>
    <t xml:space="preserve">     Sector</t>
  </si>
  <si>
    <t xml:space="preserve">     Geographic</t>
  </si>
  <si>
    <t xml:space="preserve">     Mitigation</t>
  </si>
  <si>
    <t xml:space="preserve">     Adaptation</t>
  </si>
  <si>
    <t xml:space="preserve">     Sustainable practices</t>
  </si>
  <si>
    <t xml:space="preserve">     Infrastructure</t>
  </si>
  <si>
    <t xml:space="preserve">     Regional Initiatives</t>
  </si>
  <si>
    <t xml:space="preserve">     Institutional Strengthening</t>
  </si>
  <si>
    <t xml:space="preserve">     Regional Public Goods</t>
  </si>
  <si>
    <t xml:space="preserve">     Capacity Development</t>
  </si>
  <si>
    <t>Section 7. Additionality</t>
  </si>
  <si>
    <t>Section 6. Risk Management</t>
  </si>
  <si>
    <t>Homicides per 100,000 inhabitants</t>
  </si>
  <si>
    <t>Competitive regional and global international integration</t>
  </si>
  <si>
    <t>Trade openness (trade as percent of GDP)</t>
  </si>
  <si>
    <t>Intraregional trade in LAC as percent of total merchandise trade</t>
  </si>
  <si>
    <t>Bank Output Contribution to Regional Development Goals 2012-2015</t>
  </si>
  <si>
    <t>Protecting the environment, responding to climate change, promoting renewable energy, and enhancing food security</t>
  </si>
  <si>
    <t>Ensure that the source, or means for collecting data (for outcomes, outputs and activities) actually exist, either with the executing agency or/and with the IDB.</t>
  </si>
  <si>
    <t>Individuals (all, indigenous, afro-descendant) receiving a basic package of health services</t>
  </si>
  <si>
    <t>Households with new or upgraded sanitary connections</t>
  </si>
  <si>
    <t>Individuals (all, indigenous, afro-descendant) receiving targeted anti-poverty programs</t>
  </si>
  <si>
    <t>Individuals (all, men, women, youth) benefited from programs to promote higher labor market productivity</t>
  </si>
  <si>
    <t>Score</t>
  </si>
  <si>
    <t>Development Effectiveness Matrix</t>
  </si>
  <si>
    <t>Criterion</t>
  </si>
  <si>
    <t>Summary</t>
  </si>
  <si>
    <t xml:space="preserve">     Percentage of households with new or upgraded sanitary connections that are:</t>
  </si>
  <si>
    <t xml:space="preserve">     Percentage of households with new or upgraded dwellings that are:</t>
  </si>
  <si>
    <t>Micro/small/medium productive enterprises financed</t>
  </si>
  <si>
    <t>Public financial systems implemented or upgraded (budged, treasury, accounting, debt, and revenues)</t>
  </si>
  <si>
    <t>Persons incorporated into a civil or identification registry</t>
  </si>
  <si>
    <t xml:space="preserve">     Percentage who are:</t>
  </si>
  <si>
    <t xml:space="preserve">          Women</t>
  </si>
  <si>
    <t xml:space="preserve">          Men</t>
  </si>
  <si>
    <t>Regional and sub-regional integration agreements and cooperation initiatives supported</t>
  </si>
  <si>
    <t>Information &amp; References</t>
  </si>
  <si>
    <t>Maximum Score</t>
  </si>
  <si>
    <t>II. Development Outcomes - Evaluability</t>
  </si>
  <si>
    <t>III. IDB´s Role - Additionality</t>
  </si>
  <si>
    <t>1. IDB Strategic Development Objectives</t>
  </si>
  <si>
    <t>2. Country Strategy Development Objectives</t>
  </si>
  <si>
    <t>6. Risks &amp; Mitigation Monitoring Matrix</t>
  </si>
  <si>
    <t>3. Evidence-based Assessment &amp; Solution</t>
  </si>
  <si>
    <t>Lending for poverty reduction and equity enhancement</t>
  </si>
  <si>
    <t>Lending to support climate chance initiatives, renewable energy and environmental sustainability</t>
  </si>
  <si>
    <t xml:space="preserve">Lending to support regional cooperation and integration </t>
  </si>
  <si>
    <t>Social policy for equity and productivity</t>
  </si>
  <si>
    <t>Extreme poverty rate</t>
  </si>
  <si>
    <t>Percent of households with electricity</t>
  </si>
  <si>
    <t>Proportion of urban population living in dwellings with hard floor</t>
  </si>
  <si>
    <t>Institutions for growth and social welfare</t>
  </si>
  <si>
    <t>Ratio of actual to potencial tax revenue</t>
  </si>
  <si>
    <t>Percent of firms using Banks to finance investments</t>
  </si>
  <si>
    <t>Percent of children under 5 whose birth was registered</t>
  </si>
  <si>
    <t>Public expenditure managed at the decentralized level as % total public expenditure</t>
  </si>
  <si>
    <t>Foreing direct investment net inflows as percent of GDP</t>
  </si>
  <si>
    <t xml:space="preserve">               Advanced use of National System</t>
  </si>
  <si>
    <t xml:space="preserve">               Use of some National Sub-System</t>
  </si>
  <si>
    <t xml:space="preserve">       Instructions:</t>
  </si>
  <si>
    <t xml:space="preserve">     Beneficiaries (Headcount or benefits accruing to the poor in CBA)</t>
  </si>
  <si>
    <t>The main problem being addressed by the project is clearly identified</t>
  </si>
  <si>
    <t>The sum of the total planned costs for all outputs is equivalent to the total project amount (including counterpart) detailed in the Loan Proposal.</t>
  </si>
  <si>
    <t>Identified risks have been rated for magnitude</t>
  </si>
  <si>
    <t>Identified risks have been rated for likelihood</t>
  </si>
  <si>
    <t>Major risks have identified proper mitigation measures</t>
  </si>
  <si>
    <t>Mitigation measures have indicators for tracking their implementation</t>
  </si>
  <si>
    <t>The project uses another country system different from the ones above for implementing the program</t>
  </si>
  <si>
    <t>Diagnosis takes into account specific country characteristics in the area of project intervention</t>
  </si>
  <si>
    <t>Incidence of waterborne diseases (per 100,000 inhabitants)</t>
  </si>
  <si>
    <t>The project is included in the CPD of the corresponding year</t>
  </si>
  <si>
    <t>Indicator and baseline for Project included in the Country Program Document</t>
  </si>
  <si>
    <t xml:space="preserve"> Provide justification of the relevance of this project to current country development challenges</t>
  </si>
  <si>
    <t>Provide document number for Country Program Matrix</t>
  </si>
  <si>
    <t xml:space="preserve">         Internal Audit</t>
  </si>
  <si>
    <t>I. Strategic Alignment</t>
  </si>
  <si>
    <t>;</t>
  </si>
  <si>
    <t xml:space="preserve">     The project uses another country system different from the ones above for implementing the program</t>
  </si>
  <si>
    <t xml:space="preserve">     Bahamas</t>
  </si>
  <si>
    <t xml:space="preserve">     Trinidad and Tobago</t>
  </si>
  <si>
    <t>Number of jobs added to formal sector</t>
  </si>
  <si>
    <t xml:space="preserve">     Percentage of households with new or upgraded water supply that are:</t>
  </si>
  <si>
    <t>Number of households with new or upgraded dwellings</t>
  </si>
  <si>
    <t>Number of public trade officials and private entrepreneurs trained in trade and investment</t>
  </si>
  <si>
    <t>Number of cross border and transnational projects supported (infrastructure and customs, etc)</t>
  </si>
  <si>
    <t>Number of international trade transactions financed</t>
  </si>
  <si>
    <t>Mobilization volume by NSG financed projects/companies</t>
  </si>
  <si>
    <t>Environmental &amp; social risk classification</t>
  </si>
  <si>
    <t>If country strategy matrix or country program matrix are not available</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</si>
  <si>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</si>
  <si>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</si>
  <si>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</si>
  <si>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 Development Effectiveness Matrix for Sovereign Guaranteed Operations </t>
  </si>
  <si>
    <t>See "Guidelines for  the Development Effectiveness Matrix for Sovereign Operations, Part I" for more detailed instructions</t>
  </si>
  <si>
    <t xml:space="preserve">Section 2. Country Strategy/Country Program Alignment  </t>
  </si>
  <si>
    <t xml:space="preserve">Section 1. IDB-9 Strategic Alignment </t>
  </si>
  <si>
    <t>Current Country Strategy (CS)  has a Results Matrix</t>
  </si>
  <si>
    <t>The Country Strategy (CS or CSU) result matrix objective has an indicator and baseline for that objective</t>
  </si>
  <si>
    <t xml:space="preserve">Link final project impact/outcome to country program indicator for the project </t>
  </si>
  <si>
    <t>If current Country Strategy DOES NOT have a result matrix, Is there a Board approved Country Strategy Update (CSU)?</t>
  </si>
  <si>
    <t>Aligned</t>
  </si>
  <si>
    <t xml:space="preserve">      Relevance of this project to country development challenges (If not aligned to country strategy or country program)</t>
  </si>
  <si>
    <t>Part II  - Evaluability</t>
  </si>
  <si>
    <t>See "Guidelines for  the Development Effectiveness Matrix for Sovereign Operations, Part II" for more detailed instructions</t>
  </si>
  <si>
    <t>Instructions:</t>
  </si>
  <si>
    <t xml:space="preserve">Empirical evidence of the main determinants of the problem  is provided (See Guidelines for guidance on what constitute sufficient empirical evidence) </t>
  </si>
  <si>
    <t>The main factors (or causes) contributing to the problem are clearly identified</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</si>
  <si>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</si>
  <si>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</si>
  <si>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</si>
  <si>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</si>
  <si>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The dimension of proposed solution is related to the objective of the project and its magnitude</t>
  </si>
  <si>
    <t>Information about the applicability of the intervention in the country where it is implemented is provided (external validity)</t>
  </si>
  <si>
    <t xml:space="preserve">The desired medium- or long-term impacts are stated in the POD and are clearly related to the country strategy/country program results matrix for that sector or area of intervention. In fact, the impact of the project usually is the same as the stated sector objective and indicator for a country strategy result matrix.
A single project may generally not the sole means for attaining the general objective; it may only contributes towards the general objective indirectly. Several other country and/ or sector programs are needed to support the achievement of the general objective or desired impact. They are specified as an expected verifiable achievement that is expected as a medium- or long-term result of the intervention.
</t>
  </si>
  <si>
    <t xml:space="preserve">Every indicator has a baseline value or a predetermined starting point for subsequent comparison of performance. </t>
  </si>
  <si>
    <t xml:space="preserve">Every indicator has a baseline value or a predetermined starting point for subsequent comparison of performance. 
</t>
  </si>
  <si>
    <t xml:space="preserve">Every indicator has a baseline value or a predetermined starting point for subsequent comparison of performance.                                                                                                             </t>
  </si>
  <si>
    <t>Total project costs are grouped by each expected output</t>
  </si>
  <si>
    <t>Costs for each output have annual expected amounts</t>
  </si>
  <si>
    <t xml:space="preserve">Outputs indicators have annual targets </t>
  </si>
  <si>
    <t>The project has an evaluation plan in accordance to the Bank's guidelines for DEM of SG operations</t>
  </si>
  <si>
    <t>Fill in the overall risk rate (PDP validates)</t>
  </si>
  <si>
    <t>Fill in with the environmental &amp; social risk Classification (ESG validates)</t>
  </si>
  <si>
    <t xml:space="preserve">       Method used to evaluate results</t>
  </si>
  <si>
    <t>Part III  - Additionality</t>
  </si>
  <si>
    <t>Identify country system used</t>
  </si>
  <si>
    <t>Provide reference to how this is achieved</t>
  </si>
  <si>
    <r>
      <t xml:space="preserve">    </t>
    </r>
    <r>
      <rPr>
        <b/>
        <i/>
        <sz val="10"/>
        <rFont val="Arial"/>
        <family val="2"/>
      </rPr>
      <t xml:space="preserve"> Financial Management</t>
    </r>
  </si>
  <si>
    <r>
      <t xml:space="preserve">    </t>
    </r>
    <r>
      <rPr>
        <b/>
        <i/>
        <sz val="10"/>
        <rFont val="Arial"/>
        <family val="2"/>
      </rPr>
      <t xml:space="preserve"> Procurement</t>
    </r>
  </si>
  <si>
    <t>See "Guidelines for  the Development Effectiveness Matrix for Sovereign Operations, Part III" for more detailed instructions</t>
  </si>
  <si>
    <t xml:space="preserve">Methodology to measure incremental benefits Ex post (at completion) </t>
  </si>
  <si>
    <t>The information that needs to be collected (survey questionnaire) and other variables of interest are specified</t>
  </si>
  <si>
    <t>The number of waves of data collection and the timing for data collection have been determined</t>
  </si>
  <si>
    <t>The "Background and Problem Addressed" section of the POD clearly specify the households, localities, firms, persons, among other entities, that are expected to receive good and services delivered by the project, and that fulfill certain characteristics.</t>
  </si>
  <si>
    <t>The "Background and Problem Addressed" section of the POD includes the relationships and interactions that occur among the factors and elements that constitute the problem.</t>
  </si>
  <si>
    <t>The "Background and Problem Addressed" section of the POD includes the basic quantitative and qualitative data that allow for an adequate dimensioning of the factors.</t>
  </si>
  <si>
    <t>The "Background and Problem Addressed" section of the POD includes, in a precise manner, the historical, political, social, and economic context in which the problem arose, as well as those in which its solution will be attempted.</t>
  </si>
  <si>
    <t>The "Background and Problem Addressed" section of the POD includes, in a precise manner, a review of studies or assessments that try to identify and quantify the contribution of the main determinants of the problem. The POD should include the references to these studies.</t>
  </si>
  <si>
    <t>The "Justification" section of the POD includes empirical evidence (quantitative and qualitative updated data) of the effectiveness of similar interventions. The POD should include the references to these studies.</t>
  </si>
  <si>
    <t>The "Background and Problem Addressed" section of the POD includes, in a precise manner, a review of studies or assessments that addresses the degree to which the intervention would hold in the country in which the intervention will be implemented, and in a certain time and moment. The POD should include the references to these studies.</t>
  </si>
  <si>
    <t xml:space="preserve">The results matrix of the project includes selected metrics by which it is verified if the desired change is taking place. </t>
  </si>
  <si>
    <t>The results matrix includes a predetermined quantitative level of impact that is expected within a specified timeframe.
The target value has to be express in the same baseline unit.</t>
  </si>
  <si>
    <t>The results matrix or the monitoring and evaluation plan of the project includes a defined source of data or a clear data collection plan for each impact indicator.</t>
  </si>
  <si>
    <t>The results matrix includes a predetermined quantitative level of good and services that is expected to deliver within a specified timeframe.
The target value has to be express in the same baseline unit.</t>
  </si>
  <si>
    <t>The results matrix or the monitoring and evaluation plan of the project includes a defined source of data or a clear data collection plan for each output indicator.</t>
  </si>
  <si>
    <t>The "Monitoring and Evaluation Plan Annex" of the POD specifies that there is an agreement between the Bank and Borrower to use the results matrix and the activities defined in the Performance Monitoring Report (PMR) as the principal elements for monitoring the operation.</t>
  </si>
  <si>
    <t>The "Monitoring and Evaluation Plan Annex" of the POD specifies the source of data for program monitoring.</t>
  </si>
  <si>
    <t>The "Monitoring and Evaluation Plan Annex" of the POD specifies budget for each evaluation activity though this operation or other financial sources.</t>
  </si>
  <si>
    <t>The "Background and Problem Addressed" section of the POD specifies:
i) clear, accurate, and adequate information about the situation.
ii) the reasons why the situation constitutes a problem requiring a solution.
iii) basic quantitative and qualitative data that allow for an adequate dimensioning of the problem.</t>
  </si>
  <si>
    <t>DEM TUTORIAL
The answer is "yes" if:</t>
  </si>
  <si>
    <t>There is a clear and precise specification on how the proposed intervention will contribute to solve the problems identified in the diagnosis</t>
  </si>
  <si>
    <t>The power analysis takes into account the desired Minimum Detectable Effects and the sample size is defined accordingly</t>
  </si>
  <si>
    <t xml:space="preserve">The "Monitoring and Evaluation Plan Annex" of the POD specifies timelines to design survey tools, collect baseline and follow up surveys. </t>
  </si>
  <si>
    <t>A valid comparison/control group has been selected.</t>
  </si>
  <si>
    <t>Labor</t>
  </si>
  <si>
    <t>Environment</t>
  </si>
  <si>
    <t>The scope of the interventions (mainly addressed by the results matrix) is clearly related to the magnitude of the problem.</t>
  </si>
  <si>
    <t>The results matrix of the project should have a clear definition of the relationships of cause and effect between the different parts of the problem that correspond to the tree levels of objectives: outputs, outcomes and impact.
The vertical logic implies the existence of a model in which: The production of outputs will contribute to the achievement of the outcome of the project. From there, the next level implies that if the outcome is achieved, there will be a significant contribution to the achievement of the impact of the project.</t>
  </si>
  <si>
    <t>The results matrix includes ex ante data of the state of the indicators chosen to monitor and evaluate the impact of the project.
Baselines for impact provide ex ante information on conditions that are expected to change as a contribution of the project. Baselines establish where the project is starting from, and are essential for measuring progress and accomplishment at some later date.</t>
  </si>
  <si>
    <t>The results matrix clearly defines the goods and services being delivered by the project.</t>
  </si>
  <si>
    <t xml:space="preserve">The results matrix includes ex ante data of the state of the indicators chosen to monitor and evaluate the outputs of the project. 
Baselines for outputs define the goods and services being delivered prior to the initiation of the project. Baselines establish where the project is starting from, and are essential for measuring progress and accomplishment at some later date. Adequate baselines must specify ex ante the timing, quantity and quality of good and services to be delivered.
</t>
  </si>
  <si>
    <t>Cost-Benefit Analysis (CBA)</t>
  </si>
  <si>
    <t>The project has an ERR and/or NPV for its main components</t>
  </si>
  <si>
    <t xml:space="preserve">Information on how the ERR and/or NPV was obtained should be included in the “Economic Analysis Annex" of the POD. This Annex should present the CBA undertaken,  indicate what socioeconomic benefits were used in the calculation, present the annual benefit flow for the life of the project,  explain (where necessary) the methodology used for benefit quantification, and include the annual flow of project cost (both investment and operation and maintenance) and any adjustment made to reflect real resource costs.  The matrix with the ERR and/or NPV calculation must be presented showing the benefit and costs streams used. </t>
  </si>
  <si>
    <t>Cost-Effectiveness (CEA)</t>
  </si>
  <si>
    <t>The project has a cost-effectiveness analysis for its main components</t>
  </si>
  <si>
    <t xml:space="preserve">Information on how the CEA was undertaken should be included in the “Economic Analysis Annex" of the POD. This Annex should include a comprehensive analysis that explores different alternatives on how a given objective can be achieved while minimizing the present value of the real resource costs involved in achieving this objective. Based on this analysis, a determination should be made as to which alternative is the least-cost means of attaining the desired result. </t>
  </si>
  <si>
    <t>If CBA and CEA are not present</t>
  </si>
  <si>
    <t>This information needs to be included in the "Economic Analysis Annex" of the POD.</t>
  </si>
  <si>
    <t>The "Monitoring and Evaluation Plan Annex" of the POD specifies the main activities (PMR and others), timeline (including frequency of data collection) and responsible persons for each activity, and has budgeted each of them though this operation or other financial sources.</t>
  </si>
  <si>
    <t>The "Monitoring and Evaluation Plan Annex" of the POD specifies the main activities, timeline (including frequency of data collection) and responsible persons for each activity, and has budgeted each of them though this operation or other financial sources.</t>
  </si>
  <si>
    <t>1. Random Assignment</t>
  </si>
  <si>
    <t>Should be specified in the Monitoring and Evaluation Plan Annex of the POD</t>
  </si>
  <si>
    <t>2. Non-Experimental Methods (Difference-in-Differences, Propensity Score Matching, Regression Discontinuity, Instrumental Variables, Simulation Model, or other approaches that allow attribution)</t>
  </si>
  <si>
    <t>3. Ex-post Cost-Benefit Analysis</t>
  </si>
  <si>
    <t>4. Ex-post Cost-Effectiveness Analysis</t>
  </si>
  <si>
    <t>5. Before-After or With-Without Comparison (no attribution)</t>
  </si>
  <si>
    <t xml:space="preserve"> A group that is exactly like (statistically equal) the group of participants in all ways except one: their exposure to the program being evaluated. In the case of Before and After method there is a rigorous argument to confirm that in the absence of the intervention, average outcomes would have remained constant over time</t>
  </si>
  <si>
    <t xml:space="preserve">5. Monitoring and Evaluation </t>
  </si>
  <si>
    <t xml:space="preserve">     The project relies on the use of country systems (VPC/PDP criteria)</t>
  </si>
  <si>
    <t xml:space="preserve">     Additional (to project preparation) technical assistance was provided to the public sector entity prior to approval to increase the likelihood of success of the project</t>
  </si>
  <si>
    <t>An acceptable justification is presented for not undertaking a CBA or CEA. Including an adequate discussion of project alternatives and opportunity costs, and of the projects socioeconomic  benefits and positive and/or negative externalities</t>
  </si>
  <si>
    <t>Provide link to justification</t>
  </si>
  <si>
    <t>The economic benefits are adequately identified and quantified.</t>
  </si>
  <si>
    <t xml:space="preserve">All real resource costs generated by the project during its life are included in the calculation.  </t>
  </si>
  <si>
    <t>Assumptions used in the analysis are reasonable and clearly spelled out.</t>
  </si>
  <si>
    <t>Sensitivity analysis is performed and includes all key variables that could affect project costs, benefits and assumptions.</t>
  </si>
  <si>
    <t>All available alternatives are considered.</t>
  </si>
  <si>
    <t>Key outcomes are adequately identified.</t>
  </si>
  <si>
    <t>The economic costs of each alternative are adequately estimated.</t>
  </si>
  <si>
    <t>Reasonable  assumptions are used in the analysis.</t>
  </si>
  <si>
    <t>Sensitivity analysis is performed and includes all key variables that could affect the costs of the alternatives and the assumptions.</t>
  </si>
  <si>
    <t>Section 4. Economic Analysis</t>
  </si>
  <si>
    <t xml:space="preserve">II. Evaluation </t>
  </si>
  <si>
    <t>Weight</t>
  </si>
  <si>
    <t xml:space="preserve">     The ex-post impact evaluation of the project will produce evidence to close knowledge gaps in the sector that were identified in the project document and/or in the evaluation plan.</t>
  </si>
  <si>
    <t>See Templates for Economic Analysis</t>
  </si>
  <si>
    <t>The results matrix includes ex ante data of the state of the indicators chosen to monitor and evaluate the outcome of the project.
Baselines for impact provide ex ante information on conditions that are expected to change as a contribution of the project. Baselines establish where the project is starting from, and are essential for measuring progress and accomplishment at some later date.</t>
  </si>
  <si>
    <t>The results matrix includes a predetermined quantitative level of outcome that is expected within a specified timeframe.
The target value has to be express in the same baseline unit.</t>
  </si>
  <si>
    <t>The results matrix or the monitoring and evaluation plan of the project includes a defined source of data or a clear data collection plan for each outcome indicator.</t>
  </si>
  <si>
    <t xml:space="preserve">The results matrix of the project identifies SMART outcomes indicator.
</t>
  </si>
  <si>
    <t xml:space="preserve">Country Strategy (CS or CSU) objective or result to which project outcome is expected to contribute </t>
  </si>
  <si>
    <t>The IDB’s involvement promotes improvements of the intended beneficiaries and/or public sector entity in the following dimensions:</t>
  </si>
  <si>
    <t>Gender Equality</t>
  </si>
  <si>
    <t>Indicators are SMART (Specific, Measurable, Achievable, Realistic and Time-bound)</t>
  </si>
  <si>
    <t xml:space="preserve">     Bank Output Contribution (as defined in Results Framework of IDB-9)</t>
  </si>
  <si>
    <t>Overall risks rate = magnitude of risks*likelihood</t>
  </si>
  <si>
    <t>Matriz de Efectividad en el Desarrollo</t>
  </si>
  <si>
    <t>Resumen</t>
  </si>
  <si>
    <t>I. Alineación estratégica</t>
  </si>
  <si>
    <t xml:space="preserve">1. Objetivos de la estrategia de desarrollo del BID </t>
  </si>
  <si>
    <t xml:space="preserve">     Programa de préstamos</t>
  </si>
  <si>
    <t xml:space="preserve">     Metas regionales de desarrollo</t>
  </si>
  <si>
    <t xml:space="preserve">     Contribución de los productos del Banco (tal como se define en el Marco de Resultados del Noveno Aumento)</t>
  </si>
  <si>
    <t>2. Objetivos de desarrollo de la estrategia  de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</si>
  <si>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</si>
  <si>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</si>
  <si>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</si>
  <si>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II. Resultados de desarrollo - Evaluabilidad</t>
  </si>
  <si>
    <t>Ponderación</t>
  </si>
  <si>
    <t>Puntuación máxima</t>
  </si>
  <si>
    <t>3. Evaluación basada en pruebas y solución</t>
  </si>
  <si>
    <t>4. Análisis económico ex ante</t>
  </si>
  <si>
    <t>5. Evaluación y seguimiento</t>
  </si>
  <si>
    <t>6. Matriz de seguimiento de riesgos y mitigación</t>
  </si>
  <si>
    <t>Calificación de riesgo global = grado de probabilidad de los riesgos*</t>
  </si>
  <si>
    <t>Clasificación de los riesgos ambientales y sociales</t>
  </si>
  <si>
    <t>III. Función del BID - Adicionalidad</t>
  </si>
  <si>
    <t xml:space="preserve">    El proyecto se basa en el uso de los sistemas nacionales (criterios de VPC/PDP)</t>
  </si>
  <si>
    <t>El proyecto usa otro sistema nacional para ejecutar el programa diferente de los indicados arriba</t>
  </si>
  <si>
    <t>La participación del BID promueve mejoras en los presuntos beneficiarios o la entidad del sector público en las siguientes dimensiones:</t>
  </si>
  <si>
    <t>Igualdad de género</t>
  </si>
  <si>
    <t>Trabajo</t>
  </si>
  <si>
    <t>Medio ambiente</t>
  </si>
  <si>
    <t xml:space="preserve">     Antes de la aprobación se brindó a la entidad del sector público asistencia técnica adicional (por encima de la preparación de proyecto) para aumentar las probabilidades de éxito del proyecto</t>
  </si>
  <si>
    <t xml:space="preserve">     La evaluación de impacto ex post del proyecto arrojará pruebas empíricas para cerrar las brechas de conocimiento en el sector, que fueron identificadas en el documento de proyecto o el plan de evaluación.</t>
  </si>
  <si>
    <t>Alineado</t>
  </si>
  <si>
    <t>Yes</t>
  </si>
  <si>
    <t>Diseño e implementación de reforma tributaria y fortalecimiento de la gestión fiscal</t>
  </si>
  <si>
    <t>GN-2501</t>
  </si>
  <si>
    <t>Rendimiento de las leyes de fortalecimiento
de las finanzas publicas
Meta: 1% del PIB</t>
  </si>
  <si>
    <t>Ver Matriz de resultados.</t>
  </si>
  <si>
    <t>Tienen que ser mucho más específicos en indicar cual el párrafo en que se encuentra el problema principal. En la celda han indicado todo el POD.</t>
  </si>
  <si>
    <t>Sin embargo, estos párrafos no explican las causas de todos los problemas mencionados. Por ejemplo, el diagnóstico no explica las causas del problema (iii) leyes y normas resupuestarias rígidas que han impedido el mejor uso y focalización del gasto para alcanzar resultados medibles", tal y cual lista el pár. 1.8.</t>
  </si>
  <si>
    <t>Ver arriba. Por conseguinte, no todos los factores son caracterizados empiricamente.</t>
  </si>
  <si>
    <t xml:space="preserve">Estos párrafos no existen. Verifiquen. </t>
  </si>
  <si>
    <t>No. Por ejemplo, 1.18 menciona intervenciones pero no se incluye referencias sobre su aplicabilidad</t>
  </si>
  <si>
    <t>Ver comentarios en la matriz</t>
  </si>
  <si>
    <t>Ver comentarios puntuales en el Plan de M&amp;E</t>
  </si>
  <si>
    <t>Verificar el enlace en el POD - enlace incorrecto.</t>
  </si>
  <si>
    <r>
      <t xml:space="preserve">Fill the white cells of the "Yes/No column" with </t>
    </r>
    <r>
      <rPr>
        <b/>
        <sz val="12"/>
        <rFont val="Arial"/>
        <family val="2"/>
      </rPr>
      <t xml:space="preserve">"Yes" </t>
    </r>
    <r>
      <rPr>
        <sz val="12"/>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</si>
  <si>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2"/>
        <rFont val="Arial"/>
        <family val="2"/>
      </rPr>
      <t xml:space="preserve">please provide the references </t>
    </r>
    <r>
      <rPr>
        <sz val="12"/>
        <rFont val="Arial"/>
        <family val="2"/>
      </rPr>
      <t xml:space="preserve">by writing it in the same cell.  Fill the "Yes/No column" with </t>
    </r>
    <r>
      <rPr>
        <b/>
        <sz val="12"/>
        <rFont val="Arial"/>
        <family val="2"/>
      </rPr>
      <t>"Yes"</t>
    </r>
    <r>
      <rPr>
        <sz val="12"/>
        <rFont val="Arial"/>
        <family val="2"/>
      </rPr>
      <t xml:space="preserve"> if you provided the information.</t>
    </r>
  </si>
  <si>
    <r>
      <t xml:space="preserve">Verify the vertical logic. Each level logically contributes to the next higher level. 
Inputs → Activities → Outputs → Outcomes → Impacts
</t>
    </r>
    <r>
      <rPr>
        <b/>
        <sz val="12"/>
        <rFont val="Arial"/>
        <family val="2"/>
      </rPr>
      <t>Top down:</t>
    </r>
    <r>
      <rPr>
        <sz val="12"/>
        <rFont val="Arial"/>
        <family val="2"/>
      </rPr>
      <t xml:space="preserve"> Ask how a particular level can be attained. The answer should be: by successful completion of the immediate lower level
</t>
    </r>
    <r>
      <rPr>
        <b/>
        <sz val="12"/>
        <rFont val="Arial"/>
        <family val="2"/>
      </rPr>
      <t>Bottom up:</t>
    </r>
    <r>
      <rPr>
        <sz val="12"/>
        <rFont val="Arial"/>
        <family val="2"/>
      </rPr>
      <t xml:space="preserve"> Ask why a particular level is being done. The answer should be: in order to attain the next higher level.  </t>
    </r>
  </si>
  <si>
    <r>
      <t xml:space="preserve">The results matrix of the project clearly defines the expected impact of the project and if this impact is clearly related to the country strategy objectives for that sector or area of intervention.
</t>
    </r>
    <r>
      <rPr>
        <i/>
        <sz val="12"/>
        <rFont val="Arial"/>
        <family val="2"/>
      </rPr>
      <t>Impact of the Project:</t>
    </r>
    <r>
      <rPr>
        <sz val="12"/>
        <rFont val="Arial"/>
        <family val="2"/>
      </rPr>
      <t xml:space="preserve"> Positive and negative, primary and secondary long-term effects produced by a development intervention, directly or indirectly, intended or unintended.  Impacts generally refer to changes in living conditions or institutions and are not under the direct control of those responsible for project management.
</t>
    </r>
  </si>
  <si>
    <r>
      <t xml:space="preserve">The results matrix of the project identifies SMART impact indicator:
</t>
    </r>
    <r>
      <rPr>
        <i/>
        <sz val="12"/>
        <rFont val="Arial"/>
        <family val="2"/>
      </rPr>
      <t>Specific</t>
    </r>
    <r>
      <rPr>
        <sz val="12"/>
        <rFont val="Arial"/>
        <family val="2"/>
      </rPr>
      <t xml:space="preserve">: Precise and unambiguous.
</t>
    </r>
    <r>
      <rPr>
        <i/>
        <sz val="12"/>
        <rFont val="Arial"/>
        <family val="2"/>
      </rPr>
      <t>Measurable</t>
    </r>
    <r>
      <rPr>
        <sz val="12"/>
        <rFont val="Arial"/>
        <family val="2"/>
      </rPr>
      <t xml:space="preserve">:  The indicator is susceptible of measurement, calculation, or computation, and amenable to independent validation.
</t>
    </r>
    <r>
      <rPr>
        <i/>
        <sz val="12"/>
        <rFont val="Arial"/>
        <family val="2"/>
      </rPr>
      <t>Achievable/Attributable</t>
    </r>
    <r>
      <rPr>
        <sz val="12"/>
        <rFont val="Arial"/>
        <family val="2"/>
      </rPr>
      <t xml:space="preserve">: The indicator is capable of being attributable to the program.
</t>
    </r>
    <r>
      <rPr>
        <i/>
        <sz val="12"/>
        <rFont val="Arial"/>
        <family val="2"/>
      </rPr>
      <t>Realistic</t>
    </r>
    <r>
      <rPr>
        <sz val="12"/>
        <rFont val="Arial"/>
        <family val="2"/>
      </rPr>
      <t xml:space="preserve">: The indicator is accurate and related to objectives of the program.
</t>
    </r>
    <r>
      <rPr>
        <i/>
        <sz val="12"/>
        <rFont val="Arial"/>
        <family val="2"/>
      </rPr>
      <t>Time-bound</t>
    </r>
    <r>
      <rPr>
        <sz val="12"/>
        <rFont val="Arial"/>
        <family val="2"/>
      </rPr>
      <t xml:space="preserve">: A specific time (or several times depending on expected outcomes and the monitoring and evaluation plan) to measure the indicator is set. 
</t>
    </r>
  </si>
  <si>
    <r>
      <rPr>
        <i/>
        <sz val="12"/>
        <rFont val="Arial"/>
        <family val="2"/>
      </rPr>
      <t>Outcome:</t>
    </r>
    <r>
      <rPr>
        <sz val="12"/>
        <rFont val="Arial"/>
        <family val="2"/>
      </rPr>
      <t xml:space="preserve"> The desired improvements (effects) as a result of the project are clearly stated. 
The outcome (s) should describe what is expected to be different as a result of the delivery of project outputs; NOT what the project is going to do. 
They are stated as expected, verifiable achievements (i.e. increased reading scores for children, decrease in malnutrition, etc. are project outcomes of cash transfer programs. Potable water access 24/7 can be an outcome of a water project. Lower transportation cost is an outcome of a roads project. Reduced time or cost for legalizing a business is a public sector project outcome.)
</t>
    </r>
  </si>
  <si>
    <r>
      <t>Indicators are SMART (</t>
    </r>
    <r>
      <rPr>
        <sz val="12"/>
        <color indexed="8"/>
        <rFont val="Arial"/>
        <family val="2"/>
      </rPr>
      <t xml:space="preserve">Specific, Measurable, Achievable, Realistic and </t>
    </r>
    <r>
      <rPr>
        <sz val="12"/>
        <color indexed="10"/>
        <rFont val="Arial"/>
        <family val="2"/>
      </rPr>
      <t>Time-bound)</t>
    </r>
  </si>
  <si>
    <r>
      <t xml:space="preserve">The results matrix of the project identifies SMART output indicator:
</t>
    </r>
    <r>
      <rPr>
        <i/>
        <sz val="12"/>
        <rFont val="Arial"/>
        <family val="2"/>
      </rPr>
      <t>Specific</t>
    </r>
    <r>
      <rPr>
        <sz val="12"/>
        <rFont val="Arial"/>
        <family val="2"/>
      </rPr>
      <t xml:space="preserve">: Precise and unambiguous.
</t>
    </r>
    <r>
      <rPr>
        <i/>
        <sz val="12"/>
        <rFont val="Arial"/>
        <family val="2"/>
      </rPr>
      <t>Measurable</t>
    </r>
    <r>
      <rPr>
        <sz val="12"/>
        <rFont val="Arial"/>
        <family val="2"/>
      </rPr>
      <t xml:space="preserve">:  The indicator is susceptible of measurement, calculation, or computation, and amenable to independent validation.
</t>
    </r>
    <r>
      <rPr>
        <i/>
        <sz val="12"/>
        <rFont val="Arial"/>
        <family val="2"/>
      </rPr>
      <t>Achievable/Attributable</t>
    </r>
    <r>
      <rPr>
        <sz val="12"/>
        <rFont val="Arial"/>
        <family val="2"/>
      </rPr>
      <t xml:space="preserve">: The indicator is capable of being attributable to the program.
</t>
    </r>
    <r>
      <rPr>
        <i/>
        <sz val="12"/>
        <rFont val="Arial"/>
        <family val="2"/>
      </rPr>
      <t>Realistic</t>
    </r>
    <r>
      <rPr>
        <sz val="12"/>
        <rFont val="Arial"/>
        <family val="2"/>
      </rPr>
      <t xml:space="preserve">: The indicator is accurate and related to objectives of the program.
</t>
    </r>
    <r>
      <rPr>
        <i/>
        <sz val="12"/>
        <rFont val="Arial"/>
        <family val="2"/>
      </rPr>
      <t>Time-bound</t>
    </r>
    <r>
      <rPr>
        <sz val="12"/>
        <rFont val="Arial"/>
        <family val="2"/>
      </rPr>
      <t xml:space="preserve">: A specific time (or several times depending on expected outcomes and the monitoring and evaluation plan) to measure the indicator is set. 
</t>
    </r>
  </si>
  <si>
    <t>Timelines are defined to design survey tools/collect baseline/follow up surveys</t>
  </si>
  <si>
    <t>The evaluation plan has allocated budget</t>
  </si>
  <si>
    <t>Power analysis was performed to ensure that meaningful impacts will be detected</t>
  </si>
  <si>
    <t>Ver Matriz de Resultados</t>
  </si>
  <si>
    <t>Ver comentarios en la matriz. La misma no identifica productos. Estan para la CTR. Para el PBL, las condiciones de politica son productos en si mismos.</t>
  </si>
  <si>
    <t xml:space="preserve">Ver Matriz de Resultados y Matriz de Politicas. </t>
  </si>
  <si>
    <t>Párrafos 1.8 - 1.19</t>
  </si>
  <si>
    <t>Ministerio de Finanzas Públicas, el Instituto de Fomento Municipal, Mancomunidad de la Gran Ciudad del Sur.l</t>
  </si>
  <si>
    <t>Parrafos 1.1 - 1.7; 1.9, 14, 1.15, 1.16, 1.18</t>
  </si>
  <si>
    <t>Parrafos 1.1 - 1.4; 1.8 - 1.19</t>
  </si>
  <si>
    <t>Guatemala: Evaluacion del Impacto en la Recaudacion de una Propuesta de REforma Integral del Impuesto sobre la REnta. Juan C. gomez Sabaini. Mayo 2010.Nota Tecnica para la Actualizacion Tribiutaria. Dorval CariasLa Politica Fiscal en guatemala, 2007 - 2010. Jorge Cornick.- La política fiscal de Centroamérica en tiempos de crisis, ICEFI, marzo 2012
- Informes de misiones de asistencia técnica en administración tributaria del FAD/FMI y CAPTAC/FMI (2009, 2010, 2011, 2012)
- Evolución y situación actual de la tributación en A.L., Gómez Sabaini para la CEPAL, 2005.
- La tributación directa y los desafíos a la imposición sobre la renta, Cetrángolo y Gómez Sabaini para la CEPAL, 2007
Huerta Goldman, Antonio. “Consultoría para la definición de una estrategia de Seguimiento y Evaluación del Endeudamiento Municipal en Guatemala”. Mimeo MINFIN. 2007 (ver enlace electrónico). “Análisis de los Principales Procesos Presupuestarios y de Ejecución del Gasto en la Municipalidad de Guatemala”. Banco Interamericano de Desarrollo. Diciembre 2009. “Diagnóstico de la Situación Fiscal – Financiera de la Municipalidad de Panajachel, Sololá”. Noviembre 2009. Y párrafo 1.14
Politica Fiscal y Jugadores con Capacidad de Vetarla en Guatemala. Jose I. Larios; Hilen Meirovich. Febrero 2012.              Nota Sectorial Fiscal - Municipal de Guatemala. Jose I. Larios. Mimeo Julio 2012.</t>
  </si>
  <si>
    <t>Párrafos 1.5 - 1.8</t>
  </si>
  <si>
    <t>yes</t>
  </si>
  <si>
    <t>GN-2661-4</t>
  </si>
  <si>
    <t>Bajo</t>
  </si>
  <si>
    <t>Low</t>
  </si>
  <si>
    <t>COMENTARIOS SPD @ OPC</t>
  </si>
  <si>
    <t>B.13</t>
  </si>
  <si>
    <t>B 13</t>
  </si>
  <si>
    <t>Advance toward the Peace Accord revenue collection targets.</t>
  </si>
  <si>
    <t>Avanzar hacia el cumplimiento de las metas de recaudación de los Acuerdos de Paz.</t>
  </si>
  <si>
    <t>El programa está incluido en el Documento de Programación del País 2012.</t>
  </si>
  <si>
    <t>El programa contribuye al financiamiento de países pequeños y vulnerables.</t>
  </si>
  <si>
    <t>El programa contribuye al financiamiento de instituciones de promoción  del crecimiento y bienestar social: (i) Relación entre el ingreso tributario real y el potencial,  y (ii) Gasto Público administrado al nivel descentralizado como porcentaje del gasto público total.</t>
  </si>
  <si>
    <t>El programa contribuye a Instituciones de promoción del crecimiento y el bienestar social: (i) Sistemas financieros públicos implementados o mejorados (presupuesto, tesoro, contabilidad, deuda e ingresos), y (ii) Gobiernos Municipales y otros gobiernos subnacionales que reciben apoyo.</t>
  </si>
  <si>
    <t>The program contributes to Institutions for growth and social welfare: (i) Ratio of actual to potential tax revenue, and (ii) Public expenditure managed at the decentralized level as % total public expenditure.</t>
  </si>
  <si>
    <t>The program contributes to lending to small and vulnerable countries.</t>
  </si>
  <si>
    <t>The program contributes to Institutions for growth and social welfare: (i) Public financial systems implemented or upgraded (budget, treasury, accounting, debt, and revenues), and (ii) Municipal or other sub-national governments supported.</t>
  </si>
  <si>
    <t>The program is included in the 2012 Country Program Document.</t>
  </si>
  <si>
    <r>
      <rPr>
        <sz val="10"/>
        <rFont val="Arial"/>
        <family val="2"/>
      </rPr>
      <t>The objective of the program is to consolidate fiscal sustainability in Guatemala, via an increase in fiscal income, the strengthening of fiscal administration and control of debt at the national and subnational levels, and improve expenditure quality en a medium fiscal framework.  The program is structured as a PBL (With a reimbursable TC operation included).  The PBL is a two tranche operation for a total of US$234 million.  The reimbursable TC is for a total of US$3,2 million. Each tranche is 50% of total IDB financing. The  program contributes to lending to small and vulnerable countries and is consistent with the Regional development goals Institutions for growth and social welfare (Ratio of actual to potential tax revenue and Public expenditure managed at the decentralized level as % total public expenditure).
The document presents clearly and quantitatively the programs logic. This logic connects adequately the Policy Matrix with the Results Matrix expected outcomes in terms of additional tax revenues (as a percentage of GDP) and in terms of the specific products in the Results Matrix</t>
    </r>
    <r>
      <rPr>
        <i/>
        <sz val="10"/>
        <rFont val="Arial"/>
        <family val="2"/>
      </rPr>
      <t xml:space="preserve">. </t>
    </r>
    <r>
      <rPr>
        <sz val="10"/>
        <rFont val="Arial"/>
        <family val="2"/>
      </rPr>
      <t xml:space="preserve">The proposal includes an ex-ante cost benefit analysis that will be replicated as part of the monitoring and evaluation plan. </t>
    </r>
    <r>
      <rPr>
        <i/>
        <sz val="10"/>
        <rFont val="Arial"/>
        <family val="2"/>
      </rPr>
      <t xml:space="preserve">
</t>
    </r>
    <r>
      <rPr>
        <sz val="10"/>
        <rFont val="Arial"/>
        <family val="2"/>
      </rPr>
      <t xml:space="preserve">
The risk matrix shows project risks classified by probability and magnitude and include mitigation measures and indicators to monitor the implementation of these measures. </t>
    </r>
  </si>
  <si>
    <t xml:space="preserve">El objetivo de este programa es consolidar la sostenibilidad fiscal de Guatemala a través del incremento de los ingresos fiscales, el fortalecimiento de la administración tributaria y de los mecanismos de control del endeudamiento nacional y municipal, y mejorar la calidad del gasto en un marco fiscal de mediano plazo. El programa se estructura en un PBL en la modalidad de tramos múltiples y una Cooperación Técnica Reembolsable.  El PBL consta de una operación con dos tramos por un monto total de US$234 millones y la CTR por un monto total de US$3,2 millones. Cada tramo del PBL corresponde al 50% del monto total del financiamiento de dicho instrumento. El programa contribuye al financiamiento de países pequeños y vulnerables y  es consistente con la meta de  financiamiento de instituciones de promoción  del crecimiento y bienestar social (Relación entre el ingreso tributario real y el potencial y Gasto Público administrado al nivel descentralizado como porcentaje del gasto público total).
El documento presenta clara y cuantitativamente la lógica de intervención propuesta.  Esta lógica de intervención conecta adecuadamente la Matriz de Políticas con las metas de la Matriz de Resultados a nivel de recaudación adicional como porcentaje del PIB y a nivel de productos específicos. El programa tiene un estudio de costo beneficio, el cual será replicado como parte del plan de monitoreo y evaluación.
La matriz de riesgo presenta los riesgos del proyecto clasificados por magnitud y probabilidad y estos riesgos presentan sus medidas de mitigación e indicadores para monitorear la implementación de dichas medidas. </t>
  </si>
  <si>
    <t>Párrafos 1.20- 1.21</t>
  </si>
  <si>
    <t>Ver Plan de Monitoreo y Seguimiento</t>
  </si>
  <si>
    <t>Ver Matriz de resultados. Y parrafos 1.39 y 1.40.</t>
  </si>
  <si>
    <t>Párrafos 1.22 y 1.23</t>
  </si>
  <si>
    <t>Párrafos 1.23 - 1.40</t>
  </si>
  <si>
    <t>Ver Matriz de Resultados y Matriz de Politicas. Ver parrafos 1.24 - 1.33 y del 1.35 - 1.38.</t>
  </si>
  <si>
    <t xml:space="preserve">Parrafo 3.4 </t>
  </si>
  <si>
    <t>En la Matriz de Resultados solamente se presentan indicadores e informaci'on de dos nivles: outcomes y productos.  No se presentqan indicadores de impacto</t>
  </si>
  <si>
    <t>No todos los indicadores son SMART.  Por ejemplo, el indicador de recaudacion adicional no especifica CONTRA cual numero - o proyeccion se produce este aumento.  En otras palabras la logica de atribucion.  Si la recaudaci'on tgiene una elasticidad superior a 1 contra el PIB, un aumento de este produciria incrementos enla recaudacion no atribuibles a la reformas</t>
  </si>
  <si>
    <t>No se presenta PMR</t>
  </si>
  <si>
    <t>Se asume una tasa de descuernto de 7.5% v una standard de 12%. Tampoco son claras los supuestos en lasproyecciones con proyecto o los supuestosw implicitos de elasticidades tributarias con respecto al ingreso'</t>
  </si>
  <si>
    <t>No se presenta analisis de sensibilidad</t>
  </si>
  <si>
    <t>No aplica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</si>
</sst>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
    <numFmt numFmtId="166" formatCode="0.00000"/>
    <numFmt numFmtId="167" formatCode="0.0%"/>
  </numFmts>
  <fonts count="37" x14ac:knownFonts="1">
    <font>
      <sz val="10"/>
      <name val="Arial"/>
    </font>
    <font>
      <sz val="10"/>
      <name val="Arial"/>
      <family val="2"/>
    </font>
    <font>
      <b/>
      <sz val="11"/>
      <color indexed="63"/>
      <name val="Calibri"/>
      <family val="2"/>
    </font>
    <font>
      <b/>
      <sz val="10"/>
      <name val="Arial"/>
      <family val="2"/>
    </font>
    <font>
      <b/>
      <sz val="10"/>
      <color indexed="9"/>
      <name val="Arial"/>
      <family val="2"/>
    </font>
    <font>
      <b/>
      <i/>
      <sz val="10"/>
      <color indexed="9"/>
      <name val="Arial"/>
      <family val="2"/>
    </font>
    <font>
      <b/>
      <i/>
      <sz val="10"/>
      <name val="Arial"/>
      <family val="2"/>
    </font>
    <font>
      <sz val="10"/>
      <name val="Calibri"/>
      <family val="2"/>
    </font>
    <font>
      <b/>
      <sz val="10"/>
      <name val="Calibri"/>
      <family val="2"/>
    </font>
    <font>
      <b/>
      <sz val="10"/>
      <color indexed="8"/>
      <name val="Calibri"/>
      <family val="2"/>
    </font>
    <font>
      <b/>
      <vertAlign val="superscript"/>
      <sz val="10"/>
      <name val="Arial"/>
      <family val="2"/>
    </font>
    <font>
      <i/>
      <sz val="10"/>
      <name val="Arial"/>
      <family val="2"/>
    </font>
    <font>
      <b/>
      <sz val="10"/>
      <color indexed="9"/>
      <name val="Arial"/>
      <family val="2"/>
    </font>
    <font>
      <sz val="10"/>
      <color indexed="8"/>
      <name val="Arial"/>
      <family val="2"/>
    </font>
    <font>
      <sz val="10"/>
      <color indexed="9"/>
      <name val="Arial"/>
      <family val="2"/>
    </font>
    <font>
      <sz val="10"/>
      <name val="Arial"/>
      <family val="2"/>
    </font>
    <font>
      <b/>
      <sz val="11"/>
      <name val="Arial"/>
      <family val="2"/>
    </font>
    <font>
      <sz val="11"/>
      <name val="Arial"/>
      <family val="2"/>
    </font>
    <font>
      <b/>
      <sz val="14"/>
      <name val="Arial"/>
      <family val="2"/>
    </font>
    <font>
      <sz val="14"/>
      <name val="Arial"/>
      <family val="2"/>
    </font>
    <font>
      <sz val="10"/>
      <name val="Arial"/>
      <family val="2"/>
    </font>
    <font>
      <sz val="12"/>
      <name val="Arial"/>
      <family val="2"/>
    </font>
    <font>
      <b/>
      <sz val="12"/>
      <name val="Arial"/>
      <family val="2"/>
    </font>
    <font>
      <b/>
      <sz val="12"/>
      <color indexed="9"/>
      <name val="Arial"/>
      <family val="2"/>
    </font>
    <font>
      <sz val="12"/>
      <color indexed="9"/>
      <name val="Arial"/>
      <family val="2"/>
    </font>
    <font>
      <i/>
      <sz val="12"/>
      <name val="Arial"/>
      <family val="2"/>
    </font>
    <font>
      <sz val="12"/>
      <color indexed="8"/>
      <name val="Arial"/>
      <family val="2"/>
    </font>
    <font>
      <sz val="12"/>
      <color indexed="10"/>
      <name val="Arial"/>
      <family val="2"/>
    </font>
    <font>
      <sz val="12"/>
      <name val="Times New Roman"/>
      <family val="1"/>
    </font>
    <font>
      <u/>
      <sz val="7.5"/>
      <color theme="10"/>
      <name val="Arial"/>
      <family val="2"/>
    </font>
    <font>
      <sz val="12"/>
      <color rgb="FFFF0000"/>
      <name val="Arial"/>
      <family val="2"/>
    </font>
    <font>
      <b/>
      <sz val="12"/>
      <color rgb="FFFFFFFF"/>
      <name val="Arial"/>
      <family val="2"/>
    </font>
    <font>
      <b/>
      <sz val="10"/>
      <color theme="0"/>
      <name val="Arial"/>
      <family val="2"/>
    </font>
    <font>
      <b/>
      <sz val="12"/>
      <color indexed="9"/>
      <name val="Calibri"/>
      <family val="2"/>
    </font>
    <font>
      <sz val="11"/>
      <color indexed="8"/>
      <name val="Calibri"/>
      <family val="2"/>
    </font>
    <font>
      <sz val="11"/>
      <color indexed="9"/>
      <name val="Calibri"/>
      <family val="2"/>
    </font>
    <font>
      <b/>
      <sz val="11"/>
      <color indexed="9"/>
      <name val="Calibri"/>
      <family val="2"/>
    </font>
  </fonts>
  <fills count="28">
    <fill>
      <patternFill patternType="none"/>
    </fill>
    <fill>
      <patternFill patternType="gray125"/>
    </fill>
    <fill>
      <patternFill patternType="solid">
        <fgColor indexed="22"/>
      </patternFill>
    </fill>
    <fill>
      <patternFill patternType="solid">
        <fgColor indexed="23"/>
        <bgColor indexed="64"/>
      </patternFill>
    </fill>
    <fill>
      <patternFill patternType="solid">
        <fgColor indexed="49"/>
        <bgColor indexed="64"/>
      </patternFill>
    </fill>
    <fill>
      <patternFill patternType="solid">
        <fgColor indexed="63"/>
        <bgColor indexed="64"/>
      </patternFill>
    </fill>
    <fill>
      <patternFill patternType="solid">
        <fgColor indexed="44"/>
        <bgColor indexed="64"/>
      </patternFill>
    </fill>
    <fill>
      <patternFill patternType="solid">
        <fgColor indexed="21"/>
        <bgColor indexed="64"/>
      </patternFill>
    </fill>
    <fill>
      <patternFill patternType="lightGray"/>
    </fill>
    <fill>
      <patternFill patternType="solid">
        <fgColor indexed="65"/>
        <bgColor indexed="64"/>
      </patternFill>
    </fill>
    <fill>
      <patternFill patternType="solid">
        <fgColor indexed="9"/>
        <bgColor indexed="64"/>
      </patternFill>
    </fill>
    <fill>
      <patternFill patternType="solid">
        <fgColor indexed="55"/>
        <bgColor indexed="64"/>
      </patternFill>
    </fill>
    <fill>
      <patternFill patternType="gray125">
        <bgColor indexed="49"/>
      </patternFill>
    </fill>
    <fill>
      <patternFill patternType="solid">
        <fgColor theme="0" tint="-0.14999847407452621"/>
        <bgColor indexed="64"/>
      </patternFill>
    </fill>
    <fill>
      <patternFill patternType="solid">
        <fgColor theme="6" tint="0.59999389629810485"/>
        <bgColor indexed="64"/>
      </patternFill>
    </fill>
    <fill>
      <patternFill patternType="solid">
        <fgColor rgb="FF008080"/>
        <bgColor indexed="64"/>
      </patternFill>
    </fill>
    <fill>
      <patternFill patternType="solid">
        <fgColor rgb="FF33CCCC"/>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8" tint="-0.499984740745262"/>
        <bgColor indexed="64"/>
      </patternFill>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55"/>
      </patternFill>
    </fill>
    <fill>
      <patternFill patternType="solid">
        <fgColor rgb="FFFFFF00"/>
        <bgColor indexed="64"/>
      </patternFill>
    </fill>
  </fills>
  <borders count="36">
    <border>
      <left/>
      <right/>
      <top/>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style="double">
        <color indexed="63"/>
      </left>
      <right style="double">
        <color indexed="63"/>
      </right>
      <top style="double">
        <color indexed="63"/>
      </top>
      <bottom style="double">
        <color indexed="63"/>
      </bottom>
      <diagonal/>
    </border>
  </borders>
  <cellStyleXfs count="13">
    <xf numFmtId="0" fontId="0" fillId="0" borderId="0"/>
    <xf numFmtId="0" fontId="11" fillId="0" borderId="0" applyNumberFormat="0" applyFill="0" applyBorder="0" applyAlignment="0" applyProtection="0"/>
    <xf numFmtId="0" fontId="29" fillId="0" borderId="0" applyNumberFormat="0" applyFill="0" applyBorder="0" applyAlignment="0" applyProtection="0">
      <alignment vertical="top"/>
      <protection locked="0"/>
    </xf>
    <xf numFmtId="0" fontId="1" fillId="0" borderId="0"/>
    <xf numFmtId="0" fontId="2" fillId="2" borderId="1" applyNumberFormat="0" applyAlignment="0" applyProtection="0"/>
    <xf numFmtId="9" fontId="20" fillId="0" borderId="0" applyFont="0" applyFill="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3" fillId="23" borderId="0" applyNumberFormat="0" applyBorder="0" applyProtection="0">
      <alignment horizontal="center"/>
    </xf>
    <xf numFmtId="0" fontId="33" fillId="25" borderId="0" applyNumberFormat="0" applyBorder="0" applyProtection="0">
      <alignment horizontal="center" vertical="center"/>
    </xf>
    <xf numFmtId="0" fontId="35" fillId="24" borderId="0" applyNumberFormat="0" applyBorder="0" applyAlignment="0" applyProtection="0"/>
    <xf numFmtId="0" fontId="36" fillId="26" borderId="35" applyNumberFormat="0" applyAlignment="0" applyProtection="0"/>
    <xf numFmtId="9" fontId="1" fillId="0" borderId="0" applyFont="0" applyFill="0" applyBorder="0" applyAlignment="0" applyProtection="0"/>
  </cellStyleXfs>
  <cellXfs count="345">
    <xf numFmtId="0" fontId="0" fillId="0" borderId="0" xfId="0"/>
    <xf numFmtId="0" fontId="32" fillId="20" borderId="6" xfId="0" applyFont="1" applyFill="1" applyBorder="1" applyAlignment="1">
      <alignment horizontal="center" vertical="center"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Border="1" applyAlignment="1">
      <alignment vertical="center"/>
    </xf>
    <xf numFmtId="0" fontId="1" fillId="0" borderId="0" xfId="0" applyFont="1" applyAlignment="1">
      <alignment vertical="center" wrapText="1"/>
    </xf>
    <xf numFmtId="0" fontId="1" fillId="0" borderId="0" xfId="0" applyFont="1" applyFill="1" applyAlignment="1">
      <alignment vertical="center"/>
    </xf>
    <xf numFmtId="0" fontId="3" fillId="0" borderId="2" xfId="0" applyFont="1" applyBorder="1" applyAlignment="1">
      <alignment vertical="center"/>
    </xf>
    <xf numFmtId="0" fontId="3" fillId="0" borderId="3" xfId="0" applyFont="1" applyBorder="1" applyAlignment="1">
      <alignment horizontal="center" vertical="center" wrapText="1"/>
    </xf>
    <xf numFmtId="0" fontId="7" fillId="0" borderId="0" xfId="0" applyFont="1" applyFill="1" applyBorder="1" applyAlignment="1">
      <alignment vertical="center" wrapText="1"/>
    </xf>
    <xf numFmtId="0" fontId="1" fillId="0" borderId="0" xfId="0" applyFont="1" applyAlignment="1">
      <alignment horizontal="center" vertical="center" wrapText="1"/>
    </xf>
    <xf numFmtId="165" fontId="1" fillId="0" borderId="0" xfId="0" applyNumberFormat="1" applyFont="1" applyAlignment="1">
      <alignment horizontal="center" vertical="center"/>
    </xf>
    <xf numFmtId="165" fontId="1" fillId="0" borderId="3" xfId="0" applyNumberFormat="1" applyFont="1" applyFill="1" applyBorder="1" applyAlignment="1">
      <alignment horizontal="center" vertical="center"/>
    </xf>
    <xf numFmtId="165" fontId="1" fillId="0" borderId="4" xfId="0" applyNumberFormat="1" applyFont="1" applyFill="1" applyBorder="1" applyAlignment="1">
      <alignment horizontal="center" vertical="center"/>
    </xf>
    <xf numFmtId="165" fontId="1" fillId="0" borderId="0" xfId="0" applyNumberFormat="1" applyFont="1" applyBorder="1" applyAlignment="1">
      <alignment horizontal="center" vertical="center"/>
    </xf>
    <xf numFmtId="165" fontId="1" fillId="0" borderId="0" xfId="0" applyNumberFormat="1" applyFont="1" applyAlignment="1">
      <alignment horizontal="center" vertical="center" wrapText="1"/>
    </xf>
    <xf numFmtId="0" fontId="12" fillId="5" borderId="5" xfId="0" applyFont="1" applyFill="1" applyBorder="1" applyAlignment="1">
      <alignment vertical="center" wrapText="1"/>
    </xf>
    <xf numFmtId="0" fontId="12" fillId="5" borderId="5" xfId="0" applyFont="1" applyFill="1" applyBorder="1" applyAlignment="1">
      <alignment horizontal="center" vertical="center"/>
    </xf>
    <xf numFmtId="0" fontId="12" fillId="4" borderId="3" xfId="0" applyFont="1" applyFill="1" applyBorder="1" applyAlignment="1">
      <alignment vertical="center" wrapText="1"/>
    </xf>
    <xf numFmtId="0" fontId="12" fillId="4" borderId="3" xfId="0" applyFont="1" applyFill="1" applyBorder="1" applyAlignment="1">
      <alignment horizontal="center" vertical="center" wrapText="1"/>
    </xf>
    <xf numFmtId="9" fontId="12" fillId="4" borderId="3" xfId="0" applyNumberFormat="1" applyFont="1" applyFill="1" applyBorder="1" applyAlignment="1">
      <alignment horizontal="center" vertical="center" wrapText="1"/>
    </xf>
    <xf numFmtId="165" fontId="12" fillId="4" borderId="3" xfId="0" applyNumberFormat="1" applyFont="1" applyFill="1" applyBorder="1" applyAlignment="1">
      <alignment horizontal="center" vertical="center" wrapText="1"/>
    </xf>
    <xf numFmtId="0" fontId="3" fillId="6" borderId="3" xfId="0" applyFont="1" applyFill="1" applyBorder="1" applyAlignment="1">
      <alignment vertical="center" wrapText="1"/>
    </xf>
    <xf numFmtId="0" fontId="3" fillId="6" borderId="3" xfId="0" applyFont="1" applyFill="1" applyBorder="1" applyAlignment="1">
      <alignment horizontal="center" vertical="center" wrapText="1"/>
    </xf>
    <xf numFmtId="165" fontId="3" fillId="6"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xf>
    <xf numFmtId="0" fontId="1" fillId="0" borderId="3" xfId="0" applyFont="1" applyFill="1" applyBorder="1" applyAlignment="1">
      <alignment vertical="center" wrapText="1"/>
    </xf>
    <xf numFmtId="0" fontId="3" fillId="0" borderId="3" xfId="0" applyFont="1" applyFill="1" applyBorder="1" applyAlignment="1">
      <alignment vertical="center" wrapText="1"/>
    </xf>
    <xf numFmtId="0" fontId="12" fillId="7" borderId="6" xfId="0" applyFont="1" applyFill="1" applyBorder="1" applyAlignment="1">
      <alignment vertical="center" wrapText="1"/>
    </xf>
    <xf numFmtId="0" fontId="12" fillId="7" borderId="7" xfId="0" applyFont="1" applyFill="1" applyBorder="1" applyAlignment="1">
      <alignment vertical="center" wrapText="1"/>
    </xf>
    <xf numFmtId="0" fontId="12" fillId="7" borderId="7" xfId="0" applyFont="1" applyFill="1" applyBorder="1" applyAlignment="1">
      <alignment horizontal="center" vertical="center" wrapText="1"/>
    </xf>
    <xf numFmtId="9" fontId="12" fillId="7" borderId="7" xfId="0" applyNumberFormat="1" applyFont="1" applyFill="1" applyBorder="1" applyAlignment="1">
      <alignment horizontal="center" vertical="center" wrapText="1"/>
    </xf>
    <xf numFmtId="165" fontId="12" fillId="7" borderId="7" xfId="0" applyNumberFormat="1" applyFont="1" applyFill="1" applyBorder="1" applyAlignment="1">
      <alignment horizontal="center" vertical="center" wrapText="1"/>
    </xf>
    <xf numFmtId="165" fontId="12" fillId="7" borderId="8" xfId="0" applyNumberFormat="1" applyFont="1" applyFill="1" applyBorder="1" applyAlignment="1">
      <alignment horizontal="center" vertical="center" wrapText="1"/>
    </xf>
    <xf numFmtId="0" fontId="12" fillId="4" borderId="9" xfId="0" applyFont="1" applyFill="1" applyBorder="1" applyAlignment="1">
      <alignment vertical="center" wrapText="1"/>
    </xf>
    <xf numFmtId="165" fontId="12" fillId="4" borderId="10" xfId="0" applyNumberFormat="1" applyFont="1" applyFill="1" applyBorder="1" applyAlignment="1">
      <alignment horizontal="center" vertical="center" wrapText="1"/>
    </xf>
    <xf numFmtId="0" fontId="3" fillId="6" borderId="9" xfId="0" applyFont="1" applyFill="1" applyBorder="1" applyAlignment="1">
      <alignment vertical="center" wrapText="1"/>
    </xf>
    <xf numFmtId="165" fontId="3" fillId="6" borderId="10" xfId="0" applyNumberFormat="1" applyFont="1" applyFill="1" applyBorder="1" applyAlignment="1">
      <alignment horizontal="center" vertical="center" wrapText="1"/>
    </xf>
    <xf numFmtId="0" fontId="13" fillId="0" borderId="9" xfId="0" applyFont="1" applyBorder="1" applyAlignment="1">
      <alignment vertical="top" wrapText="1"/>
    </xf>
    <xf numFmtId="165" fontId="1" fillId="0" borderId="10" xfId="0" applyNumberFormat="1" applyFont="1" applyFill="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vertical="center" wrapText="1"/>
    </xf>
    <xf numFmtId="0" fontId="3" fillId="0" borderId="9" xfId="0" applyFont="1" applyFill="1" applyBorder="1" applyAlignment="1">
      <alignment vertical="center" wrapText="1"/>
    </xf>
    <xf numFmtId="0" fontId="1" fillId="0" borderId="11" xfId="0" applyFont="1" applyFill="1" applyBorder="1" applyAlignment="1">
      <alignment vertical="center" wrapText="1"/>
    </xf>
    <xf numFmtId="0" fontId="3" fillId="0" borderId="4" xfId="0" applyFont="1" applyFill="1" applyBorder="1" applyAlignment="1">
      <alignment horizontal="center" vertical="center"/>
    </xf>
    <xf numFmtId="165" fontId="1" fillId="0" borderId="12" xfId="0" applyNumberFormat="1" applyFont="1" applyFill="1" applyBorder="1" applyAlignment="1">
      <alignment horizontal="center" vertical="center"/>
    </xf>
    <xf numFmtId="0" fontId="3" fillId="0" borderId="0" xfId="0" applyFont="1" applyBorder="1" applyAlignment="1">
      <alignment horizontal="center" vertical="center"/>
    </xf>
    <xf numFmtId="0" fontId="1" fillId="0" borderId="0" xfId="0" applyFont="1" applyBorder="1" applyAlignment="1">
      <alignment horizontal="center" vertical="center"/>
    </xf>
    <xf numFmtId="0" fontId="14" fillId="4" borderId="3" xfId="0" applyFont="1" applyFill="1" applyBorder="1" applyAlignment="1">
      <alignment vertical="center" wrapText="1"/>
    </xf>
    <xf numFmtId="9" fontId="14" fillId="4" borderId="3" xfId="0" applyNumberFormat="1" applyFont="1" applyFill="1" applyBorder="1" applyAlignment="1">
      <alignment horizontal="center" vertical="center" wrapText="1"/>
    </xf>
    <xf numFmtId="165" fontId="14" fillId="4" borderId="3" xfId="0" applyNumberFormat="1" applyFont="1" applyFill="1" applyBorder="1" applyAlignment="1">
      <alignment horizontal="center" vertical="center"/>
    </xf>
    <xf numFmtId="0" fontId="3" fillId="0" borderId="3" xfId="0" applyFont="1" applyBorder="1" applyAlignment="1">
      <alignment vertical="center" wrapText="1"/>
    </xf>
    <xf numFmtId="0" fontId="14" fillId="4" borderId="3" xfId="0" applyFont="1" applyFill="1" applyBorder="1" applyAlignment="1">
      <alignment horizontal="center" vertical="center" wrapText="1"/>
    </xf>
    <xf numFmtId="165" fontId="12" fillId="7" borderId="8" xfId="0" applyNumberFormat="1" applyFont="1" applyFill="1" applyBorder="1" applyAlignment="1">
      <alignment horizontal="center" vertical="center"/>
    </xf>
    <xf numFmtId="165" fontId="14" fillId="4" borderId="10" xfId="0" applyNumberFormat="1" applyFont="1" applyFill="1" applyBorder="1" applyAlignment="1">
      <alignment horizontal="center" vertical="center"/>
    </xf>
    <xf numFmtId="0" fontId="1" fillId="0" borderId="9" xfId="0" applyFont="1" applyBorder="1" applyAlignment="1">
      <alignment vertical="center" wrapText="1"/>
    </xf>
    <xf numFmtId="0" fontId="12" fillId="4" borderId="9" xfId="1" applyFont="1" applyFill="1" applyBorder="1" applyAlignment="1">
      <alignment vertical="center" wrapText="1"/>
    </xf>
    <xf numFmtId="0" fontId="1" fillId="0" borderId="11" xfId="0" applyFont="1" applyBorder="1" applyAlignment="1">
      <alignment vertical="center" wrapText="1"/>
    </xf>
    <xf numFmtId="0" fontId="3" fillId="0" borderId="4" xfId="0" applyFont="1" applyBorder="1" applyAlignment="1">
      <alignment vertical="center" wrapText="1"/>
    </xf>
    <xf numFmtId="0" fontId="3" fillId="0" borderId="4" xfId="0" applyFont="1" applyBorder="1" applyAlignment="1">
      <alignment horizontal="center" vertical="center" wrapText="1"/>
    </xf>
    <xf numFmtId="0" fontId="3" fillId="0" borderId="3" xfId="0" applyFont="1" applyFill="1" applyBorder="1" applyAlignment="1">
      <alignment horizontal="center" vertical="center" wrapText="1"/>
    </xf>
    <xf numFmtId="0" fontId="4" fillId="7" borderId="6" xfId="0" applyFont="1" applyFill="1" applyBorder="1" applyAlignment="1">
      <alignment vertical="center" wrapText="1"/>
    </xf>
    <xf numFmtId="0" fontId="4" fillId="7"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0" borderId="4" xfId="0" applyFont="1" applyFill="1" applyBorder="1" applyAlignment="1">
      <alignment vertical="center" wrapText="1"/>
    </xf>
    <xf numFmtId="0" fontId="8" fillId="0" borderId="9" xfId="0" applyFont="1" applyFill="1" applyBorder="1" applyAlignment="1">
      <alignment vertical="center" wrapText="1"/>
    </xf>
    <xf numFmtId="165" fontId="3" fillId="0" borderId="10" xfId="4" applyNumberFormat="1" applyFont="1" applyFill="1" applyBorder="1" applyAlignment="1">
      <alignment horizontal="center" vertical="center"/>
    </xf>
    <xf numFmtId="165" fontId="3" fillId="0" borderId="12" xfId="4" applyNumberFormat="1" applyFont="1" applyFill="1" applyBorder="1" applyAlignment="1">
      <alignment horizontal="center" vertical="center"/>
    </xf>
    <xf numFmtId="9" fontId="3" fillId="13" borderId="3" xfId="0" applyNumberFormat="1" applyFont="1" applyFill="1" applyBorder="1" applyAlignment="1">
      <alignment horizontal="center" vertical="center" wrapText="1"/>
    </xf>
    <xf numFmtId="9" fontId="3" fillId="13" borderId="4" xfId="0" applyNumberFormat="1" applyFont="1" applyFill="1" applyBorder="1" applyAlignment="1">
      <alignment horizontal="center" vertical="center" wrapText="1"/>
    </xf>
    <xf numFmtId="0" fontId="0" fillId="0" borderId="9" xfId="0" applyFill="1" applyBorder="1" applyAlignment="1">
      <alignment vertical="center" wrapText="1"/>
    </xf>
    <xf numFmtId="0" fontId="3" fillId="9" borderId="3" xfId="0" applyFont="1" applyFill="1" applyBorder="1" applyAlignment="1">
      <alignment horizontal="center" vertical="center" wrapText="1"/>
    </xf>
    <xf numFmtId="0" fontId="15" fillId="0" borderId="9" xfId="0" applyFont="1" applyFill="1" applyBorder="1" applyAlignment="1">
      <alignment vertical="center" wrapText="1"/>
    </xf>
    <xf numFmtId="0" fontId="4" fillId="4" borderId="9" xfId="0" applyFont="1" applyFill="1" applyBorder="1" applyAlignment="1">
      <alignment vertical="center" wrapText="1"/>
    </xf>
    <xf numFmtId="0" fontId="1" fillId="0" borderId="9" xfId="0" applyFont="1" applyBorder="1" applyAlignment="1">
      <alignment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horizontal="center" vertical="center"/>
    </xf>
    <xf numFmtId="0" fontId="1" fillId="0" borderId="0" xfId="0" applyFont="1" applyBorder="1" applyAlignment="1">
      <alignment vertical="center" wrapText="1"/>
    </xf>
    <xf numFmtId="0" fontId="0" fillId="0" borderId="0" xfId="0" applyAlignment="1">
      <alignment wrapText="1"/>
    </xf>
    <xf numFmtId="0" fontId="18" fillId="0" borderId="2" xfId="0" applyFont="1" applyBorder="1" applyAlignment="1">
      <alignment vertical="center"/>
    </xf>
    <xf numFmtId="0" fontId="1" fillId="0" borderId="0" xfId="0" applyFont="1" applyAlignment="1">
      <alignment wrapText="1"/>
    </xf>
    <xf numFmtId="0" fontId="4" fillId="4" borderId="3" xfId="0" applyFont="1" applyFill="1" applyBorder="1" applyAlignment="1">
      <alignment horizontal="center" vertical="center" wrapText="1"/>
    </xf>
    <xf numFmtId="0" fontId="8" fillId="0" borderId="9" xfId="0" applyFont="1" applyFill="1" applyBorder="1" applyAlignment="1">
      <alignment horizontal="right" vertical="center" wrapText="1"/>
    </xf>
    <xf numFmtId="167" fontId="1" fillId="0" borderId="0" xfId="0" applyNumberFormat="1" applyFont="1" applyAlignment="1">
      <alignment wrapText="1"/>
    </xf>
    <xf numFmtId="9" fontId="8" fillId="13" borderId="3" xfId="5" applyNumberFormat="1" applyFont="1" applyFill="1" applyBorder="1" applyAlignment="1">
      <alignment horizontal="center" vertical="center" wrapText="1"/>
    </xf>
    <xf numFmtId="0" fontId="8" fillId="0" borderId="11" xfId="0" applyFont="1" applyFill="1" applyBorder="1" applyAlignment="1">
      <alignment vertical="center" wrapText="1"/>
    </xf>
    <xf numFmtId="0" fontId="7" fillId="0" borderId="0" xfId="0" applyNumberFormat="1" applyFont="1" applyFill="1" applyBorder="1" applyAlignment="1">
      <alignment horizontal="left" vertical="center" wrapText="1"/>
    </xf>
    <xf numFmtId="0" fontId="18" fillId="0" borderId="13" xfId="0" applyFont="1" applyBorder="1" applyAlignment="1">
      <alignment vertical="center"/>
    </xf>
    <xf numFmtId="0" fontId="3" fillId="0" borderId="2" xfId="0" applyFont="1" applyFill="1" applyBorder="1" applyAlignment="1">
      <alignment vertical="center"/>
    </xf>
    <xf numFmtId="0" fontId="3" fillId="0" borderId="14" xfId="0" applyFont="1" applyBorder="1" applyAlignment="1">
      <alignment vertical="center"/>
    </xf>
    <xf numFmtId="0" fontId="1" fillId="0" borderId="15" xfId="0" applyFont="1" applyFill="1" applyBorder="1" applyAlignment="1">
      <alignment vertical="center"/>
    </xf>
    <xf numFmtId="0" fontId="1" fillId="0" borderId="16" xfId="0" applyFont="1" applyFill="1" applyBorder="1" applyAlignment="1">
      <alignment vertical="center"/>
    </xf>
    <xf numFmtId="0" fontId="1" fillId="0" borderId="17" xfId="0" applyFont="1" applyFill="1" applyBorder="1" applyAlignment="1">
      <alignment vertical="center"/>
    </xf>
    <xf numFmtId="0" fontId="21" fillId="0" borderId="0" xfId="0" applyFont="1" applyAlignment="1">
      <alignment vertical="center"/>
    </xf>
    <xf numFmtId="0" fontId="22" fillId="0" borderId="0" xfId="0" applyFont="1" applyAlignment="1">
      <alignment horizontal="center" vertical="center"/>
    </xf>
    <xf numFmtId="0" fontId="30" fillId="0" borderId="0" xfId="0" applyNumberFormat="1" applyFont="1" applyFill="1" applyAlignment="1">
      <alignment vertical="center" wrapText="1"/>
    </xf>
    <xf numFmtId="0" fontId="22" fillId="0" borderId="18" xfId="0" applyFont="1" applyBorder="1" applyAlignment="1">
      <alignment vertical="center"/>
    </xf>
    <xf numFmtId="0" fontId="21" fillId="0" borderId="19" xfId="0" applyFont="1" applyBorder="1" applyAlignment="1">
      <alignment vertical="center"/>
    </xf>
    <xf numFmtId="0" fontId="21" fillId="0" borderId="20" xfId="0" applyFont="1" applyBorder="1" applyAlignment="1">
      <alignment vertical="center"/>
    </xf>
    <xf numFmtId="0" fontId="22" fillId="0" borderId="2" xfId="0" applyFont="1" applyBorder="1" applyAlignment="1">
      <alignment vertical="center"/>
    </xf>
    <xf numFmtId="0" fontId="22" fillId="0" borderId="14" xfId="0" applyFont="1" applyBorder="1" applyAlignment="1">
      <alignment vertical="center"/>
    </xf>
    <xf numFmtId="0" fontId="22" fillId="0" borderId="0" xfId="0" applyFont="1" applyBorder="1" applyAlignment="1">
      <alignment vertical="center"/>
    </xf>
    <xf numFmtId="0" fontId="21" fillId="0" borderId="0" xfId="0" applyFont="1" applyBorder="1" applyAlignment="1">
      <alignment vertical="center" wrapText="1"/>
    </xf>
    <xf numFmtId="0" fontId="21" fillId="0" borderId="0" xfId="0" applyFont="1" applyBorder="1" applyAlignment="1">
      <alignment vertical="center"/>
    </xf>
    <xf numFmtId="0" fontId="22" fillId="0" borderId="0" xfId="0" applyFont="1" applyBorder="1" applyAlignment="1">
      <alignment horizontal="center" vertical="center"/>
    </xf>
    <xf numFmtId="0" fontId="21" fillId="0" borderId="0" xfId="0" applyFont="1" applyBorder="1" applyAlignment="1">
      <alignment horizontal="center" vertical="center"/>
    </xf>
    <xf numFmtId="165" fontId="21" fillId="0" borderId="0" xfId="0" applyNumberFormat="1" applyFont="1" applyBorder="1" applyAlignment="1">
      <alignment horizontal="center" vertical="center"/>
    </xf>
    <xf numFmtId="0" fontId="21" fillId="0" borderId="0" xfId="0" applyFont="1" applyFill="1" applyAlignment="1">
      <alignment vertical="center"/>
    </xf>
    <xf numFmtId="0" fontId="23" fillId="7" borderId="6" xfId="0" applyFont="1" applyFill="1" applyBorder="1" applyAlignment="1">
      <alignment vertical="center" wrapText="1"/>
    </xf>
    <xf numFmtId="0" fontId="23" fillId="7" borderId="7" xfId="0" applyFont="1" applyFill="1" applyBorder="1" applyAlignment="1">
      <alignment vertical="center" wrapText="1"/>
    </xf>
    <xf numFmtId="165" fontId="23" fillId="7" borderId="8" xfId="0" applyNumberFormat="1" applyFont="1" applyFill="1" applyBorder="1" applyAlignment="1">
      <alignment horizontal="right" vertical="center" wrapText="1"/>
    </xf>
    <xf numFmtId="0" fontId="23" fillId="4" borderId="9" xfId="0" applyFont="1" applyFill="1" applyBorder="1" applyAlignment="1">
      <alignment vertical="center" wrapText="1"/>
    </xf>
    <xf numFmtId="0" fontId="24" fillId="4" borderId="3" xfId="0" applyFont="1" applyFill="1" applyBorder="1" applyAlignment="1">
      <alignment vertical="center" wrapText="1"/>
    </xf>
    <xf numFmtId="0" fontId="23" fillId="4" borderId="3" xfId="0" applyFont="1" applyFill="1" applyBorder="1" applyAlignment="1">
      <alignment vertical="center" wrapText="1"/>
    </xf>
    <xf numFmtId="165" fontId="24" fillId="4" borderId="10" xfId="0" applyNumberFormat="1" applyFont="1" applyFill="1" applyBorder="1" applyAlignment="1">
      <alignment horizontal="right" vertical="center" wrapText="1"/>
    </xf>
    <xf numFmtId="0" fontId="21" fillId="0" borderId="9" xfId="0" applyFont="1" applyBorder="1" applyAlignment="1">
      <alignment vertical="center" wrapText="1"/>
    </xf>
    <xf numFmtId="0" fontId="21" fillId="0" borderId="21" xfId="0" applyFont="1" applyBorder="1" applyAlignment="1">
      <alignment vertical="center" wrapText="1"/>
    </xf>
    <xf numFmtId="0" fontId="22" fillId="0" borderId="3" xfId="0" applyFont="1" applyBorder="1" applyAlignment="1">
      <alignment vertical="center" wrapText="1"/>
    </xf>
    <xf numFmtId="165" fontId="22" fillId="0" borderId="10" xfId="4" applyNumberFormat="1" applyFont="1" applyFill="1" applyBorder="1" applyAlignment="1">
      <alignment horizontal="right" vertical="center" wrapText="1"/>
    </xf>
    <xf numFmtId="0" fontId="21" fillId="0" borderId="3" xfId="0" applyFont="1" applyBorder="1" applyAlignment="1">
      <alignment vertical="center" wrapText="1"/>
    </xf>
    <xf numFmtId="0" fontId="21" fillId="0" borderId="9" xfId="0" applyFont="1" applyFill="1" applyBorder="1" applyAlignment="1">
      <alignment vertical="center" wrapText="1"/>
    </xf>
    <xf numFmtId="0" fontId="21" fillId="0" borderId="21" xfId="0" applyFont="1" applyFill="1" applyBorder="1" applyAlignment="1">
      <alignment vertical="center" wrapText="1"/>
    </xf>
    <xf numFmtId="0" fontId="22" fillId="6" borderId="9" xfId="0" applyFont="1" applyFill="1" applyBorder="1" applyAlignment="1">
      <alignment vertical="center" wrapText="1"/>
    </xf>
    <xf numFmtId="0" fontId="21" fillId="6" borderId="3" xfId="0" applyFont="1" applyFill="1" applyBorder="1" applyAlignment="1">
      <alignment vertical="center" wrapText="1"/>
    </xf>
    <xf numFmtId="0" fontId="22" fillId="6" borderId="3" xfId="0" applyFont="1" applyFill="1" applyBorder="1" applyAlignment="1">
      <alignment vertical="center" wrapText="1"/>
    </xf>
    <xf numFmtId="165" fontId="22" fillId="6" borderId="10" xfId="0" applyNumberFormat="1" applyFont="1" applyFill="1" applyBorder="1" applyAlignment="1">
      <alignment horizontal="right" vertical="center" wrapText="1"/>
    </xf>
    <xf numFmtId="0" fontId="22" fillId="0" borderId="3" xfId="0" applyFont="1" applyFill="1" applyBorder="1" applyAlignment="1">
      <alignment vertical="center" wrapText="1"/>
    </xf>
    <xf numFmtId="0" fontId="21" fillId="10" borderId="9" xfId="0" applyFont="1" applyFill="1" applyBorder="1" applyAlignment="1">
      <alignment vertical="center" wrapText="1"/>
    </xf>
    <xf numFmtId="0" fontId="21" fillId="10" borderId="3" xfId="0" applyFont="1" applyFill="1" applyBorder="1" applyAlignment="1">
      <alignment vertical="center" wrapText="1"/>
    </xf>
    <xf numFmtId="0" fontId="21" fillId="0" borderId="0" xfId="0" applyFont="1" applyFill="1" applyBorder="1" applyAlignment="1">
      <alignment vertical="center" wrapText="1"/>
    </xf>
    <xf numFmtId="0" fontId="22" fillId="0" borderId="0" xfId="0" applyFont="1" applyFill="1" applyBorder="1" applyAlignment="1">
      <alignment vertical="center" wrapText="1"/>
    </xf>
    <xf numFmtId="165" fontId="21" fillId="0" borderId="0" xfId="0" applyNumberFormat="1" applyFont="1" applyFill="1" applyBorder="1" applyAlignment="1">
      <alignment horizontal="right" vertical="center" wrapText="1"/>
    </xf>
    <xf numFmtId="0" fontId="31" fillId="15" borderId="6" xfId="0" applyFont="1" applyFill="1" applyBorder="1" applyAlignment="1">
      <alignment vertical="center" wrapText="1"/>
    </xf>
    <xf numFmtId="0" fontId="23" fillId="7" borderId="7" xfId="0" applyFont="1" applyFill="1" applyBorder="1" applyAlignment="1">
      <alignment horizontal="center" vertical="center" wrapText="1"/>
    </xf>
    <xf numFmtId="0" fontId="31" fillId="16" borderId="9" xfId="0" applyFont="1" applyFill="1" applyBorder="1" applyAlignment="1">
      <alignment vertical="center" wrapText="1"/>
    </xf>
    <xf numFmtId="0" fontId="23" fillId="4" borderId="3" xfId="0" applyFont="1" applyFill="1" applyBorder="1" applyAlignment="1">
      <alignment horizontal="center" vertical="center" wrapText="1"/>
    </xf>
    <xf numFmtId="165" fontId="23" fillId="4" borderId="10" xfId="0" applyNumberFormat="1" applyFont="1" applyFill="1" applyBorder="1" applyAlignment="1">
      <alignment horizontal="right" vertical="center" wrapText="1"/>
    </xf>
    <xf numFmtId="0" fontId="21" fillId="0" borderId="3" xfId="0" applyFont="1" applyFill="1" applyBorder="1" applyAlignment="1">
      <alignment vertical="center" wrapText="1"/>
    </xf>
    <xf numFmtId="0" fontId="22" fillId="0" borderId="3" xfId="0" applyFont="1" applyFill="1" applyBorder="1" applyAlignment="1">
      <alignment horizontal="center" vertical="center" wrapText="1"/>
    </xf>
    <xf numFmtId="165" fontId="22" fillId="0" borderId="10" xfId="4" applyNumberFormat="1" applyFont="1" applyFill="1" applyBorder="1" applyAlignment="1">
      <alignment horizontal="right" vertical="center"/>
    </xf>
    <xf numFmtId="0" fontId="21" fillId="17" borderId="3" xfId="0" applyFont="1" applyFill="1" applyBorder="1" applyAlignment="1">
      <alignment vertical="center" wrapText="1"/>
    </xf>
    <xf numFmtId="0" fontId="21" fillId="0" borderId="3" xfId="0" applyFont="1" applyFill="1" applyBorder="1" applyAlignment="1">
      <alignment vertical="center"/>
    </xf>
    <xf numFmtId="166" fontId="21" fillId="0" borderId="0" xfId="0" applyNumberFormat="1" applyFont="1" applyFill="1" applyAlignment="1">
      <alignment vertical="center"/>
    </xf>
    <xf numFmtId="0" fontId="21" fillId="0" borderId="11" xfId="0" applyFont="1" applyBorder="1" applyAlignment="1">
      <alignment vertical="center" wrapText="1"/>
    </xf>
    <xf numFmtId="0" fontId="21" fillId="18" borderId="4" xfId="0" applyFont="1" applyFill="1" applyBorder="1" applyAlignment="1">
      <alignment vertical="center" wrapText="1"/>
    </xf>
    <xf numFmtId="0" fontId="22" fillId="0" borderId="4" xfId="2" applyFont="1" applyBorder="1" applyAlignment="1" applyProtection="1">
      <alignment vertical="top" wrapText="1"/>
    </xf>
    <xf numFmtId="0" fontId="22" fillId="0" borderId="4" xfId="0" applyFont="1" applyFill="1" applyBorder="1" applyAlignment="1">
      <alignment horizontal="center" vertical="center" wrapText="1"/>
    </xf>
    <xf numFmtId="165" fontId="22" fillId="19" borderId="12" xfId="4" applyNumberFormat="1" applyFont="1" applyFill="1" applyBorder="1" applyAlignment="1">
      <alignment horizontal="right" vertical="center"/>
    </xf>
    <xf numFmtId="0" fontId="22" fillId="0" borderId="0" xfId="0" applyFont="1" applyFill="1" applyBorder="1" applyAlignment="1">
      <alignment horizontal="center" vertical="center" wrapText="1"/>
    </xf>
    <xf numFmtId="165" fontId="22" fillId="0" borderId="22" xfId="4" applyNumberFormat="1" applyFont="1" applyFill="1" applyBorder="1" applyAlignment="1">
      <alignment horizontal="right" vertical="center"/>
    </xf>
    <xf numFmtId="164" fontId="21" fillId="0" borderId="0" xfId="0" applyNumberFormat="1" applyFont="1" applyFill="1" applyAlignment="1">
      <alignment vertical="center"/>
    </xf>
    <xf numFmtId="0" fontId="22" fillId="6" borderId="9" xfId="3" applyFont="1" applyFill="1" applyBorder="1" applyAlignment="1">
      <alignment vertical="center" wrapText="1"/>
    </xf>
    <xf numFmtId="0" fontId="22" fillId="6" borderId="3" xfId="3" applyFont="1" applyFill="1" applyBorder="1" applyAlignment="1">
      <alignment vertical="center" wrapText="1"/>
    </xf>
    <xf numFmtId="165" fontId="22" fillId="6" borderId="10" xfId="3" applyNumberFormat="1" applyFont="1" applyFill="1" applyBorder="1" applyAlignment="1">
      <alignment horizontal="right" vertical="center" wrapText="1"/>
    </xf>
    <xf numFmtId="0" fontId="21" fillId="10" borderId="0" xfId="0" applyFont="1" applyFill="1" applyAlignment="1">
      <alignment vertical="center"/>
    </xf>
    <xf numFmtId="0" fontId="22" fillId="11" borderId="9" xfId="3" applyFont="1" applyFill="1" applyBorder="1" applyAlignment="1">
      <alignment vertical="center" wrapText="1"/>
    </xf>
    <xf numFmtId="0" fontId="22" fillId="11" borderId="21" xfId="3" applyFont="1" applyFill="1" applyBorder="1" applyAlignment="1">
      <alignment vertical="center" wrapText="1"/>
    </xf>
    <xf numFmtId="0" fontId="22" fillId="11" borderId="3" xfId="3" applyFont="1" applyFill="1" applyBorder="1" applyAlignment="1">
      <alignment vertical="center" wrapText="1"/>
    </xf>
    <xf numFmtId="165" fontId="22" fillId="11" borderId="10" xfId="3" applyNumberFormat="1" applyFont="1" applyFill="1" applyBorder="1" applyAlignment="1">
      <alignment horizontal="right" vertical="center" wrapText="1"/>
    </xf>
    <xf numFmtId="0" fontId="21" fillId="0" borderId="9" xfId="3" applyFont="1" applyBorder="1" applyAlignment="1">
      <alignment horizontal="left" vertical="center" wrapText="1"/>
    </xf>
    <xf numFmtId="0" fontId="22" fillId="11" borderId="23" xfId="3" applyFont="1" applyFill="1" applyBorder="1" applyAlignment="1">
      <alignment vertical="center" wrapText="1"/>
    </xf>
    <xf numFmtId="0" fontId="22" fillId="11" borderId="24" xfId="3" applyFont="1" applyFill="1" applyBorder="1" applyAlignment="1">
      <alignment vertical="center" wrapText="1"/>
    </xf>
    <xf numFmtId="0" fontId="22" fillId="11" borderId="25" xfId="3" applyFont="1" applyFill="1" applyBorder="1" applyAlignment="1">
      <alignment vertical="center" wrapText="1"/>
    </xf>
    <xf numFmtId="165" fontId="22" fillId="11" borderId="26" xfId="3" applyNumberFormat="1" applyFont="1" applyFill="1" applyBorder="1" applyAlignment="1">
      <alignment horizontal="right" vertical="center" wrapText="1"/>
    </xf>
    <xf numFmtId="0" fontId="28" fillId="0" borderId="6" xfId="0" applyFont="1" applyBorder="1" applyAlignment="1">
      <alignment vertical="center" wrapText="1"/>
    </xf>
    <xf numFmtId="0" fontId="21" fillId="0" borderId="7" xfId="0" applyNumberFormat="1" applyFont="1" applyFill="1" applyBorder="1" applyAlignment="1">
      <alignment vertical="center" wrapText="1"/>
    </xf>
    <xf numFmtId="0" fontId="21" fillId="0" borderId="7" xfId="0" applyFont="1" applyFill="1" applyBorder="1" applyAlignment="1">
      <alignment vertical="center" wrapText="1"/>
    </xf>
    <xf numFmtId="0" fontId="22" fillId="0" borderId="7" xfId="0" applyFont="1" applyFill="1" applyBorder="1" applyAlignment="1">
      <alignment vertical="center" wrapText="1"/>
    </xf>
    <xf numFmtId="0" fontId="21" fillId="0" borderId="9" xfId="3" applyFont="1" applyBorder="1" applyAlignment="1">
      <alignment vertical="center" wrapText="1"/>
    </xf>
    <xf numFmtId="0" fontId="21" fillId="0" borderId="4" xfId="0" applyFont="1" applyFill="1" applyBorder="1" applyAlignment="1">
      <alignment vertical="center" wrapText="1"/>
    </xf>
    <xf numFmtId="0" fontId="22" fillId="0" borderId="4" xfId="0" applyFont="1" applyFill="1" applyBorder="1" applyAlignment="1">
      <alignment vertical="center" wrapText="1"/>
    </xf>
    <xf numFmtId="165" fontId="22" fillId="0" borderId="12" xfId="4" applyNumberFormat="1" applyFont="1" applyFill="1" applyBorder="1" applyAlignment="1">
      <alignment horizontal="right" vertical="center" wrapText="1"/>
    </xf>
    <xf numFmtId="165" fontId="21" fillId="0" borderId="0" xfId="0" applyNumberFormat="1" applyFont="1" applyFill="1" applyBorder="1" applyAlignment="1">
      <alignment horizontal="right" vertical="center" wrapText="1" indent="1"/>
    </xf>
    <xf numFmtId="0" fontId="22" fillId="8" borderId="3" xfId="0" applyFont="1" applyFill="1" applyBorder="1" applyAlignment="1">
      <alignment vertical="center" wrapText="1"/>
    </xf>
    <xf numFmtId="165" fontId="22" fillId="8" borderId="10" xfId="0" applyNumberFormat="1" applyFont="1" applyFill="1" applyBorder="1" applyAlignment="1">
      <alignment horizontal="right" vertical="center" wrapText="1"/>
    </xf>
    <xf numFmtId="0" fontId="24" fillId="0" borderId="3" xfId="0" applyFont="1" applyFill="1" applyBorder="1" applyAlignment="1">
      <alignment vertical="center" wrapText="1"/>
    </xf>
    <xf numFmtId="0" fontId="21" fillId="4" borderId="3" xfId="0" applyFont="1" applyFill="1" applyBorder="1" applyAlignment="1">
      <alignment vertical="center" wrapText="1"/>
    </xf>
    <xf numFmtId="0" fontId="21" fillId="0" borderId="11" xfId="0" applyFont="1" applyFill="1" applyBorder="1" applyAlignment="1">
      <alignment vertical="center" wrapText="1"/>
    </xf>
    <xf numFmtId="0" fontId="21" fillId="0" borderId="0" xfId="0" applyFont="1" applyAlignment="1">
      <alignment vertical="center" wrapText="1"/>
    </xf>
    <xf numFmtId="0" fontId="22" fillId="0" borderId="0" xfId="0" applyFont="1" applyAlignment="1">
      <alignment vertical="center" wrapText="1"/>
    </xf>
    <xf numFmtId="165" fontId="21" fillId="0" borderId="0" xfId="0" applyNumberFormat="1" applyFont="1" applyAlignment="1">
      <alignment vertical="center" wrapText="1"/>
    </xf>
    <xf numFmtId="0" fontId="21" fillId="0" borderId="0" xfId="0" applyFont="1" applyAlignment="1">
      <alignment horizontal="center" vertical="center"/>
    </xf>
    <xf numFmtId="165" fontId="21" fillId="0" borderId="0" xfId="0" applyNumberFormat="1" applyFont="1" applyAlignment="1">
      <alignment horizontal="center" vertical="center"/>
    </xf>
    <xf numFmtId="0" fontId="9" fillId="0" borderId="3" xfId="0" applyNumberFormat="1"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165" fontId="9" fillId="0" borderId="3" xfId="0" applyNumberFormat="1" applyFont="1" applyFill="1" applyBorder="1" applyAlignment="1">
      <alignment horizontal="right" vertical="center" wrapText="1"/>
    </xf>
    <xf numFmtId="165" fontId="8" fillId="4" borderId="3" xfId="0" applyNumberFormat="1" applyFont="1" applyFill="1" applyBorder="1" applyAlignment="1">
      <alignment horizontal="center" vertical="center" wrapText="1"/>
    </xf>
    <xf numFmtId="165" fontId="1" fillId="0" borderId="3" xfId="0" applyNumberFormat="1" applyFont="1" applyFill="1" applyBorder="1" applyAlignment="1">
      <alignment horizontal="center" vertical="center"/>
    </xf>
    <xf numFmtId="9" fontId="4" fillId="4" borderId="3" xfId="0" applyNumberFormat="1" applyFont="1" applyFill="1" applyBorder="1" applyAlignment="1">
      <alignment horizontal="center" vertical="center" wrapText="1"/>
    </xf>
    <xf numFmtId="165" fontId="4" fillId="4" borderId="3" xfId="0" applyNumberFormat="1" applyFont="1" applyFill="1" applyBorder="1" applyAlignment="1">
      <alignment horizontal="center" vertical="center" wrapText="1"/>
    </xf>
    <xf numFmtId="9" fontId="4" fillId="7" borderId="7" xfId="0" applyNumberFormat="1" applyFont="1" applyFill="1" applyBorder="1" applyAlignment="1">
      <alignment horizontal="center" vertical="center" wrapText="1"/>
    </xf>
    <xf numFmtId="165" fontId="4" fillId="7" borderId="7" xfId="0" applyNumberFormat="1" applyFont="1" applyFill="1" applyBorder="1" applyAlignment="1">
      <alignment horizontal="center" vertical="center" wrapText="1"/>
    </xf>
    <xf numFmtId="0" fontId="5" fillId="3" borderId="9" xfId="0" applyFont="1" applyFill="1" applyBorder="1" applyAlignment="1">
      <alignment vertical="center" wrapText="1"/>
    </xf>
    <xf numFmtId="0" fontId="9" fillId="0" borderId="9" xfId="0" applyFont="1" applyFill="1" applyBorder="1" applyAlignment="1">
      <alignment vertical="center" wrapText="1"/>
    </xf>
    <xf numFmtId="0" fontId="8" fillId="4" borderId="9" xfId="0" applyFont="1" applyFill="1" applyBorder="1" applyAlignment="1">
      <alignment vertical="center" wrapText="1"/>
    </xf>
    <xf numFmtId="0" fontId="8" fillId="0" borderId="9" xfId="0" applyFont="1" applyFill="1" applyBorder="1" applyAlignment="1">
      <alignment vertical="center" wrapText="1"/>
    </xf>
    <xf numFmtId="165" fontId="8" fillId="0" borderId="3" xfId="0" applyNumberFormat="1" applyFont="1" applyFill="1" applyBorder="1" applyAlignment="1">
      <alignment horizontal="right" vertical="center" wrapText="1"/>
    </xf>
    <xf numFmtId="165" fontId="4" fillId="3" borderId="3" xfId="0" applyNumberFormat="1" applyFont="1" applyFill="1" applyBorder="1" applyAlignment="1">
      <alignment horizontal="center" vertical="center" wrapText="1"/>
    </xf>
    <xf numFmtId="0" fontId="4" fillId="3" borderId="10" xfId="0" applyFont="1" applyFill="1" applyBorder="1" applyAlignment="1">
      <alignment horizontal="center" vertical="center" wrapText="1"/>
    </xf>
    <xf numFmtId="0" fontId="8" fillId="4" borderId="10" xfId="0" applyFont="1" applyFill="1" applyBorder="1" applyAlignment="1">
      <alignment horizontal="right" vertical="center" wrapText="1"/>
    </xf>
    <xf numFmtId="9" fontId="14" fillId="4" borderId="3" xfId="0" applyNumberFormat="1" applyFont="1" applyFill="1" applyBorder="1" applyAlignment="1">
      <alignment vertical="center" wrapText="1"/>
    </xf>
    <xf numFmtId="165" fontId="14" fillId="4" borderId="3" xfId="0" applyNumberFormat="1" applyFont="1" applyFill="1" applyBorder="1" applyAlignment="1">
      <alignment vertical="center" wrapText="1"/>
    </xf>
    <xf numFmtId="9" fontId="3" fillId="13" borderId="3" xfId="0" applyNumberFormat="1" applyFont="1" applyFill="1" applyBorder="1" applyAlignment="1">
      <alignment vertical="center" wrapText="1"/>
    </xf>
    <xf numFmtId="165" fontId="1" fillId="0" borderId="3" xfId="0" applyNumberFormat="1" applyFont="1" applyBorder="1" applyAlignment="1">
      <alignment vertical="center" wrapText="1"/>
    </xf>
    <xf numFmtId="165" fontId="1" fillId="10" borderId="3" xfId="0" applyNumberFormat="1" applyFont="1" applyFill="1" applyBorder="1" applyAlignment="1">
      <alignment vertical="center" wrapText="1"/>
    </xf>
    <xf numFmtId="9" fontId="3" fillId="6" borderId="3" xfId="0" applyNumberFormat="1" applyFont="1" applyFill="1" applyBorder="1" applyAlignment="1">
      <alignment vertical="center" wrapText="1"/>
    </xf>
    <xf numFmtId="165" fontId="3" fillId="6" borderId="3" xfId="0" applyNumberFormat="1" applyFont="1" applyFill="1" applyBorder="1" applyAlignment="1">
      <alignment vertical="center" wrapText="1"/>
    </xf>
    <xf numFmtId="9" fontId="3" fillId="0" borderId="0" xfId="0" applyNumberFormat="1" applyFont="1" applyFill="1" applyBorder="1" applyAlignment="1">
      <alignment vertical="center" wrapText="1"/>
    </xf>
    <xf numFmtId="165" fontId="1" fillId="0" borderId="0" xfId="0" applyNumberFormat="1" applyFont="1" applyFill="1" applyBorder="1" applyAlignment="1">
      <alignment vertical="center" wrapText="1"/>
    </xf>
    <xf numFmtId="165" fontId="1" fillId="0" borderId="3" xfId="0" applyNumberFormat="1" applyFont="1" applyFill="1" applyBorder="1" applyAlignment="1">
      <alignment vertical="center" wrapText="1"/>
    </xf>
    <xf numFmtId="9" fontId="4" fillId="7" borderId="7" xfId="0" applyNumberFormat="1" applyFont="1" applyFill="1" applyBorder="1" applyAlignment="1">
      <alignment vertical="center" wrapText="1"/>
    </xf>
    <xf numFmtId="165" fontId="4" fillId="7" borderId="7" xfId="0" applyNumberFormat="1" applyFont="1" applyFill="1" applyBorder="1" applyAlignment="1">
      <alignment vertical="center" wrapText="1"/>
    </xf>
    <xf numFmtId="165" fontId="3" fillId="6" borderId="3" xfId="3" applyNumberFormat="1" applyFont="1" applyFill="1" applyBorder="1" applyAlignment="1">
      <alignment vertical="center" wrapText="1"/>
    </xf>
    <xf numFmtId="9" fontId="3" fillId="11" borderId="3" xfId="3" applyNumberFormat="1" applyFont="1" applyFill="1" applyBorder="1" applyAlignment="1">
      <alignment vertical="center" wrapText="1"/>
    </xf>
    <xf numFmtId="165" fontId="3" fillId="11" borderId="3" xfId="3" applyNumberFormat="1" applyFont="1" applyFill="1" applyBorder="1" applyAlignment="1">
      <alignment vertical="center" wrapText="1"/>
    </xf>
    <xf numFmtId="9" fontId="3" fillId="13" borderId="4" xfId="0" applyNumberFormat="1" applyFont="1" applyFill="1" applyBorder="1" applyAlignment="1">
      <alignment vertical="center" wrapText="1"/>
    </xf>
    <xf numFmtId="165" fontId="1" fillId="0" borderId="4" xfId="0" applyNumberFormat="1" applyFont="1" applyBorder="1" applyAlignment="1">
      <alignment vertical="center" wrapText="1"/>
    </xf>
    <xf numFmtId="9" fontId="3" fillId="0" borderId="3" xfId="0" applyNumberFormat="1" applyFont="1" applyFill="1" applyBorder="1" applyAlignment="1">
      <alignment horizontal="center" vertical="center" wrapText="1"/>
    </xf>
    <xf numFmtId="9" fontId="3" fillId="11" borderId="25" xfId="3" applyNumberFormat="1" applyFont="1" applyFill="1" applyBorder="1" applyAlignment="1">
      <alignment vertical="center" wrapText="1"/>
    </xf>
    <xf numFmtId="165" fontId="3" fillId="11" borderId="25" xfId="3" applyNumberFormat="1" applyFont="1" applyFill="1" applyBorder="1" applyAlignment="1">
      <alignment vertical="center" wrapText="1"/>
    </xf>
    <xf numFmtId="9" fontId="3" fillId="13" borderId="7" xfId="0" applyNumberFormat="1" applyFont="1" applyFill="1" applyBorder="1" applyAlignment="1">
      <alignment vertical="center" wrapText="1"/>
    </xf>
    <xf numFmtId="165" fontId="1" fillId="0" borderId="7" xfId="0" applyNumberFormat="1" applyFont="1" applyFill="1" applyBorder="1" applyAlignment="1">
      <alignment vertical="center" wrapText="1"/>
    </xf>
    <xf numFmtId="9" fontId="4" fillId="4" borderId="3" xfId="0" applyNumberFormat="1" applyFont="1" applyFill="1" applyBorder="1" applyAlignment="1">
      <alignment vertical="center" wrapText="1"/>
    </xf>
    <xf numFmtId="165" fontId="4" fillId="4" borderId="3" xfId="0" applyNumberFormat="1" applyFont="1" applyFill="1" applyBorder="1" applyAlignment="1">
      <alignment vertical="center" wrapText="1"/>
    </xf>
    <xf numFmtId="0" fontId="4" fillId="12" borderId="3" xfId="0" applyFont="1" applyFill="1" applyBorder="1" applyAlignment="1">
      <alignment vertical="center" wrapText="1"/>
    </xf>
    <xf numFmtId="165" fontId="4" fillId="12" borderId="3" xfId="0" applyNumberFormat="1" applyFont="1" applyFill="1" applyBorder="1" applyAlignment="1">
      <alignment vertical="center" wrapText="1"/>
    </xf>
    <xf numFmtId="0" fontId="8" fillId="0" borderId="9" xfId="0" applyFont="1" applyFill="1" applyBorder="1" applyAlignment="1">
      <alignment horizontal="right" vertical="center" wrapText="1"/>
    </xf>
    <xf numFmtId="0" fontId="3" fillId="14" borderId="9" xfId="0" applyFont="1" applyFill="1" applyBorder="1" applyAlignment="1">
      <alignment horizontal="right" vertical="center" wrapText="1"/>
    </xf>
    <xf numFmtId="0" fontId="4" fillId="3" borderId="10" xfId="0" applyNumberFormat="1" applyFont="1" applyFill="1" applyBorder="1" applyAlignment="1">
      <alignment horizontal="center" vertical="center" wrapText="1"/>
    </xf>
    <xf numFmtId="9" fontId="3" fillId="19" borderId="4" xfId="0" applyNumberFormat="1" applyFont="1" applyFill="1" applyBorder="1" applyAlignment="1">
      <alignment horizontal="center" vertical="center" wrapText="1"/>
    </xf>
    <xf numFmtId="165" fontId="1" fillId="19" borderId="4" xfId="0" applyNumberFormat="1" applyFont="1" applyFill="1" applyBorder="1" applyAlignment="1">
      <alignment horizontal="center" vertical="center"/>
    </xf>
    <xf numFmtId="9" fontId="3" fillId="0" borderId="0" xfId="0" applyNumberFormat="1" applyFont="1" applyFill="1" applyBorder="1" applyAlignment="1">
      <alignment horizontal="center" vertical="center" wrapText="1"/>
    </xf>
    <xf numFmtId="165" fontId="1" fillId="0" borderId="0" xfId="0" applyNumberFormat="1" applyFont="1" applyFill="1" applyBorder="1" applyAlignment="1">
      <alignment horizontal="center" vertical="center"/>
    </xf>
    <xf numFmtId="0" fontId="4" fillId="3" borderId="3" xfId="0" applyFont="1" applyFill="1" applyBorder="1" applyAlignment="1">
      <alignment horizontal="center" vertical="center" wrapText="1"/>
    </xf>
    <xf numFmtId="0" fontId="8" fillId="0" borderId="11" xfId="0" applyFont="1" applyFill="1" applyBorder="1" applyAlignment="1">
      <alignment vertical="center" wrapText="1"/>
    </xf>
    <xf numFmtId="165" fontId="8" fillId="0" borderId="4" xfId="0" applyNumberFormat="1" applyFont="1" applyFill="1" applyBorder="1" applyAlignment="1">
      <alignment horizontal="right" vertical="center" wrapText="1"/>
    </xf>
    <xf numFmtId="0" fontId="6" fillId="3" borderId="9" xfId="0" applyFont="1" applyFill="1" applyBorder="1" applyAlignment="1">
      <alignment vertical="center" wrapText="1"/>
    </xf>
    <xf numFmtId="0" fontId="8" fillId="0" borderId="9" xfId="0" applyFont="1" applyFill="1" applyBorder="1" applyAlignment="1">
      <alignment horizontal="left" vertical="center" wrapText="1" indent="1"/>
    </xf>
    <xf numFmtId="0" fontId="32" fillId="3" borderId="3" xfId="0" applyNumberFormat="1" applyFont="1" applyFill="1" applyBorder="1" applyAlignment="1">
      <alignment horizontal="center" vertical="center" wrapText="1"/>
    </xf>
    <xf numFmtId="0" fontId="32" fillId="3" borderId="10" xfId="0" applyNumberFormat="1" applyFont="1" applyFill="1" applyBorder="1" applyAlignment="1">
      <alignment horizontal="center" vertical="center" wrapText="1"/>
    </xf>
    <xf numFmtId="165" fontId="32" fillId="3" borderId="3" xfId="0" applyNumberFormat="1" applyFont="1" applyFill="1" applyBorder="1" applyAlignment="1">
      <alignment horizontal="center" vertical="center" wrapText="1"/>
    </xf>
    <xf numFmtId="0" fontId="32" fillId="3" borderId="3" xfId="0" applyFont="1" applyFill="1" applyBorder="1" applyAlignment="1">
      <alignment horizontal="center" vertical="center" wrapText="1"/>
    </xf>
    <xf numFmtId="0" fontId="32" fillId="3" borderId="10"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21" fillId="17" borderId="9" xfId="0" applyFont="1" applyFill="1" applyBorder="1" applyAlignment="1">
      <alignment vertical="center" wrapText="1"/>
    </xf>
    <xf numFmtId="0" fontId="21" fillId="17" borderId="21" xfId="0" applyFont="1" applyFill="1" applyBorder="1" applyAlignment="1">
      <alignment vertical="center" wrapText="1"/>
    </xf>
    <xf numFmtId="0" fontId="22" fillId="17" borderId="3" xfId="0" applyFont="1" applyFill="1" applyBorder="1" applyAlignment="1">
      <alignment vertical="center" wrapText="1"/>
    </xf>
    <xf numFmtId="9" fontId="3" fillId="17" borderId="3" xfId="0" applyNumberFormat="1" applyFont="1" applyFill="1" applyBorder="1" applyAlignment="1">
      <alignment vertical="center" wrapText="1"/>
    </xf>
    <xf numFmtId="165" fontId="1" fillId="17" borderId="3" xfId="0" applyNumberFormat="1" applyFont="1" applyFill="1" applyBorder="1" applyAlignment="1">
      <alignment vertical="center" wrapText="1"/>
    </xf>
    <xf numFmtId="165" fontId="22" fillId="17" borderId="10" xfId="4" applyNumberFormat="1" applyFont="1" applyFill="1" applyBorder="1" applyAlignment="1">
      <alignment horizontal="right" vertical="center" wrapText="1"/>
    </xf>
    <xf numFmtId="0" fontId="30" fillId="17" borderId="0" xfId="0" applyNumberFormat="1" applyFont="1" applyFill="1" applyAlignment="1">
      <alignment vertical="center" wrapText="1"/>
    </xf>
    <xf numFmtId="0" fontId="21" fillId="17" borderId="0" xfId="0" applyFont="1" applyFill="1" applyAlignment="1">
      <alignment vertical="center"/>
    </xf>
    <xf numFmtId="2" fontId="1" fillId="17" borderId="3" xfId="0" applyNumberFormat="1" applyFont="1" applyFill="1" applyBorder="1" applyAlignment="1">
      <alignment vertical="center" wrapText="1"/>
    </xf>
    <xf numFmtId="0" fontId="22" fillId="17" borderId="3" xfId="0" applyFont="1" applyFill="1" applyBorder="1" applyAlignment="1">
      <alignment horizontal="center" vertical="center" wrapText="1"/>
    </xf>
    <xf numFmtId="9" fontId="3" fillId="17" borderId="3" xfId="0" applyNumberFormat="1" applyFont="1" applyFill="1" applyBorder="1" applyAlignment="1">
      <alignment horizontal="center" vertical="center" wrapText="1"/>
    </xf>
    <xf numFmtId="165" fontId="1" fillId="17" borderId="3" xfId="0" applyNumberFormat="1" applyFont="1" applyFill="1" applyBorder="1" applyAlignment="1">
      <alignment horizontal="center" vertical="center"/>
    </xf>
    <xf numFmtId="165" fontId="22" fillId="17" borderId="10" xfId="4" applyNumberFormat="1" applyFont="1" applyFill="1" applyBorder="1" applyAlignment="1">
      <alignment horizontal="right" vertical="center"/>
    </xf>
    <xf numFmtId="0" fontId="31" fillId="17" borderId="9" xfId="0" applyFont="1" applyFill="1" applyBorder="1" applyAlignment="1">
      <alignment vertical="center" wrapText="1"/>
    </xf>
    <xf numFmtId="0" fontId="23" fillId="17" borderId="3" xfId="0" applyFont="1" applyFill="1" applyBorder="1" applyAlignment="1">
      <alignment vertical="center" wrapText="1"/>
    </xf>
    <xf numFmtId="0" fontId="23" fillId="17" borderId="3" xfId="0" applyFont="1" applyFill="1" applyBorder="1" applyAlignment="1">
      <alignment horizontal="center" vertical="center" wrapText="1"/>
    </xf>
    <xf numFmtId="9" fontId="4" fillId="17" borderId="3" xfId="0" applyNumberFormat="1" applyFont="1" applyFill="1" applyBorder="1" applyAlignment="1">
      <alignment horizontal="center" vertical="center" wrapText="1"/>
    </xf>
    <xf numFmtId="165" fontId="4" fillId="17" borderId="3" xfId="0" applyNumberFormat="1" applyFont="1" applyFill="1" applyBorder="1" applyAlignment="1">
      <alignment horizontal="center" vertical="center" wrapText="1"/>
    </xf>
    <xf numFmtId="165" fontId="23" fillId="17" borderId="10" xfId="0" applyNumberFormat="1" applyFont="1" applyFill="1" applyBorder="1" applyAlignment="1">
      <alignment horizontal="right" vertical="center" wrapText="1"/>
    </xf>
    <xf numFmtId="0" fontId="21" fillId="17" borderId="9" xfId="3" applyFont="1" applyFill="1" applyBorder="1" applyAlignment="1">
      <alignment vertical="center" wrapText="1"/>
    </xf>
    <xf numFmtId="0" fontId="21" fillId="17" borderId="3" xfId="3" applyFont="1" applyFill="1" applyBorder="1" applyAlignment="1">
      <alignment vertical="center" wrapText="1"/>
    </xf>
    <xf numFmtId="0" fontId="28" fillId="17" borderId="9" xfId="0" applyFont="1" applyFill="1" applyBorder="1" applyAlignment="1">
      <alignment vertical="center" wrapText="1"/>
    </xf>
    <xf numFmtId="0" fontId="28" fillId="17" borderId="11" xfId="0" applyFont="1" applyFill="1" applyBorder="1" applyAlignment="1">
      <alignment vertical="center" wrapText="1"/>
    </xf>
    <xf numFmtId="0" fontId="21" fillId="17" borderId="4" xfId="0" applyFont="1" applyFill="1" applyBorder="1" applyAlignment="1">
      <alignment vertical="center" wrapText="1"/>
    </xf>
    <xf numFmtId="0" fontId="21" fillId="17" borderId="4" xfId="3" applyFont="1" applyFill="1" applyBorder="1" applyAlignment="1">
      <alignment vertical="center" wrapText="1"/>
    </xf>
    <xf numFmtId="0" fontId="22" fillId="17" borderId="4" xfId="0" applyFont="1" applyFill="1" applyBorder="1" applyAlignment="1">
      <alignment vertical="center" wrapText="1"/>
    </xf>
    <xf numFmtId="9" fontId="3" fillId="17" borderId="4" xfId="0" applyNumberFormat="1" applyFont="1" applyFill="1" applyBorder="1" applyAlignment="1">
      <alignment vertical="center" wrapText="1"/>
    </xf>
    <xf numFmtId="165" fontId="1" fillId="17" borderId="4" xfId="0" applyNumberFormat="1" applyFont="1" applyFill="1" applyBorder="1" applyAlignment="1">
      <alignment vertical="center" wrapText="1"/>
    </xf>
    <xf numFmtId="165" fontId="22" fillId="17" borderId="12" xfId="4" applyNumberFormat="1" applyFont="1" applyFill="1" applyBorder="1" applyAlignment="1">
      <alignment horizontal="right" vertical="center" wrapText="1"/>
    </xf>
    <xf numFmtId="0" fontId="21" fillId="27" borderId="0" xfId="0" applyFont="1" applyFill="1" applyAlignment="1">
      <alignment vertical="center"/>
    </xf>
    <xf numFmtId="0" fontId="21" fillId="27" borderId="0" xfId="0" applyFont="1" applyFill="1" applyAlignment="1">
      <alignment vertical="center" wrapText="1"/>
    </xf>
    <xf numFmtId="0" fontId="32" fillId="20" borderId="7" xfId="0" applyFont="1" applyFill="1" applyBorder="1" applyAlignment="1">
      <alignment horizontal="center" vertical="center" wrapText="1"/>
    </xf>
    <xf numFmtId="0" fontId="32" fillId="20" borderId="8" xfId="0" applyFont="1" applyFill="1" applyBorder="1" applyAlignment="1">
      <alignment horizontal="center" vertical="center" wrapText="1"/>
    </xf>
    <xf numFmtId="0" fontId="32" fillId="20" borderId="9" xfId="0" applyFont="1" applyFill="1" applyBorder="1" applyAlignment="1">
      <alignment horizontal="center" vertical="center" wrapText="1"/>
    </xf>
    <xf numFmtId="0" fontId="32" fillId="20" borderId="3" xfId="0" applyFont="1" applyFill="1" applyBorder="1" applyAlignment="1">
      <alignment horizontal="center" vertical="center" wrapText="1"/>
    </xf>
    <xf numFmtId="0" fontId="32" fillId="20" borderId="10" xfId="0"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0" fontId="4" fillId="3" borderId="10" xfId="0" applyNumberFormat="1"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0" xfId="0" applyFont="1" applyFill="1" applyBorder="1" applyAlignment="1">
      <alignment horizontal="center" vertical="center" wrapText="1"/>
    </xf>
    <xf numFmtId="165" fontId="9" fillId="0" borderId="3" xfId="0" applyNumberFormat="1" applyFont="1" applyFill="1" applyBorder="1" applyAlignment="1">
      <alignment horizontal="left" vertical="center" wrapText="1"/>
    </xf>
    <xf numFmtId="165" fontId="9" fillId="0" borderId="10" xfId="0" applyNumberFormat="1" applyFont="1" applyFill="1" applyBorder="1" applyAlignment="1">
      <alignment horizontal="left" vertical="center" wrapText="1"/>
    </xf>
    <xf numFmtId="9" fontId="9" fillId="0" borderId="3" xfId="0" applyNumberFormat="1" applyFont="1" applyFill="1" applyBorder="1" applyAlignment="1">
      <alignment horizontal="left" vertical="center" wrapText="1"/>
    </xf>
    <xf numFmtId="9" fontId="9" fillId="0" borderId="10" xfId="0" applyNumberFormat="1" applyFont="1" applyFill="1" applyBorder="1" applyAlignment="1">
      <alignment horizontal="left" vertical="center" wrapText="1"/>
    </xf>
    <xf numFmtId="9" fontId="9" fillId="0" borderId="3" xfId="0" applyNumberFormat="1" applyFont="1" applyFill="1" applyBorder="1" applyAlignment="1">
      <alignment horizontal="center" vertical="center" wrapText="1"/>
    </xf>
    <xf numFmtId="9" fontId="9" fillId="0" borderId="10" xfId="0" applyNumberFormat="1" applyFont="1" applyFill="1" applyBorder="1" applyAlignment="1">
      <alignment horizontal="center" vertical="center" wrapText="1"/>
    </xf>
    <xf numFmtId="165" fontId="8" fillId="14" borderId="3" xfId="0" applyNumberFormat="1" applyFont="1" applyFill="1" applyBorder="1" applyAlignment="1">
      <alignment horizontal="center" vertical="center" wrapText="1"/>
    </xf>
    <xf numFmtId="165" fontId="8" fillId="14" borderId="10"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1" fontId="9" fillId="0" borderId="10"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 fontId="8" fillId="0" borderId="10" xfId="0" applyNumberFormat="1" applyFont="1" applyFill="1" applyBorder="1" applyAlignment="1">
      <alignment horizontal="center" vertical="center" wrapText="1"/>
    </xf>
    <xf numFmtId="0" fontId="11" fillId="0" borderId="0" xfId="0" applyFont="1" applyAlignment="1">
      <alignment vertical="top" wrapText="1"/>
    </xf>
    <xf numFmtId="0" fontId="1" fillId="0" borderId="0" xfId="0" applyFont="1" applyAlignment="1">
      <alignment wrapText="1"/>
    </xf>
    <xf numFmtId="0" fontId="0" fillId="0" borderId="0" xfId="0" applyAlignment="1">
      <alignment wrapText="1"/>
    </xf>
    <xf numFmtId="1" fontId="8" fillId="17" borderId="3" xfId="0" applyNumberFormat="1" applyFont="1" applyFill="1" applyBorder="1" applyAlignment="1">
      <alignment horizontal="center" vertical="center" wrapText="1"/>
    </xf>
    <xf numFmtId="1" fontId="8" fillId="17" borderId="10"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1" fontId="8" fillId="0" borderId="12" xfId="0" applyNumberFormat="1" applyFont="1" applyFill="1" applyBorder="1" applyAlignment="1">
      <alignment horizontal="center" vertical="center" wrapText="1"/>
    </xf>
    <xf numFmtId="0" fontId="3" fillId="3" borderId="3" xfId="0" applyNumberFormat="1" applyFont="1" applyFill="1" applyBorder="1" applyAlignment="1">
      <alignment horizontal="center" vertical="center" wrapText="1"/>
    </xf>
    <xf numFmtId="0" fontId="3" fillId="3" borderId="10" xfId="0" applyNumberFormat="1" applyFont="1" applyFill="1" applyBorder="1" applyAlignment="1">
      <alignment horizontal="center" vertical="center" wrapText="1"/>
    </xf>
    <xf numFmtId="0" fontId="1" fillId="0" borderId="0" xfId="0" applyFont="1" applyFill="1" applyAlignment="1">
      <alignment vertical="top" wrapText="1"/>
    </xf>
    <xf numFmtId="0" fontId="1" fillId="0" borderId="0" xfId="0" applyFont="1" applyFill="1" applyAlignment="1">
      <alignment wrapText="1"/>
    </xf>
    <xf numFmtId="165" fontId="8" fillId="0" borderId="3" xfId="0" applyNumberFormat="1" applyFont="1" applyFill="1" applyBorder="1" applyAlignment="1">
      <alignment horizontal="left" vertical="center" wrapText="1"/>
    </xf>
    <xf numFmtId="165" fontId="8" fillId="0" borderId="10" xfId="0" applyNumberFormat="1" applyFont="1" applyFill="1" applyBorder="1" applyAlignment="1">
      <alignment horizontal="left" vertical="center" wrapText="1"/>
    </xf>
    <xf numFmtId="0" fontId="12" fillId="5" borderId="18" xfId="0" applyFont="1" applyFill="1" applyBorder="1" applyAlignment="1">
      <alignment horizontal="center" vertical="center"/>
    </xf>
    <xf numFmtId="0" fontId="14" fillId="5" borderId="19" xfId="0" applyFont="1" applyFill="1" applyBorder="1" applyAlignment="1">
      <alignment horizontal="center" vertical="center"/>
    </xf>
    <xf numFmtId="0" fontId="14" fillId="5" borderId="20" xfId="0" applyFont="1" applyFill="1" applyBorder="1" applyAlignment="1">
      <alignment horizontal="center" vertical="center"/>
    </xf>
    <xf numFmtId="0" fontId="17" fillId="0" borderId="27" xfId="0" applyFont="1" applyBorder="1" applyAlignment="1">
      <alignment vertical="center"/>
    </xf>
    <xf numFmtId="0" fontId="17" fillId="0" borderId="28" xfId="0" applyFont="1" applyBorder="1" applyAlignment="1">
      <alignment vertical="center"/>
    </xf>
    <xf numFmtId="0" fontId="18" fillId="0" borderId="0" xfId="0" applyFont="1" applyAlignment="1">
      <alignment horizontal="center" vertical="center"/>
    </xf>
    <xf numFmtId="0" fontId="18" fillId="0" borderId="18" xfId="0" applyFont="1" applyBorder="1" applyAlignment="1">
      <alignment vertical="center"/>
    </xf>
    <xf numFmtId="0" fontId="19" fillId="0" borderId="19" xfId="0" applyFont="1" applyBorder="1" applyAlignment="1">
      <alignment vertical="center"/>
    </xf>
    <xf numFmtId="0" fontId="19" fillId="0" borderId="20" xfId="0" applyFont="1" applyBorder="1" applyAlignment="1">
      <alignment vertical="center"/>
    </xf>
    <xf numFmtId="0" fontId="17" fillId="0" borderId="27" xfId="0" applyFont="1" applyBorder="1" applyAlignment="1">
      <alignment vertical="center" wrapText="1"/>
    </xf>
    <xf numFmtId="0" fontId="17" fillId="0" borderId="28" xfId="0" applyFont="1" applyBorder="1" applyAlignment="1">
      <alignment vertical="center" wrapText="1"/>
    </xf>
    <xf numFmtId="0" fontId="17" fillId="0" borderId="29" xfId="0" applyFont="1" applyBorder="1" applyAlignment="1">
      <alignment vertical="center" wrapText="1"/>
    </xf>
    <xf numFmtId="0" fontId="17" fillId="0" borderId="30" xfId="0" applyFont="1" applyBorder="1" applyAlignment="1">
      <alignment vertical="center" wrapText="1"/>
    </xf>
    <xf numFmtId="0" fontId="18" fillId="0" borderId="31" xfId="0" applyFont="1" applyBorder="1" applyAlignment="1">
      <alignment horizontal="center" vertical="center"/>
    </xf>
    <xf numFmtId="0" fontId="23" fillId="5" borderId="19" xfId="0" applyFont="1" applyFill="1" applyBorder="1" applyAlignment="1">
      <alignment horizontal="center" vertical="center" wrapText="1"/>
    </xf>
    <xf numFmtId="0" fontId="21" fillId="0" borderId="31" xfId="0" applyFont="1" applyBorder="1" applyAlignment="1">
      <alignment horizontal="center" vertical="center" wrapText="1"/>
    </xf>
    <xf numFmtId="0" fontId="22" fillId="0" borderId="0" xfId="0" applyFont="1" applyAlignment="1">
      <alignment horizontal="center" vertical="center"/>
    </xf>
    <xf numFmtId="0" fontId="21" fillId="0" borderId="27" xfId="0" applyFont="1" applyBorder="1" applyAlignment="1">
      <alignment vertical="center"/>
    </xf>
    <xf numFmtId="0" fontId="21" fillId="0" borderId="28" xfId="0" applyFont="1" applyBorder="1" applyAlignment="1">
      <alignment vertical="center"/>
    </xf>
    <xf numFmtId="0" fontId="21" fillId="0" borderId="27" xfId="0" applyFont="1" applyBorder="1" applyAlignment="1">
      <alignment vertical="center" wrapText="1"/>
    </xf>
    <xf numFmtId="0" fontId="21" fillId="0" borderId="28" xfId="0" applyFont="1" applyBorder="1" applyAlignment="1">
      <alignment vertical="center" wrapText="1"/>
    </xf>
    <xf numFmtId="0" fontId="21" fillId="0" borderId="29" xfId="0" applyFont="1" applyBorder="1" applyAlignment="1">
      <alignment vertical="center" wrapText="1"/>
    </xf>
    <xf numFmtId="0" fontId="21" fillId="0" borderId="30" xfId="0" applyFont="1" applyBorder="1" applyAlignment="1">
      <alignment vertical="center" wrapText="1"/>
    </xf>
    <xf numFmtId="0" fontId="22" fillId="0" borderId="31" xfId="0" applyFont="1" applyBorder="1" applyAlignment="1">
      <alignment horizontal="center" vertical="center"/>
    </xf>
    <xf numFmtId="0" fontId="24" fillId="5" borderId="19"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1" fillId="0" borderId="17" xfId="0" applyFont="1" applyBorder="1" applyAlignment="1">
      <alignment horizontal="center" vertical="center" wrapText="1"/>
    </xf>
    <xf numFmtId="0" fontId="23" fillId="5" borderId="18" xfId="0" applyFont="1" applyFill="1" applyBorder="1" applyAlignment="1">
      <alignment horizontal="center" vertical="center" wrapText="1"/>
    </xf>
    <xf numFmtId="0" fontId="21" fillId="0" borderId="14" xfId="0" applyFont="1" applyBorder="1" applyAlignment="1">
      <alignment horizontal="center" vertical="center" wrapText="1"/>
    </xf>
    <xf numFmtId="0" fontId="18" fillId="0" borderId="0" xfId="0" applyFont="1" applyBorder="1" applyAlignment="1">
      <alignment horizontal="center" vertical="center"/>
    </xf>
    <xf numFmtId="0" fontId="0" fillId="0" borderId="0" xfId="0" applyBorder="1" applyAlignment="1">
      <alignment horizontal="center" vertical="center"/>
    </xf>
    <xf numFmtId="0" fontId="18" fillId="0" borderId="32" xfId="0" applyFont="1" applyBorder="1" applyAlignment="1">
      <alignment vertical="center"/>
    </xf>
    <xf numFmtId="0" fontId="19" fillId="0" borderId="33" xfId="0" applyFont="1" applyBorder="1" applyAlignment="1">
      <alignment vertical="center"/>
    </xf>
    <xf numFmtId="0" fontId="17" fillId="0" borderId="34" xfId="0" applyFont="1" applyBorder="1" applyAlignment="1">
      <alignment vertical="center"/>
    </xf>
  </cellXfs>
  <cellStyles count="13">
    <cellStyle name="20% - Accent1 2" xfId="6"/>
    <cellStyle name="40% - Accent1 2" xfId="7"/>
    <cellStyle name="60% - Accent1 2" xfId="8"/>
    <cellStyle name="Accent1 2" xfId="9"/>
    <cellStyle name="Accent4 2" xfId="10"/>
    <cellStyle name="Check Cell 2" xfId="11"/>
    <cellStyle name="Hyperlink" xfId="2" builtinId="8"/>
    <cellStyle name="Normal" xfId="0" builtinId="0"/>
    <cellStyle name="Normal 2" xfId="3"/>
    <cellStyle name="Output" xfId="4" builtinId="21" customBuiltin="1"/>
    <cellStyle name="Percent" xfId="5" builtinId="5"/>
    <cellStyle name="Percent 2" xfId="12"/>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opLeftCell="A25" zoomScaleNormal="100" workbookViewId="0">
      <selection activeCell="A31" sqref="A31:D31"/>
    </sheetView>
  </sheetViews>
  <sheetFormatPr defaultColWidth="9.140625" defaultRowHeight="12.75" x14ac:dyDescent="0.2"/>
  <cols>
    <col min="1" max="1" width="71.7109375" style="80" customWidth="1"/>
    <col min="2" max="3" width="19.7109375" style="80" customWidth="1"/>
    <col min="4" max="5" width="40.28515625" style="80" customWidth="1"/>
    <col min="6" max="16384" width="9.140625" style="80"/>
  </cols>
  <sheetData>
    <row r="1" spans="1:6" ht="13.5" customHeight="1" thickBot="1" x14ac:dyDescent="0.25">
      <c r="A1" s="77"/>
      <c r="B1" s="77"/>
      <c r="C1" s="77"/>
    </row>
    <row r="2" spans="1:6" ht="25.5" customHeight="1" x14ac:dyDescent="0.2">
      <c r="A2" s="1" t="s">
        <v>121</v>
      </c>
      <c r="B2" s="277"/>
      <c r="C2" s="277"/>
      <c r="D2" s="278"/>
    </row>
    <row r="3" spans="1:6" ht="14.25" customHeight="1" x14ac:dyDescent="0.2">
      <c r="A3" s="279" t="s">
        <v>123</v>
      </c>
      <c r="B3" s="280"/>
      <c r="C3" s="280"/>
      <c r="D3" s="281"/>
    </row>
    <row r="4" spans="1:6" x14ac:dyDescent="0.2">
      <c r="A4" s="194" t="s">
        <v>172</v>
      </c>
      <c r="B4" s="282"/>
      <c r="C4" s="282"/>
      <c r="D4" s="283"/>
    </row>
    <row r="5" spans="1:6" ht="17.100000000000001" customHeight="1" x14ac:dyDescent="0.2">
      <c r="A5" s="196" t="s">
        <v>137</v>
      </c>
      <c r="B5" s="284" t="s">
        <v>197</v>
      </c>
      <c r="C5" s="284"/>
      <c r="D5" s="285"/>
      <c r="E5" s="82"/>
    </row>
    <row r="6" spans="1:6" ht="21" customHeight="1" x14ac:dyDescent="0.2">
      <c r="A6" s="195" t="s">
        <v>22</v>
      </c>
      <c r="B6" s="286" t="s">
        <v>381</v>
      </c>
      <c r="C6" s="286"/>
      <c r="D6" s="287"/>
      <c r="E6" s="82"/>
    </row>
    <row r="7" spans="1:6" ht="46.5" customHeight="1" x14ac:dyDescent="0.2">
      <c r="A7" s="195" t="s">
        <v>23</v>
      </c>
      <c r="B7" s="286" t="s">
        <v>380</v>
      </c>
      <c r="C7" s="286"/>
      <c r="D7" s="287"/>
      <c r="E7" s="82"/>
    </row>
    <row r="8" spans="1:6" ht="53.25" customHeight="1" x14ac:dyDescent="0.2">
      <c r="A8" s="197" t="s">
        <v>302</v>
      </c>
      <c r="B8" s="286" t="s">
        <v>382</v>
      </c>
      <c r="C8" s="286"/>
      <c r="D8" s="287"/>
      <c r="E8" s="82"/>
    </row>
    <row r="9" spans="1:6" ht="17.100000000000001" customHeight="1" x14ac:dyDescent="0.2">
      <c r="A9" s="196" t="s">
        <v>138</v>
      </c>
      <c r="B9" s="284" t="s">
        <v>197</v>
      </c>
      <c r="C9" s="284"/>
      <c r="D9" s="285"/>
      <c r="E9" s="82"/>
    </row>
    <row r="10" spans="1:6" ht="24.75" customHeight="1" x14ac:dyDescent="0.2">
      <c r="A10" s="197" t="s">
        <v>12</v>
      </c>
      <c r="B10" s="185" t="s">
        <v>336</v>
      </c>
      <c r="C10" s="288" t="s">
        <v>374</v>
      </c>
      <c r="D10" s="289"/>
      <c r="E10" s="82"/>
    </row>
    <row r="11" spans="1:6" ht="21" customHeight="1" x14ac:dyDescent="0.2">
      <c r="A11" s="197" t="s">
        <v>13</v>
      </c>
      <c r="B11" s="185" t="s">
        <v>368</v>
      </c>
      <c r="C11" s="288" t="s">
        <v>383</v>
      </c>
      <c r="D11" s="289"/>
      <c r="E11" s="82"/>
    </row>
    <row r="12" spans="1:6" ht="29.25" customHeight="1" x14ac:dyDescent="0.2">
      <c r="A12" s="197" t="s">
        <v>198</v>
      </c>
      <c r="B12" s="198"/>
      <c r="C12" s="290"/>
      <c r="D12" s="291"/>
      <c r="E12" s="82"/>
    </row>
    <row r="13" spans="1:6" ht="33.75" customHeight="1" x14ac:dyDescent="0.2">
      <c r="A13" s="194" t="s">
        <v>135</v>
      </c>
      <c r="B13" s="186" t="str">
        <f>IF(B14&gt;=7,"Highly Evaluable", IF(B14&gt;=6,"Evaluable", IF(B14&gt;=5,"Partially Evaluable", IF(B14&gt;=4, "Partially Unevaluable", IF(B14&gt;=2, "Unevaluable", "Highly Unevaluable")))))</f>
        <v>Highly Evaluable</v>
      </c>
      <c r="C13" s="186" t="s">
        <v>291</v>
      </c>
      <c r="D13" s="230" t="s">
        <v>134</v>
      </c>
    </row>
    <row r="14" spans="1:6" ht="15" customHeight="1" x14ac:dyDescent="0.2">
      <c r="A14" s="194"/>
      <c r="B14" s="199">
        <f>B15*0.25+B16*0.25+B17*0.25+B18*0.25</f>
        <v>7.5512499999999996</v>
      </c>
      <c r="C14" s="235"/>
      <c r="D14" s="200">
        <v>10</v>
      </c>
    </row>
    <row r="15" spans="1:6" ht="15" customHeight="1" x14ac:dyDescent="0.2">
      <c r="A15" s="196" t="s">
        <v>140</v>
      </c>
      <c r="B15" s="188">
        <f>'DEM (Evaluability)'!H12</f>
        <v>6.8199999999999994</v>
      </c>
      <c r="C15" s="86">
        <v>0.25</v>
      </c>
      <c r="D15" s="201">
        <v>10</v>
      </c>
      <c r="F15" s="85"/>
    </row>
    <row r="16" spans="1:6" ht="15" customHeight="1" x14ac:dyDescent="0.2">
      <c r="A16" s="196" t="s">
        <v>9</v>
      </c>
      <c r="B16" s="188">
        <f>'DEM (Evaluability)'!H55</f>
        <v>7</v>
      </c>
      <c r="C16" s="86">
        <v>0.25</v>
      </c>
      <c r="D16" s="201">
        <v>10</v>
      </c>
    </row>
    <row r="17" spans="1:4" ht="15" customHeight="1" x14ac:dyDescent="0.2">
      <c r="A17" s="196" t="s">
        <v>275</v>
      </c>
      <c r="B17" s="188">
        <f>'DEM (Evaluability)'!H72</f>
        <v>6.3849999999999998</v>
      </c>
      <c r="C17" s="86">
        <v>0.25</v>
      </c>
      <c r="D17" s="201">
        <v>10</v>
      </c>
    </row>
    <row r="18" spans="1:4" ht="15" customHeight="1" x14ac:dyDescent="0.2">
      <c r="A18" s="196" t="s">
        <v>139</v>
      </c>
      <c r="B18" s="188">
        <f>'DEM (Evaluability)'!H96</f>
        <v>10</v>
      </c>
      <c r="C18" s="86">
        <v>0.25</v>
      </c>
      <c r="D18" s="201">
        <v>10</v>
      </c>
    </row>
    <row r="19" spans="1:4" ht="15" customHeight="1" x14ac:dyDescent="0.2">
      <c r="A19" s="229" t="s">
        <v>303</v>
      </c>
      <c r="B19" s="292" t="s">
        <v>370</v>
      </c>
      <c r="C19" s="292"/>
      <c r="D19" s="293"/>
    </row>
    <row r="20" spans="1:4" ht="15" customHeight="1" x14ac:dyDescent="0.2">
      <c r="A20" s="229" t="s">
        <v>184</v>
      </c>
      <c r="B20" s="292" t="s">
        <v>372</v>
      </c>
      <c r="C20" s="292"/>
      <c r="D20" s="293"/>
    </row>
    <row r="21" spans="1:4" x14ac:dyDescent="0.2">
      <c r="A21" s="194" t="s">
        <v>136</v>
      </c>
      <c r="B21" s="282"/>
      <c r="C21" s="282"/>
      <c r="D21" s="283"/>
    </row>
    <row r="22" spans="1:4" x14ac:dyDescent="0.2">
      <c r="A22" s="197" t="s">
        <v>276</v>
      </c>
      <c r="B22" s="187" t="str">
        <f>IF('DEM (Additionality)'!D11="yes", "yes","")</f>
        <v/>
      </c>
      <c r="C22" s="294"/>
      <c r="D22" s="295"/>
    </row>
    <row r="23" spans="1:4" ht="25.5" x14ac:dyDescent="0.2">
      <c r="A23" s="197" t="s">
        <v>174</v>
      </c>
      <c r="B23" s="187" t="str">
        <f>IF('DEM (Additionality)'!D25="yes", "yes","")</f>
        <v/>
      </c>
      <c r="C23" s="294"/>
      <c r="D23" s="295"/>
    </row>
    <row r="24" spans="1:4" ht="25.5" x14ac:dyDescent="0.2">
      <c r="A24" s="197" t="s">
        <v>299</v>
      </c>
      <c r="B24" s="198" t="str">
        <f>IF('DEM (Additionality)'!D26="yes", "yes","")</f>
        <v/>
      </c>
      <c r="C24" s="296"/>
      <c r="D24" s="297"/>
    </row>
    <row r="25" spans="1:4" x14ac:dyDescent="0.2">
      <c r="A25" s="228" t="s">
        <v>300</v>
      </c>
      <c r="B25" s="198" t="str">
        <f>IF('DEM (Additionality)'!D27="yes", "yes","")</f>
        <v/>
      </c>
      <c r="C25" s="296"/>
      <c r="D25" s="297"/>
    </row>
    <row r="26" spans="1:4" x14ac:dyDescent="0.2">
      <c r="A26" s="228" t="s">
        <v>251</v>
      </c>
      <c r="B26" s="198" t="str">
        <f>IF('DEM (Additionality)'!D28="yes", "yes", "")</f>
        <v/>
      </c>
      <c r="C26" s="296"/>
      <c r="D26" s="297"/>
    </row>
    <row r="27" spans="1:4" ht="24" customHeight="1" x14ac:dyDescent="0.2">
      <c r="A27" s="228" t="s">
        <v>252</v>
      </c>
      <c r="B27" s="198" t="str">
        <f>IF('DEM (Additionality)'!D29="yes", "yes","")</f>
        <v/>
      </c>
      <c r="C27" s="296"/>
      <c r="D27" s="297"/>
    </row>
    <row r="28" spans="1:4" ht="25.5" x14ac:dyDescent="0.2">
      <c r="A28" s="197" t="s">
        <v>277</v>
      </c>
      <c r="B28" s="198" t="str">
        <f>IF('DEM (Additionality)'!D30="yes", "yes","")</f>
        <v/>
      </c>
      <c r="C28" s="301"/>
      <c r="D28" s="302"/>
    </row>
    <row r="29" spans="1:4" ht="39" thickBot="1" x14ac:dyDescent="0.25">
      <c r="A29" s="236" t="s">
        <v>292</v>
      </c>
      <c r="B29" s="237" t="str">
        <f>IF('DEM (Additionality)'!D31="yes", "yes","")</f>
        <v/>
      </c>
      <c r="C29" s="303"/>
      <c r="D29" s="304"/>
    </row>
    <row r="30" spans="1:4" x14ac:dyDescent="0.2">
      <c r="A30" s="9"/>
      <c r="B30" s="88"/>
      <c r="C30" s="88"/>
      <c r="D30" s="82"/>
    </row>
    <row r="31" spans="1:4" ht="149.25" customHeight="1" x14ac:dyDescent="0.2">
      <c r="A31" s="298" t="s">
        <v>384</v>
      </c>
      <c r="B31" s="299"/>
      <c r="C31" s="299"/>
      <c r="D31" s="299"/>
    </row>
    <row r="32" spans="1:4" x14ac:dyDescent="0.2">
      <c r="A32" s="300"/>
      <c r="B32" s="300"/>
      <c r="C32" s="300"/>
      <c r="D32" s="300"/>
    </row>
  </sheetData>
  <mergeCells count="24">
    <mergeCell ref="C23:D23"/>
    <mergeCell ref="C24:D24"/>
    <mergeCell ref="A31:D31"/>
    <mergeCell ref="A32:D32"/>
    <mergeCell ref="C25:D25"/>
    <mergeCell ref="C26:D26"/>
    <mergeCell ref="C27:D27"/>
    <mergeCell ref="C28:D28"/>
    <mergeCell ref="C29:D29"/>
    <mergeCell ref="C12:D12"/>
    <mergeCell ref="B19:D19"/>
    <mergeCell ref="B20:D20"/>
    <mergeCell ref="B21:D21"/>
    <mergeCell ref="C22:D22"/>
    <mergeCell ref="B7:D7"/>
    <mergeCell ref="B8:D8"/>
    <mergeCell ref="B9:D9"/>
    <mergeCell ref="C10:D10"/>
    <mergeCell ref="C11:D11"/>
    <mergeCell ref="A2:D2"/>
    <mergeCell ref="A3:D3"/>
    <mergeCell ref="B4:D4"/>
    <mergeCell ref="B5:D5"/>
    <mergeCell ref="B6:D6"/>
  </mergeCells>
  <printOptions horizontalCentered="1"/>
  <pageMargins left="0.7" right="0.7" top="0.75" bottom="0.75" header="0.3" footer="0.3"/>
  <pageSetup scale="61" orientation="portrait" r:id="rId1"/>
  <headerFooter>
    <oddHeader xml:space="preserve">&amp;R&amp;12Annex I - GU-L1064
Page 1 of 1&amp;"Arial,Bold"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abSelected="1" zoomScaleNormal="100" zoomScalePageLayoutView="85" workbookViewId="0">
      <selection activeCell="B8" sqref="B8:D8"/>
    </sheetView>
  </sheetViews>
  <sheetFormatPr defaultColWidth="9.140625" defaultRowHeight="12.75" x14ac:dyDescent="0.2"/>
  <cols>
    <col min="1" max="1" width="71.7109375" style="80" customWidth="1"/>
    <col min="2" max="4" width="29.5703125" style="80" customWidth="1"/>
    <col min="5" max="5" width="8.42578125" style="80" customWidth="1"/>
    <col min="6" max="16384" width="9.140625" style="80"/>
  </cols>
  <sheetData>
    <row r="1" spans="1:6" ht="13.5" customHeight="1" thickBot="1" x14ac:dyDescent="0.25">
      <c r="A1" s="77"/>
      <c r="B1" s="77"/>
      <c r="C1" s="77"/>
    </row>
    <row r="2" spans="1:6" ht="25.5" customHeight="1" x14ac:dyDescent="0.2">
      <c r="A2" s="1" t="s">
        <v>304</v>
      </c>
      <c r="B2" s="277"/>
      <c r="C2" s="277"/>
      <c r="D2" s="278"/>
    </row>
    <row r="3" spans="1:6" ht="14.25" customHeight="1" x14ac:dyDescent="0.2">
      <c r="A3" s="279" t="s">
        <v>305</v>
      </c>
      <c r="B3" s="280"/>
      <c r="C3" s="280"/>
      <c r="D3" s="281"/>
    </row>
    <row r="4" spans="1:6" x14ac:dyDescent="0.2">
      <c r="A4" s="194" t="s">
        <v>306</v>
      </c>
      <c r="B4" s="282"/>
      <c r="C4" s="282"/>
      <c r="D4" s="283"/>
    </row>
    <row r="5" spans="1:6" ht="17.100000000000001" customHeight="1" x14ac:dyDescent="0.2">
      <c r="A5" s="196" t="s">
        <v>307</v>
      </c>
      <c r="B5" s="284" t="s">
        <v>333</v>
      </c>
      <c r="C5" s="284"/>
      <c r="D5" s="285"/>
      <c r="E5" s="82"/>
    </row>
    <row r="6" spans="1:6" ht="24.75" customHeight="1" x14ac:dyDescent="0.2">
      <c r="A6" s="195" t="s">
        <v>308</v>
      </c>
      <c r="B6" s="309" t="s">
        <v>377</v>
      </c>
      <c r="C6" s="309"/>
      <c r="D6" s="310"/>
      <c r="E6" s="82"/>
    </row>
    <row r="7" spans="1:6" ht="52.5" customHeight="1" x14ac:dyDescent="0.2">
      <c r="A7" s="195" t="s">
        <v>309</v>
      </c>
      <c r="B7" s="309" t="s">
        <v>378</v>
      </c>
      <c r="C7" s="309"/>
      <c r="D7" s="310"/>
      <c r="E7" s="82"/>
    </row>
    <row r="8" spans="1:6" ht="62.25" customHeight="1" x14ac:dyDescent="0.2">
      <c r="A8" s="197" t="s">
        <v>310</v>
      </c>
      <c r="B8" s="309" t="s">
        <v>379</v>
      </c>
      <c r="C8" s="309"/>
      <c r="D8" s="310"/>
      <c r="E8" s="82"/>
    </row>
    <row r="9" spans="1:6" ht="17.100000000000001" customHeight="1" x14ac:dyDescent="0.2">
      <c r="A9" s="196" t="s">
        <v>311</v>
      </c>
      <c r="B9" s="284" t="s">
        <v>333</v>
      </c>
      <c r="C9" s="284"/>
      <c r="D9" s="285"/>
      <c r="E9" s="82"/>
    </row>
    <row r="10" spans="1:6" ht="33.75" customHeight="1" x14ac:dyDescent="0.2">
      <c r="A10" s="197" t="s">
        <v>312</v>
      </c>
      <c r="B10" s="185" t="s">
        <v>336</v>
      </c>
      <c r="C10" s="288" t="s">
        <v>375</v>
      </c>
      <c r="D10" s="289"/>
      <c r="E10" s="82"/>
    </row>
    <row r="11" spans="1:6" ht="42" customHeight="1" x14ac:dyDescent="0.2">
      <c r="A11" s="197" t="s">
        <v>313</v>
      </c>
      <c r="B11" s="185" t="s">
        <v>368</v>
      </c>
      <c r="C11" s="288" t="s">
        <v>376</v>
      </c>
      <c r="D11" s="289"/>
      <c r="E11" s="82"/>
    </row>
    <row r="12" spans="1:6" ht="29.25" customHeight="1" x14ac:dyDescent="0.2">
      <c r="A12" s="197" t="s">
        <v>314</v>
      </c>
      <c r="B12" s="198"/>
      <c r="C12" s="290"/>
      <c r="D12" s="291"/>
      <c r="E12" s="82"/>
    </row>
    <row r="13" spans="1:6" ht="33.75" customHeight="1" x14ac:dyDescent="0.2">
      <c r="A13" s="194" t="s">
        <v>315</v>
      </c>
      <c r="B13" s="240" t="str">
        <f>IF(B14&gt;=7,"Altamente Evaluable", IF(B14&gt;=6,"Evaluable", IF(B14&gt;=5,"Parcialmente Evaluable", IF(B14&gt;=4, "Parcialmente No Evaluable", IF(B14&gt;=2, "No Evaluable", "Altamente No Evaluable")))))</f>
        <v>Altamente Evaluable</v>
      </c>
      <c r="C13" s="240" t="s">
        <v>316</v>
      </c>
      <c r="D13" s="241" t="s">
        <v>317</v>
      </c>
    </row>
    <row r="14" spans="1:6" ht="15" customHeight="1" x14ac:dyDescent="0.2">
      <c r="A14" s="194"/>
      <c r="B14" s="242">
        <f>B15*0.25+B16*0.25+B17*0.25+B18*0.25</f>
        <v>7.5512499999999996</v>
      </c>
      <c r="C14" s="243"/>
      <c r="D14" s="244">
        <v>10</v>
      </c>
    </row>
    <row r="15" spans="1:6" ht="15" customHeight="1" x14ac:dyDescent="0.2">
      <c r="A15" s="196" t="s">
        <v>318</v>
      </c>
      <c r="B15" s="188">
        <f>'DEM (Evaluability)'!H12</f>
        <v>6.8199999999999994</v>
      </c>
      <c r="C15" s="86">
        <v>0.25</v>
      </c>
      <c r="D15" s="245">
        <v>10</v>
      </c>
      <c r="F15" s="85"/>
    </row>
    <row r="16" spans="1:6" ht="15" customHeight="1" x14ac:dyDescent="0.2">
      <c r="A16" s="196" t="s">
        <v>319</v>
      </c>
      <c r="B16" s="188">
        <f>'DEM (Evaluability)'!H55</f>
        <v>7</v>
      </c>
      <c r="C16" s="86">
        <v>0.25</v>
      </c>
      <c r="D16" s="245">
        <v>10</v>
      </c>
    </row>
    <row r="17" spans="1:4" ht="15" customHeight="1" x14ac:dyDescent="0.2">
      <c r="A17" s="196" t="s">
        <v>320</v>
      </c>
      <c r="B17" s="188">
        <f>'DEM (Evaluability)'!H72</f>
        <v>6.3849999999999998</v>
      </c>
      <c r="C17" s="86">
        <v>0.25</v>
      </c>
      <c r="D17" s="245">
        <v>10</v>
      </c>
    </row>
    <row r="18" spans="1:4" ht="15" customHeight="1" x14ac:dyDescent="0.2">
      <c r="A18" s="196" t="s">
        <v>321</v>
      </c>
      <c r="B18" s="188">
        <f>'DEM (Evaluability)'!H96</f>
        <v>10</v>
      </c>
      <c r="C18" s="86">
        <v>0.25</v>
      </c>
      <c r="D18" s="245">
        <v>10</v>
      </c>
    </row>
    <row r="19" spans="1:4" ht="15" customHeight="1" x14ac:dyDescent="0.2">
      <c r="A19" s="229" t="s">
        <v>322</v>
      </c>
      <c r="B19" s="292" t="s">
        <v>369</v>
      </c>
      <c r="C19" s="292"/>
      <c r="D19" s="293"/>
    </row>
    <row r="20" spans="1:4" ht="15" customHeight="1" x14ac:dyDescent="0.2">
      <c r="A20" s="229" t="s">
        <v>323</v>
      </c>
      <c r="B20" s="292" t="s">
        <v>372</v>
      </c>
      <c r="C20" s="292"/>
      <c r="D20" s="293"/>
    </row>
    <row r="21" spans="1:4" x14ac:dyDescent="0.2">
      <c r="A21" s="238" t="s">
        <v>324</v>
      </c>
      <c r="B21" s="305"/>
      <c r="C21" s="305"/>
      <c r="D21" s="306"/>
    </row>
    <row r="22" spans="1:4" x14ac:dyDescent="0.2">
      <c r="A22" s="197" t="s">
        <v>325</v>
      </c>
      <c r="B22" s="187" t="str">
        <f>IF('DEM (Additionality)'!D11="yes", "Si","")</f>
        <v/>
      </c>
      <c r="C22" s="296"/>
      <c r="D22" s="297"/>
    </row>
    <row r="23" spans="1:4" ht="25.5" x14ac:dyDescent="0.2">
      <c r="A23" s="239" t="s">
        <v>326</v>
      </c>
      <c r="B23" s="187" t="str">
        <f>IF('DEM (Additionality)'!D25="yes", "Si","")</f>
        <v/>
      </c>
      <c r="C23" s="296"/>
      <c r="D23" s="297"/>
    </row>
    <row r="24" spans="1:4" ht="25.5" x14ac:dyDescent="0.2">
      <c r="A24" s="197" t="s">
        <v>327</v>
      </c>
      <c r="B24" s="198" t="str">
        <f>IF('DEM (Additionality)'!D26="yes", "Si","")</f>
        <v/>
      </c>
      <c r="C24" s="296"/>
      <c r="D24" s="297"/>
    </row>
    <row r="25" spans="1:4" x14ac:dyDescent="0.2">
      <c r="A25" s="228" t="s">
        <v>328</v>
      </c>
      <c r="B25" s="198" t="str">
        <f>IF('DEM (Additionality)'!D27="yes", "Si","")</f>
        <v/>
      </c>
      <c r="C25" s="296"/>
      <c r="D25" s="297"/>
    </row>
    <row r="26" spans="1:4" x14ac:dyDescent="0.2">
      <c r="A26" s="228" t="s">
        <v>329</v>
      </c>
      <c r="B26" s="198" t="str">
        <f>IF('DEM (Additionality)'!D28="yes", "Si", "")</f>
        <v/>
      </c>
      <c r="C26" s="296"/>
      <c r="D26" s="297"/>
    </row>
    <row r="27" spans="1:4" ht="24" customHeight="1" x14ac:dyDescent="0.2">
      <c r="A27" s="228" t="s">
        <v>330</v>
      </c>
      <c r="B27" s="198" t="str">
        <f>IF('DEM (Additionality)'!D29="yes", "Si","")</f>
        <v/>
      </c>
      <c r="C27" s="296"/>
      <c r="D27" s="297"/>
    </row>
    <row r="28" spans="1:4" ht="38.25" x14ac:dyDescent="0.2">
      <c r="A28" s="197" t="s">
        <v>331</v>
      </c>
      <c r="B28" s="198" t="str">
        <f>IF('DEM (Additionality)'!D30="yes", "Si","")</f>
        <v/>
      </c>
      <c r="C28" s="301"/>
      <c r="D28" s="302"/>
    </row>
    <row r="29" spans="1:4" ht="39" thickBot="1" x14ac:dyDescent="0.25">
      <c r="A29" s="236" t="s">
        <v>332</v>
      </c>
      <c r="B29" s="237" t="str">
        <f>IF('DEM (Additionality)'!D31="yes", "Si","")</f>
        <v/>
      </c>
      <c r="C29" s="303"/>
      <c r="D29" s="304"/>
    </row>
    <row r="30" spans="1:4" x14ac:dyDescent="0.2">
      <c r="A30" s="9"/>
      <c r="B30" s="88"/>
      <c r="C30" s="88"/>
      <c r="D30" s="82"/>
    </row>
    <row r="31" spans="1:4" ht="179.25" customHeight="1" x14ac:dyDescent="0.2">
      <c r="A31" s="307" t="s">
        <v>385</v>
      </c>
      <c r="B31" s="308"/>
      <c r="C31" s="308"/>
      <c r="D31" s="308"/>
    </row>
    <row r="32" spans="1:4" x14ac:dyDescent="0.2">
      <c r="A32" s="300"/>
      <c r="B32" s="300"/>
      <c r="C32" s="300"/>
      <c r="D32" s="300"/>
    </row>
  </sheetData>
  <mergeCells count="24">
    <mergeCell ref="B7:D7"/>
    <mergeCell ref="B9:D9"/>
    <mergeCell ref="C10:D10"/>
    <mergeCell ref="C11:D11"/>
    <mergeCell ref="C12:D12"/>
    <mergeCell ref="B8:D8"/>
    <mergeCell ref="A2:D2"/>
    <mergeCell ref="A3:D3"/>
    <mergeCell ref="B4:D4"/>
    <mergeCell ref="B5:D5"/>
    <mergeCell ref="B6:D6"/>
    <mergeCell ref="B19:D19"/>
    <mergeCell ref="C28:D28"/>
    <mergeCell ref="A32:D32"/>
    <mergeCell ref="B20:D20"/>
    <mergeCell ref="B21:D21"/>
    <mergeCell ref="C22:D22"/>
    <mergeCell ref="C23:D23"/>
    <mergeCell ref="C24:D24"/>
    <mergeCell ref="C25:D25"/>
    <mergeCell ref="C26:D26"/>
    <mergeCell ref="C27:D27"/>
    <mergeCell ref="C29:D29"/>
    <mergeCell ref="A31:D31"/>
  </mergeCells>
  <printOptions horizontalCentered="1"/>
  <pageMargins left="0.7" right="0.7" top="0.75" bottom="0.75" header="0.3" footer="0.3"/>
  <pageSetup scale="57" orientation="portrait" r:id="rId1"/>
  <headerFooter>
    <oddHeader>&amp;R&amp;"Times New Roman,Regular"&amp;12Anexo I - GU-L1064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I156"/>
  <sheetViews>
    <sheetView topLeftCell="B82" zoomScale="75" zoomScaleNormal="75" workbookViewId="0">
      <selection activeCell="B63" sqref="B63"/>
    </sheetView>
  </sheetViews>
  <sheetFormatPr defaultColWidth="9.140625" defaultRowHeight="12.75" outlineLevelRow="1" x14ac:dyDescent="0.2"/>
  <cols>
    <col min="1" max="1" width="0.28515625" style="2" customWidth="1"/>
    <col min="2" max="2" width="108" style="5" customWidth="1"/>
    <col min="3" max="3" width="45.28515625" style="2" customWidth="1"/>
    <col min="4" max="4" width="25.28515625" style="78" customWidth="1"/>
    <col min="5" max="5" width="13.28515625" style="3" hidden="1" customWidth="1"/>
    <col min="6" max="6" width="0" style="11" hidden="1" customWidth="1"/>
    <col min="7" max="7" width="14.85546875" style="11" customWidth="1"/>
    <col min="8" max="8" width="9.140625" style="6"/>
    <col min="9" max="16384" width="9.140625" style="2"/>
  </cols>
  <sheetData>
    <row r="2" spans="1:7" ht="18" x14ac:dyDescent="0.2">
      <c r="B2" s="316" t="s">
        <v>189</v>
      </c>
      <c r="C2" s="316"/>
      <c r="D2" s="316"/>
      <c r="E2" s="316"/>
      <c r="F2" s="316"/>
      <c r="G2" s="316"/>
    </row>
    <row r="3" spans="1:7" ht="13.5" customHeight="1" thickBot="1" x14ac:dyDescent="0.25">
      <c r="B3" s="324" t="s">
        <v>188</v>
      </c>
      <c r="C3" s="324"/>
      <c r="D3" s="324"/>
      <c r="E3" s="324"/>
      <c r="F3" s="324"/>
      <c r="G3" s="324"/>
    </row>
    <row r="4" spans="1:7" ht="18" x14ac:dyDescent="0.2">
      <c r="A4" s="317" t="s">
        <v>156</v>
      </c>
      <c r="B4" s="318"/>
      <c r="C4" s="318"/>
      <c r="D4" s="318"/>
      <c r="E4" s="318"/>
      <c r="F4" s="318"/>
      <c r="G4" s="319"/>
    </row>
    <row r="5" spans="1:7" ht="23.25" customHeight="1" x14ac:dyDescent="0.2">
      <c r="A5" s="81"/>
      <c r="B5" s="314" t="s">
        <v>190</v>
      </c>
      <c r="C5" s="314"/>
      <c r="D5" s="314"/>
      <c r="E5" s="314"/>
      <c r="F5" s="314"/>
      <c r="G5" s="315"/>
    </row>
    <row r="6" spans="1:7" ht="30.75" customHeight="1" x14ac:dyDescent="0.2">
      <c r="A6" s="7">
        <v>1</v>
      </c>
      <c r="B6" s="320" t="s">
        <v>186</v>
      </c>
      <c r="C6" s="320"/>
      <c r="D6" s="320"/>
      <c r="E6" s="320"/>
      <c r="F6" s="320"/>
      <c r="G6" s="321"/>
    </row>
    <row r="7" spans="1:7" ht="33" customHeight="1" thickBot="1" x14ac:dyDescent="0.25">
      <c r="A7" s="91">
        <v>2</v>
      </c>
      <c r="B7" s="322" t="s">
        <v>187</v>
      </c>
      <c r="C7" s="322"/>
      <c r="D7" s="322"/>
      <c r="E7" s="322"/>
      <c r="F7" s="322"/>
      <c r="G7" s="323"/>
    </row>
    <row r="8" spans="1:7" ht="27" customHeight="1" thickBot="1" x14ac:dyDescent="0.25">
      <c r="C8" s="5"/>
      <c r="D8" s="76"/>
      <c r="E8" s="10"/>
      <c r="F8" s="15"/>
      <c r="G8" s="15"/>
    </row>
    <row r="9" spans="1:7" ht="15.75" customHeight="1" thickBot="1" x14ac:dyDescent="0.25">
      <c r="B9" s="16" t="s">
        <v>122</v>
      </c>
      <c r="C9" s="17" t="s">
        <v>133</v>
      </c>
      <c r="D9" s="17" t="s">
        <v>65</v>
      </c>
      <c r="E9" s="311" t="s">
        <v>120</v>
      </c>
      <c r="F9" s="312"/>
      <c r="G9" s="313"/>
    </row>
    <row r="10" spans="1:7" s="6" customFormat="1" ht="15.75" customHeight="1" x14ac:dyDescent="0.2">
      <c r="B10" s="61" t="s">
        <v>192</v>
      </c>
      <c r="C10" s="29"/>
      <c r="D10" s="30"/>
      <c r="E10" s="31"/>
      <c r="F10" s="32"/>
      <c r="G10" s="33"/>
    </row>
    <row r="11" spans="1:7" s="6" customFormat="1" ht="15.75" customHeight="1" x14ac:dyDescent="0.2">
      <c r="B11" s="34" t="s">
        <v>34</v>
      </c>
      <c r="C11" s="18"/>
      <c r="D11" s="19"/>
      <c r="E11" s="20">
        <v>1</v>
      </c>
      <c r="F11" s="21">
        <v>100</v>
      </c>
      <c r="G11" s="35">
        <f>MAX(G12:G45)</f>
        <v>10</v>
      </c>
    </row>
    <row r="12" spans="1:7" s="6" customFormat="1" ht="15.75" customHeight="1" x14ac:dyDescent="0.2">
      <c r="B12" s="36" t="s">
        <v>85</v>
      </c>
      <c r="C12" s="22"/>
      <c r="D12" s="23"/>
      <c r="E12" s="23"/>
      <c r="F12" s="24"/>
      <c r="G12" s="37"/>
    </row>
    <row r="13" spans="1:7" s="6" customFormat="1" ht="15.75" customHeight="1" outlineLevel="1" x14ac:dyDescent="0.2">
      <c r="B13" s="38" t="s">
        <v>62</v>
      </c>
      <c r="C13" s="25"/>
      <c r="D13" s="25"/>
      <c r="E13" s="25"/>
      <c r="F13" s="12"/>
      <c r="G13" s="39">
        <f>IF(D13="yes",10,0)</f>
        <v>0</v>
      </c>
    </row>
    <row r="14" spans="1:7" s="6" customFormat="1" ht="15.75" customHeight="1" outlineLevel="1" x14ac:dyDescent="0.2">
      <c r="B14" s="40" t="s">
        <v>175</v>
      </c>
      <c r="C14" s="25"/>
      <c r="D14" s="25"/>
      <c r="E14" s="25"/>
      <c r="F14" s="12"/>
      <c r="G14" s="39">
        <f t="shared" ref="G14:G45" si="0">IF(D14="yes",10,0)</f>
        <v>0</v>
      </c>
    </row>
    <row r="15" spans="1:7" s="6" customFormat="1" ht="15.75" customHeight="1" outlineLevel="1" x14ac:dyDescent="0.2">
      <c r="B15" s="38" t="s">
        <v>58</v>
      </c>
      <c r="C15" s="25"/>
      <c r="D15" s="25"/>
      <c r="E15" s="25"/>
      <c r="F15" s="12"/>
      <c r="G15" s="39">
        <f t="shared" si="0"/>
        <v>0</v>
      </c>
    </row>
    <row r="16" spans="1:7" s="6" customFormat="1" ht="15.75" customHeight="1" outlineLevel="1" x14ac:dyDescent="0.2">
      <c r="B16" s="38" t="s">
        <v>59</v>
      </c>
      <c r="C16" s="25"/>
      <c r="D16" s="25"/>
      <c r="E16" s="25"/>
      <c r="F16" s="12"/>
      <c r="G16" s="39">
        <f t="shared" si="0"/>
        <v>0</v>
      </c>
    </row>
    <row r="17" spans="2:7" s="6" customFormat="1" ht="15.75" customHeight="1" outlineLevel="1" x14ac:dyDescent="0.2">
      <c r="B17" s="40" t="s">
        <v>47</v>
      </c>
      <c r="C17" s="25"/>
      <c r="D17" s="25"/>
      <c r="E17" s="25"/>
      <c r="F17" s="12"/>
      <c r="G17" s="39">
        <f t="shared" si="0"/>
        <v>0</v>
      </c>
    </row>
    <row r="18" spans="2:7" s="6" customFormat="1" ht="15.75" customHeight="1" outlineLevel="1" x14ac:dyDescent="0.2">
      <c r="B18" s="40" t="s">
        <v>61</v>
      </c>
      <c r="C18" s="25"/>
      <c r="D18" s="25"/>
      <c r="E18" s="25"/>
      <c r="F18" s="12"/>
      <c r="G18" s="39">
        <f t="shared" si="0"/>
        <v>0</v>
      </c>
    </row>
    <row r="19" spans="2:7" s="6" customFormat="1" ht="15.75" customHeight="1" outlineLevel="1" x14ac:dyDescent="0.2">
      <c r="B19" s="40" t="s">
        <v>48</v>
      </c>
      <c r="C19" s="25"/>
      <c r="D19" s="25"/>
      <c r="E19" s="25"/>
      <c r="F19" s="12"/>
      <c r="G19" s="39">
        <f t="shared" si="0"/>
        <v>0</v>
      </c>
    </row>
    <row r="20" spans="2:7" s="6" customFormat="1" ht="15.75" customHeight="1" outlineLevel="1" x14ac:dyDescent="0.2">
      <c r="B20" s="40" t="s">
        <v>49</v>
      </c>
      <c r="C20" s="25"/>
      <c r="D20" s="25"/>
      <c r="E20" s="25"/>
      <c r="F20" s="12"/>
      <c r="G20" s="39">
        <f t="shared" si="0"/>
        <v>0</v>
      </c>
    </row>
    <row r="21" spans="2:7" s="6" customFormat="1" ht="15.75" customHeight="1" outlineLevel="1" x14ac:dyDescent="0.2">
      <c r="B21" s="40" t="s">
        <v>50</v>
      </c>
      <c r="C21" s="25"/>
      <c r="D21" s="25" t="s">
        <v>334</v>
      </c>
      <c r="E21" s="25"/>
      <c r="F21" s="12"/>
      <c r="G21" s="39">
        <f t="shared" si="0"/>
        <v>10</v>
      </c>
    </row>
    <row r="22" spans="2:7" s="6" customFormat="1" ht="15.75" customHeight="1" outlineLevel="1" x14ac:dyDescent="0.2">
      <c r="B22" s="40" t="s">
        <v>51</v>
      </c>
      <c r="C22" s="25"/>
      <c r="D22" s="25"/>
      <c r="E22" s="25"/>
      <c r="F22" s="12"/>
      <c r="G22" s="39">
        <f t="shared" si="0"/>
        <v>0</v>
      </c>
    </row>
    <row r="23" spans="2:7" s="6" customFormat="1" ht="15.75" customHeight="1" outlineLevel="1" x14ac:dyDescent="0.2">
      <c r="B23" s="40" t="s">
        <v>52</v>
      </c>
      <c r="C23" s="25"/>
      <c r="D23" s="25"/>
      <c r="E23" s="25"/>
      <c r="F23" s="12"/>
      <c r="G23" s="39">
        <f t="shared" si="0"/>
        <v>0</v>
      </c>
    </row>
    <row r="24" spans="2:7" s="6" customFormat="1" ht="15.75" customHeight="1" outlineLevel="1" x14ac:dyDescent="0.2">
      <c r="B24" s="40" t="s">
        <v>53</v>
      </c>
      <c r="C24" s="25"/>
      <c r="D24" s="25"/>
      <c r="E24" s="25"/>
      <c r="F24" s="12"/>
      <c r="G24" s="39">
        <f t="shared" si="0"/>
        <v>0</v>
      </c>
    </row>
    <row r="25" spans="2:7" s="6" customFormat="1" ht="15.75" customHeight="1" outlineLevel="1" x14ac:dyDescent="0.2">
      <c r="B25" s="40" t="s">
        <v>54</v>
      </c>
      <c r="C25" s="25"/>
      <c r="D25" s="25"/>
      <c r="E25" s="25"/>
      <c r="F25" s="12"/>
      <c r="G25" s="39">
        <f t="shared" si="0"/>
        <v>0</v>
      </c>
    </row>
    <row r="26" spans="2:7" s="6" customFormat="1" ht="15.75" customHeight="1" outlineLevel="1" x14ac:dyDescent="0.2">
      <c r="B26" s="40" t="s">
        <v>55</v>
      </c>
      <c r="C26" s="25"/>
      <c r="D26" s="25"/>
      <c r="E26" s="25"/>
      <c r="F26" s="12"/>
      <c r="G26" s="39">
        <f t="shared" si="0"/>
        <v>0</v>
      </c>
    </row>
    <row r="27" spans="2:7" s="6" customFormat="1" ht="15.75" customHeight="1" outlineLevel="1" x14ac:dyDescent="0.2">
      <c r="B27" s="40" t="s">
        <v>60</v>
      </c>
      <c r="C27" s="25"/>
      <c r="D27" s="25"/>
      <c r="E27" s="25"/>
      <c r="F27" s="12"/>
      <c r="G27" s="39">
        <f t="shared" si="0"/>
        <v>0</v>
      </c>
    </row>
    <row r="28" spans="2:7" s="6" customFormat="1" ht="15.75" customHeight="1" outlineLevel="1" x14ac:dyDescent="0.2">
      <c r="B28" s="40" t="s">
        <v>56</v>
      </c>
      <c r="C28" s="25"/>
      <c r="D28" s="25"/>
      <c r="E28" s="25"/>
      <c r="F28" s="12"/>
      <c r="G28" s="39">
        <f t="shared" si="0"/>
        <v>0</v>
      </c>
    </row>
    <row r="29" spans="2:7" s="6" customFormat="1" ht="15.75" customHeight="1" outlineLevel="1" x14ac:dyDescent="0.2">
      <c r="B29" s="40" t="s">
        <v>57</v>
      </c>
      <c r="C29" s="25"/>
      <c r="D29" s="25"/>
      <c r="E29" s="25"/>
      <c r="F29" s="12"/>
      <c r="G29" s="39">
        <f t="shared" si="0"/>
        <v>0</v>
      </c>
    </row>
    <row r="30" spans="2:7" s="6" customFormat="1" ht="15.75" customHeight="1" outlineLevel="1" x14ac:dyDescent="0.2">
      <c r="B30" s="40" t="s">
        <v>176</v>
      </c>
      <c r="C30" s="25"/>
      <c r="D30" s="25"/>
      <c r="E30" s="25"/>
      <c r="F30" s="12"/>
      <c r="G30" s="39">
        <f t="shared" si="0"/>
        <v>0</v>
      </c>
    </row>
    <row r="31" spans="2:7" s="6" customFormat="1" ht="15.75" customHeight="1" outlineLevel="1" x14ac:dyDescent="0.2">
      <c r="B31" s="40" t="s">
        <v>96</v>
      </c>
      <c r="C31" s="25"/>
      <c r="D31" s="25"/>
      <c r="E31" s="25"/>
      <c r="F31" s="12"/>
      <c r="G31" s="39">
        <f t="shared" si="0"/>
        <v>0</v>
      </c>
    </row>
    <row r="32" spans="2:7" s="6" customFormat="1" ht="15.75" customHeight="1" x14ac:dyDescent="0.2">
      <c r="B32" s="36" t="s">
        <v>141</v>
      </c>
      <c r="C32" s="22"/>
      <c r="D32" s="23"/>
      <c r="E32" s="23"/>
      <c r="F32" s="24"/>
      <c r="G32" s="37"/>
    </row>
    <row r="33" spans="2:7" s="6" customFormat="1" ht="15.75" customHeight="1" outlineLevel="1" x14ac:dyDescent="0.2">
      <c r="B33" s="41" t="s">
        <v>97</v>
      </c>
      <c r="C33" s="25"/>
      <c r="D33" s="25"/>
      <c r="E33" s="25"/>
      <c r="F33" s="12"/>
      <c r="G33" s="39">
        <f t="shared" si="0"/>
        <v>0</v>
      </c>
    </row>
    <row r="34" spans="2:7" s="6" customFormat="1" ht="15.75" customHeight="1" outlineLevel="1" x14ac:dyDescent="0.2">
      <c r="B34" s="41" t="s">
        <v>98</v>
      </c>
      <c r="C34" s="25"/>
      <c r="D34" s="25"/>
      <c r="E34" s="25"/>
      <c r="F34" s="12"/>
      <c r="G34" s="39">
        <f t="shared" si="0"/>
        <v>0</v>
      </c>
    </row>
    <row r="35" spans="2:7" s="6" customFormat="1" ht="15.75" customHeight="1" outlineLevel="1" x14ac:dyDescent="0.2">
      <c r="B35" s="73" t="s">
        <v>157</v>
      </c>
      <c r="C35" s="25"/>
      <c r="D35" s="25"/>
      <c r="E35" s="25"/>
      <c r="F35" s="12"/>
      <c r="G35" s="39">
        <f t="shared" si="0"/>
        <v>0</v>
      </c>
    </row>
    <row r="36" spans="2:7" s="6" customFormat="1" ht="15.75" customHeight="1" x14ac:dyDescent="0.2">
      <c r="B36" s="36" t="s">
        <v>142</v>
      </c>
      <c r="C36" s="22"/>
      <c r="D36" s="23"/>
      <c r="E36" s="23"/>
      <c r="F36" s="24"/>
      <c r="G36" s="37"/>
    </row>
    <row r="37" spans="2:7" s="6" customFormat="1" ht="15.75" customHeight="1" outlineLevel="1" x14ac:dyDescent="0.2">
      <c r="B37" s="41" t="s">
        <v>99</v>
      </c>
      <c r="C37" s="25"/>
      <c r="D37" s="25"/>
      <c r="E37" s="25"/>
      <c r="F37" s="12"/>
      <c r="G37" s="39">
        <f t="shared" si="0"/>
        <v>0</v>
      </c>
    </row>
    <row r="38" spans="2:7" s="6" customFormat="1" ht="15.75" customHeight="1" outlineLevel="1" x14ac:dyDescent="0.2">
      <c r="B38" s="41" t="s">
        <v>100</v>
      </c>
      <c r="C38" s="25"/>
      <c r="D38" s="25"/>
      <c r="E38" s="25"/>
      <c r="F38" s="12"/>
      <c r="G38" s="39">
        <f t="shared" si="0"/>
        <v>0</v>
      </c>
    </row>
    <row r="39" spans="2:7" s="6" customFormat="1" ht="15.75" customHeight="1" outlineLevel="1" x14ac:dyDescent="0.2">
      <c r="B39" s="41" t="s">
        <v>101</v>
      </c>
      <c r="C39" s="25"/>
      <c r="D39" s="25"/>
      <c r="E39" s="25"/>
      <c r="F39" s="12"/>
      <c r="G39" s="39">
        <f t="shared" si="0"/>
        <v>0</v>
      </c>
    </row>
    <row r="40" spans="2:7" s="6" customFormat="1" ht="15.75" customHeight="1" x14ac:dyDescent="0.2">
      <c r="B40" s="36" t="s">
        <v>143</v>
      </c>
      <c r="C40" s="22"/>
      <c r="D40" s="23"/>
      <c r="E40" s="23"/>
      <c r="F40" s="24"/>
      <c r="G40" s="37"/>
    </row>
    <row r="41" spans="2:7" s="6" customFormat="1" ht="15.75" customHeight="1" outlineLevel="1" x14ac:dyDescent="0.2">
      <c r="B41" s="41" t="s">
        <v>102</v>
      </c>
      <c r="C41" s="25"/>
      <c r="D41" s="25"/>
      <c r="E41" s="25"/>
      <c r="F41" s="12"/>
      <c r="G41" s="39">
        <f t="shared" si="0"/>
        <v>0</v>
      </c>
    </row>
    <row r="42" spans="2:7" s="6" customFormat="1" ht="15.75" customHeight="1" outlineLevel="1" x14ac:dyDescent="0.2">
      <c r="B42" s="41" t="s">
        <v>103</v>
      </c>
      <c r="C42" s="25"/>
      <c r="D42" s="25"/>
      <c r="E42" s="25"/>
      <c r="F42" s="12"/>
      <c r="G42" s="39">
        <f t="shared" si="0"/>
        <v>0</v>
      </c>
    </row>
    <row r="43" spans="2:7" s="6" customFormat="1" ht="15.75" customHeight="1" outlineLevel="1" x14ac:dyDescent="0.2">
      <c r="B43" s="41" t="s">
        <v>104</v>
      </c>
      <c r="C43" s="25"/>
      <c r="D43" s="25"/>
      <c r="E43" s="25"/>
      <c r="F43" s="12"/>
      <c r="G43" s="39">
        <f t="shared" si="0"/>
        <v>0</v>
      </c>
    </row>
    <row r="44" spans="2:7" s="6" customFormat="1" ht="15.75" customHeight="1" outlineLevel="1" x14ac:dyDescent="0.2">
      <c r="B44" s="41" t="s">
        <v>105</v>
      </c>
      <c r="C44" s="25"/>
      <c r="D44" s="25"/>
      <c r="E44" s="25"/>
      <c r="F44" s="12"/>
      <c r="G44" s="39">
        <f t="shared" si="0"/>
        <v>0</v>
      </c>
    </row>
    <row r="45" spans="2:7" s="6" customFormat="1" ht="15.75" customHeight="1" outlineLevel="1" x14ac:dyDescent="0.2">
      <c r="B45" s="41" t="s">
        <v>106</v>
      </c>
      <c r="C45" s="25"/>
      <c r="D45" s="25"/>
      <c r="E45" s="25"/>
      <c r="F45" s="12"/>
      <c r="G45" s="39">
        <f t="shared" si="0"/>
        <v>0</v>
      </c>
    </row>
    <row r="46" spans="2:7" s="6" customFormat="1" ht="15.75" customHeight="1" x14ac:dyDescent="0.2">
      <c r="B46" s="34" t="s">
        <v>35</v>
      </c>
      <c r="C46" s="18"/>
      <c r="D46" s="83"/>
      <c r="E46" s="20">
        <v>1</v>
      </c>
      <c r="F46" s="21">
        <v>100</v>
      </c>
      <c r="G46" s="35">
        <f>MAX(G47:G74)</f>
        <v>10</v>
      </c>
    </row>
    <row r="47" spans="2:7" s="6" customFormat="1" ht="15.75" customHeight="1" x14ac:dyDescent="0.2">
      <c r="B47" s="36" t="s">
        <v>144</v>
      </c>
      <c r="C47" s="22"/>
      <c r="D47" s="23"/>
      <c r="E47" s="23"/>
      <c r="F47" s="24"/>
      <c r="G47" s="37"/>
    </row>
    <row r="48" spans="2:7" s="6" customFormat="1" ht="15.75" customHeight="1" outlineLevel="1" x14ac:dyDescent="0.2">
      <c r="B48" s="42" t="s">
        <v>145</v>
      </c>
      <c r="C48" s="25"/>
      <c r="D48" s="25"/>
      <c r="E48" s="25"/>
      <c r="F48" s="12"/>
      <c r="G48" s="39">
        <f t="shared" ref="G48:G53" si="1">IF(D48="yes",10,0)</f>
        <v>0</v>
      </c>
    </row>
    <row r="49" spans="2:7" s="6" customFormat="1" ht="15.75" customHeight="1" outlineLevel="1" x14ac:dyDescent="0.2">
      <c r="B49" s="42" t="s">
        <v>89</v>
      </c>
      <c r="C49" s="25"/>
      <c r="D49" s="25"/>
      <c r="E49" s="25"/>
      <c r="F49" s="12"/>
      <c r="G49" s="39">
        <f t="shared" si="1"/>
        <v>0</v>
      </c>
    </row>
    <row r="50" spans="2:7" s="6" customFormat="1" ht="15.75" customHeight="1" outlineLevel="1" x14ac:dyDescent="0.2">
      <c r="B50" s="42" t="s">
        <v>90</v>
      </c>
      <c r="C50" s="25"/>
      <c r="D50" s="25"/>
      <c r="E50" s="25"/>
      <c r="F50" s="12"/>
      <c r="G50" s="39">
        <f t="shared" si="1"/>
        <v>0</v>
      </c>
    </row>
    <row r="51" spans="2:7" s="6" customFormat="1" ht="15.75" customHeight="1" outlineLevel="1" x14ac:dyDescent="0.2">
      <c r="B51" s="42" t="s">
        <v>91</v>
      </c>
      <c r="C51" s="25"/>
      <c r="D51" s="25"/>
      <c r="E51" s="25"/>
      <c r="F51" s="12"/>
      <c r="G51" s="39">
        <f t="shared" si="1"/>
        <v>0</v>
      </c>
    </row>
    <row r="52" spans="2:7" s="6" customFormat="1" ht="15.75" customHeight="1" outlineLevel="1" x14ac:dyDescent="0.2">
      <c r="B52" s="42" t="s">
        <v>92</v>
      </c>
      <c r="C52" s="25"/>
      <c r="D52" s="25"/>
      <c r="E52" s="25"/>
      <c r="F52" s="12"/>
      <c r="G52" s="39">
        <f t="shared" si="1"/>
        <v>0</v>
      </c>
    </row>
    <row r="53" spans="2:7" s="6" customFormat="1" ht="15.75" customHeight="1" outlineLevel="1" x14ac:dyDescent="0.2">
      <c r="B53" s="42" t="s">
        <v>93</v>
      </c>
      <c r="C53" s="25"/>
      <c r="D53" s="25"/>
      <c r="E53" s="25"/>
      <c r="F53" s="12"/>
      <c r="G53" s="39">
        <f t="shared" si="1"/>
        <v>0</v>
      </c>
    </row>
    <row r="54" spans="2:7" s="6" customFormat="1" ht="15.75" customHeight="1" x14ac:dyDescent="0.2">
      <c r="B54" s="36" t="s">
        <v>94</v>
      </c>
      <c r="C54" s="22"/>
      <c r="D54" s="23"/>
      <c r="E54" s="23"/>
      <c r="F54" s="24"/>
      <c r="G54" s="37"/>
    </row>
    <row r="55" spans="2:7" s="6" customFormat="1" ht="15.75" customHeight="1" outlineLevel="1" x14ac:dyDescent="0.2">
      <c r="B55" s="42" t="s">
        <v>166</v>
      </c>
      <c r="C55" s="25"/>
      <c r="D55" s="25"/>
      <c r="E55" s="25"/>
      <c r="F55" s="12"/>
      <c r="G55" s="39">
        <f>IF(D55="yes",10,0)</f>
        <v>0</v>
      </c>
    </row>
    <row r="56" spans="2:7" s="6" customFormat="1" ht="15.75" customHeight="1" outlineLevel="1" x14ac:dyDescent="0.2">
      <c r="B56" s="42" t="s">
        <v>95</v>
      </c>
      <c r="C56" s="25"/>
      <c r="D56" s="25"/>
      <c r="E56" s="25"/>
      <c r="F56" s="12"/>
      <c r="G56" s="39">
        <f>IF(D56="yes",10,0)</f>
        <v>0</v>
      </c>
    </row>
    <row r="57" spans="2:7" s="6" customFormat="1" ht="15.75" customHeight="1" outlineLevel="1" x14ac:dyDescent="0.2">
      <c r="B57" s="42" t="s">
        <v>146</v>
      </c>
      <c r="C57" s="25"/>
      <c r="D57" s="25"/>
      <c r="E57" s="25"/>
      <c r="F57" s="12"/>
      <c r="G57" s="39">
        <f>IF(D57="yes",10,0)</f>
        <v>0</v>
      </c>
    </row>
    <row r="58" spans="2:7" s="6" customFormat="1" ht="15.75" customHeight="1" outlineLevel="1" x14ac:dyDescent="0.2">
      <c r="B58" s="42" t="s">
        <v>147</v>
      </c>
      <c r="C58" s="25"/>
      <c r="D58" s="25"/>
      <c r="E58" s="25"/>
      <c r="F58" s="12"/>
      <c r="G58" s="39">
        <f>IF(D58="yes",10,0)</f>
        <v>0</v>
      </c>
    </row>
    <row r="59" spans="2:7" s="6" customFormat="1" ht="15.75" customHeight="1" x14ac:dyDescent="0.2">
      <c r="B59" s="36" t="s">
        <v>148</v>
      </c>
      <c r="C59" s="22"/>
      <c r="D59" s="23"/>
      <c r="E59" s="23"/>
      <c r="F59" s="24"/>
      <c r="G59" s="37"/>
    </row>
    <row r="60" spans="2:7" s="6" customFormat="1" ht="15.75" customHeight="1" outlineLevel="1" x14ac:dyDescent="0.2">
      <c r="B60" s="42" t="s">
        <v>150</v>
      </c>
      <c r="C60" s="25"/>
      <c r="D60" s="25"/>
      <c r="E60" s="25"/>
      <c r="F60" s="12"/>
      <c r="G60" s="39">
        <f>IF(D60="yes",10,0)</f>
        <v>0</v>
      </c>
    </row>
    <row r="61" spans="2:7" s="6" customFormat="1" ht="15.75" customHeight="1" outlineLevel="1" x14ac:dyDescent="0.2">
      <c r="B61" s="42" t="s">
        <v>149</v>
      </c>
      <c r="C61" s="25"/>
      <c r="D61" s="25" t="s">
        <v>334</v>
      </c>
      <c r="E61" s="25"/>
      <c r="F61" s="12"/>
      <c r="G61" s="39">
        <f>IF(D61="yes",10,0)</f>
        <v>10</v>
      </c>
    </row>
    <row r="62" spans="2:7" s="6" customFormat="1" ht="15.75" customHeight="1" outlineLevel="1" x14ac:dyDescent="0.2">
      <c r="B62" s="42" t="s">
        <v>151</v>
      </c>
      <c r="C62" s="25"/>
      <c r="D62" s="25"/>
      <c r="E62" s="25"/>
      <c r="F62" s="12"/>
      <c r="G62" s="39">
        <f>IF(D62="yes",10,0)</f>
        <v>0</v>
      </c>
    </row>
    <row r="63" spans="2:7" s="6" customFormat="1" ht="15.75" customHeight="1" outlineLevel="1" x14ac:dyDescent="0.2">
      <c r="B63" s="42" t="s">
        <v>152</v>
      </c>
      <c r="C63" s="25"/>
      <c r="D63" s="25" t="s">
        <v>334</v>
      </c>
      <c r="E63" s="25"/>
      <c r="F63" s="12"/>
      <c r="G63" s="39">
        <f>IF(D63="yes",10,0)</f>
        <v>10</v>
      </c>
    </row>
    <row r="64" spans="2:7" s="6" customFormat="1" ht="15.75" customHeight="1" outlineLevel="1" x14ac:dyDescent="0.2">
      <c r="B64" s="42" t="s">
        <v>109</v>
      </c>
      <c r="C64" s="25"/>
      <c r="D64" s="25"/>
      <c r="E64" s="25"/>
      <c r="F64" s="12"/>
      <c r="G64" s="39">
        <f>IF(D64="yes",10,0)</f>
        <v>0</v>
      </c>
    </row>
    <row r="65" spans="2:7" s="6" customFormat="1" ht="15.75" customHeight="1" x14ac:dyDescent="0.2">
      <c r="B65" s="36" t="s">
        <v>110</v>
      </c>
      <c r="C65" s="22"/>
      <c r="D65" s="23"/>
      <c r="E65" s="23"/>
      <c r="F65" s="24"/>
      <c r="G65" s="37"/>
    </row>
    <row r="66" spans="2:7" s="6" customFormat="1" ht="15.75" customHeight="1" outlineLevel="1" x14ac:dyDescent="0.2">
      <c r="B66" s="42" t="s">
        <v>111</v>
      </c>
      <c r="C66" s="25"/>
      <c r="D66" s="25"/>
      <c r="E66" s="25"/>
      <c r="F66" s="12"/>
      <c r="G66" s="39">
        <f>IF(D66="yes",10,0)</f>
        <v>0</v>
      </c>
    </row>
    <row r="67" spans="2:7" s="6" customFormat="1" ht="15.75" customHeight="1" outlineLevel="1" x14ac:dyDescent="0.2">
      <c r="B67" s="42" t="s">
        <v>112</v>
      </c>
      <c r="C67" s="25"/>
      <c r="D67" s="25"/>
      <c r="E67" s="25"/>
      <c r="F67" s="12"/>
      <c r="G67" s="39">
        <f>IF(D67="yes",10,0)</f>
        <v>0</v>
      </c>
    </row>
    <row r="68" spans="2:7" s="6" customFormat="1" ht="15.75" customHeight="1" outlineLevel="1" x14ac:dyDescent="0.2">
      <c r="B68" s="42" t="s">
        <v>153</v>
      </c>
      <c r="C68" s="25"/>
      <c r="D68" s="25"/>
      <c r="E68" s="25"/>
      <c r="F68" s="12"/>
      <c r="G68" s="39">
        <f>IF(D68="yes",10,0)</f>
        <v>0</v>
      </c>
    </row>
    <row r="69" spans="2:7" s="6" customFormat="1" ht="25.5" x14ac:dyDescent="0.2">
      <c r="B69" s="36" t="s">
        <v>114</v>
      </c>
      <c r="C69" s="22"/>
      <c r="D69" s="23"/>
      <c r="E69" s="23"/>
      <c r="F69" s="24"/>
      <c r="G69" s="37"/>
    </row>
    <row r="70" spans="2:7" s="6" customFormat="1" ht="15.75" customHeight="1" outlineLevel="1" x14ac:dyDescent="0.2">
      <c r="B70" s="42" t="s">
        <v>64</v>
      </c>
      <c r="C70" s="25"/>
      <c r="D70" s="25"/>
      <c r="E70" s="25"/>
      <c r="F70" s="12"/>
      <c r="G70" s="39">
        <f>IF(D70="yes",10,0)</f>
        <v>0</v>
      </c>
    </row>
    <row r="71" spans="2:7" s="6" customFormat="1" ht="15.75" customHeight="1" outlineLevel="1" x14ac:dyDescent="0.2">
      <c r="B71" s="42" t="s">
        <v>63</v>
      </c>
      <c r="C71" s="25"/>
      <c r="D71" s="25"/>
      <c r="E71" s="25"/>
      <c r="F71" s="12"/>
      <c r="G71" s="39">
        <f>IF(D71="yes",10,0)</f>
        <v>0</v>
      </c>
    </row>
    <row r="72" spans="2:7" s="6" customFormat="1" ht="15.75" customHeight="1" outlineLevel="1" x14ac:dyDescent="0.2">
      <c r="B72" s="42" t="s">
        <v>69</v>
      </c>
      <c r="C72" s="25"/>
      <c r="D72" s="25"/>
      <c r="E72" s="25"/>
      <c r="F72" s="12"/>
      <c r="G72" s="39">
        <f>IF(D72="yes",10,0)</f>
        <v>0</v>
      </c>
    </row>
    <row r="73" spans="2:7" s="6" customFormat="1" ht="15.75" customHeight="1" outlineLevel="1" x14ac:dyDescent="0.2">
      <c r="B73" s="42" t="s">
        <v>70</v>
      </c>
      <c r="C73" s="25"/>
      <c r="D73" s="25"/>
      <c r="E73" s="25"/>
      <c r="F73" s="12"/>
      <c r="G73" s="39">
        <f>IF(D73="yes",10,0)</f>
        <v>0</v>
      </c>
    </row>
    <row r="74" spans="2:7" s="6" customFormat="1" ht="15.75" customHeight="1" outlineLevel="1" x14ac:dyDescent="0.2">
      <c r="B74" s="42" t="s">
        <v>71</v>
      </c>
      <c r="C74" s="25"/>
      <c r="D74" s="25"/>
      <c r="E74" s="25"/>
      <c r="F74" s="12"/>
      <c r="G74" s="39">
        <f>IF(D74="yes",10,0)</f>
        <v>0</v>
      </c>
    </row>
    <row r="75" spans="2:7" s="6" customFormat="1" ht="15.75" customHeight="1" x14ac:dyDescent="0.2">
      <c r="B75" s="34" t="s">
        <v>113</v>
      </c>
      <c r="C75" s="18"/>
      <c r="D75" s="83"/>
      <c r="E75" s="20">
        <v>1</v>
      </c>
      <c r="F75" s="21">
        <v>10</v>
      </c>
      <c r="G75" s="35">
        <f>MAX(G76:G140)</f>
        <v>10</v>
      </c>
    </row>
    <row r="76" spans="2:7" s="6" customFormat="1" ht="15.75" customHeight="1" x14ac:dyDescent="0.2">
      <c r="B76" s="36" t="s">
        <v>144</v>
      </c>
      <c r="C76" s="22"/>
      <c r="D76" s="23"/>
      <c r="E76" s="23"/>
      <c r="F76" s="24"/>
      <c r="G76" s="37"/>
    </row>
    <row r="77" spans="2:7" s="6" customFormat="1" ht="15.75" customHeight="1" outlineLevel="1" x14ac:dyDescent="0.2">
      <c r="B77" s="42" t="s">
        <v>72</v>
      </c>
      <c r="C77" s="25"/>
      <c r="D77" s="25"/>
      <c r="E77" s="25"/>
      <c r="F77" s="12"/>
      <c r="G77" s="39">
        <f t="shared" ref="G77:G92" si="2">IF(D77="yes",10,0)</f>
        <v>0</v>
      </c>
    </row>
    <row r="78" spans="2:7" s="6" customFormat="1" ht="15.75" customHeight="1" outlineLevel="1" x14ac:dyDescent="0.2">
      <c r="B78" s="41" t="s">
        <v>44</v>
      </c>
      <c r="C78" s="25"/>
      <c r="D78" s="25"/>
      <c r="E78" s="25"/>
      <c r="F78" s="12"/>
      <c r="G78" s="39">
        <f t="shared" si="2"/>
        <v>0</v>
      </c>
    </row>
    <row r="79" spans="2:7" s="6" customFormat="1" ht="15.75" customHeight="1" outlineLevel="1" x14ac:dyDescent="0.2">
      <c r="B79" s="41" t="s">
        <v>45</v>
      </c>
      <c r="C79" s="25"/>
      <c r="D79" s="25"/>
      <c r="E79" s="25"/>
      <c r="F79" s="12"/>
      <c r="G79" s="39">
        <f t="shared" si="2"/>
        <v>0</v>
      </c>
    </row>
    <row r="80" spans="2:7" s="6" customFormat="1" ht="15.75" customHeight="1" outlineLevel="1" x14ac:dyDescent="0.2">
      <c r="B80" s="42" t="s">
        <v>73</v>
      </c>
      <c r="C80" s="25"/>
      <c r="D80" s="25"/>
      <c r="E80" s="25"/>
      <c r="F80" s="12"/>
      <c r="G80" s="39">
        <f t="shared" si="2"/>
        <v>0</v>
      </c>
    </row>
    <row r="81" spans="2:7" s="6" customFormat="1" ht="15.75" customHeight="1" outlineLevel="1" x14ac:dyDescent="0.2">
      <c r="B81" s="42" t="s">
        <v>116</v>
      </c>
      <c r="C81" s="25"/>
      <c r="D81" s="25"/>
      <c r="E81" s="25"/>
      <c r="F81" s="12"/>
      <c r="G81" s="39">
        <f t="shared" si="2"/>
        <v>0</v>
      </c>
    </row>
    <row r="82" spans="2:7" s="6" customFormat="1" ht="15.75" customHeight="1" outlineLevel="1" x14ac:dyDescent="0.2">
      <c r="B82" s="41" t="s">
        <v>46</v>
      </c>
      <c r="C82" s="25"/>
      <c r="D82" s="25"/>
      <c r="E82" s="25"/>
      <c r="F82" s="12"/>
      <c r="G82" s="39">
        <f t="shared" si="2"/>
        <v>0</v>
      </c>
    </row>
    <row r="83" spans="2:7" s="6" customFormat="1" ht="15.75" customHeight="1" outlineLevel="1" x14ac:dyDescent="0.2">
      <c r="B83" s="41" t="s">
        <v>78</v>
      </c>
      <c r="C83" s="25"/>
      <c r="D83" s="25"/>
      <c r="E83" s="25"/>
      <c r="F83" s="12"/>
      <c r="G83" s="39">
        <f t="shared" si="2"/>
        <v>0</v>
      </c>
    </row>
    <row r="84" spans="2:7" s="6" customFormat="1" ht="15.75" customHeight="1" outlineLevel="1" x14ac:dyDescent="0.2">
      <c r="B84" s="41" t="s">
        <v>79</v>
      </c>
      <c r="C84" s="25"/>
      <c r="D84" s="25"/>
      <c r="E84" s="25"/>
      <c r="F84" s="12"/>
      <c r="G84" s="39">
        <f t="shared" si="2"/>
        <v>0</v>
      </c>
    </row>
    <row r="85" spans="2:7" s="6" customFormat="1" ht="15.75" customHeight="1" outlineLevel="1" x14ac:dyDescent="0.2">
      <c r="B85" s="42" t="s">
        <v>118</v>
      </c>
      <c r="C85" s="25"/>
      <c r="D85" s="25"/>
      <c r="E85" s="25"/>
      <c r="F85" s="12"/>
      <c r="G85" s="39">
        <f t="shared" si="2"/>
        <v>0</v>
      </c>
    </row>
    <row r="86" spans="2:7" s="6" customFormat="1" ht="15.75" customHeight="1" outlineLevel="1" x14ac:dyDescent="0.2">
      <c r="B86" s="41" t="s">
        <v>46</v>
      </c>
      <c r="C86" s="25"/>
      <c r="D86" s="25"/>
      <c r="E86" s="25"/>
      <c r="F86" s="12"/>
      <c r="G86" s="39">
        <f t="shared" si="2"/>
        <v>0</v>
      </c>
    </row>
    <row r="87" spans="2:7" s="6" customFormat="1" ht="15.75" customHeight="1" outlineLevel="1" x14ac:dyDescent="0.2">
      <c r="B87" s="41" t="s">
        <v>78</v>
      </c>
      <c r="C87" s="25"/>
      <c r="D87" s="25"/>
      <c r="E87" s="25"/>
      <c r="F87" s="12"/>
      <c r="G87" s="39">
        <f t="shared" si="2"/>
        <v>0</v>
      </c>
    </row>
    <row r="88" spans="2:7" s="6" customFormat="1" ht="15.75" customHeight="1" outlineLevel="1" x14ac:dyDescent="0.2">
      <c r="B88" s="41" t="s">
        <v>79</v>
      </c>
      <c r="C88" s="25"/>
      <c r="D88" s="25"/>
      <c r="E88" s="25"/>
      <c r="F88" s="12"/>
      <c r="G88" s="39">
        <f t="shared" si="2"/>
        <v>0</v>
      </c>
    </row>
    <row r="89" spans="2:7" s="6" customFormat="1" ht="15.75" customHeight="1" outlineLevel="1" x14ac:dyDescent="0.2">
      <c r="B89" s="42" t="s">
        <v>119</v>
      </c>
      <c r="C89" s="25"/>
      <c r="D89" s="25"/>
      <c r="E89" s="25"/>
      <c r="F89" s="12"/>
      <c r="G89" s="39">
        <f t="shared" si="2"/>
        <v>0</v>
      </c>
    </row>
    <row r="90" spans="2:7" s="6" customFormat="1" ht="15.75" customHeight="1" outlineLevel="1" x14ac:dyDescent="0.2">
      <c r="B90" s="41" t="s">
        <v>131</v>
      </c>
      <c r="C90" s="25"/>
      <c r="D90" s="25"/>
      <c r="E90" s="25"/>
      <c r="F90" s="12"/>
      <c r="G90" s="39">
        <f t="shared" si="2"/>
        <v>0</v>
      </c>
    </row>
    <row r="91" spans="2:7" s="6" customFormat="1" ht="15.75" customHeight="1" outlineLevel="1" x14ac:dyDescent="0.2">
      <c r="B91" s="41" t="s">
        <v>130</v>
      </c>
      <c r="C91" s="25"/>
      <c r="D91" s="25"/>
      <c r="E91" s="25"/>
      <c r="F91" s="12"/>
      <c r="G91" s="39">
        <f t="shared" si="2"/>
        <v>0</v>
      </c>
    </row>
    <row r="92" spans="2:7" s="6" customFormat="1" ht="15.75" customHeight="1" outlineLevel="1" x14ac:dyDescent="0.2">
      <c r="B92" s="42" t="s">
        <v>177</v>
      </c>
      <c r="C92" s="25"/>
      <c r="D92" s="25"/>
      <c r="E92" s="25"/>
      <c r="F92" s="12"/>
      <c r="G92" s="39">
        <f t="shared" si="2"/>
        <v>0</v>
      </c>
    </row>
    <row r="93" spans="2:7" s="6" customFormat="1" ht="15.75" customHeight="1" x14ac:dyDescent="0.2">
      <c r="B93" s="36" t="s">
        <v>94</v>
      </c>
      <c r="C93" s="22"/>
      <c r="D93" s="23"/>
      <c r="E93" s="23"/>
      <c r="F93" s="24"/>
      <c r="G93" s="37"/>
    </row>
    <row r="94" spans="2:7" s="6" customFormat="1" ht="15.75" customHeight="1" outlineLevel="1" x14ac:dyDescent="0.2">
      <c r="B94" s="42" t="s">
        <v>77</v>
      </c>
      <c r="C94" s="25"/>
      <c r="D94" s="25"/>
      <c r="E94" s="25"/>
      <c r="F94" s="12"/>
      <c r="G94" s="39">
        <f t="shared" ref="G94:G107" si="3">IF(D94="yes",10,0)</f>
        <v>0</v>
      </c>
    </row>
    <row r="95" spans="2:7" s="6" customFormat="1" ht="15.75" customHeight="1" outlineLevel="1" x14ac:dyDescent="0.2">
      <c r="B95" s="42" t="s">
        <v>178</v>
      </c>
      <c r="C95" s="25"/>
      <c r="D95" s="25"/>
      <c r="E95" s="25"/>
      <c r="F95" s="12"/>
      <c r="G95" s="39">
        <f t="shared" si="3"/>
        <v>0</v>
      </c>
    </row>
    <row r="96" spans="2:7" s="6" customFormat="1" ht="15.75" customHeight="1" outlineLevel="1" x14ac:dyDescent="0.2">
      <c r="B96" s="41" t="s">
        <v>78</v>
      </c>
      <c r="C96" s="25"/>
      <c r="D96" s="25"/>
      <c r="E96" s="25"/>
      <c r="F96" s="12"/>
      <c r="G96" s="39">
        <f t="shared" si="3"/>
        <v>0</v>
      </c>
    </row>
    <row r="97" spans="2:7" s="6" customFormat="1" ht="15.75" customHeight="1" outlineLevel="1" x14ac:dyDescent="0.2">
      <c r="B97" s="41" t="s">
        <v>79</v>
      </c>
      <c r="C97" s="25"/>
      <c r="D97" s="25"/>
      <c r="E97" s="25"/>
      <c r="F97" s="12"/>
      <c r="G97" s="39">
        <f t="shared" si="3"/>
        <v>0</v>
      </c>
    </row>
    <row r="98" spans="2:7" s="6" customFormat="1" ht="15.75" customHeight="1" outlineLevel="1" x14ac:dyDescent="0.2">
      <c r="B98" s="42" t="s">
        <v>117</v>
      </c>
      <c r="C98" s="25"/>
      <c r="D98" s="25"/>
      <c r="E98" s="25"/>
      <c r="F98" s="12"/>
      <c r="G98" s="39">
        <f t="shared" si="3"/>
        <v>0</v>
      </c>
    </row>
    <row r="99" spans="2:7" s="6" customFormat="1" ht="15.75" customHeight="1" outlineLevel="1" x14ac:dyDescent="0.2">
      <c r="B99" s="42" t="s">
        <v>124</v>
      </c>
      <c r="C99" s="25"/>
      <c r="D99" s="25"/>
      <c r="E99" s="25"/>
      <c r="F99" s="12"/>
      <c r="G99" s="39">
        <f t="shared" si="3"/>
        <v>0</v>
      </c>
    </row>
    <row r="100" spans="2:7" s="6" customFormat="1" ht="15.75" customHeight="1" outlineLevel="1" x14ac:dyDescent="0.2">
      <c r="B100" s="41" t="s">
        <v>78</v>
      </c>
      <c r="C100" s="25"/>
      <c r="D100" s="25"/>
      <c r="E100" s="25"/>
      <c r="F100" s="12"/>
      <c r="G100" s="39">
        <f t="shared" si="3"/>
        <v>0</v>
      </c>
    </row>
    <row r="101" spans="2:7" s="6" customFormat="1" ht="15.75" customHeight="1" outlineLevel="1" x14ac:dyDescent="0.2">
      <c r="B101" s="41" t="s">
        <v>79</v>
      </c>
      <c r="C101" s="25"/>
      <c r="D101" s="25"/>
      <c r="E101" s="25"/>
      <c r="F101" s="12"/>
      <c r="G101" s="39">
        <f t="shared" si="3"/>
        <v>0</v>
      </c>
    </row>
    <row r="102" spans="2:7" s="6" customFormat="1" ht="15.75" customHeight="1" outlineLevel="1" x14ac:dyDescent="0.2">
      <c r="B102" s="42" t="s">
        <v>80</v>
      </c>
      <c r="C102" s="25"/>
      <c r="D102" s="25"/>
      <c r="E102" s="25"/>
      <c r="F102" s="12"/>
      <c r="G102" s="39">
        <f t="shared" si="3"/>
        <v>0</v>
      </c>
    </row>
    <row r="103" spans="2:7" s="6" customFormat="1" ht="15.75" customHeight="1" outlineLevel="1" x14ac:dyDescent="0.2">
      <c r="B103" s="42" t="s">
        <v>81</v>
      </c>
      <c r="C103" s="25"/>
      <c r="D103" s="25"/>
      <c r="E103" s="25"/>
      <c r="F103" s="12"/>
      <c r="G103" s="39">
        <f t="shared" si="3"/>
        <v>0</v>
      </c>
    </row>
    <row r="104" spans="2:7" s="6" customFormat="1" ht="15.75" customHeight="1" outlineLevel="1" x14ac:dyDescent="0.2">
      <c r="B104" s="42" t="s">
        <v>179</v>
      </c>
      <c r="C104" s="25"/>
      <c r="D104" s="25"/>
      <c r="E104" s="25"/>
      <c r="F104" s="12"/>
      <c r="G104" s="39">
        <f t="shared" si="3"/>
        <v>0</v>
      </c>
    </row>
    <row r="105" spans="2:7" s="6" customFormat="1" ht="15.75" customHeight="1" outlineLevel="1" x14ac:dyDescent="0.2">
      <c r="B105" s="42" t="s">
        <v>125</v>
      </c>
      <c r="C105" s="25"/>
      <c r="D105" s="25"/>
      <c r="E105" s="25"/>
      <c r="F105" s="12"/>
      <c r="G105" s="39">
        <f t="shared" si="3"/>
        <v>0</v>
      </c>
    </row>
    <row r="106" spans="2:7" s="6" customFormat="1" ht="15.75" customHeight="1" outlineLevel="1" x14ac:dyDescent="0.2">
      <c r="B106" s="41" t="s">
        <v>78</v>
      </c>
      <c r="C106" s="25"/>
      <c r="D106" s="25"/>
      <c r="E106" s="25"/>
      <c r="F106" s="12"/>
      <c r="G106" s="39">
        <f t="shared" si="3"/>
        <v>0</v>
      </c>
    </row>
    <row r="107" spans="2:7" s="6" customFormat="1" ht="15.75" customHeight="1" outlineLevel="1" x14ac:dyDescent="0.2">
      <c r="B107" s="41" t="s">
        <v>79</v>
      </c>
      <c r="C107" s="25"/>
      <c r="D107" s="25"/>
      <c r="E107" s="25"/>
      <c r="F107" s="12"/>
      <c r="G107" s="39">
        <f t="shared" si="3"/>
        <v>0</v>
      </c>
    </row>
    <row r="108" spans="2:7" s="6" customFormat="1" ht="15.75" customHeight="1" x14ac:dyDescent="0.2">
      <c r="B108" s="36" t="s">
        <v>148</v>
      </c>
      <c r="C108" s="22"/>
      <c r="D108" s="23"/>
      <c r="E108" s="23"/>
      <c r="F108" s="24"/>
      <c r="G108" s="37"/>
    </row>
    <row r="109" spans="2:7" s="6" customFormat="1" ht="15.75" customHeight="1" outlineLevel="1" x14ac:dyDescent="0.2">
      <c r="B109" s="42" t="s">
        <v>126</v>
      </c>
      <c r="C109" s="25"/>
      <c r="D109" s="25"/>
      <c r="E109" s="25"/>
      <c r="F109" s="12"/>
      <c r="G109" s="39">
        <f t="shared" ref="G109:G118" si="4">IF(D109="yes",10,0)</f>
        <v>0</v>
      </c>
    </row>
    <row r="110" spans="2:7" s="6" customFormat="1" outlineLevel="1" x14ac:dyDescent="0.2">
      <c r="B110" s="42" t="s">
        <v>127</v>
      </c>
      <c r="C110" s="25"/>
      <c r="D110" s="25" t="s">
        <v>334</v>
      </c>
      <c r="E110" s="25"/>
      <c r="F110" s="12"/>
      <c r="G110" s="39">
        <f t="shared" si="4"/>
        <v>10</v>
      </c>
    </row>
    <row r="111" spans="2:7" s="6" customFormat="1" ht="15.75" customHeight="1" outlineLevel="1" x14ac:dyDescent="0.2">
      <c r="B111" s="42" t="s">
        <v>128</v>
      </c>
      <c r="C111" s="25"/>
      <c r="D111" s="25"/>
      <c r="E111" s="25"/>
      <c r="F111" s="12"/>
      <c r="G111" s="39">
        <f t="shared" si="4"/>
        <v>0</v>
      </c>
    </row>
    <row r="112" spans="2:7" s="6" customFormat="1" ht="15.75" customHeight="1" outlineLevel="1" x14ac:dyDescent="0.2">
      <c r="B112" s="42" t="s">
        <v>129</v>
      </c>
      <c r="C112" s="25"/>
      <c r="D112" s="25"/>
      <c r="E112" s="25"/>
      <c r="F112" s="12"/>
      <c r="G112" s="39">
        <f t="shared" si="4"/>
        <v>0</v>
      </c>
    </row>
    <row r="113" spans="2:7" s="6" customFormat="1" ht="15.75" customHeight="1" outlineLevel="1" x14ac:dyDescent="0.2">
      <c r="B113" s="41" t="s">
        <v>130</v>
      </c>
      <c r="C113" s="25"/>
      <c r="D113" s="25"/>
      <c r="E113" s="25"/>
      <c r="F113" s="12"/>
      <c r="G113" s="39">
        <f t="shared" si="4"/>
        <v>0</v>
      </c>
    </row>
    <row r="114" spans="2:7" s="6" customFormat="1" ht="15.75" customHeight="1" outlineLevel="1" x14ac:dyDescent="0.2">
      <c r="B114" s="41" t="s">
        <v>131</v>
      </c>
      <c r="C114" s="25"/>
      <c r="D114" s="25"/>
      <c r="E114" s="25"/>
      <c r="F114" s="12"/>
      <c r="G114" s="39">
        <f t="shared" si="4"/>
        <v>0</v>
      </c>
    </row>
    <row r="115" spans="2:7" s="6" customFormat="1" ht="15.75" customHeight="1" outlineLevel="1" x14ac:dyDescent="0.2">
      <c r="B115" s="41" t="s">
        <v>78</v>
      </c>
      <c r="C115" s="25"/>
      <c r="D115" s="25"/>
      <c r="E115" s="25"/>
      <c r="F115" s="12"/>
      <c r="G115" s="39">
        <f t="shared" si="4"/>
        <v>0</v>
      </c>
    </row>
    <row r="116" spans="2:7" s="6" customFormat="1" ht="15.75" customHeight="1" outlineLevel="1" x14ac:dyDescent="0.2">
      <c r="B116" s="41" t="s">
        <v>79</v>
      </c>
      <c r="C116" s="25"/>
      <c r="D116" s="25"/>
      <c r="E116" s="25"/>
      <c r="F116" s="12"/>
      <c r="G116" s="39">
        <f t="shared" si="4"/>
        <v>0</v>
      </c>
    </row>
    <row r="117" spans="2:7" s="6" customFormat="1" ht="15.75" customHeight="1" outlineLevel="1" x14ac:dyDescent="0.2">
      <c r="B117" s="42" t="s">
        <v>83</v>
      </c>
      <c r="C117" s="25"/>
      <c r="D117" s="25" t="s">
        <v>334</v>
      </c>
      <c r="E117" s="25"/>
      <c r="F117" s="12"/>
      <c r="G117" s="39">
        <f t="shared" si="4"/>
        <v>10</v>
      </c>
    </row>
    <row r="118" spans="2:7" s="6" customFormat="1" ht="15.75" customHeight="1" outlineLevel="1" x14ac:dyDescent="0.2">
      <c r="B118" s="42" t="s">
        <v>84</v>
      </c>
      <c r="C118" s="25"/>
      <c r="D118" s="25"/>
      <c r="E118" s="25"/>
      <c r="F118" s="12"/>
      <c r="G118" s="39">
        <f t="shared" si="4"/>
        <v>0</v>
      </c>
    </row>
    <row r="119" spans="2:7" s="6" customFormat="1" ht="15.75" customHeight="1" x14ac:dyDescent="0.2">
      <c r="B119" s="36" t="s">
        <v>110</v>
      </c>
      <c r="C119" s="22"/>
      <c r="D119" s="23"/>
      <c r="E119" s="23"/>
      <c r="F119" s="24"/>
      <c r="G119" s="37"/>
    </row>
    <row r="120" spans="2:7" s="6" customFormat="1" ht="15.75" customHeight="1" outlineLevel="1" x14ac:dyDescent="0.2">
      <c r="B120" s="42" t="s">
        <v>180</v>
      </c>
      <c r="C120" s="25"/>
      <c r="D120" s="25"/>
      <c r="E120" s="25"/>
      <c r="F120" s="12"/>
      <c r="G120" s="39">
        <f t="shared" ref="G120:G125" si="5">IF(D120="yes",10,0)</f>
        <v>0</v>
      </c>
    </row>
    <row r="121" spans="2:7" s="6" customFormat="1" ht="15.75" customHeight="1" outlineLevel="1" x14ac:dyDescent="0.2">
      <c r="B121" s="42" t="s">
        <v>36</v>
      </c>
      <c r="C121" s="25"/>
      <c r="D121" s="25"/>
      <c r="E121" s="25"/>
      <c r="F121" s="12"/>
      <c r="G121" s="39">
        <f t="shared" si="5"/>
        <v>0</v>
      </c>
    </row>
    <row r="122" spans="2:7" s="6" customFormat="1" ht="15.75" customHeight="1" outlineLevel="1" x14ac:dyDescent="0.2">
      <c r="B122" s="42" t="s">
        <v>132</v>
      </c>
      <c r="C122" s="25"/>
      <c r="D122" s="25"/>
      <c r="E122" s="25"/>
      <c r="F122" s="12"/>
      <c r="G122" s="39">
        <f t="shared" si="5"/>
        <v>0</v>
      </c>
    </row>
    <row r="123" spans="2:7" s="6" customFormat="1" ht="27" customHeight="1" outlineLevel="1" x14ac:dyDescent="0.2">
      <c r="B123" s="42" t="s">
        <v>181</v>
      </c>
      <c r="C123" s="25"/>
      <c r="D123" s="25"/>
      <c r="E123" s="25"/>
      <c r="F123" s="12"/>
      <c r="G123" s="39">
        <f t="shared" si="5"/>
        <v>0</v>
      </c>
    </row>
    <row r="124" spans="2:7" s="6" customFormat="1" outlineLevel="1" x14ac:dyDescent="0.2">
      <c r="B124" s="42" t="s">
        <v>182</v>
      </c>
      <c r="C124" s="25"/>
      <c r="D124" s="25"/>
      <c r="E124" s="25"/>
      <c r="F124" s="12"/>
      <c r="G124" s="39">
        <f t="shared" si="5"/>
        <v>0</v>
      </c>
    </row>
    <row r="125" spans="2:7" s="6" customFormat="1" outlineLevel="1" x14ac:dyDescent="0.2">
      <c r="B125" s="42" t="s">
        <v>183</v>
      </c>
      <c r="C125" s="25"/>
      <c r="D125" s="25"/>
      <c r="E125" s="25"/>
      <c r="F125" s="12"/>
      <c r="G125" s="39">
        <f t="shared" si="5"/>
        <v>0</v>
      </c>
    </row>
    <row r="126" spans="2:7" s="6" customFormat="1" ht="25.5" x14ac:dyDescent="0.2">
      <c r="B126" s="36" t="s">
        <v>114</v>
      </c>
      <c r="C126" s="22"/>
      <c r="D126" s="23"/>
      <c r="E126" s="23"/>
      <c r="F126" s="24"/>
      <c r="G126" s="37"/>
    </row>
    <row r="127" spans="2:7" s="6" customFormat="1" ht="15.75" customHeight="1" outlineLevel="1" x14ac:dyDescent="0.2">
      <c r="B127" s="42" t="s">
        <v>37</v>
      </c>
      <c r="C127" s="25"/>
      <c r="D127" s="25"/>
      <c r="E127" s="25"/>
      <c r="F127" s="12"/>
      <c r="G127" s="39">
        <f t="shared" ref="G127:G140" si="6">IF(D127="yes",10,0)</f>
        <v>0</v>
      </c>
    </row>
    <row r="128" spans="2:7" s="6" customFormat="1" ht="15.75" customHeight="1" outlineLevel="1" x14ac:dyDescent="0.2">
      <c r="B128" s="42" t="s">
        <v>38</v>
      </c>
      <c r="C128" s="25"/>
      <c r="D128" s="25"/>
      <c r="E128" s="25"/>
      <c r="F128" s="12"/>
      <c r="G128" s="39">
        <f t="shared" si="6"/>
        <v>0</v>
      </c>
    </row>
    <row r="129" spans="1:9" s="6" customFormat="1" ht="15.75" customHeight="1" outlineLevel="1" x14ac:dyDescent="0.2">
      <c r="B129" s="42" t="s">
        <v>39</v>
      </c>
      <c r="C129" s="25"/>
      <c r="D129" s="25"/>
      <c r="E129" s="25"/>
      <c r="F129" s="12"/>
      <c r="G129" s="39">
        <f t="shared" si="6"/>
        <v>0</v>
      </c>
    </row>
    <row r="130" spans="1:9" s="6" customFormat="1" ht="15.75" customHeight="1" outlineLevel="1" x14ac:dyDescent="0.2">
      <c r="B130" s="41" t="s">
        <v>78</v>
      </c>
      <c r="C130" s="25"/>
      <c r="D130" s="25"/>
      <c r="E130" s="25"/>
      <c r="F130" s="12"/>
      <c r="G130" s="39">
        <f t="shared" si="6"/>
        <v>0</v>
      </c>
    </row>
    <row r="131" spans="1:9" s="6" customFormat="1" ht="15.75" customHeight="1" outlineLevel="1" x14ac:dyDescent="0.2">
      <c r="B131" s="41" t="s">
        <v>79</v>
      </c>
      <c r="C131" s="25"/>
      <c r="D131" s="25"/>
      <c r="E131" s="25"/>
      <c r="F131" s="12"/>
      <c r="G131" s="39">
        <f t="shared" si="6"/>
        <v>0</v>
      </c>
    </row>
    <row r="132" spans="1:9" s="6" customFormat="1" ht="15.75" customHeight="1" outlineLevel="1" x14ac:dyDescent="0.2">
      <c r="B132" s="42" t="s">
        <v>40</v>
      </c>
      <c r="C132" s="25"/>
      <c r="D132" s="25"/>
      <c r="E132" s="25"/>
      <c r="F132" s="12"/>
      <c r="G132" s="39">
        <f t="shared" si="6"/>
        <v>0</v>
      </c>
    </row>
    <row r="133" spans="1:9" s="6" customFormat="1" ht="15.75" customHeight="1" outlineLevel="1" x14ac:dyDescent="0.2">
      <c r="B133" s="42" t="s">
        <v>41</v>
      </c>
      <c r="C133" s="25"/>
      <c r="D133" s="25"/>
      <c r="E133" s="25"/>
      <c r="F133" s="12"/>
      <c r="G133" s="39">
        <f t="shared" si="6"/>
        <v>0</v>
      </c>
    </row>
    <row r="134" spans="1:9" s="6" customFormat="1" ht="25.5" outlineLevel="1" x14ac:dyDescent="0.2">
      <c r="B134" s="42" t="s">
        <v>86</v>
      </c>
      <c r="C134" s="25"/>
      <c r="D134" s="25"/>
      <c r="E134" s="25"/>
      <c r="F134" s="12"/>
      <c r="G134" s="39">
        <f t="shared" si="6"/>
        <v>0</v>
      </c>
    </row>
    <row r="135" spans="1:9" s="6" customFormat="1" ht="15.75" customHeight="1" outlineLevel="1" x14ac:dyDescent="0.2">
      <c r="B135" s="42" t="s">
        <v>87</v>
      </c>
      <c r="C135" s="25"/>
      <c r="D135" s="25"/>
      <c r="E135" s="25"/>
      <c r="F135" s="12"/>
      <c r="G135" s="39">
        <f t="shared" si="6"/>
        <v>0</v>
      </c>
    </row>
    <row r="136" spans="1:9" s="6" customFormat="1" ht="15.75" customHeight="1" outlineLevel="1" x14ac:dyDescent="0.2">
      <c r="B136" s="42" t="s">
        <v>88</v>
      </c>
      <c r="C136" s="25"/>
      <c r="D136" s="25"/>
      <c r="E136" s="25"/>
      <c r="F136" s="12"/>
      <c r="G136" s="39">
        <f t="shared" si="6"/>
        <v>0</v>
      </c>
    </row>
    <row r="137" spans="1:9" s="6" customFormat="1" ht="15.75" customHeight="1" outlineLevel="1" x14ac:dyDescent="0.2">
      <c r="B137" s="41" t="s">
        <v>130</v>
      </c>
      <c r="C137" s="25"/>
      <c r="D137" s="25"/>
      <c r="E137" s="25"/>
      <c r="F137" s="12"/>
      <c r="G137" s="39">
        <f t="shared" si="6"/>
        <v>0</v>
      </c>
    </row>
    <row r="138" spans="1:9" s="6" customFormat="1" ht="15.75" customHeight="1" outlineLevel="1" x14ac:dyDescent="0.2">
      <c r="B138" s="41" t="s">
        <v>131</v>
      </c>
      <c r="C138" s="25"/>
      <c r="D138" s="25"/>
      <c r="E138" s="25"/>
      <c r="F138" s="12"/>
      <c r="G138" s="39">
        <f t="shared" si="6"/>
        <v>0</v>
      </c>
    </row>
    <row r="139" spans="1:9" s="6" customFormat="1" ht="15.75" customHeight="1" outlineLevel="1" x14ac:dyDescent="0.2">
      <c r="B139" s="41" t="s">
        <v>78</v>
      </c>
      <c r="C139" s="25"/>
      <c r="D139" s="25"/>
      <c r="E139" s="25"/>
      <c r="F139" s="12"/>
      <c r="G139" s="39">
        <f t="shared" si="6"/>
        <v>0</v>
      </c>
    </row>
    <row r="140" spans="1:9" s="6" customFormat="1" ht="15.75" customHeight="1" outlineLevel="1" thickBot="1" x14ac:dyDescent="0.25">
      <c r="B140" s="43" t="s">
        <v>79</v>
      </c>
      <c r="C140" s="44"/>
      <c r="D140" s="44"/>
      <c r="E140" s="44"/>
      <c r="F140" s="13"/>
      <c r="G140" s="45">
        <f t="shared" si="6"/>
        <v>0</v>
      </c>
    </row>
    <row r="141" spans="1:9" ht="15.75" customHeight="1" thickBot="1" x14ac:dyDescent="0.25">
      <c r="B141" s="79"/>
      <c r="C141" s="4"/>
      <c r="G141" s="14"/>
    </row>
    <row r="142" spans="1:9" ht="15.75" customHeight="1" x14ac:dyDescent="0.2">
      <c r="B142" s="61" t="s">
        <v>191</v>
      </c>
      <c r="C142" s="29"/>
      <c r="D142" s="62"/>
      <c r="E142" s="31"/>
      <c r="F142" s="32"/>
      <c r="G142" s="53"/>
    </row>
    <row r="143" spans="1:9" s="6" customFormat="1" ht="15.75" customHeight="1" x14ac:dyDescent="0.2">
      <c r="A143" s="2"/>
      <c r="B143" s="34" t="s">
        <v>10</v>
      </c>
      <c r="C143" s="48"/>
      <c r="D143" s="83"/>
      <c r="E143" s="49">
        <v>1</v>
      </c>
      <c r="F143" s="50">
        <v>10</v>
      </c>
      <c r="G143" s="54">
        <f>G144+G145+G146+G147</f>
        <v>10</v>
      </c>
      <c r="I143" s="2"/>
    </row>
    <row r="144" spans="1:9" s="6" customFormat="1" ht="15.75" customHeight="1" x14ac:dyDescent="0.2">
      <c r="B144" s="55" t="s">
        <v>193</v>
      </c>
      <c r="C144" s="51" t="s">
        <v>336</v>
      </c>
      <c r="D144" s="8" t="s">
        <v>334</v>
      </c>
      <c r="E144" s="69">
        <v>0.2</v>
      </c>
      <c r="F144" s="12">
        <v>2</v>
      </c>
      <c r="G144" s="67">
        <f>IF(D144="Yes",F144,0)</f>
        <v>2</v>
      </c>
      <c r="I144" s="2"/>
    </row>
    <row r="145" spans="1:9" s="6" customFormat="1" ht="31.5" customHeight="1" x14ac:dyDescent="0.2">
      <c r="B145" s="55" t="s">
        <v>196</v>
      </c>
      <c r="C145" s="51"/>
      <c r="D145" s="8"/>
      <c r="E145" s="69">
        <v>0.2</v>
      </c>
      <c r="F145" s="12">
        <v>2</v>
      </c>
      <c r="G145" s="67">
        <f>IF(D145="Yes",F145,0)</f>
        <v>0</v>
      </c>
      <c r="I145" s="2"/>
    </row>
    <row r="146" spans="1:9" s="6" customFormat="1" ht="48.75" customHeight="1" x14ac:dyDescent="0.2">
      <c r="B146" s="41" t="s">
        <v>298</v>
      </c>
      <c r="C146" s="51" t="s">
        <v>337</v>
      </c>
      <c r="D146" s="8" t="s">
        <v>334</v>
      </c>
      <c r="E146" s="69">
        <v>0.4</v>
      </c>
      <c r="F146" s="12">
        <v>4</v>
      </c>
      <c r="G146" s="67">
        <f>IF(D146="Yes",F146,0)</f>
        <v>4</v>
      </c>
      <c r="I146" s="2"/>
    </row>
    <row r="147" spans="1:9" s="6" customFormat="1" ht="45.75" customHeight="1" x14ac:dyDescent="0.2">
      <c r="B147" s="41" t="s">
        <v>194</v>
      </c>
      <c r="C147" s="51" t="s">
        <v>335</v>
      </c>
      <c r="D147" s="8" t="s">
        <v>334</v>
      </c>
      <c r="E147" s="69">
        <v>0.4</v>
      </c>
      <c r="F147" s="12">
        <v>4</v>
      </c>
      <c r="G147" s="67">
        <f>IF(D147="Yes",F147,0)</f>
        <v>4</v>
      </c>
      <c r="I147" s="2"/>
    </row>
    <row r="148" spans="1:9" s="6" customFormat="1" ht="15.75" customHeight="1" x14ac:dyDescent="0.2">
      <c r="A148" s="2"/>
      <c r="B148" s="56" t="s">
        <v>11</v>
      </c>
      <c r="C148" s="48"/>
      <c r="D148" s="83"/>
      <c r="E148" s="49">
        <v>1</v>
      </c>
      <c r="F148" s="50">
        <v>10</v>
      </c>
      <c r="G148" s="54">
        <f>G149+G150+G151+G152</f>
        <v>7</v>
      </c>
      <c r="I148" s="2"/>
    </row>
    <row r="149" spans="1:9" s="6" customFormat="1" ht="15.75" customHeight="1" x14ac:dyDescent="0.2">
      <c r="A149" s="2"/>
      <c r="B149" s="55" t="s">
        <v>170</v>
      </c>
      <c r="C149" s="51"/>
      <c r="D149" s="8" t="s">
        <v>334</v>
      </c>
      <c r="E149" s="69">
        <v>0</v>
      </c>
      <c r="F149" s="12">
        <v>0</v>
      </c>
      <c r="G149" s="67">
        <f>IF(D149="Yes",F149,0)</f>
        <v>0</v>
      </c>
      <c r="I149" s="2"/>
    </row>
    <row r="150" spans="1:9" s="6" customFormat="1" ht="15.75" customHeight="1" x14ac:dyDescent="0.2">
      <c r="A150" s="2"/>
      <c r="B150" s="55" t="s">
        <v>167</v>
      </c>
      <c r="C150" s="51"/>
      <c r="D150" s="8" t="s">
        <v>334</v>
      </c>
      <c r="E150" s="69">
        <v>0.3</v>
      </c>
      <c r="F150" s="12">
        <v>3</v>
      </c>
      <c r="G150" s="67">
        <f>IF(D150="Yes",F150,0)</f>
        <v>3</v>
      </c>
      <c r="I150" s="2"/>
    </row>
    <row r="151" spans="1:9" s="6" customFormat="1" ht="15.75" customHeight="1" x14ac:dyDescent="0.2">
      <c r="A151" s="2"/>
      <c r="B151" s="55" t="s">
        <v>168</v>
      </c>
      <c r="C151" s="51"/>
      <c r="D151" s="8"/>
      <c r="E151" s="69">
        <v>0.3</v>
      </c>
      <c r="F151" s="12">
        <v>3</v>
      </c>
      <c r="G151" s="67">
        <f>IF(D151="Yes",F151,0)</f>
        <v>0</v>
      </c>
      <c r="I151" s="2"/>
    </row>
    <row r="152" spans="1:9" s="6" customFormat="1" ht="15.75" customHeight="1" x14ac:dyDescent="0.2">
      <c r="A152" s="2"/>
      <c r="B152" s="75" t="s">
        <v>195</v>
      </c>
      <c r="C152" s="51"/>
      <c r="D152" s="8" t="s">
        <v>334</v>
      </c>
      <c r="E152" s="69">
        <v>0.4</v>
      </c>
      <c r="F152" s="12">
        <v>4</v>
      </c>
      <c r="G152" s="67">
        <f>IF(D152="Yes",F152,0)</f>
        <v>4</v>
      </c>
      <c r="I152" s="2"/>
    </row>
    <row r="153" spans="1:9" s="6" customFormat="1" ht="15.75" customHeight="1" x14ac:dyDescent="0.2">
      <c r="A153" s="2"/>
      <c r="B153" s="74" t="s">
        <v>185</v>
      </c>
      <c r="C153" s="48"/>
      <c r="D153" s="52"/>
      <c r="E153" s="49">
        <v>0.45</v>
      </c>
      <c r="F153" s="50">
        <v>4.5</v>
      </c>
      <c r="G153" s="54">
        <f>G154</f>
        <v>0</v>
      </c>
      <c r="I153" s="2"/>
    </row>
    <row r="154" spans="1:9" s="6" customFormat="1" ht="15.75" customHeight="1" thickBot="1" x14ac:dyDescent="0.25">
      <c r="A154" s="2"/>
      <c r="B154" s="57" t="s">
        <v>169</v>
      </c>
      <c r="C154" s="58"/>
      <c r="D154" s="59"/>
      <c r="E154" s="70">
        <v>1</v>
      </c>
      <c r="F154" s="13">
        <v>4.5</v>
      </c>
      <c r="G154" s="68">
        <f>IF(D154="Yes", F154, 0)</f>
        <v>0</v>
      </c>
      <c r="I154" s="2"/>
    </row>
    <row r="155" spans="1:9" s="6" customFormat="1" ht="15.75" customHeight="1" x14ac:dyDescent="0.2">
      <c r="A155" s="2"/>
      <c r="B155" s="79"/>
      <c r="C155" s="4"/>
      <c r="D155" s="46"/>
      <c r="E155" s="47"/>
      <c r="F155" s="14"/>
      <c r="G155" s="14"/>
      <c r="I155" s="2"/>
    </row>
    <row r="156" spans="1:9" ht="15.75" customHeight="1" x14ac:dyDescent="0.2">
      <c r="I156" s="2" t="s">
        <v>173</v>
      </c>
    </row>
  </sheetData>
  <sheetProtection formatCells="0" formatColumns="0" formatRows="0" insertColumns="0" insertRows="0" deleteColumns="0" deleteRows="0"/>
  <mergeCells count="7">
    <mergeCell ref="E9:G9"/>
    <mergeCell ref="B5:G5"/>
    <mergeCell ref="B2:G2"/>
    <mergeCell ref="A4:G4"/>
    <mergeCell ref="B6:G6"/>
    <mergeCell ref="B7:G7"/>
    <mergeCell ref="B3:G3"/>
  </mergeCells>
  <pageMargins left="0.4765625" right="1.036875" top="1.08" bottom="0.91" header="0.5" footer="0.5"/>
  <pageSetup scale="58" fitToHeight="0" orientation="landscape" r:id="rId1"/>
  <headerFooter alignWithMargins="0">
    <oddHeader>&amp;R&amp;"Arial,Bold"&amp;12GU-L1064</oddHeader>
  </headerFooter>
  <rowBreaks count="3" manualBreakCount="3">
    <brk id="154" max="16383" man="1"/>
    <brk id="155" max="16383" man="1"/>
    <brk id="157" max="16383" man="1"/>
  </rowBreaks>
  <colBreaks count="1" manualBreakCount="1">
    <brk id="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K141"/>
  <sheetViews>
    <sheetView zoomScale="75" zoomScaleNormal="75" zoomScaleSheetLayoutView="70" workbookViewId="0">
      <selection activeCell="B11" sqref="B11"/>
    </sheetView>
  </sheetViews>
  <sheetFormatPr defaultColWidth="9.140625" defaultRowHeight="15.75" x14ac:dyDescent="0.2"/>
  <cols>
    <col min="1" max="1" width="0.28515625" style="95" customWidth="1"/>
    <col min="2" max="2" width="53.85546875" style="180" customWidth="1"/>
    <col min="3" max="3" width="47.7109375" style="95" customWidth="1"/>
    <col min="4" max="4" width="61.140625" style="95" customWidth="1"/>
    <col min="5" max="5" width="6.28515625" style="96" customWidth="1"/>
    <col min="6" max="6" width="13.28515625" style="183" hidden="1" customWidth="1"/>
    <col min="7" max="7" width="9.140625" style="184" hidden="1" customWidth="1"/>
    <col min="8" max="8" width="7.85546875" style="184" customWidth="1"/>
    <col min="9" max="9" width="78.42578125" style="97" hidden="1" customWidth="1"/>
    <col min="10" max="10" width="1.85546875" style="95" customWidth="1"/>
    <col min="11" max="11" width="49" style="95" customWidth="1"/>
    <col min="12" max="16384" width="9.140625" style="95"/>
  </cols>
  <sheetData>
    <row r="2" spans="1:11" x14ac:dyDescent="0.2">
      <c r="B2" s="327" t="s">
        <v>189</v>
      </c>
      <c r="C2" s="327"/>
      <c r="D2" s="327"/>
      <c r="E2" s="327"/>
      <c r="F2" s="327"/>
      <c r="G2" s="327"/>
      <c r="H2" s="327"/>
    </row>
    <row r="3" spans="1:11" ht="16.5" thickBot="1" x14ac:dyDescent="0.25">
      <c r="B3" s="334" t="s">
        <v>199</v>
      </c>
      <c r="C3" s="334"/>
      <c r="D3" s="334"/>
      <c r="E3" s="334"/>
      <c r="F3" s="334"/>
      <c r="G3" s="334"/>
      <c r="H3" s="334"/>
    </row>
    <row r="4" spans="1:11" x14ac:dyDescent="0.2">
      <c r="A4" s="98" t="s">
        <v>201</v>
      </c>
      <c r="B4" s="99"/>
      <c r="C4" s="99"/>
      <c r="D4" s="99"/>
      <c r="E4" s="99"/>
      <c r="F4" s="99"/>
      <c r="G4" s="99"/>
      <c r="H4" s="100"/>
    </row>
    <row r="5" spans="1:11" x14ac:dyDescent="0.2">
      <c r="A5" s="101"/>
      <c r="B5" s="328" t="s">
        <v>200</v>
      </c>
      <c r="C5" s="328"/>
      <c r="D5" s="328"/>
      <c r="E5" s="328"/>
      <c r="F5" s="328"/>
      <c r="G5" s="328"/>
      <c r="H5" s="329"/>
    </row>
    <row r="6" spans="1:11" x14ac:dyDescent="0.2">
      <c r="A6" s="101">
        <v>1</v>
      </c>
      <c r="B6" s="330" t="s">
        <v>347</v>
      </c>
      <c r="C6" s="330"/>
      <c r="D6" s="330"/>
      <c r="E6" s="330"/>
      <c r="F6" s="330"/>
      <c r="G6" s="330"/>
      <c r="H6" s="331"/>
    </row>
    <row r="7" spans="1:11" ht="16.5" thickBot="1" x14ac:dyDescent="0.25">
      <c r="A7" s="102">
        <v>2</v>
      </c>
      <c r="B7" s="332" t="s">
        <v>348</v>
      </c>
      <c r="C7" s="332"/>
      <c r="D7" s="332"/>
      <c r="E7" s="332"/>
      <c r="F7" s="332"/>
      <c r="G7" s="332"/>
      <c r="H7" s="333"/>
    </row>
    <row r="8" spans="1:11" ht="16.5" thickBot="1" x14ac:dyDescent="0.25">
      <c r="A8" s="103"/>
      <c r="B8" s="104"/>
      <c r="C8" s="104"/>
      <c r="D8" s="104"/>
      <c r="E8" s="104"/>
      <c r="F8" s="104"/>
      <c r="G8" s="104"/>
      <c r="H8" s="104"/>
    </row>
    <row r="9" spans="1:11" ht="15" customHeight="1" x14ac:dyDescent="0.2">
      <c r="B9" s="338" t="s">
        <v>122</v>
      </c>
      <c r="C9" s="325" t="s">
        <v>246</v>
      </c>
      <c r="D9" s="325" t="s">
        <v>133</v>
      </c>
      <c r="E9" s="325" t="s">
        <v>65</v>
      </c>
      <c r="F9" s="325" t="s">
        <v>120</v>
      </c>
      <c r="G9" s="335"/>
      <c r="H9" s="336"/>
      <c r="K9" s="325" t="s">
        <v>371</v>
      </c>
    </row>
    <row r="10" spans="1:11" ht="15.75" customHeight="1" thickBot="1" x14ac:dyDescent="0.25">
      <c r="B10" s="339"/>
      <c r="C10" s="326"/>
      <c r="D10" s="326"/>
      <c r="E10" s="326"/>
      <c r="F10" s="326"/>
      <c r="G10" s="326"/>
      <c r="H10" s="337"/>
      <c r="K10" s="326"/>
    </row>
    <row r="11" spans="1:11" s="109" customFormat="1" ht="16.5" thickBot="1" x14ac:dyDescent="0.25">
      <c r="A11" s="95"/>
      <c r="B11" s="104"/>
      <c r="C11" s="105"/>
      <c r="D11" s="105"/>
      <c r="E11" s="106"/>
      <c r="F11" s="107"/>
      <c r="G11" s="108"/>
      <c r="H11" s="108"/>
      <c r="I11" s="97"/>
    </row>
    <row r="12" spans="1:11" s="109" customFormat="1" x14ac:dyDescent="0.2">
      <c r="A12" s="95"/>
      <c r="B12" s="110" t="s">
        <v>32</v>
      </c>
      <c r="C12" s="111"/>
      <c r="D12" s="111"/>
      <c r="E12" s="111"/>
      <c r="F12" s="212">
        <v>1</v>
      </c>
      <c r="G12" s="213">
        <v>10</v>
      </c>
      <c r="H12" s="112">
        <f>SUM(H13,H20,H25)</f>
        <v>6.8199999999999994</v>
      </c>
      <c r="I12" s="97"/>
    </row>
    <row r="13" spans="1:11" s="109" customFormat="1" x14ac:dyDescent="0.2">
      <c r="A13" s="95"/>
      <c r="B13" s="113" t="s">
        <v>66</v>
      </c>
      <c r="C13" s="114"/>
      <c r="D13" s="114"/>
      <c r="E13" s="115"/>
      <c r="F13" s="202">
        <v>0.3</v>
      </c>
      <c r="G13" s="203">
        <v>3</v>
      </c>
      <c r="H13" s="116">
        <f>SUM(H14:H19)</f>
        <v>3</v>
      </c>
      <c r="I13" s="97"/>
    </row>
    <row r="14" spans="1:11" s="109" customFormat="1" ht="135" x14ac:dyDescent="0.2">
      <c r="A14" s="95"/>
      <c r="B14" s="117" t="s">
        <v>158</v>
      </c>
      <c r="C14" s="118" t="s">
        <v>245</v>
      </c>
      <c r="D14" s="118" t="s">
        <v>361</v>
      </c>
      <c r="E14" s="119" t="s">
        <v>334</v>
      </c>
      <c r="F14" s="204">
        <v>0.15</v>
      </c>
      <c r="G14" s="205">
        <v>0.45</v>
      </c>
      <c r="H14" s="120">
        <f t="shared" ref="H14:H24" si="0">IF(E14="Yes",G14,0)</f>
        <v>0.45</v>
      </c>
      <c r="I14" s="97" t="s">
        <v>339</v>
      </c>
    </row>
    <row r="15" spans="1:11" ht="90" x14ac:dyDescent="0.2">
      <c r="B15" s="117" t="s">
        <v>43</v>
      </c>
      <c r="C15" s="118" t="s">
        <v>230</v>
      </c>
      <c r="D15" s="118" t="s">
        <v>362</v>
      </c>
      <c r="E15" s="119" t="s">
        <v>334</v>
      </c>
      <c r="F15" s="204">
        <v>0.2</v>
      </c>
      <c r="G15" s="205">
        <v>0.6</v>
      </c>
      <c r="H15" s="120">
        <f t="shared" si="0"/>
        <v>0.6</v>
      </c>
    </row>
    <row r="16" spans="1:11" ht="75" x14ac:dyDescent="0.2">
      <c r="B16" s="117" t="s">
        <v>203</v>
      </c>
      <c r="C16" s="118" t="s">
        <v>231</v>
      </c>
      <c r="D16" s="118" t="s">
        <v>364</v>
      </c>
      <c r="E16" s="119" t="s">
        <v>334</v>
      </c>
      <c r="F16" s="204">
        <v>0.15</v>
      </c>
      <c r="G16" s="205">
        <v>0.45</v>
      </c>
      <c r="H16" s="120">
        <f t="shared" si="0"/>
        <v>0.45</v>
      </c>
      <c r="I16" s="97" t="s">
        <v>340</v>
      </c>
    </row>
    <row r="17" spans="1:11" ht="63" customHeight="1" x14ac:dyDescent="0.2">
      <c r="B17" s="117" t="s">
        <v>202</v>
      </c>
      <c r="C17" s="118" t="s">
        <v>232</v>
      </c>
      <c r="D17" s="118" t="s">
        <v>363</v>
      </c>
      <c r="E17" s="119" t="s">
        <v>367</v>
      </c>
      <c r="F17" s="204">
        <v>0.2</v>
      </c>
      <c r="G17" s="205">
        <v>0.6</v>
      </c>
      <c r="H17" s="120">
        <f>IF(E17="Yes",G17,0)</f>
        <v>0.6</v>
      </c>
      <c r="I17" s="97" t="s">
        <v>341</v>
      </c>
    </row>
    <row r="18" spans="1:11" ht="409.5" x14ac:dyDescent="0.2">
      <c r="B18" s="117" t="s">
        <v>204</v>
      </c>
      <c r="C18" s="118" t="s">
        <v>234</v>
      </c>
      <c r="D18" s="118" t="s">
        <v>365</v>
      </c>
      <c r="E18" s="119" t="s">
        <v>334</v>
      </c>
      <c r="F18" s="204">
        <v>0.2</v>
      </c>
      <c r="G18" s="205">
        <v>0.6</v>
      </c>
      <c r="H18" s="120">
        <f t="shared" si="0"/>
        <v>0.6</v>
      </c>
      <c r="I18" s="97" t="s">
        <v>341</v>
      </c>
    </row>
    <row r="19" spans="1:11" ht="90" x14ac:dyDescent="0.2">
      <c r="B19" s="117" t="s">
        <v>165</v>
      </c>
      <c r="C19" s="118" t="s">
        <v>233</v>
      </c>
      <c r="D19" s="118" t="s">
        <v>366</v>
      </c>
      <c r="E19" s="119" t="s">
        <v>334</v>
      </c>
      <c r="F19" s="204">
        <v>0.1</v>
      </c>
      <c r="G19" s="205">
        <v>0.3</v>
      </c>
      <c r="H19" s="120">
        <f t="shared" si="0"/>
        <v>0.3</v>
      </c>
    </row>
    <row r="20" spans="1:11" x14ac:dyDescent="0.2">
      <c r="B20" s="113" t="s">
        <v>205</v>
      </c>
      <c r="C20" s="114"/>
      <c r="D20" s="114"/>
      <c r="E20" s="115"/>
      <c r="F20" s="202">
        <v>0.4</v>
      </c>
      <c r="G20" s="203">
        <v>4</v>
      </c>
      <c r="H20" s="116">
        <f>SUM(H21:H24)</f>
        <v>1.6</v>
      </c>
    </row>
    <row r="21" spans="1:11" ht="60" x14ac:dyDescent="0.2">
      <c r="B21" s="117" t="s">
        <v>206</v>
      </c>
      <c r="C21" s="121" t="s">
        <v>247</v>
      </c>
      <c r="D21" s="121" t="s">
        <v>390</v>
      </c>
      <c r="E21" s="119" t="s">
        <v>334</v>
      </c>
      <c r="F21" s="204">
        <v>0.1</v>
      </c>
      <c r="G21" s="206">
        <v>0.4</v>
      </c>
      <c r="H21" s="120">
        <f>IF(E21="Yes",G21,0)</f>
        <v>0.4</v>
      </c>
      <c r="I21" s="97" t="s">
        <v>342</v>
      </c>
    </row>
    <row r="22" spans="1:11" ht="75" x14ac:dyDescent="0.2">
      <c r="B22" s="117" t="s">
        <v>207</v>
      </c>
      <c r="C22" s="118" t="s">
        <v>235</v>
      </c>
      <c r="D22" s="118" t="s">
        <v>389</v>
      </c>
      <c r="E22" s="119"/>
      <c r="F22" s="204">
        <v>0.4</v>
      </c>
      <c r="G22" s="206">
        <v>1.6</v>
      </c>
      <c r="H22" s="120">
        <f>IF(E22="Yes",G22,0)</f>
        <v>0</v>
      </c>
      <c r="I22" s="97" t="s">
        <v>343</v>
      </c>
    </row>
    <row r="23" spans="1:11" ht="120" x14ac:dyDescent="0.2">
      <c r="B23" s="246" t="s">
        <v>209</v>
      </c>
      <c r="C23" s="247" t="s">
        <v>236</v>
      </c>
      <c r="D23" s="247" t="s">
        <v>386</v>
      </c>
      <c r="E23" s="248" t="s">
        <v>367</v>
      </c>
      <c r="F23" s="249">
        <v>0.3</v>
      </c>
      <c r="G23" s="250">
        <v>1.2</v>
      </c>
      <c r="H23" s="251">
        <f t="shared" si="0"/>
        <v>1.2</v>
      </c>
      <c r="I23" s="252" t="s">
        <v>343</v>
      </c>
      <c r="J23" s="253"/>
      <c r="K23" s="275"/>
    </row>
    <row r="24" spans="1:11" ht="45" x14ac:dyDescent="0.2">
      <c r="B24" s="246" t="s">
        <v>208</v>
      </c>
      <c r="C24" s="247" t="s">
        <v>253</v>
      </c>
      <c r="D24" s="247">
        <v>1.2</v>
      </c>
      <c r="E24" s="248"/>
      <c r="F24" s="249">
        <v>0.2</v>
      </c>
      <c r="G24" s="250">
        <v>0.8</v>
      </c>
      <c r="H24" s="251">
        <f t="shared" si="0"/>
        <v>0</v>
      </c>
      <c r="I24" s="252"/>
      <c r="J24" s="253"/>
      <c r="K24" s="275"/>
    </row>
    <row r="25" spans="1:11" x14ac:dyDescent="0.2">
      <c r="B25" s="113" t="s">
        <v>67</v>
      </c>
      <c r="C25" s="114"/>
      <c r="D25" s="114"/>
      <c r="E25" s="115"/>
      <c r="F25" s="202">
        <v>0.3</v>
      </c>
      <c r="G25" s="203">
        <v>3</v>
      </c>
      <c r="H25" s="116">
        <f>SUM(H26+H28+H35+H42+H49)</f>
        <v>2.2199999999999998</v>
      </c>
    </row>
    <row r="26" spans="1:11" s="109" customFormat="1" x14ac:dyDescent="0.2">
      <c r="B26" s="124" t="s">
        <v>33</v>
      </c>
      <c r="C26" s="125"/>
      <c r="D26" s="125"/>
      <c r="E26" s="126"/>
      <c r="F26" s="207">
        <v>0.2</v>
      </c>
      <c r="G26" s="208">
        <v>0.6</v>
      </c>
      <c r="H26" s="127">
        <f>H27</f>
        <v>0.6</v>
      </c>
      <c r="I26" s="97"/>
      <c r="J26" s="95"/>
    </row>
    <row r="27" spans="1:11" ht="195" x14ac:dyDescent="0.2">
      <c r="B27" s="117" t="s">
        <v>349</v>
      </c>
      <c r="C27" s="118" t="s">
        <v>254</v>
      </c>
      <c r="D27" s="128" t="s">
        <v>338</v>
      </c>
      <c r="E27" s="119" t="s">
        <v>334</v>
      </c>
      <c r="F27" s="204">
        <v>1</v>
      </c>
      <c r="G27" s="205">
        <v>0.6</v>
      </c>
      <c r="H27" s="120">
        <f>IF(E27="Yes",G27,0)</f>
        <v>0.6</v>
      </c>
      <c r="I27" s="97" t="s">
        <v>344</v>
      </c>
    </row>
    <row r="28" spans="1:11" x14ac:dyDescent="0.2">
      <c r="B28" s="124" t="s">
        <v>75</v>
      </c>
      <c r="C28" s="126"/>
      <c r="D28" s="126"/>
      <c r="E28" s="126"/>
      <c r="F28" s="207">
        <v>0.05</v>
      </c>
      <c r="G28" s="208">
        <v>0.15</v>
      </c>
      <c r="H28" s="127">
        <f>SUM(H29:H34)</f>
        <v>0</v>
      </c>
    </row>
    <row r="29" spans="1:11" ht="293.25" customHeight="1" x14ac:dyDescent="0.2">
      <c r="B29" s="246" t="s">
        <v>210</v>
      </c>
      <c r="C29" s="247" t="s">
        <v>350</v>
      </c>
      <c r="D29" s="142" t="s">
        <v>388</v>
      </c>
      <c r="E29" s="248"/>
      <c r="F29" s="249">
        <v>0.1</v>
      </c>
      <c r="G29" s="254">
        <v>1.4999999999999999E-2</v>
      </c>
      <c r="H29" s="251">
        <f>IF(E29="Yes",G29,0)</f>
        <v>0</v>
      </c>
      <c r="I29" s="252" t="s">
        <v>344</v>
      </c>
      <c r="J29" s="253"/>
      <c r="K29" s="276" t="s">
        <v>393</v>
      </c>
    </row>
    <row r="30" spans="1:11" ht="102" customHeight="1" x14ac:dyDescent="0.2">
      <c r="B30" s="246" t="s">
        <v>74</v>
      </c>
      <c r="C30" s="247" t="s">
        <v>237</v>
      </c>
      <c r="D30" s="142" t="s">
        <v>338</v>
      </c>
      <c r="E30" s="248"/>
      <c r="F30" s="249">
        <v>0.15</v>
      </c>
      <c r="G30" s="254">
        <v>2.2499999999999999E-2</v>
      </c>
      <c r="H30" s="251">
        <f>IF(E30="Yes",G30,0)</f>
        <v>0</v>
      </c>
      <c r="I30" s="252"/>
      <c r="J30" s="253"/>
      <c r="K30" s="275"/>
    </row>
    <row r="31" spans="1:11" ht="240" x14ac:dyDescent="0.2">
      <c r="B31" s="246" t="s">
        <v>301</v>
      </c>
      <c r="C31" s="247" t="s">
        <v>351</v>
      </c>
      <c r="D31" s="142" t="s">
        <v>358</v>
      </c>
      <c r="E31" s="248"/>
      <c r="F31" s="249">
        <v>0.2</v>
      </c>
      <c r="G31" s="254">
        <v>0.03</v>
      </c>
      <c r="H31" s="251">
        <f t="shared" ref="H31:H53" si="1">IF(E31="Yes",G31,0)</f>
        <v>0</v>
      </c>
      <c r="I31" s="252"/>
      <c r="J31" s="253"/>
      <c r="K31" s="275"/>
    </row>
    <row r="32" spans="1:11" s="109" customFormat="1" ht="165" x14ac:dyDescent="0.2">
      <c r="A32" s="95"/>
      <c r="B32" s="246" t="s">
        <v>211</v>
      </c>
      <c r="C32" s="247" t="s">
        <v>255</v>
      </c>
      <c r="D32" s="142" t="s">
        <v>358</v>
      </c>
      <c r="E32" s="248"/>
      <c r="F32" s="249">
        <v>0.25</v>
      </c>
      <c r="G32" s="254">
        <v>3.7499999999999999E-2</v>
      </c>
      <c r="H32" s="251">
        <f t="shared" si="1"/>
        <v>0</v>
      </c>
      <c r="I32" s="252"/>
      <c r="J32" s="253"/>
      <c r="K32" s="275"/>
    </row>
    <row r="33" spans="1:11" s="109" customFormat="1" ht="90" x14ac:dyDescent="0.2">
      <c r="A33" s="95"/>
      <c r="B33" s="246" t="s">
        <v>25</v>
      </c>
      <c r="C33" s="247" t="s">
        <v>238</v>
      </c>
      <c r="D33" s="142" t="s">
        <v>358</v>
      </c>
      <c r="E33" s="248"/>
      <c r="F33" s="249">
        <v>0.1</v>
      </c>
      <c r="G33" s="254">
        <v>1.4999999999999999E-2</v>
      </c>
      <c r="H33" s="251">
        <f t="shared" si="1"/>
        <v>0</v>
      </c>
      <c r="I33" s="252"/>
      <c r="J33" s="253"/>
      <c r="K33" s="275"/>
    </row>
    <row r="34" spans="1:11" s="109" customFormat="1" ht="60" x14ac:dyDescent="0.2">
      <c r="A34" s="95"/>
      <c r="B34" s="246" t="s">
        <v>26</v>
      </c>
      <c r="C34" s="247" t="s">
        <v>239</v>
      </c>
      <c r="D34" s="142" t="s">
        <v>358</v>
      </c>
      <c r="E34" s="248"/>
      <c r="F34" s="249">
        <v>0.2</v>
      </c>
      <c r="G34" s="254">
        <v>0.03</v>
      </c>
      <c r="H34" s="251">
        <f t="shared" si="1"/>
        <v>0</v>
      </c>
      <c r="I34" s="252"/>
      <c r="J34" s="253"/>
      <c r="K34" s="275"/>
    </row>
    <row r="35" spans="1:11" s="109" customFormat="1" x14ac:dyDescent="0.2">
      <c r="A35" s="95"/>
      <c r="B35" s="124" t="s">
        <v>29</v>
      </c>
      <c r="C35" s="126"/>
      <c r="D35" s="126"/>
      <c r="E35" s="126"/>
      <c r="F35" s="207">
        <v>0.3</v>
      </c>
      <c r="G35" s="208">
        <v>0.9</v>
      </c>
      <c r="H35" s="127">
        <f>SUM(H36:H41)</f>
        <v>0.72</v>
      </c>
      <c r="I35" s="97"/>
    </row>
    <row r="36" spans="1:11" s="109" customFormat="1" ht="285" x14ac:dyDescent="0.2">
      <c r="A36" s="95"/>
      <c r="B36" s="117" t="s">
        <v>27</v>
      </c>
      <c r="C36" s="123" t="s">
        <v>352</v>
      </c>
      <c r="D36" s="121" t="s">
        <v>358</v>
      </c>
      <c r="E36" s="119" t="s">
        <v>334</v>
      </c>
      <c r="F36" s="204">
        <v>0.1</v>
      </c>
      <c r="G36" s="205">
        <v>0.09</v>
      </c>
      <c r="H36" s="120">
        <f t="shared" si="1"/>
        <v>0.09</v>
      </c>
      <c r="I36" s="97" t="s">
        <v>344</v>
      </c>
    </row>
    <row r="37" spans="1:11" s="109" customFormat="1" ht="75" x14ac:dyDescent="0.2">
      <c r="A37" s="95"/>
      <c r="B37" s="117" t="s">
        <v>31</v>
      </c>
      <c r="C37" s="118" t="s">
        <v>237</v>
      </c>
      <c r="D37" s="121" t="s">
        <v>358</v>
      </c>
      <c r="E37" s="119" t="s">
        <v>334</v>
      </c>
      <c r="F37" s="204">
        <v>0.15</v>
      </c>
      <c r="G37" s="205">
        <v>0.13500000000000001</v>
      </c>
      <c r="H37" s="120">
        <f t="shared" si="1"/>
        <v>0.13500000000000001</v>
      </c>
      <c r="I37" s="97"/>
    </row>
    <row r="38" spans="1:11" s="109" customFormat="1" ht="135" x14ac:dyDescent="0.2">
      <c r="A38" s="95"/>
      <c r="B38" s="246" t="s">
        <v>353</v>
      </c>
      <c r="C38" s="247" t="s">
        <v>297</v>
      </c>
      <c r="D38" s="142" t="s">
        <v>358</v>
      </c>
      <c r="E38" s="248"/>
      <c r="F38" s="249">
        <v>0.2</v>
      </c>
      <c r="G38" s="250">
        <v>0.18</v>
      </c>
      <c r="H38" s="251">
        <f t="shared" si="1"/>
        <v>0</v>
      </c>
      <c r="I38" s="252"/>
      <c r="J38" s="253"/>
      <c r="K38" s="276" t="s">
        <v>394</v>
      </c>
    </row>
    <row r="39" spans="1:11" s="109" customFormat="1" ht="165" x14ac:dyDescent="0.2">
      <c r="A39" s="95"/>
      <c r="B39" s="117" t="s">
        <v>212</v>
      </c>
      <c r="C39" s="118" t="s">
        <v>294</v>
      </c>
      <c r="D39" s="121" t="s">
        <v>358</v>
      </c>
      <c r="E39" s="119" t="s">
        <v>334</v>
      </c>
      <c r="F39" s="204">
        <v>0.25</v>
      </c>
      <c r="G39" s="205">
        <v>0.22500000000000001</v>
      </c>
      <c r="H39" s="120">
        <f t="shared" si="1"/>
        <v>0.22500000000000001</v>
      </c>
      <c r="I39" s="97"/>
    </row>
    <row r="40" spans="1:11" s="109" customFormat="1" ht="90" x14ac:dyDescent="0.2">
      <c r="A40" s="95"/>
      <c r="B40" s="117" t="s">
        <v>25</v>
      </c>
      <c r="C40" s="118" t="s">
        <v>295</v>
      </c>
      <c r="D40" s="121" t="s">
        <v>358</v>
      </c>
      <c r="E40" s="119" t="s">
        <v>334</v>
      </c>
      <c r="F40" s="204">
        <v>0.1</v>
      </c>
      <c r="G40" s="205">
        <v>0.09</v>
      </c>
      <c r="H40" s="120">
        <f t="shared" si="1"/>
        <v>0.09</v>
      </c>
      <c r="I40" s="97"/>
    </row>
    <row r="41" spans="1:11" s="109" customFormat="1" ht="60" x14ac:dyDescent="0.2">
      <c r="A41" s="95"/>
      <c r="B41" s="117" t="s">
        <v>26</v>
      </c>
      <c r="C41" s="118" t="s">
        <v>296</v>
      </c>
      <c r="D41" s="121" t="s">
        <v>358</v>
      </c>
      <c r="E41" s="119" t="s">
        <v>334</v>
      </c>
      <c r="F41" s="204">
        <v>0.2</v>
      </c>
      <c r="G41" s="205">
        <v>0.18</v>
      </c>
      <c r="H41" s="120">
        <f t="shared" si="1"/>
        <v>0.18</v>
      </c>
      <c r="I41" s="97"/>
    </row>
    <row r="42" spans="1:11" s="109" customFormat="1" x14ac:dyDescent="0.2">
      <c r="A42" s="95"/>
      <c r="B42" s="124" t="s">
        <v>30</v>
      </c>
      <c r="C42" s="126"/>
      <c r="D42" s="126"/>
      <c r="E42" s="126"/>
      <c r="F42" s="207">
        <v>0.3</v>
      </c>
      <c r="G42" s="208">
        <v>0.9</v>
      </c>
      <c r="H42" s="127">
        <f>SUM(H43:H48)</f>
        <v>0.89999999999999991</v>
      </c>
      <c r="I42" s="97"/>
    </row>
    <row r="43" spans="1:11" s="109" customFormat="1" ht="150" x14ac:dyDescent="0.2">
      <c r="A43" s="95"/>
      <c r="B43" s="117" t="s">
        <v>28</v>
      </c>
      <c r="C43" s="118" t="s">
        <v>256</v>
      </c>
      <c r="D43" s="121" t="s">
        <v>391</v>
      </c>
      <c r="E43" s="119" t="s">
        <v>334</v>
      </c>
      <c r="F43" s="204">
        <v>0.1</v>
      </c>
      <c r="G43" s="205">
        <v>0.09</v>
      </c>
      <c r="H43" s="120">
        <f t="shared" si="1"/>
        <v>0.09</v>
      </c>
      <c r="I43" s="97" t="s">
        <v>359</v>
      </c>
    </row>
    <row r="44" spans="1:11" s="109" customFormat="1" ht="75" x14ac:dyDescent="0.2">
      <c r="A44" s="95"/>
      <c r="B44" s="117" t="s">
        <v>14</v>
      </c>
      <c r="C44" s="118" t="s">
        <v>237</v>
      </c>
      <c r="D44" s="121" t="s">
        <v>391</v>
      </c>
      <c r="E44" s="119" t="s">
        <v>334</v>
      </c>
      <c r="F44" s="204">
        <v>0.15</v>
      </c>
      <c r="G44" s="205">
        <v>0.13500000000000001</v>
      </c>
      <c r="H44" s="120">
        <f t="shared" si="1"/>
        <v>0.13500000000000001</v>
      </c>
      <c r="I44" s="97"/>
    </row>
    <row r="45" spans="1:11" s="109" customFormat="1" ht="270" x14ac:dyDescent="0.2">
      <c r="A45" s="95"/>
      <c r="B45" s="117" t="s">
        <v>301</v>
      </c>
      <c r="C45" s="118" t="s">
        <v>354</v>
      </c>
      <c r="D45" s="121" t="s">
        <v>360</v>
      </c>
      <c r="E45" s="119" t="s">
        <v>334</v>
      </c>
      <c r="F45" s="204">
        <v>0.2</v>
      </c>
      <c r="G45" s="205">
        <v>0.18</v>
      </c>
      <c r="H45" s="120">
        <f t="shared" si="1"/>
        <v>0.18</v>
      </c>
      <c r="I45" s="97"/>
    </row>
    <row r="46" spans="1:11" s="109" customFormat="1" ht="210" x14ac:dyDescent="0.2">
      <c r="A46" s="95"/>
      <c r="B46" s="117" t="s">
        <v>213</v>
      </c>
      <c r="C46" s="118" t="s">
        <v>257</v>
      </c>
      <c r="D46" s="121" t="s">
        <v>360</v>
      </c>
      <c r="E46" s="119" t="s">
        <v>334</v>
      </c>
      <c r="F46" s="204">
        <v>0.25</v>
      </c>
      <c r="G46" s="205">
        <v>0.22500000000000001</v>
      </c>
      <c r="H46" s="120">
        <f t="shared" si="1"/>
        <v>0.22500000000000001</v>
      </c>
      <c r="I46" s="97"/>
    </row>
    <row r="47" spans="1:11" s="109" customFormat="1" ht="105" x14ac:dyDescent="0.2">
      <c r="A47" s="95"/>
      <c r="B47" s="117" t="s">
        <v>25</v>
      </c>
      <c r="C47" s="118" t="s">
        <v>240</v>
      </c>
      <c r="D47" s="121" t="s">
        <v>360</v>
      </c>
      <c r="E47" s="119" t="s">
        <v>334</v>
      </c>
      <c r="F47" s="204">
        <v>0.1</v>
      </c>
      <c r="G47" s="205">
        <v>0.09</v>
      </c>
      <c r="H47" s="120">
        <f t="shared" si="1"/>
        <v>0.09</v>
      </c>
      <c r="I47" s="97"/>
    </row>
    <row r="48" spans="1:11" s="109" customFormat="1" ht="60" x14ac:dyDescent="0.2">
      <c r="A48" s="95"/>
      <c r="B48" s="117" t="s">
        <v>26</v>
      </c>
      <c r="C48" s="118" t="s">
        <v>241</v>
      </c>
      <c r="D48" s="121" t="s">
        <v>360</v>
      </c>
      <c r="E48" s="119" t="s">
        <v>334</v>
      </c>
      <c r="F48" s="204">
        <v>0.2</v>
      </c>
      <c r="G48" s="205">
        <v>0.18</v>
      </c>
      <c r="H48" s="120">
        <f t="shared" si="1"/>
        <v>0.18</v>
      </c>
      <c r="I48" s="97"/>
    </row>
    <row r="49" spans="2:11" s="109" customFormat="1" x14ac:dyDescent="0.2">
      <c r="B49" s="124" t="s">
        <v>18</v>
      </c>
      <c r="C49" s="126"/>
      <c r="D49" s="126"/>
      <c r="E49" s="126"/>
      <c r="F49" s="207">
        <v>0.15</v>
      </c>
      <c r="G49" s="208">
        <v>0.45</v>
      </c>
      <c r="H49" s="127">
        <f>SUM(H50:H54)</f>
        <v>0</v>
      </c>
      <c r="I49" s="97"/>
    </row>
    <row r="50" spans="2:11" s="109" customFormat="1" x14ac:dyDescent="0.2">
      <c r="B50" s="246" t="s">
        <v>216</v>
      </c>
      <c r="C50" s="142"/>
      <c r="D50" s="142" t="s">
        <v>392</v>
      </c>
      <c r="E50" s="248"/>
      <c r="F50" s="249">
        <v>0.3</v>
      </c>
      <c r="G50" s="250">
        <v>0.13500000000000001</v>
      </c>
      <c r="H50" s="251">
        <f>IF(E50="Yes",G50,0)</f>
        <v>0</v>
      </c>
      <c r="I50" s="252"/>
      <c r="J50" s="253"/>
      <c r="K50" s="275" t="s">
        <v>395</v>
      </c>
    </row>
    <row r="51" spans="2:11" s="109" customFormat="1" ht="30" x14ac:dyDescent="0.2">
      <c r="B51" s="129" t="s">
        <v>214</v>
      </c>
      <c r="C51" s="130"/>
      <c r="D51" s="130"/>
      <c r="E51" s="119"/>
      <c r="F51" s="204">
        <v>0.3</v>
      </c>
      <c r="G51" s="206">
        <v>0.13500000000000001</v>
      </c>
      <c r="H51" s="120">
        <f>IF(E51="Yes",G51,0)</f>
        <v>0</v>
      </c>
      <c r="I51" s="97"/>
    </row>
    <row r="52" spans="2:11" s="109" customFormat="1" ht="30" x14ac:dyDescent="0.2">
      <c r="B52" s="129" t="s">
        <v>215</v>
      </c>
      <c r="C52" s="130"/>
      <c r="D52" s="130"/>
      <c r="E52" s="119"/>
      <c r="F52" s="204">
        <v>0.2</v>
      </c>
      <c r="G52" s="206">
        <v>0.09</v>
      </c>
      <c r="H52" s="120">
        <f>IF(E52="Yes",G52,0)</f>
        <v>0</v>
      </c>
      <c r="I52" s="97"/>
    </row>
    <row r="53" spans="2:11" s="109" customFormat="1" ht="45" x14ac:dyDescent="0.2">
      <c r="B53" s="129" t="s">
        <v>159</v>
      </c>
      <c r="C53" s="130"/>
      <c r="D53" s="130"/>
      <c r="E53" s="119"/>
      <c r="F53" s="204">
        <v>0.2</v>
      </c>
      <c r="G53" s="206">
        <v>0.09</v>
      </c>
      <c r="H53" s="120">
        <f t="shared" si="1"/>
        <v>0</v>
      </c>
      <c r="I53" s="97"/>
    </row>
    <row r="54" spans="2:11" s="109" customFormat="1" ht="16.5" thickBot="1" x14ac:dyDescent="0.25">
      <c r="B54" s="131"/>
      <c r="C54" s="131"/>
      <c r="D54" s="131"/>
      <c r="E54" s="132"/>
      <c r="F54" s="209"/>
      <c r="G54" s="210"/>
      <c r="H54" s="133"/>
      <c r="I54" s="97"/>
    </row>
    <row r="55" spans="2:11" s="109" customFormat="1" x14ac:dyDescent="0.2">
      <c r="B55" s="134" t="s">
        <v>289</v>
      </c>
      <c r="C55" s="111"/>
      <c r="D55" s="111"/>
      <c r="E55" s="135"/>
      <c r="F55" s="192">
        <v>1</v>
      </c>
      <c r="G55" s="193">
        <v>10</v>
      </c>
      <c r="H55" s="112">
        <f>MAX(H56,H62,H69)</f>
        <v>7</v>
      </c>
      <c r="I55" s="97"/>
    </row>
    <row r="56" spans="2:11" s="109" customFormat="1" x14ac:dyDescent="0.2">
      <c r="B56" s="136" t="s">
        <v>258</v>
      </c>
      <c r="C56" s="115"/>
      <c r="D56" s="115"/>
      <c r="E56" s="137"/>
      <c r="F56" s="190">
        <v>1</v>
      </c>
      <c r="G56" s="191">
        <v>10</v>
      </c>
      <c r="H56" s="138">
        <f>SUM(H57:H61)</f>
        <v>7</v>
      </c>
      <c r="I56" s="97"/>
    </row>
    <row r="57" spans="2:11" s="109" customFormat="1" ht="225" x14ac:dyDescent="0.2">
      <c r="B57" s="117" t="s">
        <v>259</v>
      </c>
      <c r="C57" s="121" t="s">
        <v>260</v>
      </c>
      <c r="D57" s="139"/>
      <c r="E57" s="140" t="s">
        <v>334</v>
      </c>
      <c r="F57" s="219">
        <v>0.4</v>
      </c>
      <c r="G57" s="189">
        <v>4</v>
      </c>
      <c r="H57" s="141">
        <f>IF(E57="Yes",G57,0)</f>
        <v>4</v>
      </c>
      <c r="I57" s="97"/>
    </row>
    <row r="58" spans="2:11" s="109" customFormat="1" ht="30" x14ac:dyDescent="0.2">
      <c r="B58" s="117" t="s">
        <v>280</v>
      </c>
      <c r="C58" s="142" t="s">
        <v>293</v>
      </c>
      <c r="D58" s="139"/>
      <c r="E58" s="140" t="s">
        <v>334</v>
      </c>
      <c r="F58" s="219">
        <v>0.15</v>
      </c>
      <c r="G58" s="189">
        <v>1.5</v>
      </c>
      <c r="H58" s="141">
        <f>IF(E58="Yes",G58,0)</f>
        <v>1.5</v>
      </c>
      <c r="I58" s="97"/>
    </row>
    <row r="59" spans="2:11" s="109" customFormat="1" ht="30" x14ac:dyDescent="0.2">
      <c r="B59" s="117" t="s">
        <v>281</v>
      </c>
      <c r="C59" s="142" t="s">
        <v>293</v>
      </c>
      <c r="D59" s="139"/>
      <c r="E59" s="140" t="s">
        <v>334</v>
      </c>
      <c r="F59" s="219">
        <v>0.15</v>
      </c>
      <c r="G59" s="189">
        <v>1.5</v>
      </c>
      <c r="H59" s="141">
        <f>IF(E59="Yes",G59,0)</f>
        <v>1.5</v>
      </c>
      <c r="I59" s="97"/>
    </row>
    <row r="60" spans="2:11" s="109" customFormat="1" ht="113.25" customHeight="1" x14ac:dyDescent="0.2">
      <c r="B60" s="246" t="s">
        <v>282</v>
      </c>
      <c r="C60" s="142" t="s">
        <v>293</v>
      </c>
      <c r="D60" s="142"/>
      <c r="E60" s="255"/>
      <c r="F60" s="256">
        <v>0.15</v>
      </c>
      <c r="G60" s="257">
        <v>1.5</v>
      </c>
      <c r="H60" s="258">
        <f>IF(E60="Yes",G60,0)</f>
        <v>0</v>
      </c>
      <c r="I60" s="252"/>
      <c r="J60" s="253"/>
      <c r="K60" s="276" t="s">
        <v>396</v>
      </c>
    </row>
    <row r="61" spans="2:11" s="109" customFormat="1" ht="45" x14ac:dyDescent="0.2">
      <c r="B61" s="246" t="s">
        <v>283</v>
      </c>
      <c r="C61" s="142" t="s">
        <v>293</v>
      </c>
      <c r="D61" s="142"/>
      <c r="E61" s="255"/>
      <c r="F61" s="256">
        <v>0.15</v>
      </c>
      <c r="G61" s="257">
        <v>1.5</v>
      </c>
      <c r="H61" s="258">
        <f>IF(E61="Yes",G61,0)</f>
        <v>0</v>
      </c>
      <c r="I61" s="252"/>
      <c r="J61" s="253"/>
      <c r="K61" s="276" t="s">
        <v>397</v>
      </c>
    </row>
    <row r="62" spans="2:11" s="109" customFormat="1" x14ac:dyDescent="0.2">
      <c r="B62" s="259" t="s">
        <v>261</v>
      </c>
      <c r="C62" s="260"/>
      <c r="D62" s="260"/>
      <c r="E62" s="261"/>
      <c r="F62" s="262">
        <v>1</v>
      </c>
      <c r="G62" s="263">
        <v>10</v>
      </c>
      <c r="H62" s="264">
        <f>SUM(H63:H68)</f>
        <v>0</v>
      </c>
      <c r="I62" s="252"/>
      <c r="J62" s="253"/>
    </row>
    <row r="63" spans="2:11" s="109" customFormat="1" ht="165" x14ac:dyDescent="0.2">
      <c r="B63" s="117" t="s">
        <v>262</v>
      </c>
      <c r="C63" s="139" t="s">
        <v>263</v>
      </c>
      <c r="D63" s="139"/>
      <c r="E63" s="140"/>
      <c r="F63" s="219">
        <v>0.4</v>
      </c>
      <c r="G63" s="189">
        <v>4</v>
      </c>
      <c r="H63" s="141">
        <f t="shared" ref="H63:H68" si="2">IF(E63="Yes",G63,0)</f>
        <v>0</v>
      </c>
      <c r="I63" s="97"/>
    </row>
    <row r="64" spans="2:11" s="109" customFormat="1" x14ac:dyDescent="0.2">
      <c r="B64" s="121" t="s">
        <v>285</v>
      </c>
      <c r="C64" s="139" t="s">
        <v>293</v>
      </c>
      <c r="D64" s="139"/>
      <c r="E64" s="140"/>
      <c r="F64" s="219">
        <v>0.12</v>
      </c>
      <c r="G64" s="189">
        <v>1.2</v>
      </c>
      <c r="H64" s="141">
        <f t="shared" si="2"/>
        <v>0</v>
      </c>
      <c r="I64" s="97"/>
    </row>
    <row r="65" spans="2:11" s="109" customFormat="1" x14ac:dyDescent="0.2">
      <c r="B65" s="121" t="s">
        <v>284</v>
      </c>
      <c r="C65" s="139" t="s">
        <v>293</v>
      </c>
      <c r="D65" s="139"/>
      <c r="E65" s="140"/>
      <c r="F65" s="219">
        <v>0.12</v>
      </c>
      <c r="G65" s="189">
        <v>1.2</v>
      </c>
      <c r="H65" s="141">
        <f t="shared" si="2"/>
        <v>0</v>
      </c>
      <c r="I65" s="97"/>
    </row>
    <row r="66" spans="2:11" s="109" customFormat="1" ht="30" x14ac:dyDescent="0.2">
      <c r="B66" s="121" t="s">
        <v>286</v>
      </c>
      <c r="C66" s="139" t="s">
        <v>293</v>
      </c>
      <c r="D66" s="139"/>
      <c r="E66" s="140"/>
      <c r="F66" s="219">
        <v>0.12</v>
      </c>
      <c r="G66" s="189">
        <v>1.2</v>
      </c>
      <c r="H66" s="141">
        <f t="shared" si="2"/>
        <v>0</v>
      </c>
      <c r="I66" s="97"/>
    </row>
    <row r="67" spans="2:11" s="109" customFormat="1" x14ac:dyDescent="0.2">
      <c r="B67" s="121" t="s">
        <v>287</v>
      </c>
      <c r="C67" s="139" t="s">
        <v>293</v>
      </c>
      <c r="D67" s="139"/>
      <c r="E67" s="140"/>
      <c r="F67" s="219">
        <v>0.12</v>
      </c>
      <c r="G67" s="189">
        <v>1.2</v>
      </c>
      <c r="H67" s="141">
        <f t="shared" si="2"/>
        <v>0</v>
      </c>
      <c r="I67" s="97"/>
    </row>
    <row r="68" spans="2:11" s="109" customFormat="1" ht="45" x14ac:dyDescent="0.2">
      <c r="B68" s="121" t="s">
        <v>288</v>
      </c>
      <c r="C68" s="143" t="s">
        <v>293</v>
      </c>
      <c r="D68" s="139"/>
      <c r="E68" s="140"/>
      <c r="F68" s="219">
        <v>0.12</v>
      </c>
      <c r="G68" s="189">
        <v>1.2</v>
      </c>
      <c r="H68" s="141">
        <f t="shared" si="2"/>
        <v>0</v>
      </c>
      <c r="I68" s="97"/>
      <c r="K68" s="144"/>
    </row>
    <row r="69" spans="2:11" s="109" customFormat="1" x14ac:dyDescent="0.2">
      <c r="B69" s="136" t="s">
        <v>264</v>
      </c>
      <c r="C69" s="115"/>
      <c r="D69" s="115"/>
      <c r="E69" s="137"/>
      <c r="F69" s="190"/>
      <c r="G69" s="191"/>
      <c r="H69" s="138"/>
      <c r="I69" s="97"/>
    </row>
    <row r="70" spans="2:11" s="109" customFormat="1" ht="75.75" thickBot="1" x14ac:dyDescent="0.25">
      <c r="B70" s="145" t="s">
        <v>278</v>
      </c>
      <c r="C70" s="146" t="s">
        <v>265</v>
      </c>
      <c r="D70" s="147" t="s">
        <v>279</v>
      </c>
      <c r="E70" s="148"/>
      <c r="F70" s="231"/>
      <c r="G70" s="232"/>
      <c r="H70" s="149"/>
      <c r="I70" s="97"/>
    </row>
    <row r="71" spans="2:11" s="109" customFormat="1" ht="16.5" thickBot="1" x14ac:dyDescent="0.25">
      <c r="B71" s="104"/>
      <c r="C71" s="131"/>
      <c r="D71" s="132"/>
      <c r="E71" s="150"/>
      <c r="F71" s="233"/>
      <c r="G71" s="234"/>
      <c r="H71" s="151"/>
      <c r="I71" s="97"/>
    </row>
    <row r="72" spans="2:11" s="109" customFormat="1" ht="31.5" x14ac:dyDescent="0.2">
      <c r="B72" s="110" t="s">
        <v>8</v>
      </c>
      <c r="C72" s="111"/>
      <c r="D72" s="111"/>
      <c r="E72" s="111"/>
      <c r="F72" s="212">
        <v>1</v>
      </c>
      <c r="G72" s="213">
        <v>10</v>
      </c>
      <c r="H72" s="112">
        <f>H77+H73</f>
        <v>6.3849999999999998</v>
      </c>
      <c r="I72" s="97"/>
      <c r="K72" s="152"/>
    </row>
    <row r="73" spans="2:11" s="109" customFormat="1" x14ac:dyDescent="0.2">
      <c r="B73" s="113" t="s">
        <v>2</v>
      </c>
      <c r="C73" s="115"/>
      <c r="D73" s="115"/>
      <c r="E73" s="115"/>
      <c r="F73" s="224">
        <v>0.25</v>
      </c>
      <c r="G73" s="225">
        <v>2.5</v>
      </c>
      <c r="H73" s="138">
        <f>SUM(H74:H76)</f>
        <v>2.5</v>
      </c>
      <c r="I73" s="97" t="s">
        <v>345</v>
      </c>
    </row>
    <row r="74" spans="2:11" s="109" customFormat="1" ht="105" x14ac:dyDescent="0.2">
      <c r="B74" s="117" t="s">
        <v>42</v>
      </c>
      <c r="C74" s="118" t="s">
        <v>242</v>
      </c>
      <c r="D74" s="139"/>
      <c r="E74" s="128" t="s">
        <v>334</v>
      </c>
      <c r="F74" s="204">
        <v>0.3</v>
      </c>
      <c r="G74" s="211">
        <v>0.75</v>
      </c>
      <c r="H74" s="120">
        <f>IF(E74="Yes",G74,0)</f>
        <v>0.75</v>
      </c>
      <c r="I74" s="97"/>
    </row>
    <row r="75" spans="2:11" s="109" customFormat="1" ht="105" x14ac:dyDescent="0.2">
      <c r="B75" s="117" t="s">
        <v>68</v>
      </c>
      <c r="C75" s="118" t="s">
        <v>266</v>
      </c>
      <c r="D75" s="139"/>
      <c r="E75" s="128" t="s">
        <v>334</v>
      </c>
      <c r="F75" s="204">
        <v>0.4</v>
      </c>
      <c r="G75" s="211">
        <v>1</v>
      </c>
      <c r="H75" s="120">
        <f>IF(E75="Yes",G75,0)</f>
        <v>1</v>
      </c>
      <c r="I75" s="97"/>
    </row>
    <row r="76" spans="2:11" s="109" customFormat="1" ht="45" customHeight="1" x14ac:dyDescent="0.2">
      <c r="B76" s="117" t="s">
        <v>115</v>
      </c>
      <c r="C76" s="118" t="s">
        <v>243</v>
      </c>
      <c r="D76" s="139"/>
      <c r="E76" s="128" t="s">
        <v>334</v>
      </c>
      <c r="F76" s="204">
        <v>0.3</v>
      </c>
      <c r="G76" s="211">
        <v>0.75</v>
      </c>
      <c r="H76" s="120">
        <f>IF(E76="Yes",G76,0)</f>
        <v>0.75</v>
      </c>
      <c r="I76" s="97"/>
    </row>
    <row r="77" spans="2:11" s="109" customFormat="1" x14ac:dyDescent="0.2">
      <c r="B77" s="113" t="s">
        <v>290</v>
      </c>
      <c r="C77" s="115"/>
      <c r="D77" s="115"/>
      <c r="E77" s="115"/>
      <c r="F77" s="224">
        <v>0.75</v>
      </c>
      <c r="G77" s="225">
        <v>7.5</v>
      </c>
      <c r="H77" s="138">
        <f>SUM(H82+H78)</f>
        <v>3.8850000000000002</v>
      </c>
      <c r="I77" s="97"/>
    </row>
    <row r="78" spans="2:11" s="109" customFormat="1" x14ac:dyDescent="0.2">
      <c r="B78" s="124" t="s">
        <v>76</v>
      </c>
      <c r="C78" s="126"/>
      <c r="D78" s="126"/>
      <c r="E78" s="126"/>
      <c r="F78" s="207">
        <v>0.3</v>
      </c>
      <c r="G78" s="208">
        <v>2.25</v>
      </c>
      <c r="H78" s="127">
        <f>SUM(H79:H81)</f>
        <v>1.5750000000000002</v>
      </c>
      <c r="I78" s="97"/>
    </row>
    <row r="79" spans="2:11" s="109" customFormat="1" ht="105" x14ac:dyDescent="0.2">
      <c r="B79" s="117" t="s">
        <v>217</v>
      </c>
      <c r="C79" s="118" t="s">
        <v>267</v>
      </c>
      <c r="D79" s="139"/>
      <c r="E79" s="128" t="s">
        <v>334</v>
      </c>
      <c r="F79" s="204">
        <v>0.4</v>
      </c>
      <c r="G79" s="211">
        <v>0.9</v>
      </c>
      <c r="H79" s="120">
        <f>IF(E79="Yes",G79,0)</f>
        <v>0.9</v>
      </c>
      <c r="I79" s="97"/>
      <c r="J79" s="95"/>
    </row>
    <row r="80" spans="2:11" ht="60" x14ac:dyDescent="0.2">
      <c r="B80" s="246" t="s">
        <v>355</v>
      </c>
      <c r="C80" s="247" t="s">
        <v>249</v>
      </c>
      <c r="D80" s="142"/>
      <c r="E80" s="248"/>
      <c r="F80" s="249">
        <v>0.3</v>
      </c>
      <c r="G80" s="250">
        <v>0.67500000000000004</v>
      </c>
      <c r="H80" s="251">
        <f>IF(E80="Yes",G80,0)</f>
        <v>0</v>
      </c>
      <c r="I80" s="252"/>
      <c r="J80" s="253"/>
      <c r="K80" s="275" t="s">
        <v>398</v>
      </c>
    </row>
    <row r="81" spans="2:11" ht="60" x14ac:dyDescent="0.2">
      <c r="B81" s="117" t="s">
        <v>356</v>
      </c>
      <c r="C81" s="118" t="s">
        <v>244</v>
      </c>
      <c r="D81" s="139"/>
      <c r="E81" s="128" t="s">
        <v>334</v>
      </c>
      <c r="F81" s="204">
        <v>0.3</v>
      </c>
      <c r="G81" s="211">
        <v>0.67500000000000004</v>
      </c>
      <c r="H81" s="120">
        <f>IF(E81="Yes",G81,0)</f>
        <v>0.67500000000000004</v>
      </c>
    </row>
    <row r="82" spans="2:11" ht="31.5" x14ac:dyDescent="0.2">
      <c r="B82" s="153" t="s">
        <v>227</v>
      </c>
      <c r="C82" s="154"/>
      <c r="D82" s="154"/>
      <c r="E82" s="154"/>
      <c r="F82" s="207">
        <v>0.7</v>
      </c>
      <c r="G82" s="214">
        <v>5.25</v>
      </c>
      <c r="H82" s="155">
        <f>SUM(H89+H83)</f>
        <v>2.31</v>
      </c>
      <c r="J82" s="156"/>
    </row>
    <row r="83" spans="2:11" x14ac:dyDescent="0.2">
      <c r="B83" s="157" t="s">
        <v>220</v>
      </c>
      <c r="C83" s="158"/>
      <c r="D83" s="159"/>
      <c r="E83" s="159"/>
      <c r="F83" s="215">
        <v>0.6</v>
      </c>
      <c r="G83" s="216">
        <v>3.15</v>
      </c>
      <c r="H83" s="160">
        <f>MAX(H84:H88)</f>
        <v>1.89</v>
      </c>
      <c r="J83" s="156"/>
    </row>
    <row r="84" spans="2:11" s="156" customFormat="1" ht="30" x14ac:dyDescent="0.2">
      <c r="B84" s="161" t="s">
        <v>268</v>
      </c>
      <c r="C84" s="139" t="s">
        <v>269</v>
      </c>
      <c r="D84" s="139"/>
      <c r="E84" s="128"/>
      <c r="F84" s="204">
        <v>1</v>
      </c>
      <c r="G84" s="211">
        <v>3.15</v>
      </c>
      <c r="H84" s="120">
        <f>IF(E84="Yes",G84,0)</f>
        <v>0</v>
      </c>
      <c r="I84" s="97"/>
      <c r="J84" s="95"/>
    </row>
    <row r="85" spans="2:11" s="156" customFormat="1" ht="75" x14ac:dyDescent="0.2">
      <c r="B85" s="161" t="s">
        <v>270</v>
      </c>
      <c r="C85" s="139" t="s">
        <v>269</v>
      </c>
      <c r="D85" s="139"/>
      <c r="E85" s="128"/>
      <c r="F85" s="204">
        <v>0.7</v>
      </c>
      <c r="G85" s="211">
        <v>2.2050000000000001</v>
      </c>
      <c r="H85" s="120">
        <f>IF(E85="Yes",G85,0)</f>
        <v>0</v>
      </c>
      <c r="I85" s="97"/>
      <c r="J85" s="95"/>
    </row>
    <row r="86" spans="2:11" ht="30" x14ac:dyDescent="0.2">
      <c r="B86" s="161" t="s">
        <v>271</v>
      </c>
      <c r="C86" s="139" t="s">
        <v>269</v>
      </c>
      <c r="D86" s="139"/>
      <c r="E86" s="128" t="s">
        <v>367</v>
      </c>
      <c r="F86" s="204">
        <v>0.6</v>
      </c>
      <c r="G86" s="211">
        <v>1.89</v>
      </c>
      <c r="H86" s="120">
        <f>IF(E86="Yes",G86,0)</f>
        <v>1.89</v>
      </c>
    </row>
    <row r="87" spans="2:11" ht="30" x14ac:dyDescent="0.2">
      <c r="B87" s="161" t="s">
        <v>272</v>
      </c>
      <c r="C87" s="139" t="s">
        <v>269</v>
      </c>
      <c r="D87" s="139"/>
      <c r="E87" s="128"/>
      <c r="F87" s="204">
        <v>0.5</v>
      </c>
      <c r="G87" s="211">
        <v>1.575</v>
      </c>
      <c r="H87" s="120">
        <f>IF(E87="Yes",G87,0)</f>
        <v>0</v>
      </c>
    </row>
    <row r="88" spans="2:11" ht="30" x14ac:dyDescent="0.2">
      <c r="B88" s="161" t="s">
        <v>273</v>
      </c>
      <c r="C88" s="139" t="s">
        <v>269</v>
      </c>
      <c r="D88" s="139"/>
      <c r="E88" s="128" t="s">
        <v>367</v>
      </c>
      <c r="F88" s="204">
        <v>0.3</v>
      </c>
      <c r="G88" s="211">
        <v>0.94499999999999995</v>
      </c>
      <c r="H88" s="120">
        <f>IF(E88="Yes",G88,0)</f>
        <v>0.94499999999999995</v>
      </c>
    </row>
    <row r="89" spans="2:11" ht="32.25" thickBot="1" x14ac:dyDescent="0.25">
      <c r="B89" s="162" t="s">
        <v>0</v>
      </c>
      <c r="C89" s="163"/>
      <c r="D89" s="164"/>
      <c r="E89" s="164"/>
      <c r="F89" s="220">
        <v>0.4</v>
      </c>
      <c r="G89" s="221">
        <v>2.1</v>
      </c>
      <c r="H89" s="165">
        <f>SUM(H90:H94)</f>
        <v>0.42</v>
      </c>
    </row>
    <row r="90" spans="2:11" ht="120" x14ac:dyDescent="0.2">
      <c r="B90" s="166" t="s">
        <v>250</v>
      </c>
      <c r="C90" s="167" t="s">
        <v>274</v>
      </c>
      <c r="D90" s="168"/>
      <c r="E90" s="169"/>
      <c r="F90" s="222">
        <v>0.25</v>
      </c>
      <c r="G90" s="223">
        <v>0.52500000000000002</v>
      </c>
      <c r="H90" s="120">
        <f>IF(E90="Yes",G90,0)</f>
        <v>0</v>
      </c>
    </row>
    <row r="91" spans="2:11" ht="90" x14ac:dyDescent="0.2">
      <c r="B91" s="170" t="s">
        <v>3</v>
      </c>
      <c r="C91" s="139"/>
      <c r="D91" s="139"/>
      <c r="E91" s="128"/>
      <c r="F91" s="204">
        <v>0.15</v>
      </c>
      <c r="G91" s="211">
        <v>0.315</v>
      </c>
      <c r="H91" s="120">
        <f>IF(E91="Yes",G91,0)</f>
        <v>0</v>
      </c>
    </row>
    <row r="92" spans="2:11" ht="45" x14ac:dyDescent="0.2">
      <c r="B92" s="265" t="s">
        <v>357</v>
      </c>
      <c r="C92" s="266" t="s">
        <v>248</v>
      </c>
      <c r="D92" s="142"/>
      <c r="E92" s="248"/>
      <c r="F92" s="249">
        <v>0.2</v>
      </c>
      <c r="G92" s="250">
        <v>0.42</v>
      </c>
      <c r="H92" s="251">
        <f>IF(E92="Yes",G92,0)</f>
        <v>0</v>
      </c>
      <c r="I92" s="252"/>
      <c r="J92" s="253"/>
      <c r="K92" s="275" t="s">
        <v>398</v>
      </c>
    </row>
    <row r="93" spans="2:11" ht="31.5" x14ac:dyDescent="0.2">
      <c r="B93" s="267" t="s">
        <v>229</v>
      </c>
      <c r="C93" s="142" t="s">
        <v>269</v>
      </c>
      <c r="D93" s="142" t="s">
        <v>387</v>
      </c>
      <c r="E93" s="248"/>
      <c r="F93" s="249">
        <v>0.2</v>
      </c>
      <c r="G93" s="250">
        <v>0.42</v>
      </c>
      <c r="H93" s="251">
        <f>IF(E93="Yes",G93,0)</f>
        <v>0</v>
      </c>
      <c r="I93" s="252"/>
      <c r="J93" s="253"/>
    </row>
    <row r="94" spans="2:11" ht="32.25" thickBot="1" x14ac:dyDescent="0.25">
      <c r="B94" s="268" t="s">
        <v>228</v>
      </c>
      <c r="C94" s="269" t="s">
        <v>269</v>
      </c>
      <c r="D94" s="270"/>
      <c r="E94" s="271" t="s">
        <v>367</v>
      </c>
      <c r="F94" s="272">
        <v>0.2</v>
      </c>
      <c r="G94" s="273">
        <v>0.42</v>
      </c>
      <c r="H94" s="274">
        <f>IF(E94="Yes",G94,0)</f>
        <v>0.42</v>
      </c>
      <c r="I94" s="252"/>
      <c r="J94" s="253"/>
      <c r="K94" s="275" t="s">
        <v>398</v>
      </c>
    </row>
    <row r="95" spans="2:11" ht="16.5" thickBot="1" x14ac:dyDescent="0.25">
      <c r="B95" s="131"/>
      <c r="C95" s="131"/>
      <c r="D95" s="131"/>
      <c r="E95" s="132"/>
      <c r="F95" s="209"/>
      <c r="G95" s="210"/>
      <c r="H95" s="174"/>
    </row>
    <row r="96" spans="2:11" x14ac:dyDescent="0.2">
      <c r="B96" s="110" t="s">
        <v>108</v>
      </c>
      <c r="C96" s="111"/>
      <c r="D96" s="111"/>
      <c r="E96" s="111"/>
      <c r="F96" s="212">
        <v>1</v>
      </c>
      <c r="G96" s="213">
        <v>10</v>
      </c>
      <c r="H96" s="112">
        <f>H99+H102</f>
        <v>10</v>
      </c>
    </row>
    <row r="97" spans="2:9" ht="15.75" customHeight="1" x14ac:dyDescent="0.2">
      <c r="B97" s="113" t="s">
        <v>15</v>
      </c>
      <c r="C97" s="128" t="s">
        <v>218</v>
      </c>
      <c r="D97" s="128"/>
      <c r="E97" s="175"/>
      <c r="F97" s="226"/>
      <c r="G97" s="227"/>
      <c r="H97" s="176"/>
      <c r="I97" s="97" t="s">
        <v>346</v>
      </c>
    </row>
    <row r="98" spans="2:9" ht="31.5" x14ac:dyDescent="0.2">
      <c r="B98" s="113" t="s">
        <v>184</v>
      </c>
      <c r="C98" s="128" t="s">
        <v>219</v>
      </c>
      <c r="D98" s="140" t="s">
        <v>373</v>
      </c>
      <c r="E98" s="175"/>
      <c r="F98" s="226"/>
      <c r="G98" s="227"/>
      <c r="H98" s="176"/>
    </row>
    <row r="99" spans="2:9" x14ac:dyDescent="0.2">
      <c r="B99" s="113" t="s">
        <v>17</v>
      </c>
      <c r="C99" s="114"/>
      <c r="D99" s="114"/>
      <c r="E99" s="115"/>
      <c r="F99" s="202">
        <v>0.5</v>
      </c>
      <c r="G99" s="203">
        <v>5</v>
      </c>
      <c r="H99" s="116">
        <f>H100+H101</f>
        <v>5</v>
      </c>
    </row>
    <row r="100" spans="2:9" x14ac:dyDescent="0.2">
      <c r="B100" s="122" t="s">
        <v>160</v>
      </c>
      <c r="C100" s="177"/>
      <c r="D100" s="139"/>
      <c r="E100" s="128" t="s">
        <v>334</v>
      </c>
      <c r="F100" s="204">
        <v>0.5</v>
      </c>
      <c r="G100" s="211">
        <v>2.5</v>
      </c>
      <c r="H100" s="120">
        <f>IF(E100="Yes",G100,0)</f>
        <v>2.5</v>
      </c>
    </row>
    <row r="101" spans="2:9" x14ac:dyDescent="0.2">
      <c r="B101" s="122" t="s">
        <v>161</v>
      </c>
      <c r="C101" s="177"/>
      <c r="D101" s="139"/>
      <c r="E101" s="128" t="s">
        <v>334</v>
      </c>
      <c r="F101" s="204">
        <v>0.5</v>
      </c>
      <c r="G101" s="211">
        <v>2.5</v>
      </c>
      <c r="H101" s="120">
        <f>IF(E101="Yes",G101,0)</f>
        <v>2.5</v>
      </c>
    </row>
    <row r="102" spans="2:9" x14ac:dyDescent="0.2">
      <c r="B102" s="113" t="s">
        <v>82</v>
      </c>
      <c r="C102" s="114"/>
      <c r="D102" s="178"/>
      <c r="E102" s="115"/>
      <c r="F102" s="202">
        <v>0.5</v>
      </c>
      <c r="G102" s="203">
        <v>2</v>
      </c>
      <c r="H102" s="116">
        <f>H103+H104</f>
        <v>5</v>
      </c>
    </row>
    <row r="103" spans="2:9" ht="30" x14ac:dyDescent="0.2">
      <c r="B103" s="117" t="s">
        <v>162</v>
      </c>
      <c r="C103" s="121"/>
      <c r="D103" s="121"/>
      <c r="E103" s="119" t="s">
        <v>334</v>
      </c>
      <c r="F103" s="204">
        <v>0.5</v>
      </c>
      <c r="G103" s="205">
        <v>2.5</v>
      </c>
      <c r="H103" s="120">
        <f>IF(E103="Yes",G103,0)</f>
        <v>2.5</v>
      </c>
    </row>
    <row r="104" spans="2:9" ht="30.75" thickBot="1" x14ac:dyDescent="0.25">
      <c r="B104" s="179" t="s">
        <v>163</v>
      </c>
      <c r="C104" s="171"/>
      <c r="D104" s="171"/>
      <c r="E104" s="172" t="s">
        <v>334</v>
      </c>
      <c r="F104" s="217">
        <v>0.5</v>
      </c>
      <c r="G104" s="218">
        <v>2.5</v>
      </c>
      <c r="H104" s="173">
        <f>IF(E104="Yes",G104,0)</f>
        <v>2.5</v>
      </c>
    </row>
    <row r="105" spans="2:9" x14ac:dyDescent="0.2">
      <c r="C105" s="180"/>
      <c r="D105" s="180"/>
      <c r="E105" s="181"/>
      <c r="F105" s="180"/>
      <c r="G105" s="182"/>
      <c r="H105" s="182"/>
    </row>
    <row r="106" spans="2:9" x14ac:dyDescent="0.2">
      <c r="C106" s="180"/>
      <c r="D106" s="180"/>
      <c r="E106" s="181"/>
      <c r="F106" s="180"/>
      <c r="G106" s="182"/>
      <c r="H106" s="182"/>
    </row>
    <row r="107" spans="2:9" x14ac:dyDescent="0.2">
      <c r="C107" s="180"/>
      <c r="D107" s="180"/>
      <c r="E107" s="181"/>
      <c r="F107" s="180"/>
      <c r="G107" s="182"/>
      <c r="H107" s="182"/>
    </row>
    <row r="108" spans="2:9" x14ac:dyDescent="0.2">
      <c r="C108" s="180"/>
      <c r="D108" s="180"/>
      <c r="E108" s="181"/>
      <c r="F108" s="180"/>
      <c r="G108" s="182"/>
      <c r="H108" s="182"/>
    </row>
    <row r="109" spans="2:9" x14ac:dyDescent="0.2">
      <c r="C109" s="180"/>
      <c r="D109" s="180"/>
      <c r="E109" s="181"/>
      <c r="F109" s="180"/>
      <c r="G109" s="182"/>
      <c r="H109" s="182"/>
    </row>
    <row r="110" spans="2:9" x14ac:dyDescent="0.2">
      <c r="C110" s="180"/>
      <c r="D110" s="180"/>
      <c r="E110" s="181"/>
      <c r="F110" s="180"/>
      <c r="G110" s="182"/>
      <c r="H110" s="182"/>
    </row>
    <row r="111" spans="2:9" x14ac:dyDescent="0.2">
      <c r="C111" s="180"/>
      <c r="D111" s="180"/>
      <c r="E111" s="181"/>
      <c r="F111" s="180"/>
      <c r="G111" s="182"/>
      <c r="H111" s="182"/>
    </row>
    <row r="112" spans="2:9" x14ac:dyDescent="0.2">
      <c r="C112" s="180"/>
      <c r="D112" s="180"/>
      <c r="E112" s="181"/>
      <c r="F112" s="180"/>
      <c r="G112" s="182"/>
      <c r="H112" s="182"/>
    </row>
    <row r="113" spans="3:8" x14ac:dyDescent="0.2">
      <c r="C113" s="180"/>
      <c r="D113" s="180"/>
      <c r="E113" s="181"/>
      <c r="F113" s="180"/>
      <c r="G113" s="182"/>
      <c r="H113" s="182"/>
    </row>
    <row r="114" spans="3:8" x14ac:dyDescent="0.2">
      <c r="C114" s="180"/>
      <c r="D114" s="180"/>
      <c r="E114" s="181"/>
      <c r="F114" s="180"/>
      <c r="G114" s="182"/>
      <c r="H114" s="182"/>
    </row>
    <row r="115" spans="3:8" x14ac:dyDescent="0.2">
      <c r="C115" s="180"/>
      <c r="D115" s="180"/>
      <c r="E115" s="181"/>
      <c r="F115" s="180"/>
      <c r="G115" s="182"/>
      <c r="H115" s="182"/>
    </row>
    <row r="116" spans="3:8" x14ac:dyDescent="0.2">
      <c r="C116" s="180"/>
      <c r="D116" s="180"/>
      <c r="E116" s="181"/>
      <c r="F116" s="180"/>
      <c r="G116" s="182"/>
      <c r="H116" s="182"/>
    </row>
    <row r="117" spans="3:8" x14ac:dyDescent="0.2">
      <c r="C117" s="180"/>
      <c r="D117" s="180"/>
      <c r="E117" s="181"/>
      <c r="F117" s="180"/>
      <c r="G117" s="182"/>
      <c r="H117" s="182"/>
    </row>
    <row r="118" spans="3:8" x14ac:dyDescent="0.2">
      <c r="C118" s="180"/>
      <c r="D118" s="180"/>
      <c r="E118" s="181"/>
      <c r="F118" s="180"/>
      <c r="G118" s="182"/>
      <c r="H118" s="182"/>
    </row>
    <row r="119" spans="3:8" x14ac:dyDescent="0.2">
      <c r="C119" s="180"/>
      <c r="D119" s="180"/>
      <c r="E119" s="181"/>
      <c r="F119" s="180"/>
      <c r="G119" s="182"/>
      <c r="H119" s="182"/>
    </row>
    <row r="120" spans="3:8" x14ac:dyDescent="0.2">
      <c r="C120" s="180"/>
      <c r="D120" s="180"/>
      <c r="E120" s="181"/>
      <c r="F120" s="180"/>
      <c r="G120" s="182"/>
      <c r="H120" s="182"/>
    </row>
    <row r="121" spans="3:8" x14ac:dyDescent="0.2">
      <c r="C121" s="180"/>
      <c r="D121" s="180"/>
      <c r="E121" s="181"/>
      <c r="F121" s="180"/>
      <c r="G121" s="182"/>
      <c r="H121" s="182"/>
    </row>
    <row r="122" spans="3:8" x14ac:dyDescent="0.2">
      <c r="C122" s="180"/>
      <c r="D122" s="180"/>
      <c r="E122" s="181"/>
      <c r="F122" s="180"/>
      <c r="G122" s="182"/>
      <c r="H122" s="182"/>
    </row>
    <row r="123" spans="3:8" x14ac:dyDescent="0.2">
      <c r="C123" s="180"/>
      <c r="D123" s="180"/>
      <c r="E123" s="181"/>
      <c r="F123" s="180"/>
      <c r="G123" s="182"/>
      <c r="H123" s="182"/>
    </row>
    <row r="124" spans="3:8" x14ac:dyDescent="0.2">
      <c r="C124" s="180"/>
      <c r="D124" s="180"/>
      <c r="E124" s="181"/>
      <c r="F124" s="180"/>
      <c r="G124" s="182"/>
      <c r="H124" s="182"/>
    </row>
    <row r="125" spans="3:8" x14ac:dyDescent="0.2">
      <c r="C125" s="180"/>
      <c r="D125" s="180"/>
      <c r="E125" s="181"/>
      <c r="F125" s="180"/>
      <c r="G125" s="182"/>
      <c r="H125" s="182"/>
    </row>
    <row r="126" spans="3:8" x14ac:dyDescent="0.2">
      <c r="C126" s="180"/>
      <c r="D126" s="180"/>
      <c r="E126" s="181"/>
      <c r="F126" s="180"/>
      <c r="G126" s="182"/>
      <c r="H126" s="182"/>
    </row>
    <row r="127" spans="3:8" x14ac:dyDescent="0.2">
      <c r="C127" s="180"/>
      <c r="D127" s="180"/>
      <c r="E127" s="181"/>
      <c r="F127" s="180"/>
      <c r="G127" s="182"/>
      <c r="H127" s="182"/>
    </row>
    <row r="128" spans="3:8" x14ac:dyDescent="0.2">
      <c r="C128" s="180"/>
      <c r="D128" s="180"/>
      <c r="E128" s="181"/>
      <c r="F128" s="180"/>
      <c r="G128" s="182"/>
      <c r="H128" s="182"/>
    </row>
    <row r="129" spans="3:8" x14ac:dyDescent="0.2">
      <c r="C129" s="180"/>
      <c r="D129" s="180"/>
      <c r="E129" s="181"/>
      <c r="F129" s="180"/>
      <c r="G129" s="182"/>
      <c r="H129" s="182"/>
    </row>
    <row r="130" spans="3:8" x14ac:dyDescent="0.2">
      <c r="C130" s="180"/>
      <c r="D130" s="180"/>
      <c r="E130" s="181"/>
      <c r="F130" s="180"/>
      <c r="G130" s="182"/>
      <c r="H130" s="182"/>
    </row>
    <row r="131" spans="3:8" x14ac:dyDescent="0.2">
      <c r="C131" s="180"/>
      <c r="D131" s="180"/>
      <c r="E131" s="181"/>
      <c r="F131" s="180"/>
      <c r="G131" s="182"/>
      <c r="H131" s="182"/>
    </row>
    <row r="132" spans="3:8" x14ac:dyDescent="0.2">
      <c r="C132" s="180"/>
      <c r="D132" s="180"/>
      <c r="E132" s="181"/>
      <c r="F132" s="180"/>
      <c r="G132" s="182"/>
      <c r="H132" s="182"/>
    </row>
    <row r="133" spans="3:8" x14ac:dyDescent="0.2">
      <c r="C133" s="180"/>
      <c r="D133" s="180"/>
      <c r="E133" s="181"/>
      <c r="F133" s="180"/>
      <c r="G133" s="182"/>
      <c r="H133" s="182"/>
    </row>
    <row r="134" spans="3:8" x14ac:dyDescent="0.2">
      <c r="C134" s="180"/>
      <c r="D134" s="180"/>
      <c r="E134" s="181"/>
      <c r="F134" s="180"/>
      <c r="G134" s="182"/>
      <c r="H134" s="182"/>
    </row>
    <row r="135" spans="3:8" x14ac:dyDescent="0.2">
      <c r="C135" s="180"/>
      <c r="D135" s="180"/>
      <c r="E135" s="181"/>
      <c r="F135" s="180"/>
      <c r="G135" s="182"/>
      <c r="H135" s="182"/>
    </row>
    <row r="136" spans="3:8" x14ac:dyDescent="0.2">
      <c r="C136" s="180"/>
      <c r="D136" s="180"/>
      <c r="E136" s="181"/>
      <c r="F136" s="180"/>
      <c r="G136" s="182"/>
      <c r="H136" s="182"/>
    </row>
    <row r="137" spans="3:8" x14ac:dyDescent="0.2">
      <c r="C137" s="180"/>
      <c r="D137" s="180"/>
      <c r="E137" s="181"/>
      <c r="F137" s="180"/>
      <c r="G137" s="182"/>
      <c r="H137" s="182"/>
    </row>
    <row r="138" spans="3:8" x14ac:dyDescent="0.2">
      <c r="C138" s="180"/>
      <c r="D138" s="180"/>
      <c r="E138" s="181"/>
      <c r="F138" s="180"/>
      <c r="G138" s="182"/>
      <c r="H138" s="182"/>
    </row>
    <row r="139" spans="3:8" x14ac:dyDescent="0.2">
      <c r="C139" s="180"/>
      <c r="D139" s="180"/>
      <c r="E139" s="181"/>
      <c r="F139" s="180"/>
      <c r="G139" s="182"/>
      <c r="H139" s="182"/>
    </row>
    <row r="140" spans="3:8" x14ac:dyDescent="0.2">
      <c r="C140" s="180"/>
      <c r="D140" s="180"/>
      <c r="E140" s="181"/>
      <c r="F140" s="180"/>
      <c r="G140" s="182"/>
      <c r="H140" s="182"/>
    </row>
    <row r="141" spans="3:8" x14ac:dyDescent="0.2">
      <c r="C141" s="180"/>
      <c r="D141" s="180"/>
      <c r="E141" s="181"/>
      <c r="F141" s="180"/>
      <c r="G141" s="182"/>
      <c r="H141" s="182"/>
    </row>
  </sheetData>
  <sheetProtection formatCells="0" formatColumns="0" formatRows="0" insertColumns="0" insertRows="0" deleteColumns="0" deleteRows="0"/>
  <mergeCells count="11">
    <mergeCell ref="K9:K10"/>
    <mergeCell ref="B2:H2"/>
    <mergeCell ref="B5:H5"/>
    <mergeCell ref="B6:H6"/>
    <mergeCell ref="B7:H7"/>
    <mergeCell ref="B3:H3"/>
    <mergeCell ref="F9:H10"/>
    <mergeCell ref="B9:B10"/>
    <mergeCell ref="C9:C10"/>
    <mergeCell ref="D9:D10"/>
    <mergeCell ref="E9:E10"/>
  </mergeCells>
  <pageMargins left="0.4765625" right="1.036875" top="1.08" bottom="0.91" header="0.5" footer="0.5"/>
  <pageSetup scale="48" fitToHeight="0" orientation="landscape" r:id="rId1"/>
  <headerFooter alignWithMargins="0">
    <oddHeader xml:space="preserve">&amp;R&amp;"Arial,Bold"&amp;12GU-L1064
</oddHeader>
  </headerFooter>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G36"/>
  <sheetViews>
    <sheetView topLeftCell="A13" zoomScale="85" zoomScaleNormal="85" workbookViewId="0">
      <selection activeCell="D14" sqref="D14"/>
    </sheetView>
  </sheetViews>
  <sheetFormatPr defaultColWidth="9.140625" defaultRowHeight="12.75" outlineLevelRow="1" x14ac:dyDescent="0.2"/>
  <cols>
    <col min="1" max="1" width="2.42578125" style="2" customWidth="1"/>
    <col min="2" max="2" width="82.85546875" style="5" customWidth="1"/>
    <col min="3" max="3" width="68.85546875" style="2" customWidth="1"/>
    <col min="4" max="4" width="25.28515625" style="78" customWidth="1"/>
    <col min="5" max="5" width="2.7109375" style="6" customWidth="1"/>
    <col min="6" max="16384" width="9.140625" style="2"/>
  </cols>
  <sheetData>
    <row r="2" spans="1:6" ht="18" x14ac:dyDescent="0.2">
      <c r="B2" s="316" t="s">
        <v>189</v>
      </c>
      <c r="C2" s="316"/>
      <c r="D2" s="316"/>
    </row>
    <row r="3" spans="1:6" ht="18.75" thickBot="1" x14ac:dyDescent="0.25">
      <c r="B3" s="340" t="s">
        <v>221</v>
      </c>
      <c r="C3" s="341"/>
      <c r="D3" s="341"/>
    </row>
    <row r="4" spans="1:6" ht="18" x14ac:dyDescent="0.2">
      <c r="A4" s="342" t="s">
        <v>156</v>
      </c>
      <c r="B4" s="343"/>
      <c r="C4" s="343"/>
      <c r="D4" s="343"/>
      <c r="E4" s="92"/>
    </row>
    <row r="5" spans="1:6" ht="23.25" customHeight="1" x14ac:dyDescent="0.2">
      <c r="A5" s="89"/>
      <c r="B5" s="344" t="s">
        <v>226</v>
      </c>
      <c r="C5" s="344"/>
      <c r="D5" s="344"/>
      <c r="E5" s="93"/>
    </row>
    <row r="6" spans="1:6" ht="31.5" customHeight="1" x14ac:dyDescent="0.2">
      <c r="A6" s="90">
        <v>1</v>
      </c>
      <c r="B6" s="320" t="s">
        <v>186</v>
      </c>
      <c r="C6" s="320"/>
      <c r="D6" s="320"/>
      <c r="E6" s="93"/>
    </row>
    <row r="7" spans="1:6" ht="30.75" customHeight="1" thickBot="1" x14ac:dyDescent="0.25">
      <c r="A7" s="91">
        <v>2</v>
      </c>
      <c r="B7" s="322" t="s">
        <v>187</v>
      </c>
      <c r="C7" s="322"/>
      <c r="D7" s="322"/>
      <c r="E7" s="94"/>
    </row>
    <row r="8" spans="1:6" s="6" customFormat="1" ht="27" customHeight="1" thickBot="1" x14ac:dyDescent="0.25">
      <c r="A8" s="2"/>
      <c r="B8" s="5"/>
      <c r="C8" s="5"/>
      <c r="D8" s="76"/>
      <c r="F8" s="2"/>
    </row>
    <row r="9" spans="1:6" ht="15.75" customHeight="1" thickBot="1" x14ac:dyDescent="0.25">
      <c r="B9" s="16" t="s">
        <v>122</v>
      </c>
      <c r="C9" s="17" t="s">
        <v>133</v>
      </c>
      <c r="D9" s="17" t="s">
        <v>65</v>
      </c>
    </row>
    <row r="10" spans="1:6" ht="20.100000000000001" customHeight="1" x14ac:dyDescent="0.2">
      <c r="B10" s="28" t="s">
        <v>107</v>
      </c>
      <c r="C10" s="29"/>
      <c r="D10" s="30"/>
    </row>
    <row r="11" spans="1:6" ht="20.100000000000001" customHeight="1" x14ac:dyDescent="0.2">
      <c r="B11" s="42" t="s">
        <v>16</v>
      </c>
      <c r="C11" s="27"/>
      <c r="D11" s="60" t="str">
        <f>IF(OR(D13="yes",D14="yes",D15="yes",D16="yes",D17="yes",D19="yes",D20="yes",D21="yes"), "Yes", "No")</f>
        <v>No</v>
      </c>
    </row>
    <row r="12" spans="1:6" ht="20.100000000000001" customHeight="1" x14ac:dyDescent="0.2">
      <c r="B12" s="42" t="s">
        <v>224</v>
      </c>
      <c r="C12" s="64"/>
      <c r="D12" s="64"/>
    </row>
    <row r="13" spans="1:6" ht="20.100000000000001" customHeight="1" outlineLevel="1" x14ac:dyDescent="0.2">
      <c r="B13" s="41" t="s">
        <v>21</v>
      </c>
      <c r="C13" s="26"/>
      <c r="D13" s="60"/>
    </row>
    <row r="14" spans="1:6" ht="20.100000000000001" customHeight="1" outlineLevel="1" x14ac:dyDescent="0.2">
      <c r="B14" s="41" t="s">
        <v>19</v>
      </c>
      <c r="C14" s="26"/>
      <c r="D14" s="60"/>
    </row>
    <row r="15" spans="1:6" ht="20.100000000000001" customHeight="1" outlineLevel="1" x14ac:dyDescent="0.2">
      <c r="B15" s="41" t="s">
        <v>1</v>
      </c>
      <c r="C15" s="26"/>
      <c r="D15" s="60"/>
    </row>
    <row r="16" spans="1:6" ht="20.100000000000001" customHeight="1" outlineLevel="1" x14ac:dyDescent="0.2">
      <c r="B16" s="41" t="s">
        <v>20</v>
      </c>
      <c r="C16" s="26"/>
      <c r="D16" s="60"/>
    </row>
    <row r="17" spans="1:7" ht="20.100000000000001" customHeight="1" outlineLevel="1" x14ac:dyDescent="0.2">
      <c r="B17" s="41" t="s">
        <v>171</v>
      </c>
      <c r="C17" s="26"/>
      <c r="D17" s="60"/>
    </row>
    <row r="18" spans="1:7" ht="20.100000000000001" customHeight="1" x14ac:dyDescent="0.2">
      <c r="B18" s="42" t="s">
        <v>225</v>
      </c>
      <c r="C18" s="64"/>
      <c r="D18" s="64"/>
    </row>
    <row r="19" spans="1:7" ht="20.100000000000001" customHeight="1" outlineLevel="1" x14ac:dyDescent="0.2">
      <c r="B19" s="41" t="s">
        <v>5</v>
      </c>
      <c r="C19" s="26"/>
      <c r="D19" s="60"/>
    </row>
    <row r="20" spans="1:7" ht="20.100000000000001" customHeight="1" outlineLevel="1" x14ac:dyDescent="0.2">
      <c r="B20" s="41" t="s">
        <v>4</v>
      </c>
      <c r="C20" s="26"/>
      <c r="D20" s="60"/>
    </row>
    <row r="21" spans="1:7" ht="20.100000000000001" customHeight="1" outlineLevel="1" x14ac:dyDescent="0.2">
      <c r="B21" s="41" t="s">
        <v>6</v>
      </c>
      <c r="C21" s="26"/>
      <c r="D21" s="60"/>
    </row>
    <row r="22" spans="1:7" ht="20.100000000000001" customHeight="1" outlineLevel="1" x14ac:dyDescent="0.2">
      <c r="B22" s="41" t="s">
        <v>7</v>
      </c>
      <c r="C22" s="64"/>
      <c r="D22" s="64"/>
    </row>
    <row r="23" spans="1:7" ht="20.100000000000001" customHeight="1" outlineLevel="1" x14ac:dyDescent="0.2">
      <c r="B23" s="71" t="s">
        <v>155</v>
      </c>
      <c r="C23" s="26"/>
      <c r="D23" s="72"/>
    </row>
    <row r="24" spans="1:7" s="6" customFormat="1" ht="20.100000000000001" customHeight="1" outlineLevel="1" x14ac:dyDescent="0.2">
      <c r="A24" s="2"/>
      <c r="B24" s="71" t="s">
        <v>154</v>
      </c>
      <c r="C24" s="26"/>
      <c r="D24" s="60"/>
      <c r="F24" s="2"/>
    </row>
    <row r="25" spans="1:7" s="6" customFormat="1" ht="25.5" customHeight="1" outlineLevel="1" x14ac:dyDescent="0.2">
      <c r="A25" s="2"/>
      <c r="B25" s="42" t="s">
        <v>164</v>
      </c>
      <c r="C25" s="27" t="s">
        <v>222</v>
      </c>
      <c r="D25" s="60"/>
      <c r="F25" s="2"/>
    </row>
    <row r="26" spans="1:7" s="6" customFormat="1" ht="25.5" customHeight="1" outlineLevel="1" x14ac:dyDescent="0.2">
      <c r="A26" s="2"/>
      <c r="B26" s="66" t="s">
        <v>299</v>
      </c>
      <c r="C26" s="27"/>
      <c r="D26" s="60"/>
      <c r="F26" s="2"/>
      <c r="G26" s="2"/>
    </row>
    <row r="27" spans="1:7" s="6" customFormat="1" x14ac:dyDescent="0.2">
      <c r="A27" s="2"/>
      <c r="B27" s="84" t="s">
        <v>300</v>
      </c>
      <c r="C27" s="27"/>
      <c r="D27" s="60"/>
      <c r="F27" s="2"/>
      <c r="G27" s="2"/>
    </row>
    <row r="28" spans="1:7" s="6" customFormat="1" x14ac:dyDescent="0.2">
      <c r="A28" s="2"/>
      <c r="B28" s="84" t="s">
        <v>251</v>
      </c>
      <c r="C28" s="27"/>
      <c r="D28" s="60"/>
      <c r="F28" s="2"/>
      <c r="G28" s="2"/>
    </row>
    <row r="29" spans="1:7" s="6" customFormat="1" x14ac:dyDescent="0.2">
      <c r="A29" s="2"/>
      <c r="B29" s="84" t="s">
        <v>252</v>
      </c>
      <c r="C29" s="27"/>
      <c r="D29" s="60"/>
      <c r="F29" s="2"/>
      <c r="G29" s="2"/>
    </row>
    <row r="30" spans="1:7" ht="25.5" x14ac:dyDescent="0.2">
      <c r="B30" s="66" t="s">
        <v>277</v>
      </c>
      <c r="C30" s="27" t="s">
        <v>223</v>
      </c>
      <c r="D30" s="60"/>
      <c r="G30" s="6"/>
    </row>
    <row r="31" spans="1:7" ht="26.25" thickBot="1" x14ac:dyDescent="0.25">
      <c r="B31" s="87" t="s">
        <v>292</v>
      </c>
      <c r="C31" s="65" t="s">
        <v>24</v>
      </c>
      <c r="D31" s="63"/>
      <c r="G31" s="6"/>
    </row>
    <row r="35" spans="1:7" s="6" customFormat="1" x14ac:dyDescent="0.2">
      <c r="A35" s="2"/>
      <c r="B35" s="5"/>
      <c r="C35" s="2"/>
      <c r="D35" s="78"/>
      <c r="F35" s="2"/>
      <c r="G35" s="2"/>
    </row>
    <row r="36" spans="1:7" s="6" customFormat="1" x14ac:dyDescent="0.2">
      <c r="A36" s="2"/>
      <c r="B36" s="5"/>
      <c r="C36" s="2"/>
      <c r="D36" s="78"/>
      <c r="F36" s="2"/>
      <c r="G36" s="2"/>
    </row>
  </sheetData>
  <sheetProtection formatCells="0" formatColumns="0" formatRows="0" insertColumns="0" insertRows="0" deleteColumns="0" deleteRows="0"/>
  <mergeCells count="6">
    <mergeCell ref="B7:D7"/>
    <mergeCell ref="B3:D3"/>
    <mergeCell ref="B2:D2"/>
    <mergeCell ref="A4:D4"/>
    <mergeCell ref="B5:D5"/>
    <mergeCell ref="B6:D6"/>
  </mergeCells>
  <pageMargins left="0.4765625" right="1.036875" top="1.08" bottom="0.91" header="0.5" footer="0.5"/>
  <pageSetup scale="67" fitToHeight="0" orientation="landscape" r:id="rId1"/>
  <headerFooter alignWithMargins="0">
    <oddHeader xml:space="preserve">&amp;R&amp;"Arial,Bold"&amp;12Annex 2
SG DEM
</oddHeader>
  </headerFooter>
  <rowBreaks count="1" manualBreakCount="1">
    <brk id="8" max="16383" man="1"/>
  </rowBreaks>
  <colBreaks count="1" manualBreakCount="1">
    <brk id="1"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51BBC2C5B218D64EBEAB116DC50152F9" ma:contentTypeVersion="0" ma:contentTypeDescription="A content type to manage public (operations) IDB documents" ma:contentTypeScope="" ma:versionID="2a5afaf0a212fef74653a9420b54bb4b">
  <xsd:schema xmlns:xsd="http://www.w3.org/2001/XMLSchema" xmlns:xs="http://www.w3.org/2001/XMLSchema" xmlns:p="http://schemas.microsoft.com/office/2006/metadata/properties" xmlns:ns2="9c571b2f-e523-4ab2-ba2e-09e151a03ef4" targetNamespace="http://schemas.microsoft.com/office/2006/metadata/properties" ma:root="true" ma:fieldsID="1f3b02900e5bd28928a1fcfcee2d20bc"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c3999a32-4629-41a1-8594-f973c4cff90a}" ma:internalName="TaxCatchAll" ma:showField="CatchAllData" ma:web="49efcff9-6b3b-4cc3-ad4f-4817b8b91e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c3999a32-4629-41a1-8594-f973c4cff90a}" ma:internalName="TaxCatchAllLabel" ma:readOnly="true" ma:showField="CatchAllDataLabel" ma:web="49efcff9-6b3b-4cc3-ad4f-4817b8b91e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Record_x0020_Number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IFD/FMM</Division_x0020_or_x0020_Unit>
    <Other_x0020_Author xmlns="9c571b2f-e523-4ab2-ba2e-09e151a03ef4" xsi:nil="true"/>
    <Region xmlns="9c571b2f-e523-4ab2-ba2e-09e151a03ef4" xsi:nil="true"/>
    <IDBDocs_x0020_Number xmlns="9c571b2f-e523-4ab2-ba2e-09e151a03ef4">36985640</IDBDocs_x0020_Number>
    <Document_x0020_Author xmlns="9c571b2f-e523-4ab2-ba2e-09e151a03ef4">Larios, Jose I.</Document_x0020_Author>
    <Publication_x0020_Type xmlns="9c571b2f-e523-4ab2-ba2e-09e151a03ef4" xsi:nil="true"/>
    <Operation_x0020_Type xmlns="9c571b2f-e523-4ab2-ba2e-09e151a03ef4" xsi:nil="true"/>
    <TaxCatchAll xmlns="9c571b2f-e523-4ab2-ba2e-09e151a03ef4">
      <Value>3</Value>
      <Value>15</Value>
      <Value>14</Value>
    </TaxCatchAll>
    <Fiscal_x0020_Year_x0020_IDB xmlns="9c571b2f-e523-4ab2-ba2e-09e151a03ef4">2012</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GU-L1064</Project_x0020_Number>
    <Migration_x0020_Info xmlns="9c571b2f-e523-4ab2-ba2e-09e151a03ef4">&lt;Data&gt;&lt;APPLICATION&gt;MS EXCEL&lt;/APPLICATION&gt;&lt;STAGE_CODE&gt;LP&lt;/STAGE_CODE&gt;&lt;USER_STAGE&gt;Loan Proposal&lt;/USER_STAGE&gt;&lt;PD_OBJ_TYPE&gt;0&lt;/PD_OBJ_TYPE&gt;&lt;MAKERECORD&gt;N&lt;/MAKERECORD&gt;&lt;PD_FILEPT_NO&gt;PO-GU-L1064-Plan&lt;/PD_FILEPT_NO&gt;&lt;PD_FILE_PART&gt;82840474&lt;/PD_FILE_PART&gt;&lt;/Data&gt;</Migration_x0020_Info>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Project Profile (PP)</TermName>
          <TermId xmlns="http://schemas.microsoft.com/office/infopath/2007/PartnerControls">ac5f0c28-f2f6-431c-8d05-62f851b6a822</TermId>
        </TermInfo>
      </Terms>
    </o5138a91267540169645e33d09c9ddc6>
    <Package_x0020_Code xmlns="9c571b2f-e523-4ab2-ba2e-09e151a03ef4" xsi:nil="true"/>
    <Approval_x0020_Number xmlns="9c571b2f-e523-4ab2-ba2e-09e151a03ef4">2764/OC-GU</Approval_x0020_Number>
    <Access_x0020_to_x0020_Information_x00a0_Policy xmlns="9c571b2f-e523-4ab2-ba2e-09e151a03ef4">Confidential</Access_x0020_to_x0020_Information_x00a0_Policy>
    <Business_x0020_Area xmlns="9c571b2f-e523-4ab2-ba2e-09e151a03ef4" xsi:nil="true"/>
    <SISCOR_x0020_Number xmlns="9c571b2f-e523-4ab2-ba2e-09e151a03ef4" xsi:nil="true"/>
    <Webtopic xmlns="9c571b2f-e523-4ab2-ba2e-09e151a03ef4">Fiscal Issues and Public Finance</Webtopic>
    <Identifier xmlns="9c571b2f-e523-4ab2-ba2e-09e151a03ef4"> ANNEX</Identifier>
    <Publishing_x0020_House xmlns="9c571b2f-e523-4ab2-ba2e-09e151a03ef4" xsi:nil="true"/>
    <Disclosed xmlns="9c571b2f-e523-4ab2-ba2e-09e151a03ef4">false</Disclosed>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TermInfo xmlns="http://schemas.microsoft.com/office/infopath/2007/PartnerControls">
          <TermName xmlns="http://schemas.microsoft.com/office/infopath/2007/PartnerControls">Guatemala</TermName>
          <TermId xmlns="http://schemas.microsoft.com/office/infopath/2007/PartnerControls">f4a7ece3-5197-4ac8-b0c6-9e241da9714f</TermId>
        </TermInfo>
      </Terms>
    </j8b96605ee2f4c4e988849e658583fee>
  </documentManagement>
</p:properties>
</file>

<file path=customXml/itemProps1.xml><?xml version="1.0" encoding="utf-8"?>
<ds:datastoreItem xmlns:ds="http://schemas.openxmlformats.org/officeDocument/2006/customXml" ds:itemID="{08056C33-1AE5-445B-B86D-605844CDE990}"/>
</file>

<file path=customXml/itemProps2.xml><?xml version="1.0" encoding="utf-8"?>
<ds:datastoreItem xmlns:ds="http://schemas.openxmlformats.org/officeDocument/2006/customXml" ds:itemID="{BF44A0A2-28B2-4F9B-8040-C00044F44D76}"/>
</file>

<file path=customXml/itemProps3.xml><?xml version="1.0" encoding="utf-8"?>
<ds:datastoreItem xmlns:ds="http://schemas.openxmlformats.org/officeDocument/2006/customXml" ds:itemID="{129CA22A-8A38-4BEF-A2F6-72D16F074087}"/>
</file>

<file path=customXml/itemProps4.xml><?xml version="1.0" encoding="utf-8"?>
<ds:datastoreItem xmlns:ds="http://schemas.openxmlformats.org/officeDocument/2006/customXml" ds:itemID="{3311CBA6-EAAE-4217-92E4-121D5A81D591}"/>
</file>

<file path=customXml/itemProps5.xml><?xml version="1.0" encoding="utf-8"?>
<ds:datastoreItem xmlns:ds="http://schemas.openxmlformats.org/officeDocument/2006/customXml" ds:itemID="{68CC169D-7D0A-491D-BB9D-80C1F773B0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 (I, II, III) </vt:lpstr>
      <vt:lpstr>Resumen (I, II, III)</vt:lpstr>
      <vt:lpstr>DEM (Strategic Alignment)</vt:lpstr>
      <vt:lpstr>DEM (Evaluability)</vt:lpstr>
      <vt:lpstr>DEM (Additionality)</vt:lpstr>
      <vt:lpstr>'DEM (Evaluability)'!Print_Area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Enlace electronico Requerido 1_ Development Effectiviness Matrix  (DEM )(GU-L1064)</dc:title>
  <dc:creator>Carola Alvarez</dc:creator>
  <cp:lastModifiedBy>Test</cp:lastModifiedBy>
  <cp:lastPrinted>2012-07-18T20:24:01Z</cp:lastPrinted>
  <dcterms:created xsi:type="dcterms:W3CDTF">2009-01-21T14:19:32Z</dcterms:created>
  <dcterms:modified xsi:type="dcterms:W3CDTF">2012-07-18T20:42:23Z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ub_x002d_Sector">
    <vt:lpwstr/>
  </property>
  <property fmtid="{D5CDD505-2E9C-101B-9397-08002B2CF9AE}" pid="5" name="ContentTypeId">
    <vt:lpwstr>0x01010046CF21643EE8D14686A648AA6DAD08920051BBC2C5B218D64EBEAB116DC50152F9</vt:lpwstr>
  </property>
  <property fmtid="{D5CDD505-2E9C-101B-9397-08002B2CF9AE}" pid="6" name="TaxKeywordTaxHTField">
    <vt:lpwstr/>
  </property>
  <property fmtid="{D5CDD505-2E9C-101B-9397-08002B2CF9AE}" pid="7" name="Sub-Sector">
    <vt:lpwstr/>
  </property>
  <property fmtid="{D5CDD505-2E9C-101B-9397-08002B2CF9AE}" pid="8" name="Series Operations IDB">
    <vt:lpwstr>15;#Project Profile (PP)|ac5f0c28-f2f6-431c-8d05-62f851b6a822</vt:lpwstr>
  </property>
  <property fmtid="{D5CDD505-2E9C-101B-9397-08002B2CF9AE}" pid="9" name="Country">
    <vt:lpwstr>3;#Guatemala|f4a7ece3-5197-4ac8-b0c6-9e241da9714f</vt:lpwstr>
  </property>
  <property fmtid="{D5CDD505-2E9C-101B-9397-08002B2CF9AE}" pid="10" name="Fund IDB">
    <vt:lpwstr/>
  </property>
  <property fmtid="{D5CDD505-2E9C-101B-9397-08002B2CF9AE}" pid="11" name="Series_x0020_Operations_x0020_IDB">
    <vt:lpwstr>15;#Project Profile (PP)|ac5f0c28-f2f6-431c-8d05-62f851b6a822</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14;#Project Preparation, Planning and Design|29ca0c72-1fc4-435f-a09c-28585cb5eac9</vt:lpwstr>
  </property>
</Properties>
</file>