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735" windowWidth="14700" windowHeight="7440"/>
  </bookViews>
  <sheets>
    <sheet name="TOTAL" sheetId="9" r:id="rId1"/>
    <sheet name="CONTRATADO" sheetId="10" r:id="rId2"/>
    <sheet name="A CONTRATAR" sheetId="11" r:id="rId3"/>
  </sheets>
  <definedNames>
    <definedName name="_xlnm._FilterDatabase" localSheetId="2" hidden="1">'A CONTRATAR'!$A$4:$CT$102</definedName>
    <definedName name="_xlnm._FilterDatabase" localSheetId="1" hidden="1">CONTRATADO!$A$4:$CT$71</definedName>
    <definedName name="_xlnm._FilterDatabase" localSheetId="0" hidden="1">TOTAL!$K$1:$K$214</definedName>
    <definedName name="_xlnm.Print_Area" localSheetId="0">TOTAL!$A$1:$L$146</definedName>
  </definedNames>
  <calcPr calcId="145621"/>
</workbook>
</file>

<file path=xl/calcChain.xml><?xml version="1.0" encoding="utf-8"?>
<calcChain xmlns="http://schemas.openxmlformats.org/spreadsheetml/2006/main">
  <c r="C61" i="10" l="1"/>
  <c r="D61" i="10" s="1"/>
  <c r="C124" i="9"/>
  <c r="C24" i="10"/>
  <c r="C17" i="10"/>
  <c r="C37" i="11"/>
  <c r="C101" i="11"/>
  <c r="D100" i="11"/>
  <c r="D96" i="11"/>
  <c r="D95" i="11"/>
  <c r="D90" i="11"/>
  <c r="D89" i="11"/>
  <c r="D88" i="11"/>
  <c r="C87" i="11"/>
  <c r="C91" i="11" s="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1" i="11"/>
  <c r="C68" i="11"/>
  <c r="D67" i="11"/>
  <c r="D66" i="11"/>
  <c r="D65" i="11"/>
  <c r="D64" i="11"/>
  <c r="D63" i="11"/>
  <c r="D62" i="11"/>
  <c r="D68" i="11" s="1"/>
  <c r="C59" i="11"/>
  <c r="D58" i="11"/>
  <c r="D57" i="11"/>
  <c r="D56" i="11"/>
  <c r="D55" i="11"/>
  <c r="D54" i="11"/>
  <c r="D53" i="11"/>
  <c r="C50" i="11"/>
  <c r="D49" i="11"/>
  <c r="D48" i="11"/>
  <c r="D47" i="11"/>
  <c r="D46" i="11"/>
  <c r="D45" i="11"/>
  <c r="D44" i="11"/>
  <c r="D43" i="11"/>
  <c r="D42" i="11"/>
  <c r="D41" i="11"/>
  <c r="D40" i="11"/>
  <c r="D36" i="11"/>
  <c r="D34" i="11"/>
  <c r="D33" i="11"/>
  <c r="D32" i="11"/>
  <c r="D31" i="11"/>
  <c r="D30" i="11"/>
  <c r="D37" i="11" s="1"/>
  <c r="C25" i="11"/>
  <c r="C27" i="11" s="1"/>
  <c r="D24" i="11"/>
  <c r="D23" i="11"/>
  <c r="D22" i="11"/>
  <c r="D21" i="11"/>
  <c r="D20" i="11"/>
  <c r="D19" i="11"/>
  <c r="D18" i="11"/>
  <c r="D14" i="11"/>
  <c r="D13" i="11"/>
  <c r="D12" i="11"/>
  <c r="D11" i="11"/>
  <c r="D10" i="11"/>
  <c r="C9" i="11"/>
  <c r="C15" i="11" s="1"/>
  <c r="D8" i="11"/>
  <c r="D7" i="11"/>
  <c r="C70" i="10"/>
  <c r="D69" i="10"/>
  <c r="D67" i="10"/>
  <c r="D66" i="10"/>
  <c r="D64" i="10"/>
  <c r="D63" i="10"/>
  <c r="D62" i="10"/>
  <c r="D60" i="10"/>
  <c r="D58" i="10"/>
  <c r="D56" i="10"/>
  <c r="C53" i="10"/>
  <c r="D51" i="10"/>
  <c r="D50" i="10"/>
  <c r="D49" i="10"/>
  <c r="D48" i="10"/>
  <c r="D47" i="10"/>
  <c r="D46" i="10"/>
  <c r="D45" i="10"/>
  <c r="C42" i="10"/>
  <c r="D41" i="10"/>
  <c r="D40" i="10"/>
  <c r="D39" i="10"/>
  <c r="D38" i="10"/>
  <c r="C35" i="10"/>
  <c r="D34" i="10"/>
  <c r="D33" i="10"/>
  <c r="D32" i="10"/>
  <c r="D35" i="10" s="1"/>
  <c r="C29" i="10"/>
  <c r="D28" i="10"/>
  <c r="D27" i="10"/>
  <c r="D29" i="10" s="1"/>
  <c r="D23" i="10"/>
  <c r="D21" i="10"/>
  <c r="D20" i="10"/>
  <c r="D24" i="10" s="1"/>
  <c r="D16" i="10"/>
  <c r="D14" i="10"/>
  <c r="D13" i="10"/>
  <c r="D17" i="10" s="1"/>
  <c r="D9" i="10"/>
  <c r="D8" i="10"/>
  <c r="D7" i="10"/>
  <c r="D10" i="10" s="1"/>
  <c r="C10" i="10"/>
  <c r="D133" i="9"/>
  <c r="C102" i="11" l="1"/>
  <c r="D50" i="11"/>
  <c r="D87" i="11"/>
  <c r="D70" i="10"/>
  <c r="D42" i="10"/>
  <c r="D53" i="10"/>
  <c r="D59" i="11"/>
  <c r="D91" i="11"/>
  <c r="D101" i="11"/>
  <c r="D9" i="11"/>
  <c r="D15" i="11" s="1"/>
  <c r="D25" i="11"/>
  <c r="D27" i="11" s="1"/>
  <c r="C71" i="10"/>
  <c r="C30" i="9"/>
  <c r="D71" i="10" l="1"/>
  <c r="D102" i="11"/>
  <c r="D117" i="9"/>
  <c r="D121" i="9"/>
  <c r="D120" i="9"/>
  <c r="D119" i="9"/>
  <c r="D123" i="9"/>
  <c r="C33" i="9" l="1"/>
  <c r="C84" i="9" l="1"/>
  <c r="D78" i="9"/>
  <c r="C9" i="9" l="1"/>
  <c r="C18" i="9" s="1"/>
  <c r="D8" i="9" l="1"/>
  <c r="D9" i="9"/>
  <c r="D10" i="9"/>
  <c r="D11" i="9"/>
  <c r="D12" i="9"/>
  <c r="D13" i="9"/>
  <c r="D14" i="9"/>
  <c r="D15" i="9"/>
  <c r="D16" i="9"/>
  <c r="D17" i="9"/>
  <c r="D7" i="9"/>
  <c r="D18" i="9" l="1"/>
  <c r="D132" i="9"/>
  <c r="D130" i="9"/>
  <c r="D129" i="9"/>
  <c r="D127" i="9"/>
  <c r="D126" i="9"/>
  <c r="D125" i="9"/>
  <c r="D113" i="9"/>
  <c r="D112" i="9"/>
  <c r="D111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4" i="9"/>
  <c r="D93" i="9"/>
  <c r="D92" i="9"/>
  <c r="D91" i="9"/>
  <c r="D90" i="9"/>
  <c r="D89" i="9"/>
  <c r="D88" i="9"/>
  <c r="D87" i="9"/>
  <c r="D79" i="9"/>
  <c r="D77" i="9"/>
  <c r="D76" i="9"/>
  <c r="D81" i="9"/>
  <c r="D83" i="9"/>
  <c r="D72" i="9"/>
  <c r="D71" i="9"/>
  <c r="D70" i="9"/>
  <c r="D69" i="9"/>
  <c r="D68" i="9"/>
  <c r="D67" i="9"/>
  <c r="D66" i="9"/>
  <c r="D65" i="9"/>
  <c r="D64" i="9"/>
  <c r="D60" i="9"/>
  <c r="D59" i="9"/>
  <c r="D58" i="9"/>
  <c r="D57" i="9"/>
  <c r="D56" i="9"/>
  <c r="D55" i="9"/>
  <c r="D54" i="9"/>
  <c r="D53" i="9"/>
  <c r="D52" i="9"/>
  <c r="D51" i="9"/>
  <c r="D50" i="9"/>
  <c r="D49" i="9"/>
  <c r="D45" i="9"/>
  <c r="D44" i="9"/>
  <c r="D42" i="9"/>
  <c r="D41" i="9"/>
  <c r="D40" i="9"/>
  <c r="D39" i="9"/>
  <c r="D38" i="9"/>
  <c r="D37" i="9"/>
  <c r="D36" i="9"/>
  <c r="D32" i="9"/>
  <c r="D30" i="9"/>
  <c r="D29" i="9"/>
  <c r="D28" i="9"/>
  <c r="D27" i="9"/>
  <c r="D26" i="9"/>
  <c r="D25" i="9"/>
  <c r="D24" i="9"/>
  <c r="D23" i="9"/>
  <c r="D22" i="9"/>
  <c r="D21" i="9"/>
  <c r="C73" i="9" l="1"/>
  <c r="C61" i="9"/>
  <c r="C110" i="9" l="1"/>
  <c r="D110" i="9" l="1"/>
  <c r="C114" i="9"/>
  <c r="C46" i="9"/>
  <c r="D80" i="9"/>
  <c r="D82" i="9"/>
  <c r="D84" i="9" l="1"/>
  <c r="D33" i="9"/>
  <c r="D114" i="9"/>
  <c r="D61" i="9"/>
  <c r="D73" i="9"/>
  <c r="D46" i="9"/>
  <c r="D124" i="9" l="1"/>
  <c r="D134" i="9" s="1"/>
  <c r="D135" i="9" s="1"/>
  <c r="C134" i="9"/>
  <c r="C135" i="9" s="1"/>
</calcChain>
</file>

<file path=xl/sharedStrings.xml><?xml version="1.0" encoding="utf-8"?>
<sst xmlns="http://schemas.openxmlformats.org/spreadsheetml/2006/main" count="1391" uniqueCount="173">
  <si>
    <t>Comparação de Preços</t>
  </si>
  <si>
    <t>SQC</t>
  </si>
  <si>
    <t>SBQ</t>
  </si>
  <si>
    <t>Nº de Referência</t>
  </si>
  <si>
    <t>Método de Aquisição</t>
  </si>
  <si>
    <t>Datas Estimadas</t>
  </si>
  <si>
    <t>Comentários</t>
  </si>
  <si>
    <t>Publicação Anúncio Específico de Aquisição</t>
  </si>
  <si>
    <t>Término do Contrato</t>
  </si>
  <si>
    <t>Revisão ("ex ante" ou "ex post")</t>
  </si>
  <si>
    <t>Fonte de Financiamento</t>
  </si>
  <si>
    <t>BID (%)</t>
  </si>
  <si>
    <t>Local/Outro (%)</t>
  </si>
  <si>
    <t>Serviços de Consultoria</t>
  </si>
  <si>
    <t>Bens</t>
  </si>
  <si>
    <t xml:space="preserve">Descrição do Contrato  </t>
  </si>
  <si>
    <t xml:space="preserve">Custo Estimado da Aquisição (em R$) </t>
  </si>
  <si>
    <t>Elaboração Planos de Sustentabilidade Sócio-Ambiental para 5 APLs</t>
  </si>
  <si>
    <t>ex ante</t>
  </si>
  <si>
    <t>ex post</t>
  </si>
  <si>
    <t>PROGRAMA DE APOIO À COMPETITIVIDADE DOS APLs DE MINAS GERAIS</t>
  </si>
  <si>
    <t>Situação (a contratar/em processo/ adjudicado/ cancelado)</t>
  </si>
  <si>
    <t xml:space="preserve">Custo Estimado da Aquisição (em USD)* </t>
  </si>
  <si>
    <t>Equipamentos de informática</t>
  </si>
  <si>
    <t>CP</t>
  </si>
  <si>
    <t xml:space="preserve">Serviços técnicos para adequação do sistema de gerenciamento de projetos </t>
  </si>
  <si>
    <t>Seleção Baseada na Qualidade</t>
  </si>
  <si>
    <t>Seleção Baseada nas Qualificações do Consultor</t>
  </si>
  <si>
    <t>Elaboração e execução do Plano de Comunicação e divulgação do Programa e das Lições Aprendidas</t>
  </si>
  <si>
    <t xml:space="preserve">Capacitação da equipe técnica da UGP (Despesas com viagens e inscrições para participação em cursos, seminários, e benchmarking em outros APLs) </t>
  </si>
  <si>
    <t>Auditoria Externa</t>
  </si>
  <si>
    <t>Mobiliário e outros equipamentos</t>
  </si>
  <si>
    <t>contratado</t>
  </si>
  <si>
    <t>SBQC</t>
  </si>
  <si>
    <t>Avaliação Intermediária</t>
  </si>
  <si>
    <t>1º trim. 2010</t>
  </si>
  <si>
    <t>3º trim. 2011</t>
  </si>
  <si>
    <t>3º trim. 2010</t>
  </si>
  <si>
    <t>2º trim 2012</t>
  </si>
  <si>
    <t>2º trim. 2012</t>
  </si>
  <si>
    <t>2º trim. 2010</t>
  </si>
  <si>
    <t>4º trim. 2011</t>
  </si>
  <si>
    <t>4º trim. 2012</t>
  </si>
  <si>
    <t>4º trim. 2010</t>
  </si>
  <si>
    <t>1º trim. 2011</t>
  </si>
  <si>
    <t>1º trim 2013</t>
  </si>
  <si>
    <t>1º trim. 2013</t>
  </si>
  <si>
    <t>1º trim 2011</t>
  </si>
  <si>
    <t>Elaboração dos Planos de Melhoria da Competitvidade para 5 APLs</t>
  </si>
  <si>
    <t>01 Equipamento de impressão 3D para modelos mecânicos</t>
  </si>
  <si>
    <t>01 Sistema compacto de prototipagem de placas de circuito impresso a laser</t>
  </si>
  <si>
    <t>01 Prototipadora CNC para a produção de protótipo PCI (placa de circuito impresso) e pequenas séries, furação e corte das placas</t>
  </si>
  <si>
    <t>01 Sistema para aplicação de máscara de solda nos protótipos confeccionados na prototipadora e sistema para impressão de legendas, logotipos e elementos gráficos em placa de circuito impresso</t>
  </si>
  <si>
    <t>01 Prensa de placas de circuito impresso</t>
  </si>
  <si>
    <t>01 Estêncil printer automática – sistema para aplicação de pasta solda</t>
  </si>
  <si>
    <t>01 Forno de refusão lead-free</t>
  </si>
  <si>
    <t>01 Máquina para fabricação de estêncil a laser</t>
  </si>
  <si>
    <t>03 Ar condicionado 36.000 BTUs</t>
  </si>
  <si>
    <t>01 Lousa Interativa</t>
  </si>
  <si>
    <t xml:space="preserve">04 Licenças Altium Designer Custom Board Implementation EXTENDED </t>
  </si>
  <si>
    <t>01 Compressor de ar</t>
  </si>
  <si>
    <t xml:space="preserve">01 TV LCD 42” </t>
  </si>
  <si>
    <t xml:space="preserve">01 Reservatório de ar vertical </t>
  </si>
  <si>
    <t>1º trim. 2012</t>
  </si>
  <si>
    <r>
      <t>01 Pick&amp;Place para posicionamento de componentes tipo BGA's, μBGA's, Flip Chips, QFP's, Conectores, melfs, mini-melfs, chips, Capacitores, Transistores etc</t>
    </r>
    <r>
      <rPr>
        <b/>
        <i/>
        <sz val="10"/>
        <rFont val="Arial"/>
        <family val="2"/>
      </rPr>
      <t>.</t>
    </r>
  </si>
  <si>
    <t>3º trim. 2012</t>
  </si>
  <si>
    <t>Serviços Diferentes de Consultoria</t>
  </si>
  <si>
    <t>LPN ou PE</t>
  </si>
  <si>
    <t>Contrato FIEMG</t>
  </si>
  <si>
    <t>Consultoria para elaboração do Plano de Manejo para a Unidade de Conservação do Município de Santa Rita do Sapucaí</t>
  </si>
  <si>
    <t>2º trim. 2013</t>
  </si>
  <si>
    <t>3º trim. 2013</t>
  </si>
  <si>
    <t>04 Convesores de interligação</t>
  </si>
  <si>
    <t>Equipamentos de informática (15 Computadores, 01 Servidor, 01 Impressora multifuncional colorida, 02 Monitores LCD 17”, 01 Switch 24 portas, 02 Roteadores wireless, 06 No break, 01 Projetor de multimídia)</t>
  </si>
  <si>
    <t>Mobiliários (09 Mesas retas, 05 Mesas em L, 09 Cadeiras giratórias, 01 Mesa de reunião, 20 Cadeiras fixas, 10 Armários balcão</t>
  </si>
  <si>
    <t xml:space="preserve">LPN </t>
  </si>
  <si>
    <t>Licitação Pública Nacional</t>
  </si>
  <si>
    <t xml:space="preserve">PE </t>
  </si>
  <si>
    <t>Pregão Eletrônico</t>
  </si>
  <si>
    <t xml:space="preserve"> Contrato FIEMG e Inscrição </t>
  </si>
  <si>
    <t>Certificação do Laboratório de Ensaios em Calçados do SENAI</t>
  </si>
  <si>
    <t>CD</t>
  </si>
  <si>
    <t>Contratação direta</t>
  </si>
  <si>
    <t>Métodos de contratação de consultores</t>
  </si>
  <si>
    <t>Metódos de aquisição de bens e serviços</t>
  </si>
  <si>
    <t>Ok. Serão vários serviços técnicos</t>
  </si>
  <si>
    <t>TOTAL</t>
  </si>
  <si>
    <t>Equipamento para o Centro de Usinagem de Nova Serrana (01  CENTRO DE USINAGEM VERTICAL A COMANDO NUMÉRICO  MODELO D800STD – FANUC 2.0, CABEÇOTE COM 10.000 RPM, PREPARADA PARA MANDRIL BT-40)</t>
  </si>
  <si>
    <t>APL de Calçados e Bolsas da RMBH</t>
  </si>
  <si>
    <t xml:space="preserve">Consultoria para o Programa de gestão de pessoas </t>
  </si>
  <si>
    <t>Consultoria para o Estudo de Prospecção Tecnológica para o APL</t>
  </si>
  <si>
    <t>4º trim. 2013</t>
  </si>
  <si>
    <t>Consultoria para o Programa de Gestão da Responsabilidade Social</t>
  </si>
  <si>
    <t>Consultoria para o Programa de Saúde e Segurança no Trabalho</t>
  </si>
  <si>
    <t xml:space="preserve">Consultoria para o Estudo de Prospecção de Mercado para o APL </t>
  </si>
  <si>
    <t>Consultoria para elaboração do Plano de Negócio Distrito Eco-Industrial</t>
  </si>
  <si>
    <t>Consultoria para elaboração do Estudo de Logística Compartilhada</t>
  </si>
  <si>
    <t>Consultoria para elaboração do Planejamento Estratégico da EGL</t>
  </si>
  <si>
    <t>Consultoria de apoio à Estruturação da EGL</t>
  </si>
  <si>
    <t>APL de Fruticultura do Jaíba</t>
  </si>
  <si>
    <t xml:space="preserve">Consultoria para o Programa de Gestão Empresarial </t>
  </si>
  <si>
    <t>Consultoria para o Programa de Gestão de Pessoas</t>
  </si>
  <si>
    <t>Consultoria para Estudo do pós colheita Banana Prata</t>
  </si>
  <si>
    <t>APL de Biotecnologia da RMBH</t>
  </si>
  <si>
    <t>Consultoria para elaboração do Plano de Negócio do Instituto de Ciência e Tecnologia (ICT)</t>
  </si>
  <si>
    <t>Consultoria para o Programa de Responsabilidade Social</t>
  </si>
  <si>
    <t xml:space="preserve">Consultoria para o Programa de Saúde e Segurança no Trabalho </t>
  </si>
  <si>
    <t>Consultoria para o Estudo de Prospecção de Mercado</t>
  </si>
  <si>
    <t>APL de Fundição de Divinópolis, Cláudio e Itaúna</t>
  </si>
  <si>
    <t>Consultoria para o Programa de Gestão Empresarial</t>
  </si>
  <si>
    <t>Consultoria para o Estudo de Prospecção Tecnológica</t>
  </si>
  <si>
    <t>Consultoria para o Programa de Gestão da Qualidade/Certificação</t>
  </si>
  <si>
    <t>4º trim.2013</t>
  </si>
  <si>
    <t>Consultoria para o Programa de Gestão de Responsabilidade social</t>
  </si>
  <si>
    <t>Consultoria para o Programa de saúde, segurança e medicina do trabalho</t>
  </si>
  <si>
    <t>Consultoria para o Programa por uma Cidade mais Sustentável</t>
  </si>
  <si>
    <t>1º trim.2012</t>
  </si>
  <si>
    <t>APL de Fundição de Divinópolis, Itáuna e Cláudio</t>
  </si>
  <si>
    <t>APL de Móveis em Ubá</t>
  </si>
  <si>
    <t>Consultoria para elaboração do Estudo de Prospecção Tecnológica</t>
  </si>
  <si>
    <t>Consultoria para o programa de saúde, segurança e medicina do trabalho</t>
  </si>
  <si>
    <t>Consultoria para elaboração do Plano de negócio e estudo de viabilidade de uma central de destinação de resíduos</t>
  </si>
  <si>
    <t>Consultoria para o Programa por uma cidade mais sustentável</t>
  </si>
  <si>
    <t>Consultoria para elaboração do Estudo de Prospecção de mercado</t>
  </si>
  <si>
    <t xml:space="preserve">APL de Móveis em Ubá </t>
  </si>
  <si>
    <t>APL de Calçados de Nova Serrana</t>
  </si>
  <si>
    <t>APL de Eletroeletronico de Santa Rita do Sapucaí</t>
  </si>
  <si>
    <t xml:space="preserve">Consultoria para Apoio ao Licenciamento Ambiental das empresas do APL </t>
  </si>
  <si>
    <t xml:space="preserve">Consultoria para implantação do Programa Cidade mais Sustentável para o APL </t>
  </si>
  <si>
    <t xml:space="preserve">Consultoria em Produção Mais Limpa para as empresas do APL </t>
  </si>
  <si>
    <t xml:space="preserve">Consultoria para Programa de Gestão Empresarial para o APL </t>
  </si>
  <si>
    <t xml:space="preserve">Consultoria em Certificação e Homologação dos produtos das empresas do APL </t>
  </si>
  <si>
    <t xml:space="preserve">Consultoria em Produção Mais Limpa para as empresas do APL  </t>
  </si>
  <si>
    <t>Consultoria para Programa de Gestão de Pessoas</t>
  </si>
  <si>
    <t>Serão realizadas várias feiras com os seguintes valores: Hospitalar 2012: R$40.000,00; Bio 2012: R$20.000,00 Médica 2012: R$40.000,00. Restante do recurso será destinado as mesmas feiras em 2013.</t>
  </si>
  <si>
    <t>LPN</t>
  </si>
  <si>
    <t>Consultoria para o Programa Gestão Ambiental - Licenciamento Ambiental</t>
  </si>
  <si>
    <t>Consultoria para o Programa de Gestão Ambiental - Licenciamento Ambiental</t>
  </si>
  <si>
    <t>Consultoria para o Programa de Gestão Ambiental - Produção Mais Limpa</t>
  </si>
  <si>
    <t>Consultoria para Palestras Educativas em Saúde</t>
  </si>
  <si>
    <t xml:space="preserve">Consultoria para o Programa Gestão Ambiental - Produção Mais Limpa </t>
  </si>
  <si>
    <t>Consultoria para estruturação de uma Agência de Governança Local - Plano estratégico</t>
  </si>
  <si>
    <t>Consultoria para estruturação de uma Agência de Governança Local - Capacitação Colaboradores</t>
  </si>
  <si>
    <t xml:space="preserve">Consultoria para estruturação de uma Agência de Governança Local - Estruturação </t>
  </si>
  <si>
    <t>Consultoria para Gestão da Informação no Sistema de Informação centralizado</t>
  </si>
  <si>
    <t>Consultoria para elaboração do  Plano de Exploração e Utilização para uma Central de Resíduos para o APL  (Estudo)</t>
  </si>
  <si>
    <t>Consultoria para elaboração do  Plano de Exploração e Utilização para uma Central de Resíduos para o APL  (Plano)</t>
  </si>
  <si>
    <t>Serviço para Adequação da Ferramenta do sistema de Informação Centralizado</t>
  </si>
  <si>
    <t>Consultoria de apoio a UGP em avaliação de monitoramento</t>
  </si>
  <si>
    <t>Seleção Baseada na Qualidade e Custo</t>
  </si>
  <si>
    <t>em processo</t>
  </si>
  <si>
    <t>Missão Técnica de Benchmarking (Agencias Locais)</t>
  </si>
  <si>
    <t>3º trim 2013</t>
  </si>
  <si>
    <t>4º trim 2013</t>
  </si>
  <si>
    <t>Dólar</t>
  </si>
  <si>
    <t>Atividades comuns a todos os APLs</t>
  </si>
  <si>
    <t>Consultoria a fim de verificar o atendimento às exigencias PCMSO, PPRA e CIPA</t>
  </si>
  <si>
    <t>4º trim 2011</t>
  </si>
  <si>
    <t>Consultoria para o estudo de cargos e salarios do APL</t>
  </si>
  <si>
    <t>Consultoria de Prospecção de Mercado da Lima</t>
  </si>
  <si>
    <t>Consultoria de Prospecção para manga</t>
  </si>
  <si>
    <t>Recuperação e pavimentação e fortalecimento para logistica da infraestrutura viária interna dos perímetros de Jaíba e Gorutuba</t>
  </si>
  <si>
    <t>Serviços diversos para realização de Feiras e Missões 2013</t>
  </si>
  <si>
    <t>Serviços diversos para realização de Feiras e Missões 2012</t>
  </si>
  <si>
    <t>Consultoria para elaboração do Planejamento Estratégico da EGL (Fortalecimento nda EGL)</t>
  </si>
  <si>
    <t>Consultoria para Fortalecimento da Moda e Design para as empresas do APL (Mostra Calçados e Bolsas)</t>
  </si>
  <si>
    <t>1º trim. 2014</t>
  </si>
  <si>
    <t>4º trim.2012</t>
  </si>
  <si>
    <t>Serviços de manutenção de conteúdo para alimentar os 6 Sistema de Informação Centralizada</t>
  </si>
  <si>
    <t>4o trim 2012</t>
  </si>
  <si>
    <t>4o trim 2013</t>
  </si>
  <si>
    <t>Situação (em processo/em processo/ adjudicado/ cancelado)</t>
  </si>
  <si>
    <t xml:space="preserve"> PLANO DE AQUISIÇÕES - 18 MESES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</si>
</sst>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1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4" fontId="1" fillId="3" borderId="0" xfId="0" applyNumberFormat="1" applyFont="1" applyFill="1" applyBorder="1" applyAlignment="1">
      <alignment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3" fontId="2" fillId="2" borderId="5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1" fillId="3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3" borderId="3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2" fontId="2" fillId="8" borderId="11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2" fontId="2" fillId="8" borderId="1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1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T214"/>
  <sheetViews>
    <sheetView showGridLines="0" tabSelected="1" zoomScale="80" zoomScaleNormal="80" workbookViewId="0">
      <selection activeCell="A2" sqref="A2:L2"/>
    </sheetView>
  </sheetViews>
  <sheetFormatPr defaultRowHeight="12.75" x14ac:dyDescent="0.2"/>
  <cols>
    <col min="1" max="1" width="12.7109375" style="48" customWidth="1"/>
    <col min="2" max="2" width="51.85546875" style="44" customWidth="1"/>
    <col min="3" max="3" width="21.85546875" style="48" customWidth="1"/>
    <col min="4" max="4" width="24.7109375" style="48" customWidth="1"/>
    <col min="5" max="5" width="11.140625" style="48" customWidth="1"/>
    <col min="6" max="6" width="10.5703125" style="48" customWidth="1"/>
    <col min="7" max="7" width="7.42578125" style="48" customWidth="1"/>
    <col min="8" max="8" width="9.140625" style="48" customWidth="1"/>
    <col min="9" max="10" width="14" style="48" customWidth="1"/>
    <col min="11" max="11" width="14.85546875" style="48" customWidth="1"/>
    <col min="12" max="12" width="17.28515625" style="48" customWidth="1"/>
    <col min="13" max="13" width="2.28515625" style="48" customWidth="1"/>
    <col min="14" max="16384" width="9.140625" style="48"/>
  </cols>
  <sheetData>
    <row r="1" spans="1:98" ht="17.25" customHeight="1" x14ac:dyDescent="0.2">
      <c r="A1" s="106" t="s">
        <v>172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8"/>
      <c r="M1" s="46"/>
      <c r="N1" s="46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</row>
    <row r="2" spans="1:98" ht="18.75" customHeight="1" x14ac:dyDescent="0.2">
      <c r="A2" s="109" t="s">
        <v>20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1"/>
      <c r="M2" s="46"/>
      <c r="N2" s="58" t="s">
        <v>154</v>
      </c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</row>
    <row r="3" spans="1:98" ht="12.75" customHeight="1" x14ac:dyDescent="0.2">
      <c r="A3" s="112" t="s">
        <v>3</v>
      </c>
      <c r="B3" s="112" t="s">
        <v>15</v>
      </c>
      <c r="C3" s="112" t="s">
        <v>16</v>
      </c>
      <c r="D3" s="112" t="s">
        <v>22</v>
      </c>
      <c r="E3" s="112" t="s">
        <v>4</v>
      </c>
      <c r="F3" s="112" t="s">
        <v>9</v>
      </c>
      <c r="G3" s="114" t="s">
        <v>10</v>
      </c>
      <c r="H3" s="115"/>
      <c r="I3" s="114" t="s">
        <v>5</v>
      </c>
      <c r="J3" s="115"/>
      <c r="K3" s="112" t="s">
        <v>21</v>
      </c>
      <c r="L3" s="112" t="s">
        <v>6</v>
      </c>
      <c r="M3" s="47"/>
      <c r="N3" s="59">
        <v>1.8</v>
      </c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</row>
    <row r="4" spans="1:98" ht="39.75" customHeight="1" x14ac:dyDescent="0.2">
      <c r="A4" s="113"/>
      <c r="B4" s="113"/>
      <c r="C4" s="113"/>
      <c r="D4" s="113"/>
      <c r="E4" s="113"/>
      <c r="F4" s="113"/>
      <c r="G4" s="88" t="s">
        <v>11</v>
      </c>
      <c r="H4" s="88" t="s">
        <v>12</v>
      </c>
      <c r="I4" s="89" t="s">
        <v>7</v>
      </c>
      <c r="J4" s="89" t="s">
        <v>8</v>
      </c>
      <c r="K4" s="113"/>
      <c r="L4" s="113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</row>
    <row r="5" spans="1:98" x14ac:dyDescent="0.2">
      <c r="A5" s="99" t="s">
        <v>88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</row>
    <row r="6" spans="1:98" x14ac:dyDescent="0.2">
      <c r="A6" s="92" t="s">
        <v>13</v>
      </c>
      <c r="B6" s="103"/>
      <c r="C6" s="13"/>
      <c r="D6" s="25"/>
      <c r="E6" s="26"/>
      <c r="F6" s="26"/>
      <c r="G6" s="26"/>
      <c r="H6" s="26"/>
      <c r="I6" s="26"/>
      <c r="J6" s="25"/>
      <c r="K6" s="26"/>
      <c r="L6" s="26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</row>
    <row r="7" spans="1:98" s="21" customFormat="1" ht="28.5" customHeight="1" x14ac:dyDescent="0.2">
      <c r="A7" s="69">
        <v>1</v>
      </c>
      <c r="B7" s="24" t="s">
        <v>89</v>
      </c>
      <c r="C7" s="67">
        <v>165000</v>
      </c>
      <c r="D7" s="8">
        <f>C7/$N$3</f>
        <v>91666.666666666672</v>
      </c>
      <c r="E7" s="66" t="s">
        <v>1</v>
      </c>
      <c r="F7" s="68" t="s">
        <v>19</v>
      </c>
      <c r="G7" s="66">
        <v>100</v>
      </c>
      <c r="H7" s="66">
        <v>0</v>
      </c>
      <c r="I7" s="66" t="s">
        <v>65</v>
      </c>
      <c r="J7" s="66" t="s">
        <v>70</v>
      </c>
      <c r="K7" s="66" t="s">
        <v>150</v>
      </c>
      <c r="L7" s="31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</row>
    <row r="8" spans="1:98" ht="25.5" x14ac:dyDescent="0.2">
      <c r="A8" s="12">
        <v>2</v>
      </c>
      <c r="B8" s="24" t="s">
        <v>90</v>
      </c>
      <c r="C8" s="57">
        <v>142700</v>
      </c>
      <c r="D8" s="8">
        <f t="shared" ref="D8:D17" si="0">C8/$N$3</f>
        <v>79277.777777777781</v>
      </c>
      <c r="E8" s="7" t="s">
        <v>1</v>
      </c>
      <c r="F8" s="28" t="s">
        <v>19</v>
      </c>
      <c r="G8" s="7">
        <v>100</v>
      </c>
      <c r="H8" s="7">
        <v>0</v>
      </c>
      <c r="I8" s="7" t="s">
        <v>39</v>
      </c>
      <c r="J8" s="7" t="s">
        <v>71</v>
      </c>
      <c r="K8" s="7" t="s">
        <v>150</v>
      </c>
      <c r="L8" s="31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</row>
    <row r="9" spans="1:98" s="21" customFormat="1" ht="25.5" x14ac:dyDescent="0.2">
      <c r="A9" s="69">
        <v>3</v>
      </c>
      <c r="B9" s="24" t="s">
        <v>165</v>
      </c>
      <c r="C9" s="57">
        <f>177000+216000</f>
        <v>393000</v>
      </c>
      <c r="D9" s="8">
        <f t="shared" si="0"/>
        <v>218333.33333333331</v>
      </c>
      <c r="E9" s="7" t="s">
        <v>1</v>
      </c>
      <c r="F9" s="7" t="s">
        <v>18</v>
      </c>
      <c r="G9" s="7">
        <v>100</v>
      </c>
      <c r="H9" s="7">
        <v>0</v>
      </c>
      <c r="I9" s="7" t="s">
        <v>42</v>
      </c>
      <c r="J9" s="7" t="s">
        <v>70</v>
      </c>
      <c r="K9" s="7" t="s">
        <v>150</v>
      </c>
      <c r="L9" s="31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</row>
    <row r="10" spans="1:98" ht="25.5" x14ac:dyDescent="0.2">
      <c r="A10" s="69">
        <v>4</v>
      </c>
      <c r="B10" s="41" t="s">
        <v>136</v>
      </c>
      <c r="C10" s="57">
        <v>66920.55</v>
      </c>
      <c r="D10" s="8">
        <f t="shared" si="0"/>
        <v>37178.083333333336</v>
      </c>
      <c r="E10" s="7" t="s">
        <v>1</v>
      </c>
      <c r="F10" s="28" t="s">
        <v>19</v>
      </c>
      <c r="G10" s="7">
        <v>100</v>
      </c>
      <c r="H10" s="7">
        <v>0</v>
      </c>
      <c r="I10" s="7" t="s">
        <v>63</v>
      </c>
      <c r="J10" s="7" t="s">
        <v>70</v>
      </c>
      <c r="K10" s="7" t="s">
        <v>32</v>
      </c>
      <c r="L10" s="31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</row>
    <row r="11" spans="1:98" ht="25.5" x14ac:dyDescent="0.2">
      <c r="A11" s="12">
        <v>5</v>
      </c>
      <c r="B11" s="41" t="s">
        <v>140</v>
      </c>
      <c r="C11" s="57">
        <v>77000</v>
      </c>
      <c r="D11" s="8">
        <f t="shared" si="0"/>
        <v>42777.777777777774</v>
      </c>
      <c r="E11" s="7" t="s">
        <v>1</v>
      </c>
      <c r="F11" s="28" t="s">
        <v>19</v>
      </c>
      <c r="G11" s="7"/>
      <c r="H11" s="7"/>
      <c r="I11" s="7" t="s">
        <v>65</v>
      </c>
      <c r="J11" s="7" t="s">
        <v>46</v>
      </c>
      <c r="K11" s="7" t="s">
        <v>32</v>
      </c>
      <c r="L11" s="31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</row>
    <row r="12" spans="1:98" ht="25.5" x14ac:dyDescent="0.2">
      <c r="A12" s="69">
        <v>6</v>
      </c>
      <c r="B12" s="41" t="s">
        <v>92</v>
      </c>
      <c r="C12" s="57">
        <v>82500</v>
      </c>
      <c r="D12" s="8">
        <f t="shared" si="0"/>
        <v>45833.333333333336</v>
      </c>
      <c r="E12" s="7" t="s">
        <v>1</v>
      </c>
      <c r="F12" s="28" t="s">
        <v>19</v>
      </c>
      <c r="G12" s="7">
        <v>100</v>
      </c>
      <c r="H12" s="7">
        <v>0</v>
      </c>
      <c r="I12" s="7" t="s">
        <v>65</v>
      </c>
      <c r="J12" s="7" t="s">
        <v>91</v>
      </c>
      <c r="K12" s="7" t="s">
        <v>150</v>
      </c>
      <c r="L12" s="31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</row>
    <row r="13" spans="1:98" ht="25.5" x14ac:dyDescent="0.2">
      <c r="A13" s="69">
        <v>7</v>
      </c>
      <c r="B13" s="41" t="s">
        <v>93</v>
      </c>
      <c r="C13" s="57">
        <v>60000</v>
      </c>
      <c r="D13" s="8">
        <f t="shared" si="0"/>
        <v>33333.333333333336</v>
      </c>
      <c r="E13" s="7" t="s">
        <v>1</v>
      </c>
      <c r="F13" s="28" t="s">
        <v>19</v>
      </c>
      <c r="G13" s="7">
        <v>100</v>
      </c>
      <c r="H13" s="7">
        <v>0</v>
      </c>
      <c r="I13" s="7" t="s">
        <v>65</v>
      </c>
      <c r="J13" s="7" t="s">
        <v>71</v>
      </c>
      <c r="K13" s="7" t="s">
        <v>150</v>
      </c>
      <c r="L13" s="31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</row>
    <row r="14" spans="1:98" ht="25.5" x14ac:dyDescent="0.2">
      <c r="A14" s="12">
        <v>8</v>
      </c>
      <c r="B14" s="41" t="s">
        <v>94</v>
      </c>
      <c r="C14" s="57">
        <v>197500</v>
      </c>
      <c r="D14" s="8">
        <f t="shared" si="0"/>
        <v>109722.22222222222</v>
      </c>
      <c r="E14" s="7" t="s">
        <v>1</v>
      </c>
      <c r="F14" s="28" t="s">
        <v>18</v>
      </c>
      <c r="G14" s="7">
        <v>100</v>
      </c>
      <c r="H14" s="7">
        <v>0</v>
      </c>
      <c r="I14" s="7" t="s">
        <v>39</v>
      </c>
      <c r="J14" s="7" t="s">
        <v>70</v>
      </c>
      <c r="K14" s="7" t="s">
        <v>150</v>
      </c>
      <c r="L14" s="31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</row>
    <row r="15" spans="1:98" ht="25.5" x14ac:dyDescent="0.2">
      <c r="A15" s="69">
        <v>9</v>
      </c>
      <c r="B15" s="41" t="s">
        <v>95</v>
      </c>
      <c r="C15" s="57">
        <v>384000</v>
      </c>
      <c r="D15" s="8">
        <f t="shared" si="0"/>
        <v>213333.33333333331</v>
      </c>
      <c r="E15" s="7" t="s">
        <v>2</v>
      </c>
      <c r="F15" s="28" t="s">
        <v>18</v>
      </c>
      <c r="G15" s="7">
        <v>100</v>
      </c>
      <c r="H15" s="7">
        <v>0</v>
      </c>
      <c r="I15" s="7" t="s">
        <v>39</v>
      </c>
      <c r="J15" s="7" t="s">
        <v>71</v>
      </c>
      <c r="K15" s="7" t="s">
        <v>150</v>
      </c>
      <c r="L15" s="31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</row>
    <row r="16" spans="1:98" ht="25.5" x14ac:dyDescent="0.2">
      <c r="A16" s="69">
        <v>10</v>
      </c>
      <c r="B16" s="42" t="s">
        <v>96</v>
      </c>
      <c r="C16" s="72">
        <v>115790</v>
      </c>
      <c r="D16" s="8">
        <f t="shared" si="0"/>
        <v>64327.777777777774</v>
      </c>
      <c r="E16" s="7" t="s">
        <v>1</v>
      </c>
      <c r="F16" s="28" t="s">
        <v>19</v>
      </c>
      <c r="G16" s="7">
        <v>100</v>
      </c>
      <c r="H16" s="7">
        <v>0</v>
      </c>
      <c r="I16" s="7" t="s">
        <v>65</v>
      </c>
      <c r="J16" s="7" t="s">
        <v>70</v>
      </c>
      <c r="K16" s="7" t="s">
        <v>150</v>
      </c>
      <c r="L16" s="31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</row>
    <row r="17" spans="1:98" ht="35.25" customHeight="1" x14ac:dyDescent="0.2">
      <c r="A17" s="12">
        <v>11</v>
      </c>
      <c r="B17" s="24" t="s">
        <v>97</v>
      </c>
      <c r="C17" s="57">
        <v>167900</v>
      </c>
      <c r="D17" s="8">
        <f t="shared" si="0"/>
        <v>93277.777777777781</v>
      </c>
      <c r="E17" s="7" t="s">
        <v>1</v>
      </c>
      <c r="F17" s="28" t="s">
        <v>19</v>
      </c>
      <c r="G17" s="7">
        <v>100</v>
      </c>
      <c r="H17" s="7">
        <v>0</v>
      </c>
      <c r="I17" s="7" t="s">
        <v>63</v>
      </c>
      <c r="J17" s="7" t="s">
        <v>91</v>
      </c>
      <c r="K17" s="7" t="s">
        <v>32</v>
      </c>
      <c r="L17" s="31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</row>
    <row r="18" spans="1:98" s="21" customFormat="1" x14ac:dyDescent="0.2">
      <c r="A18" s="34" t="s">
        <v>86</v>
      </c>
      <c r="B18" s="35" t="s">
        <v>88</v>
      </c>
      <c r="C18" s="83">
        <f>SUM(C7:C17)</f>
        <v>1852310.55</v>
      </c>
      <c r="D18" s="36">
        <f>SUM(D7:D17)</f>
        <v>1029061.4166666665</v>
      </c>
      <c r="E18" s="37"/>
      <c r="F18" s="37"/>
      <c r="G18" s="37"/>
      <c r="H18" s="37"/>
      <c r="I18" s="37"/>
      <c r="J18" s="37"/>
      <c r="K18" s="37"/>
      <c r="L18" s="38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</row>
    <row r="19" spans="1:98" s="21" customFormat="1" x14ac:dyDescent="0.2">
      <c r="A19" s="99" t="s">
        <v>99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</row>
    <row r="20" spans="1:98" x14ac:dyDescent="0.2">
      <c r="A20" s="92" t="s">
        <v>13</v>
      </c>
      <c r="B20" s="103"/>
      <c r="C20" s="13"/>
      <c r="D20" s="25"/>
      <c r="E20" s="26"/>
      <c r="F20" s="26"/>
      <c r="G20" s="26"/>
      <c r="H20" s="26"/>
      <c r="I20" s="26"/>
      <c r="J20" s="25"/>
      <c r="K20" s="26"/>
      <c r="L20" s="26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</row>
    <row r="21" spans="1:98" x14ac:dyDescent="0.2">
      <c r="A21" s="12">
        <v>12</v>
      </c>
      <c r="B21" s="24" t="s">
        <v>100</v>
      </c>
      <c r="C21" s="11">
        <v>193500</v>
      </c>
      <c r="D21" s="8">
        <f t="shared" ref="D21:D32" si="1">C21/$N$3</f>
        <v>107500</v>
      </c>
      <c r="E21" s="7" t="s">
        <v>1</v>
      </c>
      <c r="F21" s="28" t="s">
        <v>18</v>
      </c>
      <c r="G21" s="7">
        <v>100</v>
      </c>
      <c r="H21" s="7">
        <v>0</v>
      </c>
      <c r="I21" s="7" t="s">
        <v>65</v>
      </c>
      <c r="J21" s="7" t="s">
        <v>71</v>
      </c>
      <c r="K21" s="7" t="s">
        <v>150</v>
      </c>
      <c r="L21" s="31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</row>
    <row r="22" spans="1:98" x14ac:dyDescent="0.2">
      <c r="A22" s="12">
        <v>13</v>
      </c>
      <c r="B22" s="24" t="s">
        <v>101</v>
      </c>
      <c r="C22" s="11">
        <v>186000</v>
      </c>
      <c r="D22" s="8">
        <f t="shared" si="1"/>
        <v>103333.33333333333</v>
      </c>
      <c r="E22" s="7" t="s">
        <v>1</v>
      </c>
      <c r="F22" s="28" t="s">
        <v>18</v>
      </c>
      <c r="G22" s="7">
        <v>100</v>
      </c>
      <c r="H22" s="7">
        <v>0</v>
      </c>
      <c r="I22" s="7" t="s">
        <v>65</v>
      </c>
      <c r="J22" s="7" t="s">
        <v>71</v>
      </c>
      <c r="K22" s="7" t="s">
        <v>150</v>
      </c>
      <c r="L22" s="31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</row>
    <row r="23" spans="1:98" ht="25.5" x14ac:dyDescent="0.2">
      <c r="A23" s="12">
        <v>14</v>
      </c>
      <c r="B23" s="29" t="s">
        <v>114</v>
      </c>
      <c r="C23" s="11">
        <v>118500</v>
      </c>
      <c r="D23" s="8">
        <f t="shared" si="1"/>
        <v>65833.333333333328</v>
      </c>
      <c r="E23" s="7" t="s">
        <v>1</v>
      </c>
      <c r="F23" s="28" t="s">
        <v>19</v>
      </c>
      <c r="G23" s="7">
        <v>100</v>
      </c>
      <c r="H23" s="7">
        <v>0</v>
      </c>
      <c r="I23" s="7" t="s">
        <v>42</v>
      </c>
      <c r="J23" s="7" t="s">
        <v>91</v>
      </c>
      <c r="K23" s="7" t="s">
        <v>150</v>
      </c>
      <c r="L23" s="31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</row>
    <row r="24" spans="1:98" x14ac:dyDescent="0.2">
      <c r="A24" s="12">
        <v>15</v>
      </c>
      <c r="B24" s="24" t="s">
        <v>102</v>
      </c>
      <c r="C24" s="11">
        <v>497500</v>
      </c>
      <c r="D24" s="8">
        <f t="shared" si="1"/>
        <v>276388.88888888888</v>
      </c>
      <c r="E24" s="7" t="s">
        <v>81</v>
      </c>
      <c r="F24" s="28" t="s">
        <v>18</v>
      </c>
      <c r="G24" s="7">
        <v>100</v>
      </c>
      <c r="H24" s="7">
        <v>0</v>
      </c>
      <c r="I24" s="7" t="s">
        <v>63</v>
      </c>
      <c r="J24" s="7" t="s">
        <v>91</v>
      </c>
      <c r="K24" s="7" t="s">
        <v>32</v>
      </c>
      <c r="L24" s="31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</row>
    <row r="25" spans="1:98" x14ac:dyDescent="0.2">
      <c r="A25" s="12">
        <v>16</v>
      </c>
      <c r="B25" s="24" t="s">
        <v>159</v>
      </c>
      <c r="C25" s="11">
        <v>275100</v>
      </c>
      <c r="D25" s="8">
        <f t="shared" si="1"/>
        <v>152833.33333333334</v>
      </c>
      <c r="E25" s="7" t="s">
        <v>2</v>
      </c>
      <c r="F25" s="28" t="s">
        <v>18</v>
      </c>
      <c r="G25" s="7">
        <v>100</v>
      </c>
      <c r="H25" s="7">
        <v>0</v>
      </c>
      <c r="I25" s="7" t="s">
        <v>63</v>
      </c>
      <c r="J25" s="7" t="s">
        <v>166</v>
      </c>
      <c r="K25" s="7" t="s">
        <v>150</v>
      </c>
      <c r="L25" s="31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</row>
    <row r="26" spans="1:98" ht="27" customHeight="1" x14ac:dyDescent="0.2">
      <c r="A26" s="12">
        <v>17</v>
      </c>
      <c r="B26" s="30" t="s">
        <v>160</v>
      </c>
      <c r="C26" s="11">
        <v>240500</v>
      </c>
      <c r="D26" s="8">
        <f t="shared" si="1"/>
        <v>133611.11111111109</v>
      </c>
      <c r="E26" s="7" t="s">
        <v>1</v>
      </c>
      <c r="F26" s="28" t="s">
        <v>19</v>
      </c>
      <c r="G26" s="7">
        <v>100</v>
      </c>
      <c r="H26" s="7">
        <v>0</v>
      </c>
      <c r="I26" s="7" t="s">
        <v>42</v>
      </c>
      <c r="J26" s="7" t="s">
        <v>46</v>
      </c>
      <c r="K26" s="7" t="s">
        <v>150</v>
      </c>
      <c r="L26" s="31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</row>
    <row r="27" spans="1:98" ht="25.5" x14ac:dyDescent="0.2">
      <c r="A27" s="12">
        <v>18</v>
      </c>
      <c r="B27" s="24" t="s">
        <v>141</v>
      </c>
      <c r="C27" s="11">
        <v>100000</v>
      </c>
      <c r="D27" s="8">
        <f t="shared" si="1"/>
        <v>55555.555555555555</v>
      </c>
      <c r="E27" s="7" t="s">
        <v>1</v>
      </c>
      <c r="F27" s="28" t="s">
        <v>19</v>
      </c>
      <c r="G27" s="7">
        <v>100</v>
      </c>
      <c r="H27" s="7">
        <v>0</v>
      </c>
      <c r="I27" s="7" t="s">
        <v>39</v>
      </c>
      <c r="J27" s="7" t="s">
        <v>71</v>
      </c>
      <c r="K27" s="7" t="s">
        <v>150</v>
      </c>
      <c r="L27" s="31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</row>
    <row r="28" spans="1:98" ht="33.75" customHeight="1" x14ac:dyDescent="0.2">
      <c r="A28" s="12">
        <v>19</v>
      </c>
      <c r="B28" s="24" t="s">
        <v>142</v>
      </c>
      <c r="C28" s="18">
        <v>23500</v>
      </c>
      <c r="D28" s="8">
        <f t="shared" si="1"/>
        <v>13055.555555555555</v>
      </c>
      <c r="E28" s="7" t="s">
        <v>1</v>
      </c>
      <c r="F28" s="7" t="s">
        <v>19</v>
      </c>
      <c r="G28" s="7">
        <v>100</v>
      </c>
      <c r="H28" s="7">
        <v>0</v>
      </c>
      <c r="I28" s="7" t="s">
        <v>39</v>
      </c>
      <c r="J28" s="7" t="s">
        <v>91</v>
      </c>
      <c r="K28" s="7" t="s">
        <v>32</v>
      </c>
      <c r="L28" s="31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</row>
    <row r="29" spans="1:98" ht="25.5" x14ac:dyDescent="0.2">
      <c r="A29" s="12">
        <v>20</v>
      </c>
      <c r="B29" s="24" t="s">
        <v>143</v>
      </c>
      <c r="C29" s="18">
        <v>150000</v>
      </c>
      <c r="D29" s="8">
        <f t="shared" si="1"/>
        <v>83333.333333333328</v>
      </c>
      <c r="E29" s="7" t="s">
        <v>1</v>
      </c>
      <c r="F29" s="7" t="s">
        <v>19</v>
      </c>
      <c r="G29" s="7">
        <v>100</v>
      </c>
      <c r="H29" s="7">
        <v>0</v>
      </c>
      <c r="I29" s="7" t="s">
        <v>42</v>
      </c>
      <c r="J29" s="7" t="s">
        <v>91</v>
      </c>
      <c r="K29" s="7" t="s">
        <v>150</v>
      </c>
      <c r="L29" s="31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</row>
    <row r="30" spans="1:98" ht="38.25" x14ac:dyDescent="0.2">
      <c r="A30" s="12">
        <v>21</v>
      </c>
      <c r="B30" s="24" t="s">
        <v>161</v>
      </c>
      <c r="C30" s="18">
        <f>20250+32250</f>
        <v>52500</v>
      </c>
      <c r="D30" s="8">
        <f t="shared" si="1"/>
        <v>29166.666666666664</v>
      </c>
      <c r="E30" s="7" t="s">
        <v>1</v>
      </c>
      <c r="F30" s="7" t="s">
        <v>19</v>
      </c>
      <c r="G30" s="7">
        <v>100</v>
      </c>
      <c r="H30" s="7">
        <v>0</v>
      </c>
      <c r="I30" s="7" t="s">
        <v>42</v>
      </c>
      <c r="J30" s="7" t="s">
        <v>91</v>
      </c>
      <c r="K30" s="7" t="s">
        <v>150</v>
      </c>
      <c r="L30" s="31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</row>
    <row r="31" spans="1:98" x14ac:dyDescent="0.2">
      <c r="A31" s="17"/>
      <c r="B31" s="32" t="s">
        <v>66</v>
      </c>
      <c r="C31" s="33"/>
      <c r="D31" s="19"/>
      <c r="E31" s="22"/>
      <c r="F31" s="22"/>
      <c r="G31" s="22"/>
      <c r="H31" s="22"/>
      <c r="I31" s="22"/>
      <c r="J31" s="22"/>
      <c r="K31" s="22"/>
      <c r="L31" s="22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</row>
    <row r="32" spans="1:98" ht="28.5" customHeight="1" x14ac:dyDescent="0.2">
      <c r="A32" s="12">
        <v>22</v>
      </c>
      <c r="B32" s="24" t="s">
        <v>151</v>
      </c>
      <c r="C32" s="18">
        <v>103405</v>
      </c>
      <c r="D32" s="8">
        <f t="shared" si="1"/>
        <v>57447.222222222219</v>
      </c>
      <c r="E32" s="7" t="s">
        <v>1</v>
      </c>
      <c r="F32" s="7" t="s">
        <v>19</v>
      </c>
      <c r="G32" s="7">
        <v>100</v>
      </c>
      <c r="H32" s="7">
        <v>0</v>
      </c>
      <c r="I32" s="7" t="s">
        <v>65</v>
      </c>
      <c r="J32" s="7" t="s">
        <v>65</v>
      </c>
      <c r="K32" s="7" t="s">
        <v>32</v>
      </c>
      <c r="L32" s="31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</row>
    <row r="33" spans="1:98" x14ac:dyDescent="0.2">
      <c r="A33" s="34" t="s">
        <v>86</v>
      </c>
      <c r="B33" s="35" t="s">
        <v>99</v>
      </c>
      <c r="C33" s="83">
        <f>SUM(C21:C30)+C32</f>
        <v>1940505</v>
      </c>
      <c r="D33" s="36">
        <f>SUM(D21:D30)+D32</f>
        <v>1078058.3333333333</v>
      </c>
      <c r="E33" s="37"/>
      <c r="F33" s="37"/>
      <c r="G33" s="37"/>
      <c r="H33" s="37"/>
      <c r="I33" s="37"/>
      <c r="J33" s="37"/>
      <c r="K33" s="37"/>
      <c r="L33" s="38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</row>
    <row r="34" spans="1:98" x14ac:dyDescent="0.2">
      <c r="A34" s="99" t="s">
        <v>103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</row>
    <row r="35" spans="1:98" x14ac:dyDescent="0.2">
      <c r="A35" s="92" t="s">
        <v>13</v>
      </c>
      <c r="B35" s="103"/>
      <c r="C35" s="64"/>
      <c r="D35" s="61"/>
      <c r="E35" s="70"/>
      <c r="F35" s="70"/>
      <c r="G35" s="70"/>
      <c r="H35" s="70"/>
      <c r="I35" s="70"/>
      <c r="J35" s="61"/>
      <c r="K35" s="70"/>
      <c r="L35" s="70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</row>
    <row r="36" spans="1:98" ht="25.5" x14ac:dyDescent="0.2">
      <c r="A36" s="12">
        <v>23</v>
      </c>
      <c r="B36" s="24" t="s">
        <v>104</v>
      </c>
      <c r="C36" s="11">
        <v>310700</v>
      </c>
      <c r="D36" s="8">
        <f t="shared" ref="D36:D42" si="2">C36/$N$3</f>
        <v>172611.11111111109</v>
      </c>
      <c r="E36" s="7" t="s">
        <v>2</v>
      </c>
      <c r="F36" s="28" t="s">
        <v>18</v>
      </c>
      <c r="G36" s="7">
        <v>100</v>
      </c>
      <c r="H36" s="7">
        <v>0</v>
      </c>
      <c r="I36" s="7" t="s">
        <v>42</v>
      </c>
      <c r="J36" s="7" t="s">
        <v>71</v>
      </c>
      <c r="K36" s="7" t="s">
        <v>150</v>
      </c>
      <c r="L36" s="31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</row>
    <row r="37" spans="1:98" ht="25.5" x14ac:dyDescent="0.2">
      <c r="A37" s="12">
        <v>24</v>
      </c>
      <c r="B37" s="29" t="s">
        <v>138</v>
      </c>
      <c r="C37" s="11">
        <v>117000</v>
      </c>
      <c r="D37" s="8">
        <f t="shared" si="2"/>
        <v>65000</v>
      </c>
      <c r="E37" s="7" t="s">
        <v>1</v>
      </c>
      <c r="F37" s="28" t="s">
        <v>19</v>
      </c>
      <c r="G37" s="7">
        <v>100</v>
      </c>
      <c r="H37" s="7">
        <v>0</v>
      </c>
      <c r="I37" s="7" t="s">
        <v>65</v>
      </c>
      <c r="J37" s="7" t="s">
        <v>91</v>
      </c>
      <c r="K37" s="7" t="s">
        <v>150</v>
      </c>
      <c r="L37" s="31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</row>
    <row r="38" spans="1:98" ht="22.5" customHeight="1" x14ac:dyDescent="0.2">
      <c r="A38" s="12">
        <v>25</v>
      </c>
      <c r="B38" s="24" t="s">
        <v>105</v>
      </c>
      <c r="C38" s="11">
        <v>84000</v>
      </c>
      <c r="D38" s="8">
        <f t="shared" si="2"/>
        <v>46666.666666666664</v>
      </c>
      <c r="E38" s="7" t="s">
        <v>1</v>
      </c>
      <c r="F38" s="28" t="s">
        <v>19</v>
      </c>
      <c r="G38" s="7">
        <v>100</v>
      </c>
      <c r="H38" s="7">
        <v>0</v>
      </c>
      <c r="I38" s="7" t="s">
        <v>65</v>
      </c>
      <c r="J38" s="7" t="s">
        <v>46</v>
      </c>
      <c r="K38" s="7" t="s">
        <v>150</v>
      </c>
      <c r="L38" s="31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</row>
    <row r="39" spans="1:98" ht="27" customHeight="1" x14ac:dyDescent="0.2">
      <c r="A39" s="12">
        <v>26</v>
      </c>
      <c r="B39" s="24" t="s">
        <v>106</v>
      </c>
      <c r="C39" s="11">
        <v>90000</v>
      </c>
      <c r="D39" s="8">
        <f t="shared" si="2"/>
        <v>50000</v>
      </c>
      <c r="E39" s="7" t="s">
        <v>1</v>
      </c>
      <c r="F39" s="28" t="s">
        <v>19</v>
      </c>
      <c r="G39" s="7">
        <v>100</v>
      </c>
      <c r="H39" s="7">
        <v>0</v>
      </c>
      <c r="I39" s="7" t="s">
        <v>65</v>
      </c>
      <c r="J39" s="7" t="s">
        <v>70</v>
      </c>
      <c r="K39" s="7" t="s">
        <v>150</v>
      </c>
      <c r="L39" s="31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</row>
    <row r="40" spans="1:98" x14ac:dyDescent="0.2">
      <c r="A40" s="12">
        <v>27</v>
      </c>
      <c r="B40" s="24" t="s">
        <v>107</v>
      </c>
      <c r="C40" s="11">
        <v>205000</v>
      </c>
      <c r="D40" s="8">
        <f t="shared" si="2"/>
        <v>113888.88888888889</v>
      </c>
      <c r="E40" s="7" t="s">
        <v>1</v>
      </c>
      <c r="F40" s="28" t="s">
        <v>18</v>
      </c>
      <c r="G40" s="7">
        <v>100</v>
      </c>
      <c r="H40" s="7">
        <v>0</v>
      </c>
      <c r="I40" s="7" t="s">
        <v>63</v>
      </c>
      <c r="J40" s="7" t="s">
        <v>152</v>
      </c>
      <c r="K40" s="7" t="s">
        <v>32</v>
      </c>
      <c r="L40" s="31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</row>
    <row r="41" spans="1:98" ht="25.5" x14ac:dyDescent="0.2">
      <c r="A41" s="12">
        <v>28</v>
      </c>
      <c r="B41" s="24" t="s">
        <v>97</v>
      </c>
      <c r="C41" s="11">
        <v>39000</v>
      </c>
      <c r="D41" s="8">
        <f t="shared" si="2"/>
        <v>21666.666666666668</v>
      </c>
      <c r="E41" s="7" t="s">
        <v>1</v>
      </c>
      <c r="F41" s="28" t="s">
        <v>19</v>
      </c>
      <c r="G41" s="7">
        <v>100</v>
      </c>
      <c r="H41" s="7">
        <v>0</v>
      </c>
      <c r="I41" s="7" t="s">
        <v>39</v>
      </c>
      <c r="J41" s="7" t="s">
        <v>42</v>
      </c>
      <c r="K41" s="7" t="s">
        <v>32</v>
      </c>
      <c r="L41" s="31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</row>
    <row r="42" spans="1:98" x14ac:dyDescent="0.2">
      <c r="A42" s="12">
        <v>29</v>
      </c>
      <c r="B42" s="24" t="s">
        <v>98</v>
      </c>
      <c r="C42" s="11">
        <v>159000</v>
      </c>
      <c r="D42" s="8">
        <f t="shared" si="2"/>
        <v>88333.333333333328</v>
      </c>
      <c r="E42" s="4" t="s">
        <v>1</v>
      </c>
      <c r="F42" s="28" t="s">
        <v>19</v>
      </c>
      <c r="G42" s="7">
        <v>100</v>
      </c>
      <c r="H42" s="7">
        <v>0</v>
      </c>
      <c r="I42" s="7" t="s">
        <v>42</v>
      </c>
      <c r="J42" s="7" t="s">
        <v>70</v>
      </c>
      <c r="K42" s="7" t="s">
        <v>150</v>
      </c>
      <c r="L42" s="31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</row>
    <row r="43" spans="1:98" x14ac:dyDescent="0.2">
      <c r="A43" s="101" t="s">
        <v>66</v>
      </c>
      <c r="B43" s="105"/>
      <c r="C43" s="82"/>
      <c r="D43" s="19"/>
      <c r="E43" s="26"/>
      <c r="F43" s="26"/>
      <c r="G43" s="26"/>
      <c r="H43" s="26"/>
      <c r="I43" s="26"/>
      <c r="J43" s="26"/>
      <c r="K43" s="26"/>
      <c r="L43" s="26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</row>
    <row r="44" spans="1:98" ht="27.75" customHeight="1" x14ac:dyDescent="0.2">
      <c r="A44" s="4">
        <v>30</v>
      </c>
      <c r="B44" s="24" t="s">
        <v>162</v>
      </c>
      <c r="C44" s="8">
        <v>122744</v>
      </c>
      <c r="D44" s="8">
        <f t="shared" ref="D44:D45" si="3">C44/$N$3</f>
        <v>68191.111111111109</v>
      </c>
      <c r="E44" s="4" t="s">
        <v>24</v>
      </c>
      <c r="F44" s="4" t="s">
        <v>19</v>
      </c>
      <c r="G44" s="4">
        <v>100</v>
      </c>
      <c r="H44" s="4">
        <v>0</v>
      </c>
      <c r="I44" s="7" t="s">
        <v>63</v>
      </c>
      <c r="J44" s="7" t="s">
        <v>46</v>
      </c>
      <c r="K44" s="7" t="s">
        <v>150</v>
      </c>
      <c r="L44" s="31" t="s">
        <v>134</v>
      </c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</row>
    <row r="45" spans="1:98" ht="27.75" customHeight="1" x14ac:dyDescent="0.2">
      <c r="A45" s="4">
        <v>31</v>
      </c>
      <c r="B45" s="39" t="s">
        <v>163</v>
      </c>
      <c r="C45" s="8">
        <v>70131</v>
      </c>
      <c r="D45" s="8">
        <f t="shared" si="3"/>
        <v>38961.666666666664</v>
      </c>
      <c r="E45" s="4" t="s">
        <v>24</v>
      </c>
      <c r="F45" s="4" t="s">
        <v>19</v>
      </c>
      <c r="G45" s="4">
        <v>100</v>
      </c>
      <c r="H45" s="4">
        <v>0</v>
      </c>
      <c r="I45" s="7" t="s">
        <v>63</v>
      </c>
      <c r="J45" s="4" t="s">
        <v>42</v>
      </c>
      <c r="K45" s="7" t="s">
        <v>32</v>
      </c>
      <c r="L45" s="31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</row>
    <row r="46" spans="1:98" x14ac:dyDescent="0.2">
      <c r="A46" s="34" t="s">
        <v>86</v>
      </c>
      <c r="B46" s="35" t="s">
        <v>103</v>
      </c>
      <c r="C46" s="84">
        <f>SUM(C36:C42)+C44+C45</f>
        <v>1197575</v>
      </c>
      <c r="D46" s="15">
        <f>SUM(D36:D42)+D44+D45</f>
        <v>665319.44444444438</v>
      </c>
      <c r="E46" s="35"/>
      <c r="F46" s="35"/>
      <c r="G46" s="35"/>
      <c r="H46" s="35"/>
      <c r="I46" s="35"/>
      <c r="J46" s="35"/>
      <c r="K46" s="35"/>
      <c r="L46" s="65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</row>
    <row r="47" spans="1:98" x14ac:dyDescent="0.2">
      <c r="A47" s="99" t="s">
        <v>108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</row>
    <row r="48" spans="1:98" x14ac:dyDescent="0.2">
      <c r="A48" s="92" t="s">
        <v>13</v>
      </c>
      <c r="B48" s="103"/>
      <c r="C48" s="13"/>
      <c r="D48" s="25"/>
      <c r="E48" s="26"/>
      <c r="F48" s="26"/>
      <c r="G48" s="26"/>
      <c r="H48" s="26"/>
      <c r="I48" s="26"/>
      <c r="J48" s="25"/>
      <c r="K48" s="26"/>
      <c r="L48" s="26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</row>
    <row r="49" spans="1:98" ht="27" customHeight="1" x14ac:dyDescent="0.2">
      <c r="A49" s="12">
        <v>32</v>
      </c>
      <c r="B49" s="29" t="s">
        <v>109</v>
      </c>
      <c r="C49" s="27">
        <v>240000</v>
      </c>
      <c r="D49" s="8">
        <f t="shared" ref="D49:D60" si="4">C49/$N$3</f>
        <v>133333.33333333334</v>
      </c>
      <c r="E49" s="7" t="s">
        <v>1</v>
      </c>
      <c r="F49" s="28" t="s">
        <v>18</v>
      </c>
      <c r="G49" s="7">
        <v>100</v>
      </c>
      <c r="H49" s="7">
        <v>0</v>
      </c>
      <c r="I49" s="7" t="s">
        <v>39</v>
      </c>
      <c r="J49" s="7" t="s">
        <v>71</v>
      </c>
      <c r="K49" s="7" t="s">
        <v>150</v>
      </c>
      <c r="L49" s="31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</row>
    <row r="50" spans="1:98" ht="24" customHeight="1" x14ac:dyDescent="0.2">
      <c r="A50" s="12">
        <v>33</v>
      </c>
      <c r="B50" s="29" t="s">
        <v>110</v>
      </c>
      <c r="C50" s="27">
        <v>192200</v>
      </c>
      <c r="D50" s="8">
        <f t="shared" si="4"/>
        <v>106777.77777777778</v>
      </c>
      <c r="E50" s="7" t="s">
        <v>1</v>
      </c>
      <c r="F50" s="28" t="s">
        <v>18</v>
      </c>
      <c r="G50" s="7">
        <v>100</v>
      </c>
      <c r="H50" s="7">
        <v>0</v>
      </c>
      <c r="I50" s="7" t="s">
        <v>65</v>
      </c>
      <c r="J50" s="7" t="s">
        <v>112</v>
      </c>
      <c r="K50" s="7" t="s">
        <v>150</v>
      </c>
      <c r="L50" s="31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</row>
    <row r="51" spans="1:98" ht="25.5" x14ac:dyDescent="0.2">
      <c r="A51" s="12">
        <v>34</v>
      </c>
      <c r="B51" s="29" t="s">
        <v>111</v>
      </c>
      <c r="C51" s="27">
        <v>136500</v>
      </c>
      <c r="D51" s="8">
        <f t="shared" si="4"/>
        <v>75833.333333333328</v>
      </c>
      <c r="E51" s="7" t="s">
        <v>1</v>
      </c>
      <c r="F51" s="28" t="s">
        <v>19</v>
      </c>
      <c r="G51" s="7">
        <v>100</v>
      </c>
      <c r="H51" s="7">
        <v>0</v>
      </c>
      <c r="I51" s="7" t="s">
        <v>42</v>
      </c>
      <c r="J51" s="7" t="s">
        <v>91</v>
      </c>
      <c r="K51" s="7" t="s">
        <v>150</v>
      </c>
      <c r="L51" s="31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</row>
    <row r="52" spans="1:98" ht="25.5" x14ac:dyDescent="0.2">
      <c r="A52" s="12">
        <v>35</v>
      </c>
      <c r="B52" s="29" t="s">
        <v>137</v>
      </c>
      <c r="C52" s="27">
        <v>110010</v>
      </c>
      <c r="D52" s="8">
        <f t="shared" si="4"/>
        <v>61116.666666666664</v>
      </c>
      <c r="E52" s="7" t="s">
        <v>1</v>
      </c>
      <c r="F52" s="28" t="s">
        <v>19</v>
      </c>
      <c r="G52" s="7">
        <v>100</v>
      </c>
      <c r="H52" s="7">
        <v>0</v>
      </c>
      <c r="I52" s="7" t="s">
        <v>39</v>
      </c>
      <c r="J52" s="7" t="s">
        <v>112</v>
      </c>
      <c r="K52" s="7" t="s">
        <v>32</v>
      </c>
      <c r="L52" s="31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</row>
    <row r="53" spans="1:98" ht="25.5" x14ac:dyDescent="0.2">
      <c r="A53" s="12">
        <v>36</v>
      </c>
      <c r="B53" s="29" t="s">
        <v>138</v>
      </c>
      <c r="C53" s="27">
        <v>98600</v>
      </c>
      <c r="D53" s="8">
        <f t="shared" si="4"/>
        <v>54777.777777777774</v>
      </c>
      <c r="E53" s="7" t="s">
        <v>1</v>
      </c>
      <c r="F53" s="28" t="s">
        <v>19</v>
      </c>
      <c r="G53" s="7">
        <v>100</v>
      </c>
      <c r="H53" s="7">
        <v>0</v>
      </c>
      <c r="I53" s="7" t="s">
        <v>65</v>
      </c>
      <c r="J53" s="7" t="s">
        <v>112</v>
      </c>
      <c r="K53" s="7" t="s">
        <v>150</v>
      </c>
      <c r="L53" s="31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</row>
    <row r="54" spans="1:98" ht="25.5" x14ac:dyDescent="0.2">
      <c r="A54" s="12">
        <v>37</v>
      </c>
      <c r="B54" s="29" t="s">
        <v>113</v>
      </c>
      <c r="C54" s="27">
        <v>123000</v>
      </c>
      <c r="D54" s="8">
        <f t="shared" si="4"/>
        <v>68333.333333333328</v>
      </c>
      <c r="E54" s="7" t="s">
        <v>1</v>
      </c>
      <c r="F54" s="28" t="s">
        <v>19</v>
      </c>
      <c r="G54" s="7">
        <v>100</v>
      </c>
      <c r="H54" s="7">
        <v>0</v>
      </c>
      <c r="I54" s="7" t="s">
        <v>42</v>
      </c>
      <c r="J54" s="7" t="s">
        <v>71</v>
      </c>
      <c r="K54" s="7" t="s">
        <v>150</v>
      </c>
      <c r="L54" s="31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</row>
    <row r="55" spans="1:98" ht="25.5" x14ac:dyDescent="0.2">
      <c r="A55" s="12">
        <v>38</v>
      </c>
      <c r="B55" s="29" t="s">
        <v>114</v>
      </c>
      <c r="C55" s="27">
        <v>88500</v>
      </c>
      <c r="D55" s="8">
        <f t="shared" si="4"/>
        <v>49166.666666666664</v>
      </c>
      <c r="E55" s="7" t="s">
        <v>1</v>
      </c>
      <c r="F55" s="28" t="s">
        <v>19</v>
      </c>
      <c r="G55" s="7">
        <v>100</v>
      </c>
      <c r="H55" s="7">
        <v>0</v>
      </c>
      <c r="I55" s="7" t="s">
        <v>65</v>
      </c>
      <c r="J55" s="7" t="s">
        <v>70</v>
      </c>
      <c r="K55" s="7" t="s">
        <v>150</v>
      </c>
      <c r="L55" s="31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</row>
    <row r="56" spans="1:98" x14ac:dyDescent="0.2">
      <c r="A56" s="12">
        <v>39</v>
      </c>
      <c r="B56" s="29" t="s">
        <v>139</v>
      </c>
      <c r="C56" s="27">
        <v>30000</v>
      </c>
      <c r="D56" s="8">
        <f t="shared" si="4"/>
        <v>16666.666666666668</v>
      </c>
      <c r="E56" s="7"/>
      <c r="F56" s="28" t="s">
        <v>19</v>
      </c>
      <c r="G56" s="7">
        <v>100</v>
      </c>
      <c r="H56" s="7">
        <v>0</v>
      </c>
      <c r="I56" s="7" t="s">
        <v>42</v>
      </c>
      <c r="J56" s="7" t="s">
        <v>46</v>
      </c>
      <c r="K56" s="7" t="s">
        <v>150</v>
      </c>
      <c r="L56" s="31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</row>
    <row r="57" spans="1:98" ht="18.75" customHeight="1" x14ac:dyDescent="0.2">
      <c r="A57" s="12">
        <v>40</v>
      </c>
      <c r="B57" s="29" t="s">
        <v>133</v>
      </c>
      <c r="C57" s="27">
        <v>191250</v>
      </c>
      <c r="D57" s="8">
        <f t="shared" si="4"/>
        <v>106250</v>
      </c>
      <c r="E57" s="7" t="s">
        <v>1</v>
      </c>
      <c r="F57" s="28" t="s">
        <v>18</v>
      </c>
      <c r="G57" s="7">
        <v>100</v>
      </c>
      <c r="H57" s="7">
        <v>0</v>
      </c>
      <c r="I57" s="7" t="s">
        <v>39</v>
      </c>
      <c r="J57" s="7" t="s">
        <v>71</v>
      </c>
      <c r="K57" s="7" t="s">
        <v>150</v>
      </c>
      <c r="L57" s="31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</row>
    <row r="58" spans="1:98" ht="25.5" x14ac:dyDescent="0.2">
      <c r="A58" s="12">
        <v>41</v>
      </c>
      <c r="B58" s="29" t="s">
        <v>115</v>
      </c>
      <c r="C58" s="27">
        <v>110625</v>
      </c>
      <c r="D58" s="8">
        <f t="shared" si="4"/>
        <v>61458.333333333328</v>
      </c>
      <c r="E58" s="7" t="s">
        <v>1</v>
      </c>
      <c r="F58" s="28" t="s">
        <v>19</v>
      </c>
      <c r="G58" s="7">
        <v>100</v>
      </c>
      <c r="H58" s="7">
        <v>0</v>
      </c>
      <c r="I58" s="7" t="s">
        <v>42</v>
      </c>
      <c r="J58" s="7" t="s">
        <v>153</v>
      </c>
      <c r="K58" s="7" t="s">
        <v>150</v>
      </c>
      <c r="L58" s="31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</row>
    <row r="59" spans="1:98" ht="25.5" x14ac:dyDescent="0.2">
      <c r="A59" s="12">
        <v>42</v>
      </c>
      <c r="B59" s="24" t="s">
        <v>97</v>
      </c>
      <c r="C59" s="27">
        <v>72000</v>
      </c>
      <c r="D59" s="8">
        <f t="shared" si="4"/>
        <v>40000</v>
      </c>
      <c r="E59" s="7" t="s">
        <v>1</v>
      </c>
      <c r="F59" s="28" t="s">
        <v>19</v>
      </c>
      <c r="G59" s="7">
        <v>100</v>
      </c>
      <c r="H59" s="7">
        <v>0</v>
      </c>
      <c r="I59" s="7" t="s">
        <v>116</v>
      </c>
      <c r="J59" s="7" t="s">
        <v>167</v>
      </c>
      <c r="K59" s="7" t="s">
        <v>32</v>
      </c>
      <c r="L59" s="31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</row>
    <row r="60" spans="1:98" x14ac:dyDescent="0.2">
      <c r="A60" s="12">
        <v>43</v>
      </c>
      <c r="B60" s="29" t="s">
        <v>98</v>
      </c>
      <c r="C60" s="27">
        <v>127875</v>
      </c>
      <c r="D60" s="8">
        <f t="shared" si="4"/>
        <v>71041.666666666672</v>
      </c>
      <c r="E60" s="7" t="s">
        <v>1</v>
      </c>
      <c r="F60" s="28" t="s">
        <v>19</v>
      </c>
      <c r="G60" s="7">
        <v>100</v>
      </c>
      <c r="H60" s="7">
        <v>0</v>
      </c>
      <c r="I60" s="7" t="s">
        <v>42</v>
      </c>
      <c r="J60" s="7" t="s">
        <v>166</v>
      </c>
      <c r="K60" s="7" t="s">
        <v>150</v>
      </c>
      <c r="L60" s="31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</row>
    <row r="61" spans="1:98" x14ac:dyDescent="0.2">
      <c r="A61" s="34" t="s">
        <v>86</v>
      </c>
      <c r="B61" s="35" t="s">
        <v>117</v>
      </c>
      <c r="C61" s="83">
        <f>SUM(C49:C60)</f>
        <v>1520560</v>
      </c>
      <c r="D61" s="36">
        <f>SUM(D49:D60)</f>
        <v>844755.5555555555</v>
      </c>
      <c r="E61" s="37"/>
      <c r="F61" s="37"/>
      <c r="G61" s="37"/>
      <c r="H61" s="37"/>
      <c r="I61" s="37"/>
      <c r="J61" s="37"/>
      <c r="K61" s="37"/>
      <c r="L61" s="38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</row>
    <row r="62" spans="1:98" x14ac:dyDescent="0.2">
      <c r="A62" s="99" t="s">
        <v>118</v>
      </c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</row>
    <row r="63" spans="1:98" x14ac:dyDescent="0.2">
      <c r="A63" s="92" t="s">
        <v>13</v>
      </c>
      <c r="B63" s="103"/>
      <c r="C63" s="13"/>
      <c r="D63" s="25"/>
      <c r="E63" s="26"/>
      <c r="F63" s="26"/>
      <c r="G63" s="26"/>
      <c r="H63" s="26"/>
      <c r="I63" s="26"/>
      <c r="J63" s="25"/>
      <c r="K63" s="26"/>
      <c r="L63" s="26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</row>
    <row r="64" spans="1:98" x14ac:dyDescent="0.2">
      <c r="A64" s="12">
        <v>44</v>
      </c>
      <c r="B64" s="24" t="s">
        <v>100</v>
      </c>
      <c r="C64" s="11">
        <v>225000</v>
      </c>
      <c r="D64" s="8">
        <f t="shared" ref="D64:D72" si="5">C64/$N$3</f>
        <v>125000</v>
      </c>
      <c r="E64" s="7" t="s">
        <v>1</v>
      </c>
      <c r="F64" s="28" t="s">
        <v>18</v>
      </c>
      <c r="G64" s="7">
        <v>100</v>
      </c>
      <c r="H64" s="7">
        <v>0</v>
      </c>
      <c r="I64" s="7" t="s">
        <v>65</v>
      </c>
      <c r="J64" s="7" t="s">
        <v>91</v>
      </c>
      <c r="K64" s="7" t="s">
        <v>150</v>
      </c>
      <c r="L64" s="31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</row>
    <row r="65" spans="1:98" x14ac:dyDescent="0.2">
      <c r="A65" s="12">
        <v>45</v>
      </c>
      <c r="B65" s="24" t="s">
        <v>101</v>
      </c>
      <c r="C65" s="11">
        <v>180000</v>
      </c>
      <c r="D65" s="8">
        <f t="shared" si="5"/>
        <v>100000</v>
      </c>
      <c r="E65" s="7" t="s">
        <v>33</v>
      </c>
      <c r="F65" s="28" t="s">
        <v>18</v>
      </c>
      <c r="G65" s="7">
        <v>100</v>
      </c>
      <c r="H65" s="7">
        <v>0</v>
      </c>
      <c r="I65" s="7" t="s">
        <v>41</v>
      </c>
      <c r="J65" s="7" t="s">
        <v>91</v>
      </c>
      <c r="K65" s="7" t="s">
        <v>150</v>
      </c>
      <c r="L65" s="31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</row>
    <row r="66" spans="1:98" ht="25.5" x14ac:dyDescent="0.2">
      <c r="A66" s="12">
        <v>46</v>
      </c>
      <c r="B66" s="29" t="s">
        <v>119</v>
      </c>
      <c r="C66" s="11">
        <v>201395</v>
      </c>
      <c r="D66" s="8">
        <f t="shared" si="5"/>
        <v>111886.11111111111</v>
      </c>
      <c r="E66" s="7" t="s">
        <v>33</v>
      </c>
      <c r="F66" s="28" t="s">
        <v>19</v>
      </c>
      <c r="G66" s="7">
        <v>100</v>
      </c>
      <c r="H66" s="7">
        <v>0</v>
      </c>
      <c r="I66" s="7" t="s">
        <v>63</v>
      </c>
      <c r="J66" s="7" t="s">
        <v>71</v>
      </c>
      <c r="K66" s="7" t="s">
        <v>32</v>
      </c>
      <c r="L66" s="31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</row>
    <row r="67" spans="1:98" ht="21" customHeight="1" x14ac:dyDescent="0.2">
      <c r="A67" s="12">
        <v>47</v>
      </c>
      <c r="B67" s="24" t="s">
        <v>158</v>
      </c>
      <c r="C67" s="11">
        <v>123000</v>
      </c>
      <c r="D67" s="8">
        <f t="shared" si="5"/>
        <v>68333.333333333328</v>
      </c>
      <c r="E67" s="7" t="s">
        <v>1</v>
      </c>
      <c r="F67" s="28" t="s">
        <v>19</v>
      </c>
      <c r="G67" s="7">
        <v>100</v>
      </c>
      <c r="H67" s="7">
        <v>0</v>
      </c>
      <c r="I67" s="7" t="s">
        <v>42</v>
      </c>
      <c r="J67" s="7" t="s">
        <v>91</v>
      </c>
      <c r="K67" s="7" t="s">
        <v>150</v>
      </c>
      <c r="L67" s="31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</row>
    <row r="68" spans="1:98" ht="25.5" x14ac:dyDescent="0.2">
      <c r="A68" s="12">
        <v>48</v>
      </c>
      <c r="B68" s="24" t="s">
        <v>120</v>
      </c>
      <c r="C68" s="11">
        <v>118500</v>
      </c>
      <c r="D68" s="8">
        <f t="shared" si="5"/>
        <v>65833.333333333328</v>
      </c>
      <c r="E68" s="7" t="s">
        <v>1</v>
      </c>
      <c r="F68" s="28" t="s">
        <v>19</v>
      </c>
      <c r="G68" s="7">
        <v>100</v>
      </c>
      <c r="H68" s="7">
        <v>0</v>
      </c>
      <c r="I68" s="7" t="s">
        <v>42</v>
      </c>
      <c r="J68" s="7" t="s">
        <v>91</v>
      </c>
      <c r="K68" s="7" t="s">
        <v>150</v>
      </c>
      <c r="L68" s="31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</row>
    <row r="69" spans="1:98" ht="25.5" x14ac:dyDescent="0.2">
      <c r="A69" s="12">
        <v>49</v>
      </c>
      <c r="B69" s="24" t="s">
        <v>121</v>
      </c>
      <c r="C69" s="11">
        <v>204000</v>
      </c>
      <c r="D69" s="8">
        <f t="shared" si="5"/>
        <v>113333.33333333333</v>
      </c>
      <c r="E69" s="7" t="s">
        <v>1</v>
      </c>
      <c r="F69" s="28" t="s">
        <v>18</v>
      </c>
      <c r="G69" s="7">
        <v>100</v>
      </c>
      <c r="H69" s="7">
        <v>0</v>
      </c>
      <c r="I69" s="7" t="s">
        <v>65</v>
      </c>
      <c r="J69" s="7" t="s">
        <v>91</v>
      </c>
      <c r="K69" s="7" t="s">
        <v>150</v>
      </c>
      <c r="L69" s="31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</row>
    <row r="70" spans="1:98" ht="22.5" customHeight="1" x14ac:dyDescent="0.2">
      <c r="A70" s="12">
        <v>50</v>
      </c>
      <c r="B70" s="24" t="s">
        <v>122</v>
      </c>
      <c r="C70" s="11">
        <v>110000</v>
      </c>
      <c r="D70" s="8">
        <f t="shared" si="5"/>
        <v>61111.111111111109</v>
      </c>
      <c r="E70" s="7" t="s">
        <v>1</v>
      </c>
      <c r="F70" s="28" t="s">
        <v>19</v>
      </c>
      <c r="G70" s="7">
        <v>100</v>
      </c>
      <c r="H70" s="7">
        <v>0</v>
      </c>
      <c r="I70" s="7" t="s">
        <v>65</v>
      </c>
      <c r="J70" s="7" t="s">
        <v>42</v>
      </c>
      <c r="K70" s="7" t="s">
        <v>150</v>
      </c>
      <c r="L70" s="31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</row>
    <row r="71" spans="1:98" ht="25.5" x14ac:dyDescent="0.2">
      <c r="A71" s="12">
        <v>51</v>
      </c>
      <c r="B71" s="24" t="s">
        <v>123</v>
      </c>
      <c r="C71" s="11">
        <v>190000</v>
      </c>
      <c r="D71" s="8">
        <f t="shared" si="5"/>
        <v>105555.55555555555</v>
      </c>
      <c r="E71" s="7" t="s">
        <v>33</v>
      </c>
      <c r="F71" s="28" t="s">
        <v>18</v>
      </c>
      <c r="G71" s="7">
        <v>100</v>
      </c>
      <c r="H71" s="7">
        <v>0</v>
      </c>
      <c r="I71" s="7" t="s">
        <v>39</v>
      </c>
      <c r="J71" s="7" t="s">
        <v>71</v>
      </c>
      <c r="K71" s="7" t="s">
        <v>32</v>
      </c>
      <c r="L71" s="31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</row>
    <row r="72" spans="1:98" ht="31.5" customHeight="1" x14ac:dyDescent="0.2">
      <c r="A72" s="12">
        <v>52</v>
      </c>
      <c r="B72" s="24" t="s">
        <v>164</v>
      </c>
      <c r="C72" s="11">
        <v>39588.089999999997</v>
      </c>
      <c r="D72" s="8">
        <f t="shared" si="5"/>
        <v>21993.383333333331</v>
      </c>
      <c r="E72" s="7" t="s">
        <v>1</v>
      </c>
      <c r="F72" s="28" t="s">
        <v>19</v>
      </c>
      <c r="G72" s="7">
        <v>100</v>
      </c>
      <c r="H72" s="7">
        <v>0</v>
      </c>
      <c r="I72" s="7" t="s">
        <v>63</v>
      </c>
      <c r="J72" s="7" t="s">
        <v>46</v>
      </c>
      <c r="K72" s="7" t="s">
        <v>32</v>
      </c>
      <c r="L72" s="31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</row>
    <row r="73" spans="1:98" x14ac:dyDescent="0.2">
      <c r="A73" s="34" t="s">
        <v>86</v>
      </c>
      <c r="B73" s="35" t="s">
        <v>124</v>
      </c>
      <c r="C73" s="83">
        <f>SUM(C64:C72)</f>
        <v>1391483.09</v>
      </c>
      <c r="D73" s="36">
        <f>SUM(D64:D72)</f>
        <v>773046.16111111105</v>
      </c>
      <c r="E73" s="37"/>
      <c r="F73" s="37"/>
      <c r="G73" s="37"/>
      <c r="H73" s="37"/>
      <c r="I73" s="37"/>
      <c r="J73" s="37"/>
      <c r="K73" s="37"/>
      <c r="L73" s="38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</row>
    <row r="74" spans="1:98" x14ac:dyDescent="0.2">
      <c r="A74" s="99" t="s">
        <v>125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</row>
    <row r="75" spans="1:98" ht="12.75" customHeight="1" x14ac:dyDescent="0.2">
      <c r="A75" s="92" t="s">
        <v>13</v>
      </c>
      <c r="B75" s="104"/>
      <c r="C75" s="60"/>
      <c r="D75" s="61"/>
      <c r="E75" s="70"/>
      <c r="F75" s="70"/>
      <c r="G75" s="70"/>
      <c r="H75" s="70"/>
      <c r="I75" s="70"/>
      <c r="J75" s="61"/>
      <c r="K75" s="70"/>
      <c r="L75" s="70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</row>
    <row r="76" spans="1:98" ht="25.5" x14ac:dyDescent="0.2">
      <c r="A76" s="7">
        <v>53</v>
      </c>
      <c r="B76" s="29" t="s">
        <v>127</v>
      </c>
      <c r="C76" s="8">
        <v>99688.47</v>
      </c>
      <c r="D76" s="8">
        <f t="shared" ref="D76:D79" si="6">C76/$N$3</f>
        <v>55382.48333333333</v>
      </c>
      <c r="E76" s="7" t="s">
        <v>1</v>
      </c>
      <c r="F76" s="28" t="s">
        <v>19</v>
      </c>
      <c r="G76" s="7">
        <v>100</v>
      </c>
      <c r="H76" s="7">
        <v>0</v>
      </c>
      <c r="I76" s="7" t="s">
        <v>41</v>
      </c>
      <c r="J76" s="7" t="s">
        <v>70</v>
      </c>
      <c r="K76" s="7" t="s">
        <v>32</v>
      </c>
      <c r="L76" s="31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</row>
    <row r="77" spans="1:98" ht="25.5" x14ac:dyDescent="0.2">
      <c r="A77" s="7">
        <v>54</v>
      </c>
      <c r="B77" s="29" t="s">
        <v>129</v>
      </c>
      <c r="C77" s="8">
        <v>119000</v>
      </c>
      <c r="D77" s="8">
        <f t="shared" si="6"/>
        <v>66111.111111111109</v>
      </c>
      <c r="E77" s="7" t="s">
        <v>1</v>
      </c>
      <c r="F77" s="28" t="s">
        <v>19</v>
      </c>
      <c r="G77" s="7">
        <v>100</v>
      </c>
      <c r="H77" s="7">
        <v>0</v>
      </c>
      <c r="I77" s="7" t="s">
        <v>41</v>
      </c>
      <c r="J77" s="7" t="s">
        <v>71</v>
      </c>
      <c r="K77" s="7" t="s">
        <v>32</v>
      </c>
      <c r="L77" s="31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</row>
    <row r="78" spans="1:98" ht="31.5" customHeight="1" x14ac:dyDescent="0.2">
      <c r="A78" s="7">
        <v>55</v>
      </c>
      <c r="B78" s="29" t="s">
        <v>156</v>
      </c>
      <c r="C78" s="8">
        <v>250000</v>
      </c>
      <c r="D78" s="8">
        <f t="shared" ref="D78" si="7">C78/$N$3</f>
        <v>138888.88888888888</v>
      </c>
      <c r="E78" s="7" t="s">
        <v>1</v>
      </c>
      <c r="F78" s="28" t="s">
        <v>19</v>
      </c>
      <c r="G78" s="7">
        <v>100</v>
      </c>
      <c r="H78" s="7">
        <v>0</v>
      </c>
      <c r="I78" s="7" t="s">
        <v>65</v>
      </c>
      <c r="J78" s="7" t="s">
        <v>71</v>
      </c>
      <c r="K78" s="7" t="s">
        <v>150</v>
      </c>
      <c r="L78" s="31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</row>
    <row r="79" spans="1:98" ht="25.5" x14ac:dyDescent="0.2">
      <c r="A79" s="7">
        <v>56</v>
      </c>
      <c r="B79" s="29" t="s">
        <v>128</v>
      </c>
      <c r="C79" s="8">
        <v>110000</v>
      </c>
      <c r="D79" s="8">
        <f t="shared" si="6"/>
        <v>61111.111111111109</v>
      </c>
      <c r="E79" s="7" t="s">
        <v>1</v>
      </c>
      <c r="F79" s="28" t="s">
        <v>19</v>
      </c>
      <c r="G79" s="7">
        <v>100</v>
      </c>
      <c r="H79" s="7">
        <v>0</v>
      </c>
      <c r="I79" s="7" t="s">
        <v>41</v>
      </c>
      <c r="J79" s="7" t="s">
        <v>91</v>
      </c>
      <c r="K79" s="7" t="s">
        <v>150</v>
      </c>
      <c r="L79" s="31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</row>
    <row r="80" spans="1:98" x14ac:dyDescent="0.2">
      <c r="A80" s="90" t="s">
        <v>14</v>
      </c>
      <c r="B80" s="91"/>
      <c r="C80" s="3"/>
      <c r="D80" s="62">
        <f t="shared" ref="D80:D82" si="8">C80/1.8</f>
        <v>0</v>
      </c>
      <c r="E80" s="1"/>
      <c r="F80" s="1"/>
      <c r="G80" s="2"/>
      <c r="H80" s="2"/>
      <c r="I80" s="2"/>
      <c r="J80" s="2"/>
      <c r="K80" s="2"/>
      <c r="L80" s="71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</row>
    <row r="81" spans="1:98" ht="63.75" x14ac:dyDescent="0.2">
      <c r="A81" s="5">
        <v>57</v>
      </c>
      <c r="B81" s="29" t="s">
        <v>87</v>
      </c>
      <c r="C81" s="11">
        <v>258000</v>
      </c>
      <c r="D81" s="8">
        <f t="shared" ref="D81:D83" si="9">C81/$N$3</f>
        <v>143333.33333333334</v>
      </c>
      <c r="E81" s="10" t="s">
        <v>67</v>
      </c>
      <c r="F81" s="7" t="s">
        <v>18</v>
      </c>
      <c r="G81" s="7">
        <v>100</v>
      </c>
      <c r="H81" s="7">
        <v>0</v>
      </c>
      <c r="I81" s="7" t="s">
        <v>39</v>
      </c>
      <c r="J81" s="7" t="s">
        <v>46</v>
      </c>
      <c r="K81" s="7" t="s">
        <v>150</v>
      </c>
      <c r="L81" s="31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</row>
    <row r="82" spans="1:98" x14ac:dyDescent="0.2">
      <c r="A82" s="101" t="s">
        <v>66</v>
      </c>
      <c r="B82" s="102"/>
      <c r="C82" s="81"/>
      <c r="D82" s="19">
        <f t="shared" si="8"/>
        <v>0</v>
      </c>
      <c r="E82" s="26"/>
      <c r="F82" s="26"/>
      <c r="G82" s="26"/>
      <c r="H82" s="26"/>
      <c r="I82" s="26"/>
      <c r="J82" s="26"/>
      <c r="K82" s="26"/>
      <c r="L82" s="26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</row>
    <row r="83" spans="1:98" s="21" customFormat="1" ht="25.5" x14ac:dyDescent="0.2">
      <c r="A83" s="7">
        <v>58</v>
      </c>
      <c r="B83" s="29" t="s">
        <v>80</v>
      </c>
      <c r="C83" s="11">
        <v>100000</v>
      </c>
      <c r="D83" s="8">
        <f t="shared" si="9"/>
        <v>55555.555555555555</v>
      </c>
      <c r="E83" s="7" t="s">
        <v>24</v>
      </c>
      <c r="F83" s="28" t="s">
        <v>19</v>
      </c>
      <c r="G83" s="7">
        <v>100</v>
      </c>
      <c r="H83" s="7">
        <v>0</v>
      </c>
      <c r="I83" s="7" t="s">
        <v>36</v>
      </c>
      <c r="J83" s="7" t="s">
        <v>91</v>
      </c>
      <c r="K83" s="7" t="s">
        <v>150</v>
      </c>
      <c r="L83" s="31" t="s">
        <v>85</v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</row>
    <row r="84" spans="1:98" x14ac:dyDescent="0.2">
      <c r="A84" s="34" t="s">
        <v>86</v>
      </c>
      <c r="B84" s="43" t="s">
        <v>125</v>
      </c>
      <c r="C84" s="83">
        <f>SUM(C76:C83)</f>
        <v>936688.47</v>
      </c>
      <c r="D84" s="36">
        <f>SUM(D76:D83)</f>
        <v>520382.48333333334</v>
      </c>
      <c r="E84" s="63"/>
      <c r="F84" s="63"/>
      <c r="G84" s="63"/>
      <c r="H84" s="63"/>
      <c r="I84" s="63"/>
      <c r="J84" s="63"/>
      <c r="K84" s="63"/>
      <c r="L84" s="63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</row>
    <row r="85" spans="1:98" ht="24" customHeight="1" x14ac:dyDescent="0.2">
      <c r="A85" s="99" t="s">
        <v>126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</row>
    <row r="86" spans="1:98" x14ac:dyDescent="0.2">
      <c r="A86" s="92" t="s">
        <v>13</v>
      </c>
      <c r="B86" s="100"/>
      <c r="C86" s="23"/>
      <c r="D86" s="25"/>
      <c r="E86" s="26"/>
      <c r="F86" s="26"/>
      <c r="G86" s="26"/>
      <c r="H86" s="26"/>
      <c r="I86" s="26"/>
      <c r="J86" s="25"/>
      <c r="K86" s="26"/>
      <c r="L86" s="2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</row>
    <row r="87" spans="1:98" s="21" customFormat="1" ht="25.5" x14ac:dyDescent="0.2">
      <c r="A87" s="7">
        <v>59</v>
      </c>
      <c r="B87" s="29" t="s">
        <v>130</v>
      </c>
      <c r="C87" s="6">
        <v>134640.26</v>
      </c>
      <c r="D87" s="8">
        <f t="shared" ref="D87:D94" si="10">C87/$N$3</f>
        <v>74800.14444444445</v>
      </c>
      <c r="E87" s="7" t="s">
        <v>1</v>
      </c>
      <c r="F87" s="28" t="s">
        <v>19</v>
      </c>
      <c r="G87" s="4">
        <v>100</v>
      </c>
      <c r="H87" s="4">
        <v>0</v>
      </c>
      <c r="I87" s="7" t="s">
        <v>41</v>
      </c>
      <c r="J87" s="7" t="s">
        <v>45</v>
      </c>
      <c r="K87" s="7" t="s">
        <v>32</v>
      </c>
      <c r="L87" s="31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</row>
    <row r="88" spans="1:98" ht="25.5" x14ac:dyDescent="0.2">
      <c r="A88" s="7">
        <v>60</v>
      </c>
      <c r="B88" s="29" t="s">
        <v>131</v>
      </c>
      <c r="C88" s="6">
        <v>347379.9</v>
      </c>
      <c r="D88" s="8">
        <f t="shared" si="10"/>
        <v>192988.83333333334</v>
      </c>
      <c r="E88" s="7" t="s">
        <v>1</v>
      </c>
      <c r="F88" s="28" t="s">
        <v>18</v>
      </c>
      <c r="G88" s="7">
        <v>100</v>
      </c>
      <c r="H88" s="7">
        <v>0</v>
      </c>
      <c r="I88" s="7" t="s">
        <v>65</v>
      </c>
      <c r="J88" s="7" t="s">
        <v>42</v>
      </c>
      <c r="K88" s="7" t="s">
        <v>32</v>
      </c>
      <c r="L88" s="31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</row>
    <row r="89" spans="1:98" ht="25.5" x14ac:dyDescent="0.2">
      <c r="A89" s="7">
        <v>61</v>
      </c>
      <c r="B89" s="29" t="s">
        <v>127</v>
      </c>
      <c r="C89" s="6">
        <v>118000</v>
      </c>
      <c r="D89" s="8">
        <f t="shared" si="10"/>
        <v>65555.555555555547</v>
      </c>
      <c r="E89" s="7" t="s">
        <v>1</v>
      </c>
      <c r="F89" s="28" t="s">
        <v>19</v>
      </c>
      <c r="G89" s="4">
        <v>100</v>
      </c>
      <c r="H89" s="4">
        <v>0</v>
      </c>
      <c r="I89" s="7" t="s">
        <v>41</v>
      </c>
      <c r="J89" s="7" t="s">
        <v>91</v>
      </c>
      <c r="K89" s="7" t="s">
        <v>32</v>
      </c>
      <c r="L89" s="31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</row>
    <row r="90" spans="1:98" ht="25.5" x14ac:dyDescent="0.2">
      <c r="A90" s="7">
        <v>62</v>
      </c>
      <c r="B90" s="29" t="s">
        <v>132</v>
      </c>
      <c r="C90" s="6">
        <v>164000</v>
      </c>
      <c r="D90" s="8">
        <f t="shared" si="10"/>
        <v>91111.111111111109</v>
      </c>
      <c r="E90" s="7" t="s">
        <v>1</v>
      </c>
      <c r="F90" s="28" t="s">
        <v>19</v>
      </c>
      <c r="G90" s="4">
        <v>100</v>
      </c>
      <c r="H90" s="4">
        <v>0</v>
      </c>
      <c r="I90" s="7" t="s">
        <v>41</v>
      </c>
      <c r="J90" s="7" t="s">
        <v>70</v>
      </c>
      <c r="K90" s="7" t="s">
        <v>32</v>
      </c>
      <c r="L90" s="31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</row>
    <row r="91" spans="1:98" ht="38.25" x14ac:dyDescent="0.2">
      <c r="A91" s="7">
        <v>63</v>
      </c>
      <c r="B91" s="29" t="s">
        <v>145</v>
      </c>
      <c r="C91" s="6">
        <v>37890</v>
      </c>
      <c r="D91" s="8">
        <f t="shared" si="10"/>
        <v>21050</v>
      </c>
      <c r="E91" s="7" t="s">
        <v>1</v>
      </c>
      <c r="F91" s="28" t="s">
        <v>19</v>
      </c>
      <c r="G91" s="4">
        <v>100</v>
      </c>
      <c r="H91" s="4">
        <v>0</v>
      </c>
      <c r="I91" s="7" t="s">
        <v>41</v>
      </c>
      <c r="J91" s="7" t="s">
        <v>65</v>
      </c>
      <c r="K91" s="7" t="s">
        <v>32</v>
      </c>
      <c r="L91" s="31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</row>
    <row r="92" spans="1:98" ht="38.25" x14ac:dyDescent="0.2">
      <c r="A92" s="7">
        <v>64</v>
      </c>
      <c r="B92" s="29" t="s">
        <v>146</v>
      </c>
      <c r="C92" s="6">
        <v>72110</v>
      </c>
      <c r="D92" s="8">
        <f t="shared" si="10"/>
        <v>40061.111111111109</v>
      </c>
      <c r="E92" s="7" t="s">
        <v>1</v>
      </c>
      <c r="F92" s="28" t="s">
        <v>19</v>
      </c>
      <c r="G92" s="4">
        <v>100</v>
      </c>
      <c r="H92" s="4">
        <v>0</v>
      </c>
      <c r="I92" s="7" t="s">
        <v>42</v>
      </c>
      <c r="J92" s="7" t="s">
        <v>153</v>
      </c>
      <c r="K92" s="7" t="s">
        <v>150</v>
      </c>
      <c r="L92" s="31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</row>
    <row r="93" spans="1:98" ht="25.5" x14ac:dyDescent="0.2">
      <c r="A93" s="7">
        <v>65</v>
      </c>
      <c r="B93" s="29" t="s">
        <v>128</v>
      </c>
      <c r="C93" s="6">
        <v>110000</v>
      </c>
      <c r="D93" s="8">
        <f t="shared" si="10"/>
        <v>61111.111111111109</v>
      </c>
      <c r="E93" s="7" t="s">
        <v>1</v>
      </c>
      <c r="F93" s="28" t="s">
        <v>19</v>
      </c>
      <c r="G93" s="4">
        <v>100</v>
      </c>
      <c r="H93" s="4">
        <v>0</v>
      </c>
      <c r="I93" s="7" t="s">
        <v>41</v>
      </c>
      <c r="J93" s="7" t="s">
        <v>46</v>
      </c>
      <c r="K93" s="7" t="s">
        <v>32</v>
      </c>
      <c r="L93" s="31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</row>
    <row r="94" spans="1:98" ht="38.25" x14ac:dyDescent="0.2">
      <c r="A94" s="7">
        <v>66</v>
      </c>
      <c r="B94" s="29" t="s">
        <v>69</v>
      </c>
      <c r="C94" s="16">
        <v>135000</v>
      </c>
      <c r="D94" s="8">
        <f t="shared" si="10"/>
        <v>75000</v>
      </c>
      <c r="E94" s="28" t="s">
        <v>1</v>
      </c>
      <c r="F94" s="28" t="s">
        <v>19</v>
      </c>
      <c r="G94" s="4">
        <v>100</v>
      </c>
      <c r="H94" s="4">
        <v>0</v>
      </c>
      <c r="I94" s="7" t="s">
        <v>36</v>
      </c>
      <c r="J94" s="7" t="s">
        <v>152</v>
      </c>
      <c r="K94" s="7" t="s">
        <v>32</v>
      </c>
      <c r="L94" s="31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</row>
    <row r="95" spans="1:98" x14ac:dyDescent="0.2">
      <c r="A95" s="90" t="s">
        <v>14</v>
      </c>
      <c r="B95" s="91"/>
      <c r="C95" s="3"/>
      <c r="D95" s="19"/>
      <c r="E95" s="1"/>
      <c r="F95" s="1"/>
      <c r="G95" s="2"/>
      <c r="H95" s="2"/>
      <c r="I95" s="2"/>
      <c r="J95" s="2"/>
      <c r="K95" s="2"/>
      <c r="L95" s="71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</row>
    <row r="96" spans="1:98" ht="25.5" x14ac:dyDescent="0.2">
      <c r="A96" s="5">
        <v>67</v>
      </c>
      <c r="B96" s="29" t="s">
        <v>49</v>
      </c>
      <c r="C96" s="8">
        <v>738581</v>
      </c>
      <c r="D96" s="8">
        <f t="shared" ref="D96:D113" si="11">C96/$N$3</f>
        <v>410322.77777777775</v>
      </c>
      <c r="E96" s="10" t="s">
        <v>67</v>
      </c>
      <c r="F96" s="7" t="s">
        <v>18</v>
      </c>
      <c r="G96" s="7">
        <v>100</v>
      </c>
      <c r="H96" s="7">
        <v>0</v>
      </c>
      <c r="I96" s="7" t="s">
        <v>41</v>
      </c>
      <c r="J96" s="7" t="s">
        <v>42</v>
      </c>
      <c r="K96" s="7" t="s">
        <v>150</v>
      </c>
      <c r="L96" s="31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</row>
    <row r="97" spans="1:98" ht="25.5" x14ac:dyDescent="0.2">
      <c r="A97" s="5">
        <v>68</v>
      </c>
      <c r="B97" s="29" t="s">
        <v>50</v>
      </c>
      <c r="C97" s="8">
        <v>479280</v>
      </c>
      <c r="D97" s="8">
        <f t="shared" si="11"/>
        <v>266266.66666666669</v>
      </c>
      <c r="E97" s="10" t="s">
        <v>67</v>
      </c>
      <c r="F97" s="7" t="s">
        <v>18</v>
      </c>
      <c r="G97" s="7">
        <v>100</v>
      </c>
      <c r="H97" s="7">
        <v>0</v>
      </c>
      <c r="I97" s="7" t="s">
        <v>41</v>
      </c>
      <c r="J97" s="7" t="s">
        <v>42</v>
      </c>
      <c r="K97" s="7" t="s">
        <v>150</v>
      </c>
      <c r="L97" s="31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</row>
    <row r="98" spans="1:98" ht="38.25" x14ac:dyDescent="0.2">
      <c r="A98" s="5">
        <v>69</v>
      </c>
      <c r="B98" s="29" t="s">
        <v>51</v>
      </c>
      <c r="C98" s="8">
        <v>88764</v>
      </c>
      <c r="D98" s="8">
        <f t="shared" si="11"/>
        <v>49313.333333333328</v>
      </c>
      <c r="E98" s="10" t="s">
        <v>24</v>
      </c>
      <c r="F98" s="7" t="s">
        <v>19</v>
      </c>
      <c r="G98" s="7">
        <v>100</v>
      </c>
      <c r="H98" s="7">
        <v>0</v>
      </c>
      <c r="I98" s="7" t="s">
        <v>41</v>
      </c>
      <c r="J98" s="7" t="s">
        <v>42</v>
      </c>
      <c r="K98" s="7" t="s">
        <v>150</v>
      </c>
      <c r="L98" s="31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</row>
    <row r="99" spans="1:98" ht="51" x14ac:dyDescent="0.2">
      <c r="A99" s="5">
        <v>70</v>
      </c>
      <c r="B99" s="29" t="s">
        <v>52</v>
      </c>
      <c r="C99" s="6">
        <v>11393</v>
      </c>
      <c r="D99" s="8">
        <f t="shared" si="11"/>
        <v>6329.4444444444443</v>
      </c>
      <c r="E99" s="14" t="s">
        <v>24</v>
      </c>
      <c r="F99" s="4" t="s">
        <v>19</v>
      </c>
      <c r="G99" s="4">
        <v>100</v>
      </c>
      <c r="H99" s="4">
        <v>0</v>
      </c>
      <c r="I99" s="7" t="s">
        <v>41</v>
      </c>
      <c r="J99" s="7" t="s">
        <v>42</v>
      </c>
      <c r="K99" s="7" t="s">
        <v>150</v>
      </c>
      <c r="L99" s="31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</row>
    <row r="100" spans="1:98" x14ac:dyDescent="0.2">
      <c r="A100" s="5">
        <v>71</v>
      </c>
      <c r="B100" s="29" t="s">
        <v>53</v>
      </c>
      <c r="C100" s="6">
        <v>70722</v>
      </c>
      <c r="D100" s="8">
        <f t="shared" si="11"/>
        <v>39290</v>
      </c>
      <c r="E100" s="14" t="s">
        <v>24</v>
      </c>
      <c r="F100" s="4" t="s">
        <v>19</v>
      </c>
      <c r="G100" s="4">
        <v>100</v>
      </c>
      <c r="H100" s="4">
        <v>0</v>
      </c>
      <c r="I100" s="7" t="s">
        <v>41</v>
      </c>
      <c r="J100" s="7" t="s">
        <v>42</v>
      </c>
      <c r="K100" s="7" t="s">
        <v>150</v>
      </c>
      <c r="L100" s="31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</row>
    <row r="101" spans="1:98" ht="38.25" x14ac:dyDescent="0.2">
      <c r="A101" s="5">
        <v>72</v>
      </c>
      <c r="B101" s="29" t="s">
        <v>64</v>
      </c>
      <c r="C101" s="6">
        <v>492562</v>
      </c>
      <c r="D101" s="8">
        <f t="shared" si="11"/>
        <v>273645.55555555556</v>
      </c>
      <c r="E101" s="14" t="s">
        <v>67</v>
      </c>
      <c r="F101" s="4" t="s">
        <v>19</v>
      </c>
      <c r="G101" s="4">
        <v>100</v>
      </c>
      <c r="H101" s="4">
        <v>0</v>
      </c>
      <c r="I101" s="7" t="s">
        <v>41</v>
      </c>
      <c r="J101" s="7" t="s">
        <v>42</v>
      </c>
      <c r="K101" s="7" t="s">
        <v>150</v>
      </c>
      <c r="L101" s="31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</row>
    <row r="102" spans="1:98" x14ac:dyDescent="0.2">
      <c r="A102" s="5">
        <v>73</v>
      </c>
      <c r="B102" s="29" t="s">
        <v>72</v>
      </c>
      <c r="C102" s="6">
        <v>39760</v>
      </c>
      <c r="D102" s="8">
        <f t="shared" si="11"/>
        <v>22088.888888888887</v>
      </c>
      <c r="E102" s="14" t="s">
        <v>24</v>
      </c>
      <c r="F102" s="4" t="s">
        <v>19</v>
      </c>
      <c r="G102" s="4">
        <v>100</v>
      </c>
      <c r="H102" s="4">
        <v>0</v>
      </c>
      <c r="I102" s="7" t="s">
        <v>41</v>
      </c>
      <c r="J102" s="7" t="s">
        <v>42</v>
      </c>
      <c r="K102" s="7" t="s">
        <v>150</v>
      </c>
      <c r="L102" s="31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</row>
    <row r="103" spans="1:98" ht="25.5" x14ac:dyDescent="0.2">
      <c r="A103" s="5">
        <v>74</v>
      </c>
      <c r="B103" s="29" t="s">
        <v>54</v>
      </c>
      <c r="C103" s="6">
        <v>239600</v>
      </c>
      <c r="D103" s="8">
        <f t="shared" si="11"/>
        <v>133111.11111111109</v>
      </c>
      <c r="E103" s="10" t="s">
        <v>135</v>
      </c>
      <c r="F103" s="4" t="s">
        <v>19</v>
      </c>
      <c r="G103" s="4">
        <v>100</v>
      </c>
      <c r="H103" s="4">
        <v>0</v>
      </c>
      <c r="I103" s="7" t="s">
        <v>41</v>
      </c>
      <c r="J103" s="7" t="s">
        <v>42</v>
      </c>
      <c r="K103" s="7" t="s">
        <v>150</v>
      </c>
      <c r="L103" s="31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</row>
    <row r="104" spans="1:98" x14ac:dyDescent="0.2">
      <c r="A104" s="5">
        <v>75</v>
      </c>
      <c r="B104" s="29" t="s">
        <v>55</v>
      </c>
      <c r="C104" s="8">
        <v>225650</v>
      </c>
      <c r="D104" s="8">
        <f t="shared" si="11"/>
        <v>125361.11111111111</v>
      </c>
      <c r="E104" s="10" t="s">
        <v>135</v>
      </c>
      <c r="F104" s="7" t="s">
        <v>19</v>
      </c>
      <c r="G104" s="7">
        <v>100</v>
      </c>
      <c r="H104" s="7">
        <v>0</v>
      </c>
      <c r="I104" s="7" t="s">
        <v>41</v>
      </c>
      <c r="J104" s="7" t="s">
        <v>42</v>
      </c>
      <c r="K104" s="7" t="s">
        <v>150</v>
      </c>
      <c r="L104" s="31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</row>
    <row r="105" spans="1:98" x14ac:dyDescent="0.2">
      <c r="A105" s="5">
        <v>76</v>
      </c>
      <c r="B105" s="29" t="s">
        <v>56</v>
      </c>
      <c r="C105" s="8">
        <v>850976</v>
      </c>
      <c r="D105" s="8">
        <f t="shared" si="11"/>
        <v>472764.44444444444</v>
      </c>
      <c r="E105" s="10" t="s">
        <v>67</v>
      </c>
      <c r="F105" s="7" t="s">
        <v>18</v>
      </c>
      <c r="G105" s="7">
        <v>100</v>
      </c>
      <c r="H105" s="7">
        <v>0</v>
      </c>
      <c r="I105" s="7" t="s">
        <v>41</v>
      </c>
      <c r="J105" s="7" t="s">
        <v>42</v>
      </c>
      <c r="K105" s="7" t="s">
        <v>150</v>
      </c>
      <c r="L105" s="31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</row>
    <row r="106" spans="1:98" s="21" customFormat="1" x14ac:dyDescent="0.2">
      <c r="A106" s="5">
        <v>77</v>
      </c>
      <c r="B106" s="29" t="s">
        <v>57</v>
      </c>
      <c r="C106" s="6">
        <v>15000</v>
      </c>
      <c r="D106" s="8">
        <f t="shared" si="11"/>
        <v>8333.3333333333339</v>
      </c>
      <c r="E106" s="14" t="s">
        <v>24</v>
      </c>
      <c r="F106" s="4" t="s">
        <v>19</v>
      </c>
      <c r="G106" s="4">
        <v>100</v>
      </c>
      <c r="H106" s="4">
        <v>0</v>
      </c>
      <c r="I106" s="7" t="s">
        <v>65</v>
      </c>
      <c r="J106" s="7" t="s">
        <v>70</v>
      </c>
      <c r="K106" s="7" t="s">
        <v>150</v>
      </c>
      <c r="L106" s="31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</row>
    <row r="107" spans="1:98" s="21" customFormat="1" ht="51" x14ac:dyDescent="0.2">
      <c r="A107" s="5">
        <v>78</v>
      </c>
      <c r="B107" s="29" t="s">
        <v>73</v>
      </c>
      <c r="C107" s="8">
        <v>167925.12</v>
      </c>
      <c r="D107" s="8">
        <f t="shared" si="11"/>
        <v>93291.733333333323</v>
      </c>
      <c r="E107" s="10" t="s">
        <v>24</v>
      </c>
      <c r="F107" s="7" t="s">
        <v>19</v>
      </c>
      <c r="G107" s="7">
        <v>100</v>
      </c>
      <c r="H107" s="7">
        <v>0</v>
      </c>
      <c r="I107" s="7" t="s">
        <v>65</v>
      </c>
      <c r="J107" s="7" t="s">
        <v>70</v>
      </c>
      <c r="K107" s="7" t="s">
        <v>150</v>
      </c>
      <c r="L107" s="31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</row>
    <row r="108" spans="1:98" s="21" customFormat="1" x14ac:dyDescent="0.2">
      <c r="A108" s="5">
        <v>79</v>
      </c>
      <c r="B108" s="29" t="s">
        <v>58</v>
      </c>
      <c r="C108" s="6">
        <v>7000</v>
      </c>
      <c r="D108" s="8">
        <f t="shared" si="11"/>
        <v>3888.8888888888887</v>
      </c>
      <c r="E108" s="14" t="s">
        <v>24</v>
      </c>
      <c r="F108" s="4" t="s">
        <v>19</v>
      </c>
      <c r="G108" s="4">
        <v>100</v>
      </c>
      <c r="H108" s="4">
        <v>0</v>
      </c>
      <c r="I108" s="7" t="s">
        <v>65</v>
      </c>
      <c r="J108" s="7" t="s">
        <v>70</v>
      </c>
      <c r="K108" s="7" t="s">
        <v>150</v>
      </c>
      <c r="L108" s="31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</row>
    <row r="109" spans="1:98" ht="38.25" x14ac:dyDescent="0.2">
      <c r="A109" s="5">
        <v>80</v>
      </c>
      <c r="B109" s="29" t="s">
        <v>74</v>
      </c>
      <c r="C109" s="6">
        <v>35000</v>
      </c>
      <c r="D109" s="8">
        <f t="shared" si="11"/>
        <v>19444.444444444445</v>
      </c>
      <c r="E109" s="14" t="s">
        <v>24</v>
      </c>
      <c r="F109" s="4" t="s">
        <v>19</v>
      </c>
      <c r="G109" s="4">
        <v>100</v>
      </c>
      <c r="H109" s="4">
        <v>0</v>
      </c>
      <c r="I109" s="7" t="s">
        <v>65</v>
      </c>
      <c r="J109" s="7" t="s">
        <v>70</v>
      </c>
      <c r="K109" s="7" t="s">
        <v>150</v>
      </c>
      <c r="L109" s="31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</row>
    <row r="110" spans="1:98" ht="25.5" x14ac:dyDescent="0.2">
      <c r="A110" s="5">
        <v>81</v>
      </c>
      <c r="B110" s="29" t="s">
        <v>59</v>
      </c>
      <c r="C110" s="6">
        <f>49200</f>
        <v>49200</v>
      </c>
      <c r="D110" s="8">
        <f t="shared" si="11"/>
        <v>27333.333333333332</v>
      </c>
      <c r="E110" s="14" t="s">
        <v>24</v>
      </c>
      <c r="F110" s="4" t="s">
        <v>19</v>
      </c>
      <c r="G110" s="4">
        <v>100</v>
      </c>
      <c r="H110" s="4">
        <v>0</v>
      </c>
      <c r="I110" s="7" t="s">
        <v>65</v>
      </c>
      <c r="J110" s="7" t="s">
        <v>70</v>
      </c>
      <c r="K110" s="7" t="s">
        <v>150</v>
      </c>
      <c r="L110" s="31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</row>
    <row r="111" spans="1:98" x14ac:dyDescent="0.2">
      <c r="A111" s="5">
        <v>82</v>
      </c>
      <c r="B111" s="29" t="s">
        <v>60</v>
      </c>
      <c r="C111" s="6">
        <v>60000</v>
      </c>
      <c r="D111" s="8">
        <f t="shared" si="11"/>
        <v>33333.333333333336</v>
      </c>
      <c r="E111" s="14" t="s">
        <v>24</v>
      </c>
      <c r="F111" s="4" t="s">
        <v>19</v>
      </c>
      <c r="G111" s="4">
        <v>100</v>
      </c>
      <c r="H111" s="4">
        <v>0</v>
      </c>
      <c r="I111" s="7" t="s">
        <v>65</v>
      </c>
      <c r="J111" s="7" t="s">
        <v>70</v>
      </c>
      <c r="K111" s="7" t="s">
        <v>150</v>
      </c>
      <c r="L111" s="31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</row>
    <row r="112" spans="1:98" x14ac:dyDescent="0.2">
      <c r="A112" s="5">
        <v>83</v>
      </c>
      <c r="B112" s="29" t="s">
        <v>61</v>
      </c>
      <c r="C112" s="6">
        <v>3000</v>
      </c>
      <c r="D112" s="8">
        <f t="shared" si="11"/>
        <v>1666.6666666666665</v>
      </c>
      <c r="E112" s="14" t="s">
        <v>24</v>
      </c>
      <c r="F112" s="4" t="s">
        <v>19</v>
      </c>
      <c r="G112" s="4">
        <v>100</v>
      </c>
      <c r="H112" s="4">
        <v>0</v>
      </c>
      <c r="I112" s="7" t="s">
        <v>65</v>
      </c>
      <c r="J112" s="7" t="s">
        <v>70</v>
      </c>
      <c r="K112" s="7" t="s">
        <v>150</v>
      </c>
      <c r="L112" s="31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</row>
    <row r="113" spans="1:98" x14ac:dyDescent="0.2">
      <c r="A113" s="5">
        <v>84</v>
      </c>
      <c r="B113" s="29" t="s">
        <v>62</v>
      </c>
      <c r="C113" s="6">
        <v>5000</v>
      </c>
      <c r="D113" s="8">
        <f t="shared" si="11"/>
        <v>2777.7777777777778</v>
      </c>
      <c r="E113" s="14" t="s">
        <v>24</v>
      </c>
      <c r="F113" s="4" t="s">
        <v>19</v>
      </c>
      <c r="G113" s="4">
        <v>100</v>
      </c>
      <c r="H113" s="4">
        <v>0</v>
      </c>
      <c r="I113" s="7" t="s">
        <v>65</v>
      </c>
      <c r="J113" s="7" t="s">
        <v>70</v>
      </c>
      <c r="K113" s="7" t="s">
        <v>150</v>
      </c>
      <c r="L113" s="31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</row>
    <row r="114" spans="1:98" x14ac:dyDescent="0.2">
      <c r="A114" s="34" t="s">
        <v>86</v>
      </c>
      <c r="B114" s="43" t="s">
        <v>126</v>
      </c>
      <c r="C114" s="84">
        <f>SUM(C87:C113)</f>
        <v>4698433.28</v>
      </c>
      <c r="D114" s="15">
        <f>SUM(D87:D113)</f>
        <v>2610240.7111111116</v>
      </c>
      <c r="E114" s="50"/>
      <c r="F114" s="50"/>
      <c r="G114" s="50"/>
      <c r="H114" s="50"/>
      <c r="I114" s="50"/>
      <c r="J114" s="50"/>
      <c r="K114" s="50"/>
      <c r="L114" s="85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</row>
    <row r="115" spans="1:98" s="80" customFormat="1" ht="28.5" customHeight="1" x14ac:dyDescent="0.2">
      <c r="A115" s="95" t="s">
        <v>155</v>
      </c>
      <c r="B115" s="96"/>
      <c r="C115" s="96"/>
      <c r="D115" s="96"/>
      <c r="E115" s="96"/>
      <c r="F115" s="96"/>
      <c r="G115" s="96"/>
      <c r="H115" s="96"/>
      <c r="I115" s="96"/>
      <c r="J115" s="96"/>
      <c r="K115" s="96"/>
      <c r="L115" s="97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  <c r="AZ115" s="79"/>
      <c r="BA115" s="79"/>
      <c r="BB115" s="79"/>
      <c r="BC115" s="79"/>
      <c r="BD115" s="79"/>
      <c r="BE115" s="79"/>
      <c r="BF115" s="79"/>
      <c r="BG115" s="79"/>
      <c r="BH115" s="79"/>
      <c r="BI115" s="79"/>
      <c r="BJ115" s="79"/>
      <c r="BK115" s="79"/>
      <c r="BL115" s="79"/>
      <c r="BM115" s="79"/>
      <c r="BN115" s="79"/>
      <c r="BO115" s="79"/>
      <c r="BP115" s="79"/>
      <c r="BQ115" s="79"/>
      <c r="BR115" s="79"/>
      <c r="BS115" s="79"/>
      <c r="BT115" s="79"/>
      <c r="BU115" s="79"/>
      <c r="BV115" s="79"/>
      <c r="BW115" s="79"/>
      <c r="BX115" s="79"/>
      <c r="BY115" s="79"/>
      <c r="BZ115" s="79"/>
      <c r="CA115" s="79"/>
      <c r="CB115" s="79"/>
      <c r="CC115" s="79"/>
      <c r="CD115" s="79"/>
      <c r="CE115" s="79"/>
      <c r="CF115" s="79"/>
      <c r="CG115" s="79"/>
      <c r="CH115" s="79"/>
      <c r="CI115" s="79"/>
      <c r="CJ115" s="79"/>
      <c r="CK115" s="79"/>
      <c r="CL115" s="79"/>
      <c r="CM115" s="79"/>
      <c r="CN115" s="79"/>
      <c r="CO115" s="79"/>
      <c r="CP115" s="79"/>
      <c r="CQ115" s="79"/>
      <c r="CR115" s="79"/>
      <c r="CS115" s="79"/>
      <c r="CT115" s="79"/>
    </row>
    <row r="116" spans="1:98" x14ac:dyDescent="0.2">
      <c r="A116" s="98" t="s">
        <v>13</v>
      </c>
      <c r="B116" s="98"/>
      <c r="C116" s="23"/>
      <c r="D116" s="25"/>
      <c r="E116" s="26"/>
      <c r="F116" s="26"/>
      <c r="G116" s="26"/>
      <c r="H116" s="26"/>
      <c r="I116" s="26"/>
      <c r="J116" s="25"/>
      <c r="K116" s="26"/>
      <c r="L116" s="26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</row>
    <row r="117" spans="1:98" s="21" customFormat="1" ht="41.25" customHeight="1" x14ac:dyDescent="0.2">
      <c r="A117" s="7">
        <v>87</v>
      </c>
      <c r="B117" s="29" t="s">
        <v>144</v>
      </c>
      <c r="C117" s="8">
        <v>119845</v>
      </c>
      <c r="D117" s="8">
        <f t="shared" ref="D117" si="12">C117/$N$3</f>
        <v>66580.555555555547</v>
      </c>
      <c r="E117" s="7" t="s">
        <v>1</v>
      </c>
      <c r="F117" s="7" t="s">
        <v>19</v>
      </c>
      <c r="G117" s="7">
        <v>100</v>
      </c>
      <c r="H117" s="7">
        <v>0</v>
      </c>
      <c r="I117" s="7" t="s">
        <v>65</v>
      </c>
      <c r="J117" s="7" t="s">
        <v>71</v>
      </c>
      <c r="K117" s="7" t="s">
        <v>32</v>
      </c>
      <c r="L117" s="34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</row>
    <row r="118" spans="1:98" x14ac:dyDescent="0.2">
      <c r="A118" s="98" t="s">
        <v>66</v>
      </c>
      <c r="B118" s="98"/>
      <c r="C118" s="49"/>
      <c r="D118" s="19"/>
      <c r="E118" s="26"/>
      <c r="F118" s="26"/>
      <c r="G118" s="26"/>
      <c r="H118" s="26"/>
      <c r="I118" s="26"/>
      <c r="J118" s="26"/>
      <c r="K118" s="26"/>
      <c r="L118" s="26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</row>
    <row r="119" spans="1:98" ht="51.75" customHeight="1" x14ac:dyDescent="0.2">
      <c r="A119" s="7">
        <v>88</v>
      </c>
      <c r="B119" s="29" t="s">
        <v>28</v>
      </c>
      <c r="C119" s="8">
        <v>80000</v>
      </c>
      <c r="D119" s="8">
        <f t="shared" ref="D119:D121" si="13">C119/$N$3</f>
        <v>44444.444444444445</v>
      </c>
      <c r="E119" s="7" t="s">
        <v>68</v>
      </c>
      <c r="F119" s="7" t="s">
        <v>19</v>
      </c>
      <c r="G119" s="7">
        <v>100</v>
      </c>
      <c r="H119" s="7">
        <v>0</v>
      </c>
      <c r="I119" s="7" t="s">
        <v>40</v>
      </c>
      <c r="J119" s="7" t="s">
        <v>91</v>
      </c>
      <c r="K119" s="7" t="s">
        <v>150</v>
      </c>
      <c r="L119" s="34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</row>
    <row r="120" spans="1:98" ht="63" customHeight="1" x14ac:dyDescent="0.2">
      <c r="A120" s="7">
        <v>89</v>
      </c>
      <c r="B120" s="29" t="s">
        <v>29</v>
      </c>
      <c r="C120" s="8">
        <v>40000</v>
      </c>
      <c r="D120" s="8">
        <f t="shared" si="13"/>
        <v>22222.222222222223</v>
      </c>
      <c r="E120" s="7" t="s">
        <v>79</v>
      </c>
      <c r="F120" s="7" t="s">
        <v>19</v>
      </c>
      <c r="G120" s="7">
        <v>100</v>
      </c>
      <c r="H120" s="7">
        <v>0</v>
      </c>
      <c r="I120" s="7" t="s">
        <v>40</v>
      </c>
      <c r="J120" s="7" t="s">
        <v>153</v>
      </c>
      <c r="K120" s="7" t="s">
        <v>150</v>
      </c>
      <c r="L120" s="34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</row>
    <row r="121" spans="1:98" ht="62.25" customHeight="1" x14ac:dyDescent="0.2">
      <c r="A121" s="7">
        <v>90</v>
      </c>
      <c r="B121" s="29" t="s">
        <v>147</v>
      </c>
      <c r="C121" s="8">
        <v>141000</v>
      </c>
      <c r="D121" s="8">
        <f t="shared" si="13"/>
        <v>78333.333333333328</v>
      </c>
      <c r="E121" s="7" t="s">
        <v>24</v>
      </c>
      <c r="F121" s="7" t="s">
        <v>19</v>
      </c>
      <c r="G121" s="7">
        <v>100</v>
      </c>
      <c r="H121" s="7">
        <v>0</v>
      </c>
      <c r="I121" s="7" t="s">
        <v>65</v>
      </c>
      <c r="J121" s="7" t="s">
        <v>71</v>
      </c>
      <c r="K121" s="7" t="s">
        <v>32</v>
      </c>
      <c r="L121" s="34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</row>
    <row r="122" spans="1:98" ht="12.75" customHeight="1" x14ac:dyDescent="0.2">
      <c r="A122" s="92" t="s">
        <v>13</v>
      </c>
      <c r="B122" s="93"/>
      <c r="C122" s="23"/>
      <c r="D122" s="25"/>
      <c r="E122" s="26"/>
      <c r="F122" s="26"/>
      <c r="G122" s="26"/>
      <c r="H122" s="26"/>
      <c r="I122" s="26"/>
      <c r="J122" s="25"/>
      <c r="K122" s="26"/>
      <c r="L122" s="26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</row>
    <row r="123" spans="1:98" s="21" customFormat="1" ht="30" customHeight="1" x14ac:dyDescent="0.2">
      <c r="A123" s="7">
        <v>91</v>
      </c>
      <c r="B123" s="29" t="s">
        <v>148</v>
      </c>
      <c r="C123" s="8">
        <v>53900</v>
      </c>
      <c r="D123" s="8">
        <f t="shared" ref="D123:D124" si="14">C123/$N$3</f>
        <v>29944.444444444445</v>
      </c>
      <c r="E123" s="7" t="s">
        <v>1</v>
      </c>
      <c r="F123" s="7" t="s">
        <v>19</v>
      </c>
      <c r="G123" s="7">
        <v>100</v>
      </c>
      <c r="H123" s="7">
        <v>0</v>
      </c>
      <c r="I123" s="7" t="s">
        <v>63</v>
      </c>
      <c r="J123" s="7" t="s">
        <v>46</v>
      </c>
      <c r="K123" s="7" t="s">
        <v>32</v>
      </c>
      <c r="L123" s="34"/>
    </row>
    <row r="124" spans="1:98" s="21" customFormat="1" ht="30" customHeight="1" x14ac:dyDescent="0.2">
      <c r="A124" s="7">
        <v>92</v>
      </c>
      <c r="B124" s="24" t="s">
        <v>48</v>
      </c>
      <c r="C124" s="8">
        <f>1021027.5 + 306289</f>
        <v>1327316.5</v>
      </c>
      <c r="D124" s="8">
        <f t="shared" si="14"/>
        <v>737398.0555555555</v>
      </c>
      <c r="E124" s="7" t="s">
        <v>2</v>
      </c>
      <c r="F124" s="7" t="s">
        <v>18</v>
      </c>
      <c r="G124" s="7">
        <v>100</v>
      </c>
      <c r="H124" s="7">
        <v>0</v>
      </c>
      <c r="I124" s="7" t="s">
        <v>35</v>
      </c>
      <c r="J124" s="7" t="s">
        <v>157</v>
      </c>
      <c r="K124" s="7" t="s">
        <v>32</v>
      </c>
      <c r="L124" s="7"/>
      <c r="M124" s="45"/>
      <c r="N124" s="45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</row>
    <row r="125" spans="1:98" s="21" customFormat="1" ht="25.5" x14ac:dyDescent="0.2">
      <c r="A125" s="7">
        <v>93</v>
      </c>
      <c r="B125" s="24" t="s">
        <v>17</v>
      </c>
      <c r="C125" s="8">
        <v>398228.56</v>
      </c>
      <c r="D125" s="8">
        <f t="shared" ref="D125:D127" si="15">C125/$N$3</f>
        <v>221238.08888888889</v>
      </c>
      <c r="E125" s="7" t="s">
        <v>1</v>
      </c>
      <c r="F125" s="7" t="s">
        <v>18</v>
      </c>
      <c r="G125" s="7">
        <v>100</v>
      </c>
      <c r="H125" s="7">
        <v>0</v>
      </c>
      <c r="I125" s="7" t="s">
        <v>35</v>
      </c>
      <c r="J125" s="7" t="s">
        <v>47</v>
      </c>
      <c r="K125" s="7" t="s">
        <v>32</v>
      </c>
      <c r="L125" s="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</row>
    <row r="126" spans="1:98" s="21" customFormat="1" x14ac:dyDescent="0.2">
      <c r="A126" s="7">
        <v>94</v>
      </c>
      <c r="B126" s="40" t="s">
        <v>30</v>
      </c>
      <c r="C126" s="51">
        <v>207300.06</v>
      </c>
      <c r="D126" s="8">
        <f t="shared" si="15"/>
        <v>115166.7</v>
      </c>
      <c r="E126" s="7" t="s">
        <v>33</v>
      </c>
      <c r="F126" s="7" t="s">
        <v>18</v>
      </c>
      <c r="G126" s="7">
        <v>100</v>
      </c>
      <c r="H126" s="7">
        <v>0</v>
      </c>
      <c r="I126" s="7" t="s">
        <v>36</v>
      </c>
      <c r="J126" s="7" t="s">
        <v>38</v>
      </c>
      <c r="K126" s="7" t="s">
        <v>32</v>
      </c>
      <c r="L126" s="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</row>
    <row r="127" spans="1:98" s="21" customFormat="1" x14ac:dyDescent="0.2">
      <c r="A127" s="7">
        <v>95</v>
      </c>
      <c r="B127" s="40" t="s">
        <v>34</v>
      </c>
      <c r="C127" s="8">
        <v>157526.6</v>
      </c>
      <c r="D127" s="8">
        <f t="shared" si="15"/>
        <v>87514.777777777781</v>
      </c>
      <c r="E127" s="7" t="s">
        <v>33</v>
      </c>
      <c r="F127" s="7" t="s">
        <v>18</v>
      </c>
      <c r="G127" s="7">
        <v>100</v>
      </c>
      <c r="H127" s="7">
        <v>0</v>
      </c>
      <c r="I127" s="7" t="s">
        <v>44</v>
      </c>
      <c r="J127" s="7" t="s">
        <v>41</v>
      </c>
      <c r="K127" s="7" t="s">
        <v>32</v>
      </c>
      <c r="L127" s="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</row>
    <row r="128" spans="1:98" s="74" customFormat="1" x14ac:dyDescent="0.2">
      <c r="A128" s="90" t="s">
        <v>14</v>
      </c>
      <c r="B128" s="91"/>
      <c r="C128" s="3"/>
      <c r="D128" s="19"/>
      <c r="E128" s="71"/>
      <c r="F128" s="71"/>
      <c r="G128" s="2"/>
      <c r="H128" s="2"/>
      <c r="I128" s="2"/>
      <c r="J128" s="2"/>
      <c r="K128" s="2"/>
      <c r="L128" s="71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73"/>
      <c r="X128" s="73"/>
      <c r="Y128" s="73"/>
      <c r="Z128" s="73"/>
      <c r="AA128" s="73"/>
      <c r="AB128" s="73"/>
      <c r="AC128" s="73"/>
      <c r="AD128" s="73"/>
      <c r="AE128" s="73"/>
      <c r="AF128" s="73"/>
      <c r="AG128" s="73"/>
      <c r="AH128" s="73"/>
      <c r="AI128" s="73"/>
      <c r="AJ128" s="73"/>
      <c r="AK128" s="73"/>
      <c r="AL128" s="73"/>
      <c r="AM128" s="73"/>
      <c r="AN128" s="73"/>
      <c r="AO128" s="73"/>
      <c r="AP128" s="73"/>
      <c r="AQ128" s="73"/>
      <c r="AR128" s="73"/>
      <c r="AS128" s="73"/>
      <c r="AT128" s="73"/>
      <c r="AU128" s="73"/>
      <c r="AV128" s="73"/>
      <c r="AW128" s="73"/>
      <c r="AX128" s="73"/>
      <c r="AY128" s="73"/>
      <c r="AZ128" s="73"/>
      <c r="BA128" s="73"/>
      <c r="BB128" s="73"/>
      <c r="BC128" s="73"/>
      <c r="BD128" s="73"/>
      <c r="BE128" s="73"/>
      <c r="BF128" s="73"/>
      <c r="BG128" s="73"/>
      <c r="BH128" s="73"/>
      <c r="BI128" s="73"/>
      <c r="BJ128" s="73"/>
      <c r="BK128" s="73"/>
      <c r="BL128" s="73"/>
      <c r="BM128" s="73"/>
      <c r="BN128" s="73"/>
      <c r="BO128" s="73"/>
      <c r="BP128" s="73"/>
      <c r="BQ128" s="73"/>
      <c r="BR128" s="73"/>
      <c r="BS128" s="73"/>
      <c r="BT128" s="73"/>
      <c r="BU128" s="73"/>
      <c r="BV128" s="73"/>
      <c r="BW128" s="73"/>
      <c r="BX128" s="73"/>
      <c r="BY128" s="73"/>
      <c r="BZ128" s="73"/>
      <c r="CA128" s="73"/>
      <c r="CB128" s="73"/>
      <c r="CC128" s="73"/>
      <c r="CD128" s="73"/>
      <c r="CE128" s="73"/>
      <c r="CF128" s="73"/>
      <c r="CG128" s="73"/>
      <c r="CH128" s="73"/>
      <c r="CI128" s="73"/>
      <c r="CJ128" s="73"/>
      <c r="CK128" s="73"/>
      <c r="CL128" s="73"/>
      <c r="CM128" s="73"/>
      <c r="CN128" s="73"/>
      <c r="CO128" s="73"/>
      <c r="CP128" s="73"/>
      <c r="CQ128" s="73"/>
      <c r="CR128" s="73"/>
      <c r="CS128" s="73"/>
      <c r="CT128" s="73"/>
    </row>
    <row r="129" spans="1:98" s="74" customFormat="1" x14ac:dyDescent="0.2">
      <c r="A129" s="9">
        <v>96</v>
      </c>
      <c r="B129" s="40" t="s">
        <v>23</v>
      </c>
      <c r="C129" s="51">
        <v>48422</v>
      </c>
      <c r="D129" s="8">
        <f t="shared" ref="D129:D130" si="16">C129/$N$3</f>
        <v>26901.111111111109</v>
      </c>
      <c r="E129" s="10" t="s">
        <v>24</v>
      </c>
      <c r="F129" s="10" t="s">
        <v>19</v>
      </c>
      <c r="G129" s="10">
        <v>100</v>
      </c>
      <c r="H129" s="10">
        <v>0</v>
      </c>
      <c r="I129" s="7" t="s">
        <v>35</v>
      </c>
      <c r="J129" s="7" t="s">
        <v>40</v>
      </c>
      <c r="K129" s="7" t="s">
        <v>32</v>
      </c>
      <c r="L129" s="7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  <c r="AW129" s="73"/>
      <c r="AX129" s="73"/>
      <c r="AY129" s="73"/>
      <c r="AZ129" s="73"/>
      <c r="BA129" s="73"/>
      <c r="BB129" s="73"/>
      <c r="BC129" s="73"/>
      <c r="BD129" s="73"/>
      <c r="BE129" s="73"/>
      <c r="BF129" s="73"/>
      <c r="BG129" s="73"/>
      <c r="BH129" s="73"/>
      <c r="BI129" s="73"/>
      <c r="BJ129" s="73"/>
      <c r="BK129" s="73"/>
      <c r="BL129" s="73"/>
      <c r="BM129" s="73"/>
      <c r="BN129" s="73"/>
      <c r="BO129" s="73"/>
      <c r="BP129" s="73"/>
      <c r="BQ129" s="73"/>
      <c r="BR129" s="73"/>
      <c r="BS129" s="73"/>
      <c r="BT129" s="73"/>
      <c r="BU129" s="73"/>
      <c r="BV129" s="73"/>
      <c r="BW129" s="73"/>
      <c r="BX129" s="73"/>
      <c r="BY129" s="73"/>
      <c r="BZ129" s="73"/>
      <c r="CA129" s="73"/>
      <c r="CB129" s="73"/>
      <c r="CC129" s="73"/>
      <c r="CD129" s="73"/>
      <c r="CE129" s="73"/>
      <c r="CF129" s="73"/>
      <c r="CG129" s="73"/>
      <c r="CH129" s="73"/>
      <c r="CI129" s="73"/>
      <c r="CJ129" s="73"/>
      <c r="CK129" s="73"/>
      <c r="CL129" s="73"/>
      <c r="CM129" s="73"/>
      <c r="CN129" s="73"/>
      <c r="CO129" s="73"/>
      <c r="CP129" s="73"/>
      <c r="CQ129" s="73"/>
      <c r="CR129" s="73"/>
      <c r="CS129" s="73"/>
      <c r="CT129" s="73"/>
    </row>
    <row r="130" spans="1:98" s="74" customFormat="1" x14ac:dyDescent="0.2">
      <c r="A130" s="9">
        <v>97</v>
      </c>
      <c r="B130" s="40" t="s">
        <v>31</v>
      </c>
      <c r="C130" s="51">
        <v>15907.99</v>
      </c>
      <c r="D130" s="8">
        <f t="shared" si="16"/>
        <v>8837.7722222222219</v>
      </c>
      <c r="E130" s="10" t="s">
        <v>24</v>
      </c>
      <c r="F130" s="10" t="s">
        <v>19</v>
      </c>
      <c r="G130" s="10">
        <v>100</v>
      </c>
      <c r="H130" s="10">
        <v>0</v>
      </c>
      <c r="I130" s="7" t="s">
        <v>40</v>
      </c>
      <c r="J130" s="7" t="s">
        <v>37</v>
      </c>
      <c r="K130" s="7" t="s">
        <v>32</v>
      </c>
      <c r="L130" s="7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  <c r="AT130" s="73"/>
      <c r="AU130" s="73"/>
      <c r="AV130" s="73"/>
      <c r="AW130" s="73"/>
      <c r="AX130" s="73"/>
      <c r="AY130" s="73"/>
      <c r="AZ130" s="73"/>
      <c r="BA130" s="73"/>
      <c r="BB130" s="73"/>
      <c r="BC130" s="73"/>
      <c r="BD130" s="73"/>
      <c r="BE130" s="73"/>
      <c r="BF130" s="73"/>
      <c r="BG130" s="73"/>
      <c r="BH130" s="73"/>
      <c r="BI130" s="73"/>
      <c r="BJ130" s="73"/>
      <c r="BK130" s="73"/>
      <c r="BL130" s="73"/>
      <c r="BM130" s="73"/>
      <c r="BN130" s="73"/>
      <c r="BO130" s="73"/>
      <c r="BP130" s="73"/>
      <c r="BQ130" s="73"/>
      <c r="BR130" s="73"/>
      <c r="BS130" s="73"/>
      <c r="BT130" s="73"/>
      <c r="BU130" s="73"/>
      <c r="BV130" s="73"/>
      <c r="BW130" s="73"/>
      <c r="BX130" s="73"/>
      <c r="BY130" s="73"/>
      <c r="BZ130" s="73"/>
      <c r="CA130" s="73"/>
      <c r="CB130" s="73"/>
      <c r="CC130" s="73"/>
      <c r="CD130" s="73"/>
      <c r="CE130" s="73"/>
      <c r="CF130" s="73"/>
      <c r="CG130" s="73"/>
      <c r="CH130" s="73"/>
      <c r="CI130" s="73"/>
      <c r="CJ130" s="73"/>
      <c r="CK130" s="73"/>
      <c r="CL130" s="73"/>
      <c r="CM130" s="73"/>
      <c r="CN130" s="73"/>
      <c r="CO130" s="73"/>
      <c r="CP130" s="73"/>
      <c r="CQ130" s="73"/>
      <c r="CR130" s="73"/>
      <c r="CS130" s="73"/>
      <c r="CT130" s="73"/>
    </row>
    <row r="131" spans="1:98" s="74" customFormat="1" x14ac:dyDescent="0.2">
      <c r="A131" s="92" t="s">
        <v>66</v>
      </c>
      <c r="B131" s="93"/>
      <c r="C131" s="49"/>
      <c r="D131" s="19"/>
      <c r="E131" s="26"/>
      <c r="F131" s="26"/>
      <c r="G131" s="26"/>
      <c r="H131" s="26"/>
      <c r="I131" s="26"/>
      <c r="J131" s="26"/>
      <c r="K131" s="26"/>
      <c r="L131" s="26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  <c r="AT131" s="73"/>
      <c r="AU131" s="73"/>
      <c r="AV131" s="73"/>
      <c r="AW131" s="73"/>
      <c r="AX131" s="73"/>
      <c r="AY131" s="73"/>
      <c r="AZ131" s="73"/>
      <c r="BA131" s="73"/>
      <c r="BB131" s="73"/>
      <c r="BC131" s="73"/>
      <c r="BD131" s="73"/>
      <c r="BE131" s="73"/>
      <c r="BF131" s="73"/>
      <c r="BG131" s="73"/>
      <c r="BH131" s="73"/>
      <c r="BI131" s="73"/>
      <c r="BJ131" s="73"/>
      <c r="BK131" s="73"/>
      <c r="BL131" s="73"/>
      <c r="BM131" s="73"/>
      <c r="BN131" s="73"/>
      <c r="BO131" s="73"/>
      <c r="BP131" s="73"/>
      <c r="BQ131" s="73"/>
      <c r="BR131" s="73"/>
      <c r="BS131" s="73"/>
      <c r="BT131" s="73"/>
      <c r="BU131" s="73"/>
      <c r="BV131" s="73"/>
      <c r="BW131" s="73"/>
      <c r="BX131" s="73"/>
      <c r="BY131" s="73"/>
      <c r="BZ131" s="73"/>
      <c r="CA131" s="73"/>
      <c r="CB131" s="73"/>
      <c r="CC131" s="73"/>
      <c r="CD131" s="73"/>
      <c r="CE131" s="73"/>
      <c r="CF131" s="73"/>
      <c r="CG131" s="73"/>
      <c r="CH131" s="73"/>
      <c r="CI131" s="73"/>
      <c r="CJ131" s="73"/>
      <c r="CK131" s="73"/>
      <c r="CL131" s="73"/>
      <c r="CM131" s="73"/>
      <c r="CN131" s="73"/>
      <c r="CO131" s="73"/>
      <c r="CP131" s="73"/>
      <c r="CQ131" s="73"/>
      <c r="CR131" s="73"/>
      <c r="CS131" s="73"/>
      <c r="CT131" s="73"/>
    </row>
    <row r="132" spans="1:98" s="74" customFormat="1" ht="35.25" customHeight="1" x14ac:dyDescent="0.2">
      <c r="A132" s="7">
        <v>98</v>
      </c>
      <c r="B132" s="29" t="s">
        <v>25</v>
      </c>
      <c r="C132" s="8">
        <v>108000</v>
      </c>
      <c r="D132" s="8">
        <f t="shared" ref="D132:D133" si="17">C132/$N$3</f>
        <v>60000</v>
      </c>
      <c r="E132" s="7" t="s">
        <v>24</v>
      </c>
      <c r="F132" s="7" t="s">
        <v>19</v>
      </c>
      <c r="G132" s="7">
        <v>100</v>
      </c>
      <c r="H132" s="7">
        <v>0</v>
      </c>
      <c r="I132" s="7" t="s">
        <v>40</v>
      </c>
      <c r="J132" s="7" t="s">
        <v>43</v>
      </c>
      <c r="K132" s="7" t="s">
        <v>32</v>
      </c>
      <c r="L132" s="7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3"/>
      <c r="X132" s="73"/>
      <c r="Y132" s="73"/>
      <c r="Z132" s="73"/>
      <c r="AA132" s="73"/>
      <c r="AB132" s="73"/>
      <c r="AC132" s="73"/>
      <c r="AD132" s="73"/>
      <c r="AE132" s="73"/>
      <c r="AF132" s="73"/>
      <c r="AG132" s="73"/>
      <c r="AH132" s="73"/>
      <c r="AI132" s="73"/>
      <c r="AJ132" s="73"/>
      <c r="AK132" s="73"/>
      <c r="AL132" s="73"/>
      <c r="AM132" s="73"/>
      <c r="AN132" s="73"/>
      <c r="AO132" s="73"/>
      <c r="AP132" s="73"/>
      <c r="AQ132" s="73"/>
      <c r="AR132" s="73"/>
      <c r="AS132" s="73"/>
      <c r="AT132" s="73"/>
      <c r="AU132" s="73"/>
      <c r="AV132" s="73"/>
      <c r="AW132" s="73"/>
      <c r="AX132" s="73"/>
      <c r="AY132" s="73"/>
      <c r="AZ132" s="73"/>
      <c r="BA132" s="73"/>
      <c r="BB132" s="73"/>
      <c r="BC132" s="73"/>
      <c r="BD132" s="73"/>
      <c r="BE132" s="73"/>
      <c r="BF132" s="73"/>
      <c r="BG132" s="73"/>
      <c r="BH132" s="73"/>
      <c r="BI132" s="73"/>
      <c r="BJ132" s="73"/>
      <c r="BK132" s="73"/>
      <c r="BL132" s="73"/>
      <c r="BM132" s="73"/>
      <c r="BN132" s="73"/>
      <c r="BO132" s="73"/>
      <c r="BP132" s="73"/>
      <c r="BQ132" s="73"/>
      <c r="BR132" s="73"/>
      <c r="BS132" s="73"/>
      <c r="BT132" s="73"/>
      <c r="BU132" s="73"/>
      <c r="BV132" s="73"/>
      <c r="BW132" s="73"/>
      <c r="BX132" s="73"/>
      <c r="BY132" s="73"/>
      <c r="BZ132" s="73"/>
      <c r="CA132" s="73"/>
      <c r="CB132" s="73"/>
      <c r="CC132" s="73"/>
      <c r="CD132" s="73"/>
      <c r="CE132" s="73"/>
      <c r="CF132" s="73"/>
      <c r="CG132" s="73"/>
      <c r="CH132" s="73"/>
      <c r="CI132" s="73"/>
      <c r="CJ132" s="73"/>
      <c r="CK132" s="73"/>
      <c r="CL132" s="73"/>
      <c r="CM132" s="73"/>
      <c r="CN132" s="73"/>
      <c r="CO132" s="73"/>
      <c r="CP132" s="73"/>
      <c r="CQ132" s="73"/>
      <c r="CR132" s="73"/>
      <c r="CS132" s="73"/>
      <c r="CT132" s="73"/>
    </row>
    <row r="133" spans="1:98" s="74" customFormat="1" ht="35.25" customHeight="1" x14ac:dyDescent="0.2">
      <c r="A133" s="7">
        <v>99</v>
      </c>
      <c r="B133" s="29" t="s">
        <v>168</v>
      </c>
      <c r="C133" s="8">
        <v>200000</v>
      </c>
      <c r="D133" s="8">
        <f t="shared" si="17"/>
        <v>111111.11111111111</v>
      </c>
      <c r="E133" s="7" t="s">
        <v>24</v>
      </c>
      <c r="F133" s="7" t="s">
        <v>19</v>
      </c>
      <c r="G133" s="7">
        <v>100</v>
      </c>
      <c r="H133" s="7">
        <v>0</v>
      </c>
      <c r="I133" s="7" t="s">
        <v>169</v>
      </c>
      <c r="J133" s="7" t="s">
        <v>170</v>
      </c>
      <c r="K133" s="7" t="s">
        <v>150</v>
      </c>
      <c r="L133" s="7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3"/>
      <c r="X133" s="73"/>
      <c r="Y133" s="73"/>
      <c r="Z133" s="73"/>
      <c r="AA133" s="73"/>
      <c r="AB133" s="73"/>
      <c r="AC133" s="73"/>
      <c r="AD133" s="73"/>
      <c r="AE133" s="73"/>
      <c r="AF133" s="73"/>
      <c r="AG133" s="73"/>
      <c r="AH133" s="73"/>
      <c r="AI133" s="73"/>
      <c r="AJ133" s="73"/>
      <c r="AK133" s="73"/>
      <c r="AL133" s="73"/>
      <c r="AM133" s="73"/>
      <c r="AN133" s="73"/>
      <c r="AO133" s="73"/>
      <c r="AP133" s="73"/>
      <c r="AQ133" s="73"/>
      <c r="AR133" s="73"/>
      <c r="AS133" s="73"/>
      <c r="AT133" s="73"/>
      <c r="AU133" s="73"/>
      <c r="AV133" s="73"/>
      <c r="AW133" s="73"/>
      <c r="AX133" s="73"/>
      <c r="AY133" s="73"/>
      <c r="AZ133" s="73"/>
      <c r="BA133" s="73"/>
      <c r="BB133" s="73"/>
      <c r="BC133" s="73"/>
      <c r="BD133" s="73"/>
      <c r="BE133" s="73"/>
      <c r="BF133" s="73"/>
      <c r="BG133" s="73"/>
      <c r="BH133" s="73"/>
      <c r="BI133" s="73"/>
      <c r="BJ133" s="73"/>
      <c r="BK133" s="73"/>
      <c r="BL133" s="73"/>
      <c r="BM133" s="73"/>
      <c r="BN133" s="73"/>
      <c r="BO133" s="73"/>
      <c r="BP133" s="73"/>
      <c r="BQ133" s="73"/>
      <c r="BR133" s="73"/>
      <c r="BS133" s="73"/>
      <c r="BT133" s="73"/>
      <c r="BU133" s="73"/>
      <c r="BV133" s="73"/>
      <c r="BW133" s="73"/>
      <c r="BX133" s="73"/>
      <c r="BY133" s="73"/>
      <c r="BZ133" s="73"/>
      <c r="CA133" s="73"/>
      <c r="CB133" s="73"/>
      <c r="CC133" s="73"/>
      <c r="CD133" s="73"/>
      <c r="CE133" s="73"/>
      <c r="CF133" s="73"/>
      <c r="CG133" s="73"/>
      <c r="CH133" s="73"/>
      <c r="CI133" s="73"/>
      <c r="CJ133" s="73"/>
      <c r="CK133" s="73"/>
      <c r="CL133" s="73"/>
      <c r="CM133" s="73"/>
      <c r="CN133" s="73"/>
      <c r="CO133" s="73"/>
      <c r="CP133" s="73"/>
      <c r="CQ133" s="73"/>
      <c r="CR133" s="73"/>
      <c r="CS133" s="73"/>
      <c r="CT133" s="73"/>
    </row>
    <row r="134" spans="1:98" s="74" customFormat="1" ht="48.75" customHeight="1" x14ac:dyDescent="0.2">
      <c r="A134" s="75" t="s">
        <v>86</v>
      </c>
      <c r="B134" s="65" t="s">
        <v>155</v>
      </c>
      <c r="C134" s="20">
        <f>SUM(C116:C133)</f>
        <v>2897446.7100000004</v>
      </c>
      <c r="D134" s="20">
        <f>SUM(D116:D133)</f>
        <v>1609692.6166666665</v>
      </c>
      <c r="E134" s="76"/>
      <c r="F134" s="76"/>
      <c r="G134" s="76"/>
      <c r="H134" s="76"/>
      <c r="I134" s="76"/>
      <c r="J134" s="76"/>
      <c r="K134" s="76"/>
      <c r="L134" s="76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73"/>
      <c r="AC134" s="73"/>
      <c r="AD134" s="73"/>
      <c r="AE134" s="73"/>
      <c r="AF134" s="73"/>
      <c r="AG134" s="73"/>
      <c r="AH134" s="73"/>
      <c r="AI134" s="73"/>
      <c r="AJ134" s="73"/>
      <c r="AK134" s="73"/>
      <c r="AL134" s="73"/>
      <c r="AM134" s="73"/>
      <c r="AN134" s="73"/>
      <c r="AO134" s="73"/>
      <c r="AP134" s="73"/>
      <c r="AQ134" s="73"/>
      <c r="AR134" s="73"/>
      <c r="AS134" s="73"/>
      <c r="AT134" s="73"/>
      <c r="AU134" s="73"/>
      <c r="AV134" s="73"/>
      <c r="AW134" s="73"/>
      <c r="AX134" s="73"/>
      <c r="AY134" s="73"/>
      <c r="AZ134" s="73"/>
      <c r="BA134" s="73"/>
      <c r="BB134" s="73"/>
      <c r="BC134" s="73"/>
      <c r="BD134" s="73"/>
      <c r="BE134" s="73"/>
      <c r="BF134" s="73"/>
      <c r="BG134" s="73"/>
      <c r="BH134" s="73"/>
      <c r="BI134" s="73"/>
      <c r="BJ134" s="73"/>
      <c r="BK134" s="73"/>
      <c r="BL134" s="73"/>
      <c r="BM134" s="73"/>
      <c r="BN134" s="73"/>
      <c r="BO134" s="73"/>
      <c r="BP134" s="73"/>
      <c r="BQ134" s="73"/>
      <c r="BR134" s="73"/>
      <c r="BS134" s="73"/>
      <c r="BT134" s="73"/>
      <c r="BU134" s="73"/>
      <c r="BV134" s="73"/>
      <c r="BW134" s="73"/>
      <c r="BX134" s="73"/>
      <c r="BY134" s="73"/>
      <c r="BZ134" s="73"/>
      <c r="CA134" s="73"/>
      <c r="CB134" s="73"/>
      <c r="CC134" s="73"/>
      <c r="CD134" s="73"/>
      <c r="CE134" s="73"/>
      <c r="CF134" s="73"/>
      <c r="CG134" s="73"/>
      <c r="CH134" s="73"/>
      <c r="CI134" s="73"/>
      <c r="CJ134" s="73"/>
      <c r="CK134" s="73"/>
      <c r="CL134" s="73"/>
      <c r="CM134" s="73"/>
      <c r="CN134" s="73"/>
      <c r="CO134" s="73"/>
      <c r="CP134" s="73"/>
      <c r="CQ134" s="73"/>
      <c r="CR134" s="73"/>
      <c r="CS134" s="73"/>
      <c r="CT134" s="73"/>
    </row>
    <row r="135" spans="1:98" s="53" customFormat="1" ht="30.75" customHeight="1" x14ac:dyDescent="0.2">
      <c r="A135" s="94" t="s">
        <v>86</v>
      </c>
      <c r="B135" s="94"/>
      <c r="C135" s="77">
        <f>SUM(C18,C33,C46,C61,C73,C84,C114,C134)</f>
        <v>16435002.100000001</v>
      </c>
      <c r="D135" s="77">
        <f>SUM(D18,D33,D46,D61,D73,D84,D114,D134)</f>
        <v>9130556.722222222</v>
      </c>
      <c r="E135" s="78"/>
      <c r="F135" s="78"/>
      <c r="G135" s="78"/>
      <c r="H135" s="78"/>
      <c r="I135" s="78"/>
      <c r="J135" s="78"/>
      <c r="K135" s="78"/>
      <c r="L135" s="78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2"/>
      <c r="BJ135" s="52"/>
      <c r="BK135" s="52"/>
      <c r="BL135" s="52"/>
      <c r="BM135" s="52"/>
      <c r="BN135" s="52"/>
      <c r="BO135" s="52"/>
      <c r="BP135" s="52"/>
      <c r="BQ135" s="52"/>
      <c r="BR135" s="52"/>
      <c r="BS135" s="52"/>
      <c r="BT135" s="52"/>
      <c r="BU135" s="52"/>
      <c r="BV135" s="52"/>
      <c r="BW135" s="52"/>
      <c r="BX135" s="52"/>
      <c r="BY135" s="52"/>
      <c r="BZ135" s="52"/>
      <c r="CA135" s="52"/>
      <c r="CB135" s="52"/>
      <c r="CC135" s="52"/>
      <c r="CD135" s="52"/>
      <c r="CE135" s="52"/>
      <c r="CF135" s="52"/>
      <c r="CG135" s="52"/>
      <c r="CH135" s="52"/>
      <c r="CI135" s="52"/>
      <c r="CJ135" s="52"/>
      <c r="CK135" s="52"/>
      <c r="CL135" s="52"/>
      <c r="CM135" s="52"/>
      <c r="CN135" s="52"/>
      <c r="CO135" s="52"/>
      <c r="CP135" s="52"/>
      <c r="CQ135" s="52"/>
      <c r="CR135" s="52"/>
      <c r="CS135" s="52"/>
      <c r="CT135" s="52"/>
    </row>
    <row r="136" spans="1:98" x14ac:dyDescent="0.2"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</row>
    <row r="137" spans="1:98" x14ac:dyDescent="0.2">
      <c r="A137" s="53" t="s">
        <v>84</v>
      </c>
      <c r="C137" s="54"/>
      <c r="D137" s="54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</row>
    <row r="138" spans="1:98" x14ac:dyDescent="0.2">
      <c r="A138" s="47" t="s">
        <v>81</v>
      </c>
      <c r="B138" s="45" t="s">
        <v>82</v>
      </c>
      <c r="C138" s="54"/>
      <c r="D138" s="54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</row>
    <row r="139" spans="1:98" x14ac:dyDescent="0.2">
      <c r="A139" s="48" t="s">
        <v>24</v>
      </c>
      <c r="B139" s="44" t="s">
        <v>0</v>
      </c>
      <c r="C139" s="54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</row>
    <row r="140" spans="1:98" x14ac:dyDescent="0.2">
      <c r="A140" s="47" t="s">
        <v>75</v>
      </c>
      <c r="B140" s="45" t="s">
        <v>76</v>
      </c>
      <c r="C140" s="54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</row>
    <row r="141" spans="1:98" x14ac:dyDescent="0.2">
      <c r="A141" s="47" t="s">
        <v>77</v>
      </c>
      <c r="B141" s="45" t="s">
        <v>78</v>
      </c>
      <c r="C141" s="54"/>
      <c r="D141" s="54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</row>
    <row r="142" spans="1:98" x14ac:dyDescent="0.2">
      <c r="A142" s="47"/>
      <c r="B142" s="45"/>
      <c r="C142" s="54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</row>
    <row r="143" spans="1:98" x14ac:dyDescent="0.2">
      <c r="A143" s="52" t="s">
        <v>83</v>
      </c>
      <c r="B143" s="45"/>
      <c r="D143" s="54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</row>
    <row r="144" spans="1:98" x14ac:dyDescent="0.2">
      <c r="A144" s="48" t="s">
        <v>2</v>
      </c>
      <c r="B144" s="45" t="s">
        <v>26</v>
      </c>
      <c r="C144" s="54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</row>
    <row r="145" spans="1:98" x14ac:dyDescent="0.2">
      <c r="A145" s="48" t="s">
        <v>1</v>
      </c>
      <c r="B145" s="45" t="s">
        <v>27</v>
      </c>
      <c r="C145" s="54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</row>
    <row r="146" spans="1:98" x14ac:dyDescent="0.2">
      <c r="A146" s="47" t="s">
        <v>33</v>
      </c>
      <c r="B146" s="45" t="s">
        <v>149</v>
      </c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</row>
    <row r="147" spans="1:98" x14ac:dyDescent="0.2">
      <c r="C147" s="54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</row>
    <row r="148" spans="1:98" x14ac:dyDescent="0.2">
      <c r="C148" s="54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</row>
    <row r="149" spans="1:98" x14ac:dyDescent="0.2">
      <c r="C149" s="54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</row>
    <row r="150" spans="1:98" x14ac:dyDescent="0.2"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</row>
    <row r="151" spans="1:98" x14ac:dyDescent="0.2">
      <c r="C151" s="54"/>
      <c r="D151" s="55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</row>
    <row r="152" spans="1:98" x14ac:dyDescent="0.2">
      <c r="D152" s="56"/>
      <c r="E152" s="54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</row>
    <row r="153" spans="1:98" x14ac:dyDescent="0.2">
      <c r="C153" s="54"/>
      <c r="D153" s="56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</row>
    <row r="154" spans="1:98" x14ac:dyDescent="0.2">
      <c r="E154" s="54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</row>
    <row r="155" spans="1:98" x14ac:dyDescent="0.2"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</row>
    <row r="156" spans="1:98" x14ac:dyDescent="0.2"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</row>
    <row r="157" spans="1:98" x14ac:dyDescent="0.2"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</row>
    <row r="158" spans="1:98" x14ac:dyDescent="0.2"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</row>
    <row r="159" spans="1:98" x14ac:dyDescent="0.2">
      <c r="C159" s="54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</row>
    <row r="160" spans="1:98" x14ac:dyDescent="0.2"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</row>
    <row r="161" spans="13:98" x14ac:dyDescent="0.2"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</row>
    <row r="162" spans="13:98" x14ac:dyDescent="0.2"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</row>
    <row r="163" spans="13:98" x14ac:dyDescent="0.2"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</row>
    <row r="164" spans="13:98" x14ac:dyDescent="0.2"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</row>
    <row r="165" spans="13:98" x14ac:dyDescent="0.2"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</row>
    <row r="166" spans="13:98" x14ac:dyDescent="0.2"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</row>
    <row r="167" spans="13:98" x14ac:dyDescent="0.2"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</row>
    <row r="168" spans="13:98" x14ac:dyDescent="0.2"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</row>
    <row r="169" spans="13:98" x14ac:dyDescent="0.2"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</row>
    <row r="170" spans="13:98" x14ac:dyDescent="0.2"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</row>
    <row r="171" spans="13:98" x14ac:dyDescent="0.2"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</row>
    <row r="172" spans="13:98" x14ac:dyDescent="0.2"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</row>
    <row r="173" spans="13:98" x14ac:dyDescent="0.2"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</row>
    <row r="174" spans="13:98" x14ac:dyDescent="0.2"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</row>
    <row r="175" spans="13:98" x14ac:dyDescent="0.2"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</row>
    <row r="176" spans="13:98" x14ac:dyDescent="0.2"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</row>
    <row r="177" spans="13:98" x14ac:dyDescent="0.2"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</row>
    <row r="178" spans="13:98" x14ac:dyDescent="0.2"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</row>
    <row r="179" spans="13:98" x14ac:dyDescent="0.2"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</row>
    <row r="180" spans="13:98" x14ac:dyDescent="0.2"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</row>
    <row r="181" spans="13:98" x14ac:dyDescent="0.2"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</row>
    <row r="182" spans="13:98" x14ac:dyDescent="0.2"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</row>
    <row r="183" spans="13:98" x14ac:dyDescent="0.2"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</row>
    <row r="184" spans="13:98" x14ac:dyDescent="0.2"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</row>
    <row r="185" spans="13:98" x14ac:dyDescent="0.2"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</row>
    <row r="186" spans="13:98" x14ac:dyDescent="0.2"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</row>
    <row r="187" spans="13:98" x14ac:dyDescent="0.2"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</row>
    <row r="188" spans="13:98" x14ac:dyDescent="0.2"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</row>
    <row r="189" spans="13:98" x14ac:dyDescent="0.2"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</row>
    <row r="190" spans="13:98" x14ac:dyDescent="0.2"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</row>
    <row r="191" spans="13:98" x14ac:dyDescent="0.2"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</row>
    <row r="192" spans="13:98" x14ac:dyDescent="0.2"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</row>
    <row r="193" spans="13:98" x14ac:dyDescent="0.2"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</row>
    <row r="194" spans="13:98" x14ac:dyDescent="0.2"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</row>
    <row r="195" spans="13:98" x14ac:dyDescent="0.2"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</row>
    <row r="196" spans="13:98" x14ac:dyDescent="0.2"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</row>
    <row r="197" spans="13:98" x14ac:dyDescent="0.2"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</row>
    <row r="198" spans="13:98" x14ac:dyDescent="0.2"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</row>
    <row r="199" spans="13:98" x14ac:dyDescent="0.2"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</row>
    <row r="200" spans="13:98" x14ac:dyDescent="0.2"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</row>
    <row r="201" spans="13:98" x14ac:dyDescent="0.2"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</row>
    <row r="202" spans="13:98" x14ac:dyDescent="0.2"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</row>
    <row r="203" spans="13:98" x14ac:dyDescent="0.2"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</row>
    <row r="204" spans="13:98" x14ac:dyDescent="0.2"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</row>
    <row r="205" spans="13:98" x14ac:dyDescent="0.2"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</row>
    <row r="206" spans="13:98" x14ac:dyDescent="0.2"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</row>
    <row r="207" spans="13:98" x14ac:dyDescent="0.2"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</row>
    <row r="208" spans="13:98" x14ac:dyDescent="0.2"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</row>
    <row r="209" spans="13:98" x14ac:dyDescent="0.2"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</row>
    <row r="210" spans="13:98" x14ac:dyDescent="0.2"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</row>
    <row r="211" spans="13:98" x14ac:dyDescent="0.2"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</row>
    <row r="212" spans="13:98" x14ac:dyDescent="0.2"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  <c r="AY212" s="47"/>
      <c r="AZ212" s="47"/>
      <c r="BA212" s="47"/>
      <c r="BB212" s="47"/>
      <c r="BC212" s="47"/>
      <c r="BD212" s="47"/>
      <c r="BE212" s="47"/>
      <c r="BF212" s="47"/>
      <c r="BG212" s="47"/>
      <c r="BH212" s="47"/>
      <c r="BI212" s="47"/>
      <c r="BJ212" s="47"/>
      <c r="BK212" s="47"/>
      <c r="BL212" s="47"/>
      <c r="BM212" s="47"/>
      <c r="BN212" s="47"/>
      <c r="BO212" s="47"/>
      <c r="BP212" s="47"/>
      <c r="BQ212" s="47"/>
      <c r="BR212" s="47"/>
      <c r="BS212" s="47"/>
      <c r="BT212" s="47"/>
      <c r="BU212" s="47"/>
      <c r="BV212" s="47"/>
      <c r="BW212" s="47"/>
      <c r="BX212" s="47"/>
      <c r="BY212" s="47"/>
      <c r="BZ212" s="47"/>
      <c r="CA212" s="47"/>
      <c r="CB212" s="47"/>
      <c r="CC212" s="47"/>
      <c r="CD212" s="47"/>
      <c r="CE212" s="47"/>
      <c r="CF212" s="47"/>
      <c r="CG212" s="47"/>
      <c r="CH212" s="47"/>
      <c r="CI212" s="47"/>
      <c r="CJ212" s="47"/>
      <c r="CK212" s="47"/>
      <c r="CL212" s="47"/>
      <c r="CM212" s="47"/>
      <c r="CN212" s="47"/>
      <c r="CO212" s="47"/>
      <c r="CP212" s="47"/>
      <c r="CQ212" s="47"/>
      <c r="CR212" s="47"/>
      <c r="CS212" s="47"/>
      <c r="CT212" s="47"/>
    </row>
    <row r="213" spans="13:98" x14ac:dyDescent="0.2"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  <c r="AC213" s="47"/>
      <c r="AD213" s="47"/>
      <c r="AE213" s="47"/>
      <c r="AF213" s="47"/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  <c r="AY213" s="47"/>
      <c r="AZ213" s="47"/>
      <c r="BA213" s="47"/>
      <c r="BB213" s="47"/>
      <c r="BC213" s="47"/>
      <c r="BD213" s="47"/>
      <c r="BE213" s="47"/>
      <c r="BF213" s="47"/>
      <c r="BG213" s="47"/>
      <c r="BH213" s="47"/>
      <c r="BI213" s="47"/>
      <c r="BJ213" s="47"/>
      <c r="BK213" s="47"/>
      <c r="BL213" s="47"/>
      <c r="BM213" s="47"/>
      <c r="BN213" s="47"/>
      <c r="BO213" s="47"/>
      <c r="BP213" s="47"/>
      <c r="BQ213" s="47"/>
      <c r="BR213" s="47"/>
      <c r="BS213" s="47"/>
      <c r="BT213" s="47"/>
      <c r="BU213" s="47"/>
      <c r="BV213" s="47"/>
      <c r="BW213" s="47"/>
      <c r="BX213" s="47"/>
      <c r="BY213" s="47"/>
      <c r="BZ213" s="47"/>
      <c r="CA213" s="47"/>
      <c r="CB213" s="47"/>
      <c r="CC213" s="47"/>
      <c r="CD213" s="47"/>
      <c r="CE213" s="47"/>
      <c r="CF213" s="47"/>
      <c r="CG213" s="47"/>
      <c r="CH213" s="47"/>
      <c r="CI213" s="47"/>
      <c r="CJ213" s="47"/>
      <c r="CK213" s="47"/>
      <c r="CL213" s="47"/>
      <c r="CM213" s="47"/>
      <c r="CN213" s="47"/>
      <c r="CO213" s="47"/>
      <c r="CP213" s="47"/>
      <c r="CQ213" s="47"/>
      <c r="CR213" s="47"/>
      <c r="CS213" s="47"/>
      <c r="CT213" s="47"/>
    </row>
    <row r="214" spans="13:98" x14ac:dyDescent="0.2"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  <c r="AC214" s="47"/>
      <c r="AD214" s="47"/>
      <c r="AE214" s="47"/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  <c r="AY214" s="47"/>
      <c r="AZ214" s="47"/>
      <c r="BA214" s="47"/>
      <c r="BB214" s="47"/>
      <c r="BC214" s="47"/>
      <c r="BD214" s="47"/>
      <c r="BE214" s="47"/>
      <c r="BF214" s="47"/>
      <c r="BG214" s="47"/>
      <c r="BH214" s="47"/>
      <c r="BI214" s="47"/>
      <c r="BJ214" s="47"/>
      <c r="BK214" s="47"/>
      <c r="BL214" s="47"/>
      <c r="BM214" s="47"/>
      <c r="BN214" s="47"/>
      <c r="BO214" s="47"/>
      <c r="BP214" s="47"/>
      <c r="BQ214" s="47"/>
      <c r="BR214" s="47"/>
      <c r="BS214" s="47"/>
      <c r="BT214" s="47"/>
      <c r="BU214" s="47"/>
      <c r="BV214" s="47"/>
      <c r="BW214" s="47"/>
      <c r="BX214" s="47"/>
      <c r="BY214" s="47"/>
      <c r="BZ214" s="47"/>
      <c r="CA214" s="47"/>
      <c r="CB214" s="47"/>
      <c r="CC214" s="47"/>
      <c r="CD214" s="47"/>
      <c r="CE214" s="47"/>
      <c r="CF214" s="47"/>
      <c r="CG214" s="47"/>
      <c r="CH214" s="47"/>
      <c r="CI214" s="47"/>
      <c r="CJ214" s="47"/>
      <c r="CK214" s="47"/>
      <c r="CL214" s="47"/>
      <c r="CM214" s="47"/>
      <c r="CN214" s="47"/>
      <c r="CO214" s="47"/>
      <c r="CP214" s="47"/>
      <c r="CQ214" s="47"/>
      <c r="CR214" s="47"/>
      <c r="CS214" s="47"/>
      <c r="CT214" s="47"/>
    </row>
  </sheetData>
  <mergeCells count="37">
    <mergeCell ref="A20:B20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5:L5"/>
    <mergeCell ref="A6:B6"/>
    <mergeCell ref="A19:L19"/>
    <mergeCell ref="A63:B63"/>
    <mergeCell ref="A74:L74"/>
    <mergeCell ref="A75:B75"/>
    <mergeCell ref="A34:L34"/>
    <mergeCell ref="A35:B35"/>
    <mergeCell ref="A43:B43"/>
    <mergeCell ref="A47:L47"/>
    <mergeCell ref="A48:B48"/>
    <mergeCell ref="A62:L62"/>
    <mergeCell ref="A80:B80"/>
    <mergeCell ref="A85:L85"/>
    <mergeCell ref="A86:B86"/>
    <mergeCell ref="A95:B95"/>
    <mergeCell ref="A82:B82"/>
    <mergeCell ref="A128:B128"/>
    <mergeCell ref="A131:B131"/>
    <mergeCell ref="A135:B135"/>
    <mergeCell ref="A122:B122"/>
    <mergeCell ref="A115:L115"/>
    <mergeCell ref="A116:B116"/>
    <mergeCell ref="A118:B118"/>
  </mergeCells>
  <pageMargins left="0.51181102362204722" right="0.51181102362204722" top="0.78740157480314965" bottom="0.78740157480314965" header="0.31496062992125984" footer="0.31496062992125984"/>
  <pageSetup paperSize="9" scale="66" fitToHeight="0" orientation="landscape" r:id="rId1"/>
  <rowBreaks count="1" manualBreakCount="1">
    <brk id="7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50"/>
  <sheetViews>
    <sheetView workbookViewId="0">
      <selection sqref="A1:L1"/>
    </sheetView>
  </sheetViews>
  <sheetFormatPr defaultRowHeight="12.75" x14ac:dyDescent="0.2"/>
  <cols>
    <col min="1" max="1" width="12.7109375" style="48" customWidth="1"/>
    <col min="2" max="2" width="51.85546875" style="44" customWidth="1"/>
    <col min="3" max="3" width="21.85546875" style="48" customWidth="1"/>
    <col min="4" max="4" width="24.7109375" style="48" customWidth="1"/>
    <col min="5" max="5" width="11.140625" style="48" customWidth="1"/>
    <col min="6" max="6" width="10.5703125" style="48" customWidth="1"/>
    <col min="7" max="7" width="7.42578125" style="48" customWidth="1"/>
    <col min="8" max="8" width="9.140625" style="48" customWidth="1"/>
    <col min="9" max="10" width="14" style="48" customWidth="1"/>
    <col min="11" max="11" width="14.85546875" style="48" customWidth="1"/>
    <col min="12" max="12" width="17.28515625" style="48" customWidth="1"/>
    <col min="13" max="13" width="2.28515625" style="48" customWidth="1"/>
    <col min="14" max="16384" width="9.140625" style="48"/>
  </cols>
  <sheetData>
    <row r="1" spans="1:98" ht="17.25" customHeight="1" x14ac:dyDescent="0.2">
      <c r="A1" s="106" t="s">
        <v>172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8"/>
      <c r="M1" s="46"/>
      <c r="N1" s="46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</row>
    <row r="2" spans="1:98" ht="18.75" customHeight="1" x14ac:dyDescent="0.2">
      <c r="A2" s="109" t="s">
        <v>20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1"/>
      <c r="M2" s="46"/>
      <c r="N2" s="58" t="s">
        <v>154</v>
      </c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</row>
    <row r="3" spans="1:98" ht="12.75" customHeight="1" x14ac:dyDescent="0.2">
      <c r="A3" s="112" t="s">
        <v>3</v>
      </c>
      <c r="B3" s="112" t="s">
        <v>15</v>
      </c>
      <c r="C3" s="112" t="s">
        <v>16</v>
      </c>
      <c r="D3" s="112" t="s">
        <v>22</v>
      </c>
      <c r="E3" s="112" t="s">
        <v>4</v>
      </c>
      <c r="F3" s="112" t="s">
        <v>9</v>
      </c>
      <c r="G3" s="114" t="s">
        <v>10</v>
      </c>
      <c r="H3" s="115"/>
      <c r="I3" s="114" t="s">
        <v>5</v>
      </c>
      <c r="J3" s="115"/>
      <c r="K3" s="112" t="s">
        <v>21</v>
      </c>
      <c r="L3" s="112" t="s">
        <v>6</v>
      </c>
      <c r="M3" s="47"/>
      <c r="N3" s="59">
        <v>1.8</v>
      </c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</row>
    <row r="4" spans="1:98" ht="39.75" customHeight="1" x14ac:dyDescent="0.2">
      <c r="A4" s="113"/>
      <c r="B4" s="113"/>
      <c r="C4" s="113"/>
      <c r="D4" s="113"/>
      <c r="E4" s="113"/>
      <c r="F4" s="113"/>
      <c r="G4" s="88" t="s">
        <v>11</v>
      </c>
      <c r="H4" s="88" t="s">
        <v>12</v>
      </c>
      <c r="I4" s="89" t="s">
        <v>7</v>
      </c>
      <c r="J4" s="89" t="s">
        <v>8</v>
      </c>
      <c r="K4" s="113"/>
      <c r="L4" s="113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</row>
    <row r="5" spans="1:98" x14ac:dyDescent="0.2">
      <c r="A5" s="99" t="s">
        <v>88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</row>
    <row r="6" spans="1:98" x14ac:dyDescent="0.2">
      <c r="A6" s="92" t="s">
        <v>13</v>
      </c>
      <c r="B6" s="103"/>
      <c r="C6" s="13"/>
      <c r="D6" s="25"/>
      <c r="E6" s="26"/>
      <c r="F6" s="26"/>
      <c r="G6" s="26"/>
      <c r="H6" s="26"/>
      <c r="I6" s="26"/>
      <c r="J6" s="25"/>
      <c r="K6" s="26"/>
      <c r="L6" s="26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</row>
    <row r="7" spans="1:98" ht="25.5" x14ac:dyDescent="0.2">
      <c r="A7" s="69">
        <v>4</v>
      </c>
      <c r="B7" s="41" t="s">
        <v>136</v>
      </c>
      <c r="C7" s="57">
        <v>66920.55</v>
      </c>
      <c r="D7" s="8">
        <f t="shared" ref="D7:D9" si="0">C7/$N$3</f>
        <v>37178.083333333336</v>
      </c>
      <c r="E7" s="7" t="s">
        <v>1</v>
      </c>
      <c r="F7" s="28" t="s">
        <v>19</v>
      </c>
      <c r="G7" s="7">
        <v>100</v>
      </c>
      <c r="H7" s="7">
        <v>0</v>
      </c>
      <c r="I7" s="7" t="s">
        <v>63</v>
      </c>
      <c r="J7" s="7" t="s">
        <v>70</v>
      </c>
      <c r="K7" s="7" t="s">
        <v>32</v>
      </c>
      <c r="L7" s="31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</row>
    <row r="8" spans="1:98" ht="25.5" x14ac:dyDescent="0.2">
      <c r="A8" s="12">
        <v>5</v>
      </c>
      <c r="B8" s="41" t="s">
        <v>140</v>
      </c>
      <c r="C8" s="57">
        <v>77000</v>
      </c>
      <c r="D8" s="8">
        <f t="shared" si="0"/>
        <v>42777.777777777774</v>
      </c>
      <c r="E8" s="7" t="s">
        <v>1</v>
      </c>
      <c r="F8" s="28" t="s">
        <v>19</v>
      </c>
      <c r="G8" s="7"/>
      <c r="H8" s="7"/>
      <c r="I8" s="7" t="s">
        <v>65</v>
      </c>
      <c r="J8" s="7" t="s">
        <v>46</v>
      </c>
      <c r="K8" s="7" t="s">
        <v>32</v>
      </c>
      <c r="L8" s="31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</row>
    <row r="9" spans="1:98" ht="35.25" customHeight="1" x14ac:dyDescent="0.2">
      <c r="A9" s="12">
        <v>11</v>
      </c>
      <c r="B9" s="24" t="s">
        <v>97</v>
      </c>
      <c r="C9" s="57">
        <v>167900</v>
      </c>
      <c r="D9" s="8">
        <f t="shared" si="0"/>
        <v>93277.777777777781</v>
      </c>
      <c r="E9" s="7" t="s">
        <v>1</v>
      </c>
      <c r="F9" s="28" t="s">
        <v>19</v>
      </c>
      <c r="G9" s="7">
        <v>100</v>
      </c>
      <c r="H9" s="7">
        <v>0</v>
      </c>
      <c r="I9" s="7" t="s">
        <v>63</v>
      </c>
      <c r="J9" s="7" t="s">
        <v>91</v>
      </c>
      <c r="K9" s="7" t="s">
        <v>32</v>
      </c>
      <c r="L9" s="31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</row>
    <row r="10" spans="1:98" s="21" customFormat="1" x14ac:dyDescent="0.2">
      <c r="A10" s="34" t="s">
        <v>86</v>
      </c>
      <c r="B10" s="35" t="s">
        <v>88</v>
      </c>
      <c r="C10" s="83">
        <f>SUM(C7:C9)</f>
        <v>311820.55</v>
      </c>
      <c r="D10" s="83">
        <f>SUM(D7:D9)</f>
        <v>173233.63888888888</v>
      </c>
      <c r="E10" s="37"/>
      <c r="F10" s="37"/>
      <c r="G10" s="37"/>
      <c r="H10" s="37"/>
      <c r="I10" s="37"/>
      <c r="J10" s="37"/>
      <c r="K10" s="37"/>
      <c r="L10" s="38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</row>
    <row r="11" spans="1:98" s="21" customFormat="1" x14ac:dyDescent="0.2">
      <c r="A11" s="99" t="s">
        <v>99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</row>
    <row r="12" spans="1:98" x14ac:dyDescent="0.2">
      <c r="A12" s="92" t="s">
        <v>13</v>
      </c>
      <c r="B12" s="103"/>
      <c r="C12" s="13"/>
      <c r="D12" s="25"/>
      <c r="E12" s="26"/>
      <c r="F12" s="26"/>
      <c r="G12" s="26"/>
      <c r="H12" s="26"/>
      <c r="I12" s="26"/>
      <c r="J12" s="25"/>
      <c r="K12" s="26"/>
      <c r="L12" s="26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</row>
    <row r="13" spans="1:98" x14ac:dyDescent="0.2">
      <c r="A13" s="12">
        <v>15</v>
      </c>
      <c r="B13" s="24" t="s">
        <v>102</v>
      </c>
      <c r="C13" s="11">
        <v>497500</v>
      </c>
      <c r="D13" s="8">
        <f t="shared" ref="D13:D16" si="1">C13/$N$3</f>
        <v>276388.88888888888</v>
      </c>
      <c r="E13" s="7" t="s">
        <v>81</v>
      </c>
      <c r="F13" s="28" t="s">
        <v>18</v>
      </c>
      <c r="G13" s="7">
        <v>100</v>
      </c>
      <c r="H13" s="7">
        <v>0</v>
      </c>
      <c r="I13" s="7" t="s">
        <v>63</v>
      </c>
      <c r="J13" s="7" t="s">
        <v>91</v>
      </c>
      <c r="K13" s="7" t="s">
        <v>32</v>
      </c>
      <c r="L13" s="31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</row>
    <row r="14" spans="1:98" ht="33.75" customHeight="1" x14ac:dyDescent="0.2">
      <c r="A14" s="12">
        <v>19</v>
      </c>
      <c r="B14" s="24" t="s">
        <v>142</v>
      </c>
      <c r="C14" s="18">
        <v>23500</v>
      </c>
      <c r="D14" s="8">
        <f t="shared" si="1"/>
        <v>13055.555555555555</v>
      </c>
      <c r="E14" s="7" t="s">
        <v>1</v>
      </c>
      <c r="F14" s="7" t="s">
        <v>19</v>
      </c>
      <c r="G14" s="7">
        <v>100</v>
      </c>
      <c r="H14" s="7">
        <v>0</v>
      </c>
      <c r="I14" s="7" t="s">
        <v>39</v>
      </c>
      <c r="J14" s="7" t="s">
        <v>91</v>
      </c>
      <c r="K14" s="7" t="s">
        <v>32</v>
      </c>
      <c r="L14" s="31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</row>
    <row r="15" spans="1:98" x14ac:dyDescent="0.2">
      <c r="A15" s="17"/>
      <c r="B15" s="32" t="s">
        <v>66</v>
      </c>
      <c r="C15" s="33"/>
      <c r="D15" s="19"/>
      <c r="E15" s="22"/>
      <c r="F15" s="22"/>
      <c r="G15" s="22"/>
      <c r="H15" s="22"/>
      <c r="I15" s="22"/>
      <c r="J15" s="22"/>
      <c r="K15" s="22"/>
      <c r="L15" s="22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</row>
    <row r="16" spans="1:98" ht="28.5" customHeight="1" x14ac:dyDescent="0.2">
      <c r="A16" s="12">
        <v>22</v>
      </c>
      <c r="B16" s="24" t="s">
        <v>151</v>
      </c>
      <c r="C16" s="18">
        <v>103405</v>
      </c>
      <c r="D16" s="8">
        <f t="shared" si="1"/>
        <v>57447.222222222219</v>
      </c>
      <c r="E16" s="7" t="s">
        <v>1</v>
      </c>
      <c r="F16" s="7" t="s">
        <v>19</v>
      </c>
      <c r="G16" s="7">
        <v>100</v>
      </c>
      <c r="H16" s="7">
        <v>0</v>
      </c>
      <c r="I16" s="7" t="s">
        <v>65</v>
      </c>
      <c r="J16" s="7" t="s">
        <v>65</v>
      </c>
      <c r="K16" s="7" t="s">
        <v>32</v>
      </c>
      <c r="L16" s="31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</row>
    <row r="17" spans="1:98" x14ac:dyDescent="0.2">
      <c r="A17" s="34" t="s">
        <v>86</v>
      </c>
      <c r="B17" s="35" t="s">
        <v>99</v>
      </c>
      <c r="C17" s="83">
        <f>SUM(C13:C16)</f>
        <v>624405</v>
      </c>
      <c r="D17" s="83">
        <f>SUM(D13:D16)</f>
        <v>346891.66666666663</v>
      </c>
      <c r="E17" s="37"/>
      <c r="F17" s="37"/>
      <c r="G17" s="37"/>
      <c r="H17" s="37"/>
      <c r="I17" s="37"/>
      <c r="J17" s="37"/>
      <c r="K17" s="37"/>
      <c r="L17" s="38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</row>
    <row r="18" spans="1:98" x14ac:dyDescent="0.2">
      <c r="A18" s="99" t="s">
        <v>103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</row>
    <row r="19" spans="1:98" x14ac:dyDescent="0.2">
      <c r="A19" s="92" t="s">
        <v>13</v>
      </c>
      <c r="B19" s="103"/>
      <c r="C19" s="64"/>
      <c r="D19" s="61"/>
      <c r="E19" s="86"/>
      <c r="F19" s="86"/>
      <c r="G19" s="86"/>
      <c r="H19" s="86"/>
      <c r="I19" s="86"/>
      <c r="J19" s="61"/>
      <c r="K19" s="86"/>
      <c r="L19" s="86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</row>
    <row r="20" spans="1:98" x14ac:dyDescent="0.2">
      <c r="A20" s="12">
        <v>27</v>
      </c>
      <c r="B20" s="24" t="s">
        <v>107</v>
      </c>
      <c r="C20" s="11">
        <v>205000</v>
      </c>
      <c r="D20" s="8">
        <f t="shared" ref="D20:D21" si="2">C20/$N$3</f>
        <v>113888.88888888889</v>
      </c>
      <c r="E20" s="7" t="s">
        <v>1</v>
      </c>
      <c r="F20" s="28" t="s">
        <v>18</v>
      </c>
      <c r="G20" s="7">
        <v>100</v>
      </c>
      <c r="H20" s="7">
        <v>0</v>
      </c>
      <c r="I20" s="7" t="s">
        <v>63</v>
      </c>
      <c r="J20" s="7" t="s">
        <v>152</v>
      </c>
      <c r="K20" s="7" t="s">
        <v>32</v>
      </c>
      <c r="L20" s="31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</row>
    <row r="21" spans="1:98" ht="25.5" x14ac:dyDescent="0.2">
      <c r="A21" s="12">
        <v>28</v>
      </c>
      <c r="B21" s="24" t="s">
        <v>97</v>
      </c>
      <c r="C21" s="11">
        <v>39000</v>
      </c>
      <c r="D21" s="8">
        <f t="shared" si="2"/>
        <v>21666.666666666668</v>
      </c>
      <c r="E21" s="7" t="s">
        <v>1</v>
      </c>
      <c r="F21" s="28" t="s">
        <v>19</v>
      </c>
      <c r="G21" s="7">
        <v>100</v>
      </c>
      <c r="H21" s="7">
        <v>0</v>
      </c>
      <c r="I21" s="7" t="s">
        <v>39</v>
      </c>
      <c r="J21" s="7" t="s">
        <v>42</v>
      </c>
      <c r="K21" s="7" t="s">
        <v>32</v>
      </c>
      <c r="L21" s="31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</row>
    <row r="22" spans="1:98" x14ac:dyDescent="0.2">
      <c r="A22" s="101" t="s">
        <v>66</v>
      </c>
      <c r="B22" s="105"/>
      <c r="C22" s="87"/>
      <c r="D22" s="19"/>
      <c r="E22" s="26"/>
      <c r="F22" s="26"/>
      <c r="G22" s="26"/>
      <c r="H22" s="26"/>
      <c r="I22" s="26"/>
      <c r="J22" s="26"/>
      <c r="K22" s="26"/>
      <c r="L22" s="26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</row>
    <row r="23" spans="1:98" ht="27.75" customHeight="1" x14ac:dyDescent="0.2">
      <c r="A23" s="4">
        <v>31</v>
      </c>
      <c r="B23" s="39" t="s">
        <v>163</v>
      </c>
      <c r="C23" s="8">
        <v>70131</v>
      </c>
      <c r="D23" s="8">
        <f t="shared" ref="D23" si="3">C23/$N$3</f>
        <v>38961.666666666664</v>
      </c>
      <c r="E23" s="4" t="s">
        <v>24</v>
      </c>
      <c r="F23" s="4" t="s">
        <v>19</v>
      </c>
      <c r="G23" s="4">
        <v>100</v>
      </c>
      <c r="H23" s="4">
        <v>0</v>
      </c>
      <c r="I23" s="7" t="s">
        <v>63</v>
      </c>
      <c r="J23" s="4" t="s">
        <v>42</v>
      </c>
      <c r="K23" s="7" t="s">
        <v>32</v>
      </c>
      <c r="L23" s="31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</row>
    <row r="24" spans="1:98" x14ac:dyDescent="0.2">
      <c r="A24" s="34" t="s">
        <v>86</v>
      </c>
      <c r="B24" s="35" t="s">
        <v>103</v>
      </c>
      <c r="C24" s="84">
        <f>SUM(C20:C23)</f>
        <v>314131</v>
      </c>
      <c r="D24" s="84">
        <f>SUM(D20:D23)</f>
        <v>174517.22222222222</v>
      </c>
      <c r="E24" s="35"/>
      <c r="F24" s="35"/>
      <c r="G24" s="35"/>
      <c r="H24" s="35"/>
      <c r="I24" s="35"/>
      <c r="J24" s="35"/>
      <c r="K24" s="35"/>
      <c r="L24" s="65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</row>
    <row r="25" spans="1:98" x14ac:dyDescent="0.2">
      <c r="A25" s="99" t="s">
        <v>108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</row>
    <row r="26" spans="1:98" x14ac:dyDescent="0.2">
      <c r="A26" s="92" t="s">
        <v>13</v>
      </c>
      <c r="B26" s="103"/>
      <c r="C26" s="13"/>
      <c r="D26" s="25"/>
      <c r="E26" s="26"/>
      <c r="F26" s="26"/>
      <c r="G26" s="26"/>
      <c r="H26" s="26"/>
      <c r="I26" s="26"/>
      <c r="J26" s="25"/>
      <c r="K26" s="26"/>
      <c r="L26" s="26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</row>
    <row r="27" spans="1:98" ht="25.5" x14ac:dyDescent="0.2">
      <c r="A27" s="12">
        <v>35</v>
      </c>
      <c r="B27" s="29" t="s">
        <v>137</v>
      </c>
      <c r="C27" s="27">
        <v>110010</v>
      </c>
      <c r="D27" s="8">
        <f t="shared" ref="D27:D28" si="4">C27/$N$3</f>
        <v>61116.666666666664</v>
      </c>
      <c r="E27" s="7" t="s">
        <v>1</v>
      </c>
      <c r="F27" s="28" t="s">
        <v>19</v>
      </c>
      <c r="G27" s="7">
        <v>100</v>
      </c>
      <c r="H27" s="7">
        <v>0</v>
      </c>
      <c r="I27" s="7" t="s">
        <v>39</v>
      </c>
      <c r="J27" s="7" t="s">
        <v>112</v>
      </c>
      <c r="K27" s="7" t="s">
        <v>32</v>
      </c>
      <c r="L27" s="31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</row>
    <row r="28" spans="1:98" ht="25.5" x14ac:dyDescent="0.2">
      <c r="A28" s="12">
        <v>42</v>
      </c>
      <c r="B28" s="24" t="s">
        <v>97</v>
      </c>
      <c r="C28" s="27">
        <v>72000</v>
      </c>
      <c r="D28" s="8">
        <f t="shared" si="4"/>
        <v>40000</v>
      </c>
      <c r="E28" s="7" t="s">
        <v>1</v>
      </c>
      <c r="F28" s="28" t="s">
        <v>19</v>
      </c>
      <c r="G28" s="7">
        <v>100</v>
      </c>
      <c r="H28" s="7">
        <v>0</v>
      </c>
      <c r="I28" s="7" t="s">
        <v>116</v>
      </c>
      <c r="J28" s="7" t="s">
        <v>167</v>
      </c>
      <c r="K28" s="7" t="s">
        <v>32</v>
      </c>
      <c r="L28" s="31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</row>
    <row r="29" spans="1:98" x14ac:dyDescent="0.2">
      <c r="A29" s="34" t="s">
        <v>86</v>
      </c>
      <c r="B29" s="35" t="s">
        <v>117</v>
      </c>
      <c r="C29" s="83">
        <f>SUM(C27:C28)</f>
        <v>182010</v>
      </c>
      <c r="D29" s="36">
        <f>SUM(D27:D28)</f>
        <v>101116.66666666666</v>
      </c>
      <c r="E29" s="37"/>
      <c r="F29" s="37"/>
      <c r="G29" s="37"/>
      <c r="H29" s="37"/>
      <c r="I29" s="37"/>
      <c r="J29" s="37"/>
      <c r="K29" s="37"/>
      <c r="L29" s="38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</row>
    <row r="30" spans="1:98" x14ac:dyDescent="0.2">
      <c r="A30" s="99" t="s">
        <v>118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</row>
    <row r="31" spans="1:98" x14ac:dyDescent="0.2">
      <c r="A31" s="92" t="s">
        <v>13</v>
      </c>
      <c r="B31" s="103"/>
      <c r="C31" s="13"/>
      <c r="D31" s="25"/>
      <c r="E31" s="26"/>
      <c r="F31" s="26"/>
      <c r="G31" s="26"/>
      <c r="H31" s="26"/>
      <c r="I31" s="26"/>
      <c r="J31" s="25"/>
      <c r="K31" s="26"/>
      <c r="L31" s="26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</row>
    <row r="32" spans="1:98" ht="25.5" x14ac:dyDescent="0.2">
      <c r="A32" s="12">
        <v>46</v>
      </c>
      <c r="B32" s="29" t="s">
        <v>119</v>
      </c>
      <c r="C32" s="11">
        <v>201395</v>
      </c>
      <c r="D32" s="8">
        <f t="shared" ref="D32:D34" si="5">C32/$N$3</f>
        <v>111886.11111111111</v>
      </c>
      <c r="E32" s="7" t="s">
        <v>33</v>
      </c>
      <c r="F32" s="28" t="s">
        <v>19</v>
      </c>
      <c r="G32" s="7">
        <v>100</v>
      </c>
      <c r="H32" s="7">
        <v>0</v>
      </c>
      <c r="I32" s="7" t="s">
        <v>63</v>
      </c>
      <c r="J32" s="7" t="s">
        <v>71</v>
      </c>
      <c r="K32" s="7" t="s">
        <v>32</v>
      </c>
      <c r="L32" s="31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</row>
    <row r="33" spans="1:98" ht="25.5" x14ac:dyDescent="0.2">
      <c r="A33" s="12">
        <v>51</v>
      </c>
      <c r="B33" s="24" t="s">
        <v>123</v>
      </c>
      <c r="C33" s="11">
        <v>190000</v>
      </c>
      <c r="D33" s="8">
        <f t="shared" si="5"/>
        <v>105555.55555555555</v>
      </c>
      <c r="E33" s="7" t="s">
        <v>33</v>
      </c>
      <c r="F33" s="28" t="s">
        <v>18</v>
      </c>
      <c r="G33" s="7">
        <v>100</v>
      </c>
      <c r="H33" s="7">
        <v>0</v>
      </c>
      <c r="I33" s="7" t="s">
        <v>39</v>
      </c>
      <c r="J33" s="7" t="s">
        <v>71</v>
      </c>
      <c r="K33" s="7" t="s">
        <v>32</v>
      </c>
      <c r="L33" s="31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</row>
    <row r="34" spans="1:98" ht="31.5" customHeight="1" x14ac:dyDescent="0.2">
      <c r="A34" s="12">
        <v>52</v>
      </c>
      <c r="B34" s="24" t="s">
        <v>164</v>
      </c>
      <c r="C34" s="11">
        <v>39588.089999999997</v>
      </c>
      <c r="D34" s="8">
        <f t="shared" si="5"/>
        <v>21993.383333333331</v>
      </c>
      <c r="E34" s="7" t="s">
        <v>1</v>
      </c>
      <c r="F34" s="28" t="s">
        <v>19</v>
      </c>
      <c r="G34" s="7">
        <v>100</v>
      </c>
      <c r="H34" s="7">
        <v>0</v>
      </c>
      <c r="I34" s="7" t="s">
        <v>63</v>
      </c>
      <c r="J34" s="7" t="s">
        <v>46</v>
      </c>
      <c r="K34" s="7" t="s">
        <v>32</v>
      </c>
      <c r="L34" s="31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</row>
    <row r="35" spans="1:98" x14ac:dyDescent="0.2">
      <c r="A35" s="34" t="s">
        <v>86</v>
      </c>
      <c r="B35" s="35" t="s">
        <v>124</v>
      </c>
      <c r="C35" s="83">
        <f>SUM(C32:C34)</f>
        <v>430983.08999999997</v>
      </c>
      <c r="D35" s="36">
        <f>SUM(D32:D34)</f>
        <v>239435.05</v>
      </c>
      <c r="E35" s="37"/>
      <c r="F35" s="37"/>
      <c r="G35" s="37"/>
      <c r="H35" s="37"/>
      <c r="I35" s="37"/>
      <c r="J35" s="37"/>
      <c r="K35" s="37"/>
      <c r="L35" s="38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</row>
    <row r="36" spans="1:98" x14ac:dyDescent="0.2">
      <c r="A36" s="99" t="s">
        <v>125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</row>
    <row r="37" spans="1:98" ht="12.75" customHeight="1" x14ac:dyDescent="0.2">
      <c r="A37" s="92" t="s">
        <v>13</v>
      </c>
      <c r="B37" s="104"/>
      <c r="C37" s="60"/>
      <c r="D37" s="61"/>
      <c r="E37" s="86"/>
      <c r="F37" s="86"/>
      <c r="G37" s="86"/>
      <c r="H37" s="86"/>
      <c r="I37" s="86"/>
      <c r="J37" s="61"/>
      <c r="K37" s="86"/>
      <c r="L37" s="86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</row>
    <row r="38" spans="1:98" ht="25.5" x14ac:dyDescent="0.2">
      <c r="A38" s="7">
        <v>53</v>
      </c>
      <c r="B38" s="29" t="s">
        <v>127</v>
      </c>
      <c r="C38" s="8">
        <v>99688.47</v>
      </c>
      <c r="D38" s="8">
        <f t="shared" ref="D38:D39" si="6">C38/$N$3</f>
        <v>55382.48333333333</v>
      </c>
      <c r="E38" s="7" t="s">
        <v>1</v>
      </c>
      <c r="F38" s="28" t="s">
        <v>19</v>
      </c>
      <c r="G38" s="7">
        <v>100</v>
      </c>
      <c r="H38" s="7">
        <v>0</v>
      </c>
      <c r="I38" s="7" t="s">
        <v>41</v>
      </c>
      <c r="J38" s="7" t="s">
        <v>70</v>
      </c>
      <c r="K38" s="7" t="s">
        <v>32</v>
      </c>
      <c r="L38" s="31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</row>
    <row r="39" spans="1:98" ht="25.5" x14ac:dyDescent="0.2">
      <c r="A39" s="7">
        <v>54</v>
      </c>
      <c r="B39" s="29" t="s">
        <v>129</v>
      </c>
      <c r="C39" s="8">
        <v>119000</v>
      </c>
      <c r="D39" s="8">
        <f t="shared" si="6"/>
        <v>66111.111111111109</v>
      </c>
      <c r="E39" s="7" t="s">
        <v>1</v>
      </c>
      <c r="F39" s="28" t="s">
        <v>19</v>
      </c>
      <c r="G39" s="7">
        <v>100</v>
      </c>
      <c r="H39" s="7">
        <v>0</v>
      </c>
      <c r="I39" s="7" t="s">
        <v>41</v>
      </c>
      <c r="J39" s="7" t="s">
        <v>71</v>
      </c>
      <c r="K39" s="7" t="s">
        <v>32</v>
      </c>
      <c r="L39" s="31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</row>
    <row r="40" spans="1:98" x14ac:dyDescent="0.2">
      <c r="A40" s="90" t="s">
        <v>14</v>
      </c>
      <c r="B40" s="91"/>
      <c r="C40" s="3"/>
      <c r="D40" s="62">
        <f t="shared" ref="D40:D41" si="7">C40/1.8</f>
        <v>0</v>
      </c>
      <c r="E40" s="1"/>
      <c r="F40" s="1"/>
      <c r="G40" s="2"/>
      <c r="H40" s="2"/>
      <c r="I40" s="2"/>
      <c r="J40" s="2"/>
      <c r="K40" s="2"/>
      <c r="L40" s="71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</row>
    <row r="41" spans="1:98" x14ac:dyDescent="0.2">
      <c r="A41" s="101" t="s">
        <v>66</v>
      </c>
      <c r="B41" s="102"/>
      <c r="C41" s="81"/>
      <c r="D41" s="19">
        <f t="shared" si="7"/>
        <v>0</v>
      </c>
      <c r="E41" s="26"/>
      <c r="F41" s="26"/>
      <c r="G41" s="26"/>
      <c r="H41" s="26"/>
      <c r="I41" s="26"/>
      <c r="J41" s="26"/>
      <c r="K41" s="26"/>
      <c r="L41" s="26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</row>
    <row r="42" spans="1:98" x14ac:dyDescent="0.2">
      <c r="A42" s="34" t="s">
        <v>86</v>
      </c>
      <c r="B42" s="43" t="s">
        <v>125</v>
      </c>
      <c r="C42" s="83">
        <f>SUM(C38:C41)</f>
        <v>218688.47</v>
      </c>
      <c r="D42" s="36">
        <f>SUM(D38:D41)</f>
        <v>121493.59444444443</v>
      </c>
      <c r="E42" s="63"/>
      <c r="F42" s="63"/>
      <c r="G42" s="63"/>
      <c r="H42" s="63"/>
      <c r="I42" s="63"/>
      <c r="J42" s="63"/>
      <c r="K42" s="63"/>
      <c r="L42" s="63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</row>
    <row r="43" spans="1:98" ht="24" customHeight="1" x14ac:dyDescent="0.2">
      <c r="A43" s="99" t="s">
        <v>126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</row>
    <row r="44" spans="1:98" x14ac:dyDescent="0.2">
      <c r="A44" s="92" t="s">
        <v>13</v>
      </c>
      <c r="B44" s="100"/>
      <c r="C44" s="23"/>
      <c r="D44" s="25"/>
      <c r="E44" s="26"/>
      <c r="F44" s="26"/>
      <c r="G44" s="26"/>
      <c r="H44" s="26"/>
      <c r="I44" s="26"/>
      <c r="J44" s="25"/>
      <c r="K44" s="26"/>
      <c r="L44" s="26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</row>
    <row r="45" spans="1:98" s="21" customFormat="1" ht="25.5" x14ac:dyDescent="0.2">
      <c r="A45" s="7">
        <v>59</v>
      </c>
      <c r="B45" s="29" t="s">
        <v>130</v>
      </c>
      <c r="C45" s="6">
        <v>134640.26</v>
      </c>
      <c r="D45" s="8">
        <f t="shared" ref="D45:D51" si="8">C45/$N$3</f>
        <v>74800.14444444445</v>
      </c>
      <c r="E45" s="7" t="s">
        <v>1</v>
      </c>
      <c r="F45" s="28" t="s">
        <v>19</v>
      </c>
      <c r="G45" s="4">
        <v>100</v>
      </c>
      <c r="H45" s="4">
        <v>0</v>
      </c>
      <c r="I45" s="7" t="s">
        <v>41</v>
      </c>
      <c r="J45" s="7" t="s">
        <v>45</v>
      </c>
      <c r="K45" s="7" t="s">
        <v>32</v>
      </c>
      <c r="L45" s="31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</row>
    <row r="46" spans="1:98" ht="25.5" x14ac:dyDescent="0.2">
      <c r="A46" s="7">
        <v>60</v>
      </c>
      <c r="B46" s="29" t="s">
        <v>131</v>
      </c>
      <c r="C46" s="6">
        <v>347379.9</v>
      </c>
      <c r="D46" s="8">
        <f t="shared" si="8"/>
        <v>192988.83333333334</v>
      </c>
      <c r="E46" s="7" t="s">
        <v>1</v>
      </c>
      <c r="F46" s="28" t="s">
        <v>18</v>
      </c>
      <c r="G46" s="7">
        <v>100</v>
      </c>
      <c r="H46" s="7">
        <v>0</v>
      </c>
      <c r="I46" s="7" t="s">
        <v>65</v>
      </c>
      <c r="J46" s="7" t="s">
        <v>42</v>
      </c>
      <c r="K46" s="7" t="s">
        <v>32</v>
      </c>
      <c r="L46" s="31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</row>
    <row r="47" spans="1:98" ht="25.5" x14ac:dyDescent="0.2">
      <c r="A47" s="7">
        <v>61</v>
      </c>
      <c r="B47" s="29" t="s">
        <v>127</v>
      </c>
      <c r="C47" s="6">
        <v>118000</v>
      </c>
      <c r="D47" s="8">
        <f t="shared" si="8"/>
        <v>65555.555555555547</v>
      </c>
      <c r="E47" s="7" t="s">
        <v>1</v>
      </c>
      <c r="F47" s="28" t="s">
        <v>19</v>
      </c>
      <c r="G47" s="4">
        <v>100</v>
      </c>
      <c r="H47" s="4">
        <v>0</v>
      </c>
      <c r="I47" s="7" t="s">
        <v>41</v>
      </c>
      <c r="J47" s="7" t="s">
        <v>91</v>
      </c>
      <c r="K47" s="7" t="s">
        <v>32</v>
      </c>
      <c r="L47" s="31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</row>
    <row r="48" spans="1:98" ht="25.5" x14ac:dyDescent="0.2">
      <c r="A48" s="7">
        <v>62</v>
      </c>
      <c r="B48" s="29" t="s">
        <v>132</v>
      </c>
      <c r="C48" s="6">
        <v>164000</v>
      </c>
      <c r="D48" s="8">
        <f t="shared" si="8"/>
        <v>91111.111111111109</v>
      </c>
      <c r="E48" s="7" t="s">
        <v>1</v>
      </c>
      <c r="F48" s="28" t="s">
        <v>19</v>
      </c>
      <c r="G48" s="4">
        <v>100</v>
      </c>
      <c r="H48" s="4">
        <v>0</v>
      </c>
      <c r="I48" s="7" t="s">
        <v>41</v>
      </c>
      <c r="J48" s="7" t="s">
        <v>70</v>
      </c>
      <c r="K48" s="7" t="s">
        <v>32</v>
      </c>
      <c r="L48" s="31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</row>
    <row r="49" spans="1:98" ht="38.25" x14ac:dyDescent="0.2">
      <c r="A49" s="7">
        <v>63</v>
      </c>
      <c r="B49" s="29" t="s">
        <v>145</v>
      </c>
      <c r="C49" s="6">
        <v>37890</v>
      </c>
      <c r="D49" s="8">
        <f t="shared" si="8"/>
        <v>21050</v>
      </c>
      <c r="E49" s="7" t="s">
        <v>1</v>
      </c>
      <c r="F49" s="28" t="s">
        <v>19</v>
      </c>
      <c r="G49" s="4">
        <v>100</v>
      </c>
      <c r="H49" s="4">
        <v>0</v>
      </c>
      <c r="I49" s="7" t="s">
        <v>41</v>
      </c>
      <c r="J49" s="7" t="s">
        <v>65</v>
      </c>
      <c r="K49" s="7" t="s">
        <v>32</v>
      </c>
      <c r="L49" s="31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</row>
    <row r="50" spans="1:98" ht="25.5" x14ac:dyDescent="0.2">
      <c r="A50" s="7">
        <v>65</v>
      </c>
      <c r="B50" s="29" t="s">
        <v>128</v>
      </c>
      <c r="C50" s="6">
        <v>110000</v>
      </c>
      <c r="D50" s="8">
        <f t="shared" si="8"/>
        <v>61111.111111111109</v>
      </c>
      <c r="E50" s="7" t="s">
        <v>1</v>
      </c>
      <c r="F50" s="28" t="s">
        <v>19</v>
      </c>
      <c r="G50" s="4">
        <v>100</v>
      </c>
      <c r="H50" s="4">
        <v>0</v>
      </c>
      <c r="I50" s="7" t="s">
        <v>41</v>
      </c>
      <c r="J50" s="7" t="s">
        <v>46</v>
      </c>
      <c r="K50" s="7" t="s">
        <v>32</v>
      </c>
      <c r="L50" s="31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</row>
    <row r="51" spans="1:98" ht="38.25" x14ac:dyDescent="0.2">
      <c r="A51" s="7">
        <v>66</v>
      </c>
      <c r="B51" s="29" t="s">
        <v>69</v>
      </c>
      <c r="C51" s="16">
        <v>135000</v>
      </c>
      <c r="D51" s="8">
        <f t="shared" si="8"/>
        <v>75000</v>
      </c>
      <c r="E51" s="28" t="s">
        <v>1</v>
      </c>
      <c r="F51" s="28" t="s">
        <v>19</v>
      </c>
      <c r="G51" s="4">
        <v>100</v>
      </c>
      <c r="H51" s="4">
        <v>0</v>
      </c>
      <c r="I51" s="7" t="s">
        <v>36</v>
      </c>
      <c r="J51" s="7" t="s">
        <v>152</v>
      </c>
      <c r="K51" s="7" t="s">
        <v>32</v>
      </c>
      <c r="L51" s="31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</row>
    <row r="52" spans="1:98" x14ac:dyDescent="0.2">
      <c r="A52" s="90" t="s">
        <v>14</v>
      </c>
      <c r="B52" s="91"/>
      <c r="C52" s="3"/>
      <c r="D52" s="19"/>
      <c r="E52" s="1"/>
      <c r="F52" s="1"/>
      <c r="G52" s="2"/>
      <c r="H52" s="2"/>
      <c r="I52" s="2"/>
      <c r="J52" s="2"/>
      <c r="K52" s="2"/>
      <c r="L52" s="71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</row>
    <row r="53" spans="1:98" x14ac:dyDescent="0.2">
      <c r="A53" s="34" t="s">
        <v>86</v>
      </c>
      <c r="B53" s="43" t="s">
        <v>126</v>
      </c>
      <c r="C53" s="84">
        <f>SUM(C45:C52)</f>
        <v>1046910.16</v>
      </c>
      <c r="D53" s="15">
        <f>SUM(D45:D52)</f>
        <v>581616.75555555569</v>
      </c>
      <c r="E53" s="50"/>
      <c r="F53" s="50"/>
      <c r="G53" s="50"/>
      <c r="H53" s="50"/>
      <c r="I53" s="50"/>
      <c r="J53" s="50"/>
      <c r="K53" s="50"/>
      <c r="L53" s="85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</row>
    <row r="54" spans="1:98" s="80" customFormat="1" ht="28.5" customHeight="1" x14ac:dyDescent="0.2">
      <c r="A54" s="95" t="s">
        <v>155</v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7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</row>
    <row r="55" spans="1:98" x14ac:dyDescent="0.2">
      <c r="A55" s="98" t="s">
        <v>13</v>
      </c>
      <c r="B55" s="98"/>
      <c r="C55" s="23"/>
      <c r="D55" s="25"/>
      <c r="E55" s="26"/>
      <c r="F55" s="26"/>
      <c r="G55" s="26"/>
      <c r="H55" s="26"/>
      <c r="I55" s="26"/>
      <c r="J55" s="25"/>
      <c r="K55" s="26"/>
      <c r="L55" s="26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</row>
    <row r="56" spans="1:98" s="21" customFormat="1" ht="41.25" customHeight="1" x14ac:dyDescent="0.2">
      <c r="A56" s="7">
        <v>87</v>
      </c>
      <c r="B56" s="29" t="s">
        <v>144</v>
      </c>
      <c r="C56" s="8">
        <v>119845</v>
      </c>
      <c r="D56" s="8">
        <f t="shared" ref="D56" si="9">C56/$N$3</f>
        <v>66580.555555555547</v>
      </c>
      <c r="E56" s="7" t="s">
        <v>1</v>
      </c>
      <c r="F56" s="7" t="s">
        <v>19</v>
      </c>
      <c r="G56" s="7">
        <v>100</v>
      </c>
      <c r="H56" s="7">
        <v>0</v>
      </c>
      <c r="I56" s="7" t="s">
        <v>65</v>
      </c>
      <c r="J56" s="7" t="s">
        <v>71</v>
      </c>
      <c r="K56" s="7" t="s">
        <v>32</v>
      </c>
      <c r="L56" s="34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</row>
    <row r="57" spans="1:98" x14ac:dyDescent="0.2">
      <c r="A57" s="98" t="s">
        <v>66</v>
      </c>
      <c r="B57" s="98"/>
      <c r="C57" s="49"/>
      <c r="D57" s="19"/>
      <c r="E57" s="26"/>
      <c r="F57" s="26"/>
      <c r="G57" s="26"/>
      <c r="H57" s="26"/>
      <c r="I57" s="26"/>
      <c r="J57" s="26"/>
      <c r="K57" s="26"/>
      <c r="L57" s="26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</row>
    <row r="58" spans="1:98" ht="62.25" customHeight="1" x14ac:dyDescent="0.2">
      <c r="A58" s="7">
        <v>90</v>
      </c>
      <c r="B58" s="29" t="s">
        <v>147</v>
      </c>
      <c r="C58" s="8">
        <v>141000</v>
      </c>
      <c r="D58" s="8">
        <f t="shared" ref="D58" si="10">C58/$N$3</f>
        <v>78333.333333333328</v>
      </c>
      <c r="E58" s="7" t="s">
        <v>24</v>
      </c>
      <c r="F58" s="7" t="s">
        <v>19</v>
      </c>
      <c r="G58" s="7">
        <v>100</v>
      </c>
      <c r="H58" s="7">
        <v>0</v>
      </c>
      <c r="I58" s="7" t="s">
        <v>65</v>
      </c>
      <c r="J58" s="7" t="s">
        <v>71</v>
      </c>
      <c r="K58" s="7" t="s">
        <v>32</v>
      </c>
      <c r="L58" s="34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</row>
    <row r="59" spans="1:98" ht="12.75" customHeight="1" x14ac:dyDescent="0.2">
      <c r="A59" s="92" t="s">
        <v>13</v>
      </c>
      <c r="B59" s="93"/>
      <c r="C59" s="23"/>
      <c r="D59" s="25"/>
      <c r="E59" s="26"/>
      <c r="F59" s="26"/>
      <c r="G59" s="26"/>
      <c r="H59" s="26"/>
      <c r="I59" s="26"/>
      <c r="J59" s="25"/>
      <c r="K59" s="26"/>
      <c r="L59" s="26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</row>
    <row r="60" spans="1:98" s="21" customFormat="1" ht="30" customHeight="1" x14ac:dyDescent="0.2">
      <c r="A60" s="7">
        <v>91</v>
      </c>
      <c r="B60" s="29" t="s">
        <v>148</v>
      </c>
      <c r="C60" s="8">
        <v>53900</v>
      </c>
      <c r="D60" s="8">
        <f t="shared" ref="D60:D64" si="11">C60/$N$3</f>
        <v>29944.444444444445</v>
      </c>
      <c r="E60" s="7" t="s">
        <v>1</v>
      </c>
      <c r="F60" s="7" t="s">
        <v>19</v>
      </c>
      <c r="G60" s="7">
        <v>100</v>
      </c>
      <c r="H60" s="7">
        <v>0</v>
      </c>
      <c r="I60" s="7" t="s">
        <v>63</v>
      </c>
      <c r="J60" s="7" t="s">
        <v>46</v>
      </c>
      <c r="K60" s="7" t="s">
        <v>32</v>
      </c>
      <c r="L60" s="34"/>
    </row>
    <row r="61" spans="1:98" s="21" customFormat="1" ht="30" customHeight="1" x14ac:dyDescent="0.2">
      <c r="A61" s="7">
        <v>92</v>
      </c>
      <c r="B61" s="24" t="s">
        <v>48</v>
      </c>
      <c r="C61" s="8">
        <f>1021027.5 + 306289</f>
        <v>1327316.5</v>
      </c>
      <c r="D61" s="8">
        <f t="shared" si="11"/>
        <v>737398.0555555555</v>
      </c>
      <c r="E61" s="7" t="s">
        <v>2</v>
      </c>
      <c r="F61" s="7" t="s">
        <v>18</v>
      </c>
      <c r="G61" s="7">
        <v>100</v>
      </c>
      <c r="H61" s="7">
        <v>0</v>
      </c>
      <c r="I61" s="7" t="s">
        <v>35</v>
      </c>
      <c r="J61" s="7" t="s">
        <v>157</v>
      </c>
      <c r="K61" s="7" t="s">
        <v>32</v>
      </c>
      <c r="L61" s="7"/>
      <c r="M61" s="45"/>
      <c r="N61" s="45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</row>
    <row r="62" spans="1:98" s="21" customFormat="1" ht="25.5" x14ac:dyDescent="0.2">
      <c r="A62" s="7">
        <v>93</v>
      </c>
      <c r="B62" s="24" t="s">
        <v>17</v>
      </c>
      <c r="C62" s="8">
        <v>398228.56</v>
      </c>
      <c r="D62" s="8">
        <f t="shared" si="11"/>
        <v>221238.08888888889</v>
      </c>
      <c r="E62" s="7" t="s">
        <v>1</v>
      </c>
      <c r="F62" s="7" t="s">
        <v>18</v>
      </c>
      <c r="G62" s="7">
        <v>100</v>
      </c>
      <c r="H62" s="7">
        <v>0</v>
      </c>
      <c r="I62" s="7" t="s">
        <v>35</v>
      </c>
      <c r="J62" s="7" t="s">
        <v>47</v>
      </c>
      <c r="K62" s="7" t="s">
        <v>32</v>
      </c>
      <c r="L62" s="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</row>
    <row r="63" spans="1:98" s="21" customFormat="1" x14ac:dyDescent="0.2">
      <c r="A63" s="7">
        <v>94</v>
      </c>
      <c r="B63" s="40" t="s">
        <v>30</v>
      </c>
      <c r="C63" s="51">
        <v>207300.06</v>
      </c>
      <c r="D63" s="8">
        <f t="shared" si="11"/>
        <v>115166.7</v>
      </c>
      <c r="E63" s="7" t="s">
        <v>33</v>
      </c>
      <c r="F63" s="7" t="s">
        <v>18</v>
      </c>
      <c r="G63" s="7">
        <v>100</v>
      </c>
      <c r="H63" s="7">
        <v>0</v>
      </c>
      <c r="I63" s="7" t="s">
        <v>36</v>
      </c>
      <c r="J63" s="7" t="s">
        <v>38</v>
      </c>
      <c r="K63" s="7" t="s">
        <v>32</v>
      </c>
      <c r="L63" s="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</row>
    <row r="64" spans="1:98" s="21" customFormat="1" x14ac:dyDescent="0.2">
      <c r="A64" s="7">
        <v>95</v>
      </c>
      <c r="B64" s="40" t="s">
        <v>34</v>
      </c>
      <c r="C64" s="8">
        <v>157526.6</v>
      </c>
      <c r="D64" s="8">
        <f t="shared" si="11"/>
        <v>87514.777777777781</v>
      </c>
      <c r="E64" s="7" t="s">
        <v>33</v>
      </c>
      <c r="F64" s="7" t="s">
        <v>18</v>
      </c>
      <c r="G64" s="7">
        <v>100</v>
      </c>
      <c r="H64" s="7">
        <v>0</v>
      </c>
      <c r="I64" s="7" t="s">
        <v>44</v>
      </c>
      <c r="J64" s="7" t="s">
        <v>41</v>
      </c>
      <c r="K64" s="7" t="s">
        <v>32</v>
      </c>
      <c r="L64" s="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</row>
    <row r="65" spans="1:98" s="74" customFormat="1" x14ac:dyDescent="0.2">
      <c r="A65" s="90" t="s">
        <v>14</v>
      </c>
      <c r="B65" s="91"/>
      <c r="C65" s="3"/>
      <c r="D65" s="19"/>
      <c r="E65" s="71"/>
      <c r="F65" s="71"/>
      <c r="G65" s="2"/>
      <c r="H65" s="2"/>
      <c r="I65" s="2"/>
      <c r="J65" s="2"/>
      <c r="K65" s="2"/>
      <c r="L65" s="71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</row>
    <row r="66" spans="1:98" s="74" customFormat="1" x14ac:dyDescent="0.2">
      <c r="A66" s="9">
        <v>96</v>
      </c>
      <c r="B66" s="40" t="s">
        <v>23</v>
      </c>
      <c r="C66" s="51">
        <v>48422</v>
      </c>
      <c r="D66" s="8">
        <f t="shared" ref="D66:D67" si="12">C66/$N$3</f>
        <v>26901.111111111109</v>
      </c>
      <c r="E66" s="10" t="s">
        <v>24</v>
      </c>
      <c r="F66" s="10" t="s">
        <v>19</v>
      </c>
      <c r="G66" s="10">
        <v>100</v>
      </c>
      <c r="H66" s="10">
        <v>0</v>
      </c>
      <c r="I66" s="7" t="s">
        <v>35</v>
      </c>
      <c r="J66" s="7" t="s">
        <v>40</v>
      </c>
      <c r="K66" s="7" t="s">
        <v>32</v>
      </c>
      <c r="L66" s="7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</row>
    <row r="67" spans="1:98" s="74" customFormat="1" x14ac:dyDescent="0.2">
      <c r="A67" s="9">
        <v>97</v>
      </c>
      <c r="B67" s="40" t="s">
        <v>31</v>
      </c>
      <c r="C67" s="51">
        <v>15907.99</v>
      </c>
      <c r="D67" s="8">
        <f t="shared" si="12"/>
        <v>8837.7722222222219</v>
      </c>
      <c r="E67" s="10" t="s">
        <v>24</v>
      </c>
      <c r="F67" s="10" t="s">
        <v>19</v>
      </c>
      <c r="G67" s="10">
        <v>100</v>
      </c>
      <c r="H67" s="10">
        <v>0</v>
      </c>
      <c r="I67" s="7" t="s">
        <v>40</v>
      </c>
      <c r="J67" s="7" t="s">
        <v>37</v>
      </c>
      <c r="K67" s="7" t="s">
        <v>32</v>
      </c>
      <c r="L67" s="7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</row>
    <row r="68" spans="1:98" s="74" customFormat="1" x14ac:dyDescent="0.2">
      <c r="A68" s="92" t="s">
        <v>66</v>
      </c>
      <c r="B68" s="93"/>
      <c r="C68" s="49"/>
      <c r="D68" s="19"/>
      <c r="E68" s="26"/>
      <c r="F68" s="26"/>
      <c r="G68" s="26"/>
      <c r="H68" s="26"/>
      <c r="I68" s="26"/>
      <c r="J68" s="26"/>
      <c r="K68" s="26"/>
      <c r="L68" s="26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</row>
    <row r="69" spans="1:98" s="74" customFormat="1" ht="35.25" customHeight="1" x14ac:dyDescent="0.2">
      <c r="A69" s="7">
        <v>98</v>
      </c>
      <c r="B69" s="29" t="s">
        <v>25</v>
      </c>
      <c r="C69" s="8">
        <v>108000</v>
      </c>
      <c r="D69" s="8">
        <f t="shared" ref="D69" si="13">C69/$N$3</f>
        <v>60000</v>
      </c>
      <c r="E69" s="7" t="s">
        <v>24</v>
      </c>
      <c r="F69" s="7" t="s">
        <v>19</v>
      </c>
      <c r="G69" s="7">
        <v>100</v>
      </c>
      <c r="H69" s="7">
        <v>0</v>
      </c>
      <c r="I69" s="7" t="s">
        <v>40</v>
      </c>
      <c r="J69" s="7" t="s">
        <v>43</v>
      </c>
      <c r="K69" s="7" t="s">
        <v>32</v>
      </c>
      <c r="L69" s="7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</row>
    <row r="70" spans="1:98" s="74" customFormat="1" ht="48.75" customHeight="1" x14ac:dyDescent="0.2">
      <c r="A70" s="75" t="s">
        <v>86</v>
      </c>
      <c r="B70" s="65" t="s">
        <v>155</v>
      </c>
      <c r="C70" s="20">
        <f>SUM(C55:C69)</f>
        <v>2577446.7100000004</v>
      </c>
      <c r="D70" s="20">
        <f>SUM(D55:D69)</f>
        <v>1431914.8388888887</v>
      </c>
      <c r="E70" s="76"/>
      <c r="F70" s="76"/>
      <c r="G70" s="76"/>
      <c r="H70" s="76"/>
      <c r="I70" s="76"/>
      <c r="J70" s="76"/>
      <c r="K70" s="76"/>
      <c r="L70" s="76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</row>
    <row r="71" spans="1:98" s="53" customFormat="1" ht="30.75" customHeight="1" x14ac:dyDescent="0.2">
      <c r="A71" s="94" t="s">
        <v>86</v>
      </c>
      <c r="B71" s="94"/>
      <c r="C71" s="77">
        <f>SUM(C10,C17,C24,C29,C35,C42,C53,C70)</f>
        <v>5706394.9800000004</v>
      </c>
      <c r="D71" s="77">
        <f>SUM(D10,D17,D24,D29,D35,D42,D53,D70)</f>
        <v>3170219.4333333331</v>
      </c>
      <c r="E71" s="78"/>
      <c r="F71" s="78"/>
      <c r="G71" s="78"/>
      <c r="H71" s="78"/>
      <c r="I71" s="78"/>
      <c r="J71" s="78"/>
      <c r="K71" s="78"/>
      <c r="L71" s="78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2"/>
      <c r="CA71" s="52"/>
      <c r="CB71" s="52"/>
      <c r="CC71" s="52"/>
      <c r="CD71" s="52"/>
      <c r="CE71" s="52"/>
      <c r="CF71" s="52"/>
      <c r="CG71" s="52"/>
      <c r="CH71" s="52"/>
      <c r="CI71" s="52"/>
      <c r="CJ71" s="52"/>
      <c r="CK71" s="52"/>
      <c r="CL71" s="52"/>
      <c r="CM71" s="52"/>
      <c r="CN71" s="52"/>
      <c r="CO71" s="52"/>
      <c r="CP71" s="52"/>
      <c r="CQ71" s="52"/>
      <c r="CR71" s="52"/>
      <c r="CS71" s="52"/>
      <c r="CT71" s="52"/>
    </row>
    <row r="72" spans="1:98" x14ac:dyDescent="0.2"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</row>
    <row r="73" spans="1:98" x14ac:dyDescent="0.2">
      <c r="A73" s="53" t="s">
        <v>84</v>
      </c>
      <c r="C73" s="54"/>
      <c r="D73" s="54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</row>
    <row r="74" spans="1:98" x14ac:dyDescent="0.2">
      <c r="A74" s="47" t="s">
        <v>81</v>
      </c>
      <c r="B74" s="45" t="s">
        <v>82</v>
      </c>
      <c r="C74" s="54"/>
      <c r="D74" s="54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</row>
    <row r="75" spans="1:98" x14ac:dyDescent="0.2">
      <c r="A75" s="48" t="s">
        <v>24</v>
      </c>
      <c r="B75" s="44" t="s">
        <v>0</v>
      </c>
      <c r="C75" s="54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</row>
    <row r="76" spans="1:98" x14ac:dyDescent="0.2">
      <c r="A76" s="47" t="s">
        <v>75</v>
      </c>
      <c r="B76" s="45" t="s">
        <v>76</v>
      </c>
      <c r="C76" s="54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</row>
    <row r="77" spans="1:98" x14ac:dyDescent="0.2">
      <c r="A77" s="47" t="s">
        <v>77</v>
      </c>
      <c r="B77" s="45" t="s">
        <v>78</v>
      </c>
      <c r="C77" s="54"/>
      <c r="D77" s="54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</row>
    <row r="78" spans="1:98" x14ac:dyDescent="0.2">
      <c r="A78" s="47"/>
      <c r="B78" s="45"/>
      <c r="C78" s="54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</row>
    <row r="79" spans="1:98" x14ac:dyDescent="0.2">
      <c r="A79" s="52" t="s">
        <v>83</v>
      </c>
      <c r="B79" s="45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</row>
    <row r="80" spans="1:98" x14ac:dyDescent="0.2">
      <c r="A80" s="48" t="s">
        <v>2</v>
      </c>
      <c r="B80" s="45" t="s">
        <v>26</v>
      </c>
      <c r="C80" s="54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</row>
    <row r="81" spans="1:98" x14ac:dyDescent="0.2">
      <c r="A81" s="48" t="s">
        <v>1</v>
      </c>
      <c r="B81" s="45" t="s">
        <v>27</v>
      </c>
      <c r="C81" s="54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</row>
    <row r="82" spans="1:98" x14ac:dyDescent="0.2">
      <c r="A82" s="47" t="s">
        <v>33</v>
      </c>
      <c r="B82" s="45" t="s">
        <v>149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</row>
    <row r="83" spans="1:98" x14ac:dyDescent="0.2">
      <c r="C83" s="54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</row>
    <row r="84" spans="1:98" x14ac:dyDescent="0.2">
      <c r="C84" s="54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</row>
    <row r="85" spans="1:98" x14ac:dyDescent="0.2">
      <c r="C85" s="54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</row>
    <row r="86" spans="1:98" x14ac:dyDescent="0.2"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</row>
    <row r="87" spans="1:98" x14ac:dyDescent="0.2">
      <c r="C87" s="54"/>
      <c r="D87" s="55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</row>
    <row r="88" spans="1:98" x14ac:dyDescent="0.2">
      <c r="D88" s="56"/>
      <c r="E88" s="54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</row>
    <row r="89" spans="1:98" x14ac:dyDescent="0.2">
      <c r="C89" s="54"/>
      <c r="D89" s="56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</row>
    <row r="90" spans="1:98" x14ac:dyDescent="0.2">
      <c r="E90" s="54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</row>
    <row r="91" spans="1:98" x14ac:dyDescent="0.2"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</row>
    <row r="92" spans="1:98" x14ac:dyDescent="0.2"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</row>
    <row r="93" spans="1:98" x14ac:dyDescent="0.2"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</row>
    <row r="94" spans="1:98" x14ac:dyDescent="0.2"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</row>
    <row r="95" spans="1:98" x14ac:dyDescent="0.2">
      <c r="C95" s="54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</row>
    <row r="96" spans="1:98" x14ac:dyDescent="0.2"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</row>
    <row r="97" spans="13:98" x14ac:dyDescent="0.2"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</row>
    <row r="98" spans="13:98" x14ac:dyDescent="0.2"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</row>
    <row r="99" spans="13:98" x14ac:dyDescent="0.2"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</row>
    <row r="100" spans="13:98" x14ac:dyDescent="0.2"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</row>
    <row r="101" spans="13:98" x14ac:dyDescent="0.2"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</row>
    <row r="102" spans="13:98" x14ac:dyDescent="0.2"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</row>
    <row r="103" spans="13:98" x14ac:dyDescent="0.2"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</row>
    <row r="104" spans="13:98" x14ac:dyDescent="0.2"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</row>
    <row r="105" spans="13:98" x14ac:dyDescent="0.2"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</row>
    <row r="106" spans="13:98" x14ac:dyDescent="0.2"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</row>
    <row r="107" spans="13:98" x14ac:dyDescent="0.2"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</row>
    <row r="108" spans="13:98" x14ac:dyDescent="0.2"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</row>
    <row r="109" spans="13:98" x14ac:dyDescent="0.2"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</row>
    <row r="110" spans="13:98" x14ac:dyDescent="0.2"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</row>
    <row r="111" spans="13:98" x14ac:dyDescent="0.2"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</row>
    <row r="112" spans="13:98" x14ac:dyDescent="0.2"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</row>
    <row r="113" spans="13:98" x14ac:dyDescent="0.2"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</row>
    <row r="114" spans="13:98" x14ac:dyDescent="0.2"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</row>
    <row r="115" spans="13:98" x14ac:dyDescent="0.2"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</row>
    <row r="116" spans="13:98" x14ac:dyDescent="0.2"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</row>
    <row r="117" spans="13:98" x14ac:dyDescent="0.2"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</row>
    <row r="118" spans="13:98" x14ac:dyDescent="0.2"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</row>
    <row r="119" spans="13:98" x14ac:dyDescent="0.2"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</row>
    <row r="120" spans="13:98" x14ac:dyDescent="0.2"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</row>
    <row r="121" spans="13:98" x14ac:dyDescent="0.2"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</row>
    <row r="122" spans="13:98" x14ac:dyDescent="0.2"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</row>
    <row r="123" spans="13:98" x14ac:dyDescent="0.2"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</row>
    <row r="124" spans="13:98" x14ac:dyDescent="0.2"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</row>
    <row r="125" spans="13:98" x14ac:dyDescent="0.2"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</row>
    <row r="126" spans="13:98" x14ac:dyDescent="0.2"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</row>
    <row r="127" spans="13:98" x14ac:dyDescent="0.2"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</row>
    <row r="128" spans="13:98" x14ac:dyDescent="0.2"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</row>
    <row r="129" spans="13:98" x14ac:dyDescent="0.2"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</row>
    <row r="130" spans="13:98" x14ac:dyDescent="0.2"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</row>
    <row r="131" spans="13:98" x14ac:dyDescent="0.2"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</row>
    <row r="132" spans="13:98" x14ac:dyDescent="0.2"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</row>
    <row r="133" spans="13:98" x14ac:dyDescent="0.2"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</row>
    <row r="134" spans="13:98" x14ac:dyDescent="0.2"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</row>
    <row r="135" spans="13:98" x14ac:dyDescent="0.2"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</row>
    <row r="136" spans="13:98" x14ac:dyDescent="0.2"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</row>
    <row r="137" spans="13:98" x14ac:dyDescent="0.2"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</row>
    <row r="138" spans="13:98" x14ac:dyDescent="0.2"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</row>
    <row r="139" spans="13:98" x14ac:dyDescent="0.2"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</row>
    <row r="140" spans="13:98" x14ac:dyDescent="0.2"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</row>
    <row r="141" spans="13:98" x14ac:dyDescent="0.2"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</row>
    <row r="142" spans="13:98" x14ac:dyDescent="0.2"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</row>
    <row r="143" spans="13:98" x14ac:dyDescent="0.2"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</row>
    <row r="144" spans="13:98" x14ac:dyDescent="0.2"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</row>
    <row r="145" spans="13:98" x14ac:dyDescent="0.2"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</row>
    <row r="146" spans="13:98" x14ac:dyDescent="0.2"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</row>
    <row r="147" spans="13:98" x14ac:dyDescent="0.2"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</row>
    <row r="148" spans="13:98" x14ac:dyDescent="0.2"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</row>
    <row r="149" spans="13:98" x14ac:dyDescent="0.2"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</row>
    <row r="150" spans="13:98" x14ac:dyDescent="0.2"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</row>
  </sheetData>
  <mergeCells count="37">
    <mergeCell ref="A12:B12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5:L5"/>
    <mergeCell ref="A6:B6"/>
    <mergeCell ref="A11:L11"/>
    <mergeCell ref="A43:L43"/>
    <mergeCell ref="A18:L18"/>
    <mergeCell ref="A19:B19"/>
    <mergeCell ref="A22:B22"/>
    <mergeCell ref="A25:L25"/>
    <mergeCell ref="A26:B26"/>
    <mergeCell ref="A30:L30"/>
    <mergeCell ref="A31:B31"/>
    <mergeCell ref="A36:L36"/>
    <mergeCell ref="A37:B37"/>
    <mergeCell ref="A40:B40"/>
    <mergeCell ref="A41:B41"/>
    <mergeCell ref="A65:B65"/>
    <mergeCell ref="A68:B68"/>
    <mergeCell ref="A71:B71"/>
    <mergeCell ref="A44:B44"/>
    <mergeCell ref="A52:B52"/>
    <mergeCell ref="A54:L54"/>
    <mergeCell ref="A55:B55"/>
    <mergeCell ref="A57:B57"/>
    <mergeCell ref="A59:B5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1"/>
  <sheetViews>
    <sheetView workbookViewId="0">
      <selection activeCell="C18" sqref="C18"/>
    </sheetView>
  </sheetViews>
  <sheetFormatPr defaultRowHeight="12.75" x14ac:dyDescent="0.2"/>
  <cols>
    <col min="1" max="1" width="12.7109375" style="48" customWidth="1"/>
    <col min="2" max="2" width="51.85546875" style="44" customWidth="1"/>
    <col min="3" max="3" width="21.85546875" style="48" customWidth="1"/>
    <col min="4" max="4" width="24.7109375" style="48" customWidth="1"/>
    <col min="5" max="5" width="11.140625" style="48" customWidth="1"/>
    <col min="6" max="6" width="10.5703125" style="48" customWidth="1"/>
    <col min="7" max="7" width="7.42578125" style="48" customWidth="1"/>
    <col min="8" max="8" width="9.140625" style="48" customWidth="1"/>
    <col min="9" max="10" width="14" style="48" customWidth="1"/>
    <col min="11" max="11" width="14.85546875" style="48" customWidth="1"/>
    <col min="12" max="12" width="17.28515625" style="48" customWidth="1"/>
    <col min="13" max="13" width="2.28515625" style="48" customWidth="1"/>
    <col min="14" max="16384" width="9.140625" style="48"/>
  </cols>
  <sheetData>
    <row r="1" spans="1:98" ht="17.25" customHeight="1" x14ac:dyDescent="0.2">
      <c r="A1" s="106" t="s">
        <v>172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8"/>
      <c r="M1" s="46"/>
      <c r="N1" s="46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</row>
    <row r="2" spans="1:98" ht="18.75" customHeight="1" x14ac:dyDescent="0.2">
      <c r="A2" s="109" t="s">
        <v>20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1"/>
      <c r="M2" s="46"/>
      <c r="N2" s="58" t="s">
        <v>154</v>
      </c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</row>
    <row r="3" spans="1:98" ht="12.75" customHeight="1" x14ac:dyDescent="0.2">
      <c r="A3" s="116" t="s">
        <v>3</v>
      </c>
      <c r="B3" s="116" t="s">
        <v>15</v>
      </c>
      <c r="C3" s="112" t="s">
        <v>16</v>
      </c>
      <c r="D3" s="112" t="s">
        <v>22</v>
      </c>
      <c r="E3" s="112" t="s">
        <v>4</v>
      </c>
      <c r="F3" s="112" t="s">
        <v>9</v>
      </c>
      <c r="G3" s="114" t="s">
        <v>10</v>
      </c>
      <c r="H3" s="115"/>
      <c r="I3" s="114" t="s">
        <v>5</v>
      </c>
      <c r="J3" s="115"/>
      <c r="K3" s="112" t="s">
        <v>171</v>
      </c>
      <c r="L3" s="112" t="s">
        <v>6</v>
      </c>
      <c r="M3" s="47"/>
      <c r="N3" s="59">
        <v>1.8</v>
      </c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</row>
    <row r="4" spans="1:98" ht="39.75" customHeight="1" x14ac:dyDescent="0.2">
      <c r="A4" s="117"/>
      <c r="B4" s="117"/>
      <c r="C4" s="113"/>
      <c r="D4" s="113"/>
      <c r="E4" s="113"/>
      <c r="F4" s="113"/>
      <c r="G4" s="88" t="s">
        <v>11</v>
      </c>
      <c r="H4" s="88" t="s">
        <v>12</v>
      </c>
      <c r="I4" s="89" t="s">
        <v>7</v>
      </c>
      <c r="J4" s="89" t="s">
        <v>8</v>
      </c>
      <c r="K4" s="113"/>
      <c r="L4" s="113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</row>
    <row r="5" spans="1:98" x14ac:dyDescent="0.2">
      <c r="A5" s="99" t="s">
        <v>88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</row>
    <row r="6" spans="1:98" x14ac:dyDescent="0.2">
      <c r="A6" s="92" t="s">
        <v>13</v>
      </c>
      <c r="B6" s="103"/>
      <c r="C6" s="13"/>
      <c r="D6" s="25"/>
      <c r="E6" s="26"/>
      <c r="F6" s="26"/>
      <c r="G6" s="26"/>
      <c r="H6" s="26"/>
      <c r="I6" s="26"/>
      <c r="J6" s="25"/>
      <c r="K6" s="26"/>
      <c r="L6" s="26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</row>
    <row r="7" spans="1:98" s="21" customFormat="1" ht="28.5" customHeight="1" x14ac:dyDescent="0.2">
      <c r="A7" s="69">
        <v>1</v>
      </c>
      <c r="B7" s="24" t="s">
        <v>89</v>
      </c>
      <c r="C7" s="67">
        <v>165000</v>
      </c>
      <c r="D7" s="8">
        <f>C7/$N$3</f>
        <v>91666.666666666672</v>
      </c>
      <c r="E7" s="66" t="s">
        <v>1</v>
      </c>
      <c r="F7" s="68" t="s">
        <v>19</v>
      </c>
      <c r="G7" s="66">
        <v>100</v>
      </c>
      <c r="H7" s="66">
        <v>0</v>
      </c>
      <c r="I7" s="66" t="s">
        <v>65</v>
      </c>
      <c r="J7" s="66" t="s">
        <v>70</v>
      </c>
      <c r="K7" s="66" t="s">
        <v>150</v>
      </c>
      <c r="L7" s="31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</row>
    <row r="8" spans="1:98" ht="25.5" x14ac:dyDescent="0.2">
      <c r="A8" s="12">
        <v>2</v>
      </c>
      <c r="B8" s="24" t="s">
        <v>90</v>
      </c>
      <c r="C8" s="57">
        <v>142700</v>
      </c>
      <c r="D8" s="8">
        <f t="shared" ref="D8:D14" si="0">C8/$N$3</f>
        <v>79277.777777777781</v>
      </c>
      <c r="E8" s="7" t="s">
        <v>1</v>
      </c>
      <c r="F8" s="28" t="s">
        <v>19</v>
      </c>
      <c r="G8" s="7">
        <v>100</v>
      </c>
      <c r="H8" s="7">
        <v>0</v>
      </c>
      <c r="I8" s="7" t="s">
        <v>39</v>
      </c>
      <c r="J8" s="7" t="s">
        <v>71</v>
      </c>
      <c r="K8" s="7" t="s">
        <v>150</v>
      </c>
      <c r="L8" s="31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</row>
    <row r="9" spans="1:98" s="21" customFormat="1" ht="25.5" x14ac:dyDescent="0.2">
      <c r="A9" s="69">
        <v>3</v>
      </c>
      <c r="B9" s="24" t="s">
        <v>165</v>
      </c>
      <c r="C9" s="57">
        <f>177000+216000</f>
        <v>393000</v>
      </c>
      <c r="D9" s="8">
        <f t="shared" si="0"/>
        <v>218333.33333333331</v>
      </c>
      <c r="E9" s="7" t="s">
        <v>1</v>
      </c>
      <c r="F9" s="7" t="s">
        <v>18</v>
      </c>
      <c r="G9" s="7">
        <v>100</v>
      </c>
      <c r="H9" s="7">
        <v>0</v>
      </c>
      <c r="I9" s="7" t="s">
        <v>42</v>
      </c>
      <c r="J9" s="7" t="s">
        <v>70</v>
      </c>
      <c r="K9" s="7" t="s">
        <v>150</v>
      </c>
      <c r="L9" s="31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</row>
    <row r="10" spans="1:98" ht="25.5" x14ac:dyDescent="0.2">
      <c r="A10" s="69">
        <v>6</v>
      </c>
      <c r="B10" s="41" t="s">
        <v>92</v>
      </c>
      <c r="C10" s="57">
        <v>82500</v>
      </c>
      <c r="D10" s="8">
        <f t="shared" si="0"/>
        <v>45833.333333333336</v>
      </c>
      <c r="E10" s="7" t="s">
        <v>1</v>
      </c>
      <c r="F10" s="28" t="s">
        <v>19</v>
      </c>
      <c r="G10" s="7">
        <v>100</v>
      </c>
      <c r="H10" s="7">
        <v>0</v>
      </c>
      <c r="I10" s="7" t="s">
        <v>65</v>
      </c>
      <c r="J10" s="7" t="s">
        <v>91</v>
      </c>
      <c r="K10" s="7" t="s">
        <v>150</v>
      </c>
      <c r="L10" s="31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</row>
    <row r="11" spans="1:98" ht="25.5" x14ac:dyDescent="0.2">
      <c r="A11" s="69">
        <v>7</v>
      </c>
      <c r="B11" s="41" t="s">
        <v>93</v>
      </c>
      <c r="C11" s="57">
        <v>60000</v>
      </c>
      <c r="D11" s="8">
        <f t="shared" si="0"/>
        <v>33333.333333333336</v>
      </c>
      <c r="E11" s="7" t="s">
        <v>1</v>
      </c>
      <c r="F11" s="28" t="s">
        <v>19</v>
      </c>
      <c r="G11" s="7">
        <v>100</v>
      </c>
      <c r="H11" s="7">
        <v>0</v>
      </c>
      <c r="I11" s="7" t="s">
        <v>65</v>
      </c>
      <c r="J11" s="7" t="s">
        <v>71</v>
      </c>
      <c r="K11" s="7" t="s">
        <v>150</v>
      </c>
      <c r="L11" s="31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</row>
    <row r="12" spans="1:98" ht="25.5" x14ac:dyDescent="0.2">
      <c r="A12" s="12">
        <v>8</v>
      </c>
      <c r="B12" s="41" t="s">
        <v>94</v>
      </c>
      <c r="C12" s="57">
        <v>197500</v>
      </c>
      <c r="D12" s="8">
        <f t="shared" si="0"/>
        <v>109722.22222222222</v>
      </c>
      <c r="E12" s="7" t="s">
        <v>1</v>
      </c>
      <c r="F12" s="28" t="s">
        <v>18</v>
      </c>
      <c r="G12" s="7">
        <v>100</v>
      </c>
      <c r="H12" s="7">
        <v>0</v>
      </c>
      <c r="I12" s="7" t="s">
        <v>39</v>
      </c>
      <c r="J12" s="7" t="s">
        <v>70</v>
      </c>
      <c r="K12" s="7" t="s">
        <v>150</v>
      </c>
      <c r="L12" s="31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</row>
    <row r="13" spans="1:98" ht="25.5" x14ac:dyDescent="0.2">
      <c r="A13" s="69">
        <v>9</v>
      </c>
      <c r="B13" s="41" t="s">
        <v>95</v>
      </c>
      <c r="C13" s="57">
        <v>384000</v>
      </c>
      <c r="D13" s="8">
        <f t="shared" si="0"/>
        <v>213333.33333333331</v>
      </c>
      <c r="E13" s="7" t="s">
        <v>2</v>
      </c>
      <c r="F13" s="28" t="s">
        <v>18</v>
      </c>
      <c r="G13" s="7">
        <v>100</v>
      </c>
      <c r="H13" s="7">
        <v>0</v>
      </c>
      <c r="I13" s="7" t="s">
        <v>39</v>
      </c>
      <c r="J13" s="7" t="s">
        <v>71</v>
      </c>
      <c r="K13" s="7" t="s">
        <v>150</v>
      </c>
      <c r="L13" s="31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</row>
    <row r="14" spans="1:98" ht="25.5" x14ac:dyDescent="0.2">
      <c r="A14" s="69">
        <v>10</v>
      </c>
      <c r="B14" s="42" t="s">
        <v>96</v>
      </c>
      <c r="C14" s="72">
        <v>115790</v>
      </c>
      <c r="D14" s="8">
        <f t="shared" si="0"/>
        <v>64327.777777777774</v>
      </c>
      <c r="E14" s="7" t="s">
        <v>1</v>
      </c>
      <c r="F14" s="28" t="s">
        <v>19</v>
      </c>
      <c r="G14" s="7">
        <v>100</v>
      </c>
      <c r="H14" s="7">
        <v>0</v>
      </c>
      <c r="I14" s="7" t="s">
        <v>65</v>
      </c>
      <c r="J14" s="7" t="s">
        <v>70</v>
      </c>
      <c r="K14" s="7" t="s">
        <v>150</v>
      </c>
      <c r="L14" s="31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</row>
    <row r="15" spans="1:98" s="21" customFormat="1" x14ac:dyDescent="0.2">
      <c r="A15" s="34" t="s">
        <v>86</v>
      </c>
      <c r="B15" s="35" t="s">
        <v>88</v>
      </c>
      <c r="C15" s="83">
        <f>SUM(C7:C14)</f>
        <v>1540490</v>
      </c>
      <c r="D15" s="36">
        <f>SUM(D7:D14)</f>
        <v>855827.77777777775</v>
      </c>
      <c r="E15" s="37"/>
      <c r="F15" s="37"/>
      <c r="G15" s="37"/>
      <c r="H15" s="37"/>
      <c r="I15" s="37"/>
      <c r="J15" s="37"/>
      <c r="K15" s="37"/>
      <c r="L15" s="38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</row>
    <row r="16" spans="1:98" s="21" customFormat="1" x14ac:dyDescent="0.2">
      <c r="A16" s="99" t="s">
        <v>99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</row>
    <row r="17" spans="1:98" x14ac:dyDescent="0.2">
      <c r="A17" s="92" t="s">
        <v>13</v>
      </c>
      <c r="B17" s="103"/>
      <c r="C17" s="13"/>
      <c r="D17" s="25"/>
      <c r="E17" s="26"/>
      <c r="F17" s="26"/>
      <c r="G17" s="26"/>
      <c r="H17" s="26"/>
      <c r="I17" s="26"/>
      <c r="J17" s="25"/>
      <c r="K17" s="26"/>
      <c r="L17" s="26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</row>
    <row r="18" spans="1:98" x14ac:dyDescent="0.2">
      <c r="A18" s="12">
        <v>12</v>
      </c>
      <c r="B18" s="24" t="s">
        <v>100</v>
      </c>
      <c r="C18" s="11">
        <v>193500</v>
      </c>
      <c r="D18" s="8">
        <f t="shared" ref="D18:D25" si="1">C18/$N$3</f>
        <v>107500</v>
      </c>
      <c r="E18" s="7" t="s">
        <v>1</v>
      </c>
      <c r="F18" s="28" t="s">
        <v>18</v>
      </c>
      <c r="G18" s="7">
        <v>100</v>
      </c>
      <c r="H18" s="7">
        <v>0</v>
      </c>
      <c r="I18" s="7" t="s">
        <v>65</v>
      </c>
      <c r="J18" s="7" t="s">
        <v>71</v>
      </c>
      <c r="K18" s="7" t="s">
        <v>150</v>
      </c>
      <c r="L18" s="31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</row>
    <row r="19" spans="1:98" x14ac:dyDescent="0.2">
      <c r="A19" s="12">
        <v>13</v>
      </c>
      <c r="B19" s="24" t="s">
        <v>101</v>
      </c>
      <c r="C19" s="11">
        <v>186000</v>
      </c>
      <c r="D19" s="8">
        <f t="shared" si="1"/>
        <v>103333.33333333333</v>
      </c>
      <c r="E19" s="7" t="s">
        <v>1</v>
      </c>
      <c r="F19" s="28" t="s">
        <v>18</v>
      </c>
      <c r="G19" s="7">
        <v>100</v>
      </c>
      <c r="H19" s="7">
        <v>0</v>
      </c>
      <c r="I19" s="7" t="s">
        <v>65</v>
      </c>
      <c r="J19" s="7" t="s">
        <v>71</v>
      </c>
      <c r="K19" s="7" t="s">
        <v>150</v>
      </c>
      <c r="L19" s="31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</row>
    <row r="20" spans="1:98" ht="25.5" x14ac:dyDescent="0.2">
      <c r="A20" s="12">
        <v>14</v>
      </c>
      <c r="B20" s="29" t="s">
        <v>114</v>
      </c>
      <c r="C20" s="11">
        <v>118500</v>
      </c>
      <c r="D20" s="8">
        <f t="shared" si="1"/>
        <v>65833.333333333328</v>
      </c>
      <c r="E20" s="7" t="s">
        <v>1</v>
      </c>
      <c r="F20" s="28" t="s">
        <v>19</v>
      </c>
      <c r="G20" s="7">
        <v>100</v>
      </c>
      <c r="H20" s="7">
        <v>0</v>
      </c>
      <c r="I20" s="7" t="s">
        <v>42</v>
      </c>
      <c r="J20" s="7" t="s">
        <v>91</v>
      </c>
      <c r="K20" s="7" t="s">
        <v>150</v>
      </c>
      <c r="L20" s="31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</row>
    <row r="21" spans="1:98" x14ac:dyDescent="0.2">
      <c r="A21" s="12">
        <v>16</v>
      </c>
      <c r="B21" s="24" t="s">
        <v>159</v>
      </c>
      <c r="C21" s="11">
        <v>275100</v>
      </c>
      <c r="D21" s="8">
        <f t="shared" si="1"/>
        <v>152833.33333333334</v>
      </c>
      <c r="E21" s="7" t="s">
        <v>2</v>
      </c>
      <c r="F21" s="28" t="s">
        <v>18</v>
      </c>
      <c r="G21" s="7">
        <v>100</v>
      </c>
      <c r="H21" s="7">
        <v>0</v>
      </c>
      <c r="I21" s="7" t="s">
        <v>63</v>
      </c>
      <c r="J21" s="7" t="s">
        <v>166</v>
      </c>
      <c r="K21" s="7" t="s">
        <v>150</v>
      </c>
      <c r="L21" s="31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</row>
    <row r="22" spans="1:98" ht="27" customHeight="1" x14ac:dyDescent="0.2">
      <c r="A22" s="12">
        <v>17</v>
      </c>
      <c r="B22" s="30" t="s">
        <v>160</v>
      </c>
      <c r="C22" s="11">
        <v>240500</v>
      </c>
      <c r="D22" s="8">
        <f t="shared" si="1"/>
        <v>133611.11111111109</v>
      </c>
      <c r="E22" s="7" t="s">
        <v>1</v>
      </c>
      <c r="F22" s="28" t="s">
        <v>19</v>
      </c>
      <c r="G22" s="7">
        <v>100</v>
      </c>
      <c r="H22" s="7">
        <v>0</v>
      </c>
      <c r="I22" s="7" t="s">
        <v>42</v>
      </c>
      <c r="J22" s="7" t="s">
        <v>46</v>
      </c>
      <c r="K22" s="7" t="s">
        <v>150</v>
      </c>
      <c r="L22" s="31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</row>
    <row r="23" spans="1:98" ht="25.5" x14ac:dyDescent="0.2">
      <c r="A23" s="12">
        <v>18</v>
      </c>
      <c r="B23" s="24" t="s">
        <v>141</v>
      </c>
      <c r="C23" s="11">
        <v>100000</v>
      </c>
      <c r="D23" s="8">
        <f t="shared" si="1"/>
        <v>55555.555555555555</v>
      </c>
      <c r="E23" s="7" t="s">
        <v>1</v>
      </c>
      <c r="F23" s="28" t="s">
        <v>19</v>
      </c>
      <c r="G23" s="7">
        <v>100</v>
      </c>
      <c r="H23" s="7">
        <v>0</v>
      </c>
      <c r="I23" s="7" t="s">
        <v>39</v>
      </c>
      <c r="J23" s="7" t="s">
        <v>71</v>
      </c>
      <c r="K23" s="7" t="s">
        <v>150</v>
      </c>
      <c r="L23" s="31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</row>
    <row r="24" spans="1:98" ht="25.5" x14ac:dyDescent="0.2">
      <c r="A24" s="12">
        <v>20</v>
      </c>
      <c r="B24" s="24" t="s">
        <v>143</v>
      </c>
      <c r="C24" s="18">
        <v>150000</v>
      </c>
      <c r="D24" s="8">
        <f t="shared" si="1"/>
        <v>83333.333333333328</v>
      </c>
      <c r="E24" s="7" t="s">
        <v>1</v>
      </c>
      <c r="F24" s="7" t="s">
        <v>19</v>
      </c>
      <c r="G24" s="7">
        <v>100</v>
      </c>
      <c r="H24" s="7">
        <v>0</v>
      </c>
      <c r="I24" s="7" t="s">
        <v>42</v>
      </c>
      <c r="J24" s="7" t="s">
        <v>91</v>
      </c>
      <c r="K24" s="7" t="s">
        <v>150</v>
      </c>
      <c r="L24" s="31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</row>
    <row r="25" spans="1:98" ht="38.25" x14ac:dyDescent="0.2">
      <c r="A25" s="12">
        <v>21</v>
      </c>
      <c r="B25" s="24" t="s">
        <v>161</v>
      </c>
      <c r="C25" s="18">
        <f>20250+32250</f>
        <v>52500</v>
      </c>
      <c r="D25" s="8">
        <f t="shared" si="1"/>
        <v>29166.666666666664</v>
      </c>
      <c r="E25" s="7" t="s">
        <v>1</v>
      </c>
      <c r="F25" s="7" t="s">
        <v>19</v>
      </c>
      <c r="G25" s="7">
        <v>100</v>
      </c>
      <c r="H25" s="7">
        <v>0</v>
      </c>
      <c r="I25" s="7" t="s">
        <v>42</v>
      </c>
      <c r="J25" s="7" t="s">
        <v>91</v>
      </c>
      <c r="K25" s="7" t="s">
        <v>150</v>
      </c>
      <c r="L25" s="31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</row>
    <row r="26" spans="1:98" x14ac:dyDescent="0.2">
      <c r="A26" s="17"/>
      <c r="B26" s="32" t="s">
        <v>66</v>
      </c>
      <c r="C26" s="33"/>
      <c r="D26" s="19"/>
      <c r="E26" s="22"/>
      <c r="F26" s="22"/>
      <c r="G26" s="22"/>
      <c r="H26" s="22"/>
      <c r="I26" s="22"/>
      <c r="J26" s="22"/>
      <c r="K26" s="22"/>
      <c r="L26" s="22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</row>
    <row r="27" spans="1:98" x14ac:dyDescent="0.2">
      <c r="A27" s="34" t="s">
        <v>86</v>
      </c>
      <c r="B27" s="35" t="s">
        <v>99</v>
      </c>
      <c r="C27" s="83">
        <f>SUM(C18:C26)</f>
        <v>1316100</v>
      </c>
      <c r="D27" s="83">
        <f>SUM(D18:D26)</f>
        <v>731166.66666666663</v>
      </c>
      <c r="E27" s="37"/>
      <c r="F27" s="37"/>
      <c r="G27" s="37"/>
      <c r="H27" s="37"/>
      <c r="I27" s="37"/>
      <c r="J27" s="37"/>
      <c r="K27" s="37"/>
      <c r="L27" s="38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</row>
    <row r="28" spans="1:98" x14ac:dyDescent="0.2">
      <c r="A28" s="99" t="s">
        <v>103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</row>
    <row r="29" spans="1:98" x14ac:dyDescent="0.2">
      <c r="A29" s="92" t="s">
        <v>13</v>
      </c>
      <c r="B29" s="103"/>
      <c r="C29" s="64"/>
      <c r="D29" s="61"/>
      <c r="E29" s="86"/>
      <c r="F29" s="86"/>
      <c r="G29" s="86"/>
      <c r="H29" s="86"/>
      <c r="I29" s="86"/>
      <c r="J29" s="61"/>
      <c r="K29" s="86"/>
      <c r="L29" s="86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</row>
    <row r="30" spans="1:98" ht="25.5" x14ac:dyDescent="0.2">
      <c r="A30" s="12">
        <v>23</v>
      </c>
      <c r="B30" s="24" t="s">
        <v>104</v>
      </c>
      <c r="C30" s="11">
        <v>310700</v>
      </c>
      <c r="D30" s="8">
        <f t="shared" ref="D30:D34" si="2">C30/$N$3</f>
        <v>172611.11111111109</v>
      </c>
      <c r="E30" s="7" t="s">
        <v>2</v>
      </c>
      <c r="F30" s="28" t="s">
        <v>18</v>
      </c>
      <c r="G30" s="7">
        <v>100</v>
      </c>
      <c r="H30" s="7">
        <v>0</v>
      </c>
      <c r="I30" s="7" t="s">
        <v>42</v>
      </c>
      <c r="J30" s="7" t="s">
        <v>71</v>
      </c>
      <c r="K30" s="7" t="s">
        <v>150</v>
      </c>
      <c r="L30" s="31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</row>
    <row r="31" spans="1:98" ht="25.5" x14ac:dyDescent="0.2">
      <c r="A31" s="12">
        <v>24</v>
      </c>
      <c r="B31" s="29" t="s">
        <v>138</v>
      </c>
      <c r="C31" s="11">
        <v>117000</v>
      </c>
      <c r="D31" s="8">
        <f t="shared" si="2"/>
        <v>65000</v>
      </c>
      <c r="E31" s="7" t="s">
        <v>1</v>
      </c>
      <c r="F31" s="28" t="s">
        <v>19</v>
      </c>
      <c r="G31" s="7">
        <v>100</v>
      </c>
      <c r="H31" s="7">
        <v>0</v>
      </c>
      <c r="I31" s="7" t="s">
        <v>65</v>
      </c>
      <c r="J31" s="7" t="s">
        <v>91</v>
      </c>
      <c r="K31" s="7" t="s">
        <v>150</v>
      </c>
      <c r="L31" s="31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</row>
    <row r="32" spans="1:98" ht="22.5" customHeight="1" x14ac:dyDescent="0.2">
      <c r="A32" s="12">
        <v>25</v>
      </c>
      <c r="B32" s="24" t="s">
        <v>105</v>
      </c>
      <c r="C32" s="11">
        <v>84000</v>
      </c>
      <c r="D32" s="8">
        <f t="shared" si="2"/>
        <v>46666.666666666664</v>
      </c>
      <c r="E32" s="7" t="s">
        <v>1</v>
      </c>
      <c r="F32" s="28" t="s">
        <v>19</v>
      </c>
      <c r="G32" s="7">
        <v>100</v>
      </c>
      <c r="H32" s="7">
        <v>0</v>
      </c>
      <c r="I32" s="7" t="s">
        <v>65</v>
      </c>
      <c r="J32" s="7" t="s">
        <v>46</v>
      </c>
      <c r="K32" s="7" t="s">
        <v>150</v>
      </c>
      <c r="L32" s="31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</row>
    <row r="33" spans="1:98" ht="27" customHeight="1" x14ac:dyDescent="0.2">
      <c r="A33" s="12">
        <v>26</v>
      </c>
      <c r="B33" s="24" t="s">
        <v>106</v>
      </c>
      <c r="C33" s="11">
        <v>90000</v>
      </c>
      <c r="D33" s="8">
        <f t="shared" si="2"/>
        <v>50000</v>
      </c>
      <c r="E33" s="7" t="s">
        <v>1</v>
      </c>
      <c r="F33" s="28" t="s">
        <v>19</v>
      </c>
      <c r="G33" s="7">
        <v>100</v>
      </c>
      <c r="H33" s="7">
        <v>0</v>
      </c>
      <c r="I33" s="7" t="s">
        <v>65</v>
      </c>
      <c r="J33" s="7" t="s">
        <v>70</v>
      </c>
      <c r="K33" s="7" t="s">
        <v>150</v>
      </c>
      <c r="L33" s="31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</row>
    <row r="34" spans="1:98" x14ac:dyDescent="0.2">
      <c r="A34" s="12">
        <v>29</v>
      </c>
      <c r="B34" s="24" t="s">
        <v>98</v>
      </c>
      <c r="C34" s="11">
        <v>159000</v>
      </c>
      <c r="D34" s="8">
        <f t="shared" si="2"/>
        <v>88333.333333333328</v>
      </c>
      <c r="E34" s="4" t="s">
        <v>1</v>
      </c>
      <c r="F34" s="28" t="s">
        <v>19</v>
      </c>
      <c r="G34" s="7">
        <v>100</v>
      </c>
      <c r="H34" s="7">
        <v>0</v>
      </c>
      <c r="I34" s="7" t="s">
        <v>42</v>
      </c>
      <c r="J34" s="7" t="s">
        <v>70</v>
      </c>
      <c r="K34" s="7" t="s">
        <v>150</v>
      </c>
      <c r="L34" s="31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</row>
    <row r="35" spans="1:98" x14ac:dyDescent="0.2">
      <c r="A35" s="101" t="s">
        <v>66</v>
      </c>
      <c r="B35" s="105"/>
      <c r="C35" s="87"/>
      <c r="D35" s="19"/>
      <c r="E35" s="26"/>
      <c r="F35" s="26"/>
      <c r="G35" s="26"/>
      <c r="H35" s="26"/>
      <c r="I35" s="26"/>
      <c r="J35" s="26"/>
      <c r="K35" s="26"/>
      <c r="L35" s="26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</row>
    <row r="36" spans="1:98" ht="27.75" customHeight="1" x14ac:dyDescent="0.2">
      <c r="A36" s="4">
        <v>30</v>
      </c>
      <c r="B36" s="24" t="s">
        <v>162</v>
      </c>
      <c r="C36" s="8">
        <v>122744</v>
      </c>
      <c r="D36" s="8">
        <f t="shared" ref="D36" si="3">C36/$N$3</f>
        <v>68191.111111111109</v>
      </c>
      <c r="E36" s="4" t="s">
        <v>24</v>
      </c>
      <c r="F36" s="4" t="s">
        <v>19</v>
      </c>
      <c r="G36" s="4">
        <v>100</v>
      </c>
      <c r="H36" s="4">
        <v>0</v>
      </c>
      <c r="I36" s="7" t="s">
        <v>63</v>
      </c>
      <c r="J36" s="7" t="s">
        <v>46</v>
      </c>
      <c r="K36" s="4" t="s">
        <v>150</v>
      </c>
      <c r="L36" s="31" t="s">
        <v>134</v>
      </c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</row>
    <row r="37" spans="1:98" x14ac:dyDescent="0.2">
      <c r="A37" s="34" t="s">
        <v>86</v>
      </c>
      <c r="B37" s="35" t="s">
        <v>103</v>
      </c>
      <c r="C37" s="84">
        <f>SUM(C30:C36)</f>
        <v>883444</v>
      </c>
      <c r="D37" s="84">
        <f>SUM(D30:D36)</f>
        <v>490802.22222222219</v>
      </c>
      <c r="E37" s="35"/>
      <c r="F37" s="35"/>
      <c r="G37" s="35"/>
      <c r="H37" s="35"/>
      <c r="I37" s="35"/>
      <c r="J37" s="35"/>
      <c r="K37" s="35"/>
      <c r="L37" s="65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</row>
    <row r="38" spans="1:98" x14ac:dyDescent="0.2">
      <c r="A38" s="99" t="s">
        <v>108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</row>
    <row r="39" spans="1:98" x14ac:dyDescent="0.2">
      <c r="A39" s="92" t="s">
        <v>13</v>
      </c>
      <c r="B39" s="103"/>
      <c r="C39" s="13"/>
      <c r="D39" s="25"/>
      <c r="E39" s="26"/>
      <c r="F39" s="26"/>
      <c r="G39" s="26"/>
      <c r="H39" s="26"/>
      <c r="I39" s="26"/>
      <c r="J39" s="25"/>
      <c r="K39" s="26"/>
      <c r="L39" s="26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</row>
    <row r="40" spans="1:98" ht="27" customHeight="1" x14ac:dyDescent="0.2">
      <c r="A40" s="12">
        <v>32</v>
      </c>
      <c r="B40" s="29" t="s">
        <v>109</v>
      </c>
      <c r="C40" s="27">
        <v>240000</v>
      </c>
      <c r="D40" s="8">
        <f t="shared" ref="D40:D49" si="4">C40/$N$3</f>
        <v>133333.33333333334</v>
      </c>
      <c r="E40" s="7" t="s">
        <v>1</v>
      </c>
      <c r="F40" s="28" t="s">
        <v>18</v>
      </c>
      <c r="G40" s="7">
        <v>100</v>
      </c>
      <c r="H40" s="7">
        <v>0</v>
      </c>
      <c r="I40" s="7" t="s">
        <v>39</v>
      </c>
      <c r="J40" s="7" t="s">
        <v>71</v>
      </c>
      <c r="K40" s="7" t="s">
        <v>150</v>
      </c>
      <c r="L40" s="31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</row>
    <row r="41" spans="1:98" ht="24" customHeight="1" x14ac:dyDescent="0.2">
      <c r="A41" s="12">
        <v>33</v>
      </c>
      <c r="B41" s="29" t="s">
        <v>110</v>
      </c>
      <c r="C41" s="27">
        <v>192200</v>
      </c>
      <c r="D41" s="8">
        <f t="shared" si="4"/>
        <v>106777.77777777778</v>
      </c>
      <c r="E41" s="7" t="s">
        <v>1</v>
      </c>
      <c r="F41" s="28" t="s">
        <v>18</v>
      </c>
      <c r="G41" s="7">
        <v>100</v>
      </c>
      <c r="H41" s="7">
        <v>0</v>
      </c>
      <c r="I41" s="7" t="s">
        <v>65</v>
      </c>
      <c r="J41" s="7" t="s">
        <v>112</v>
      </c>
      <c r="K41" s="7" t="s">
        <v>150</v>
      </c>
      <c r="L41" s="31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</row>
    <row r="42" spans="1:98" ht="25.5" x14ac:dyDescent="0.2">
      <c r="A42" s="12">
        <v>34</v>
      </c>
      <c r="B42" s="29" t="s">
        <v>111</v>
      </c>
      <c r="C42" s="27">
        <v>136500</v>
      </c>
      <c r="D42" s="8">
        <f t="shared" si="4"/>
        <v>75833.333333333328</v>
      </c>
      <c r="E42" s="7" t="s">
        <v>1</v>
      </c>
      <c r="F42" s="28" t="s">
        <v>19</v>
      </c>
      <c r="G42" s="7">
        <v>100</v>
      </c>
      <c r="H42" s="7">
        <v>0</v>
      </c>
      <c r="I42" s="7" t="s">
        <v>42</v>
      </c>
      <c r="J42" s="7" t="s">
        <v>91</v>
      </c>
      <c r="K42" s="7" t="s">
        <v>150</v>
      </c>
      <c r="L42" s="31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</row>
    <row r="43" spans="1:98" ht="25.5" x14ac:dyDescent="0.2">
      <c r="A43" s="12">
        <v>36</v>
      </c>
      <c r="B43" s="29" t="s">
        <v>138</v>
      </c>
      <c r="C43" s="27">
        <v>98600</v>
      </c>
      <c r="D43" s="8">
        <f t="shared" si="4"/>
        <v>54777.777777777774</v>
      </c>
      <c r="E43" s="7" t="s">
        <v>1</v>
      </c>
      <c r="F43" s="28" t="s">
        <v>19</v>
      </c>
      <c r="G43" s="7">
        <v>100</v>
      </c>
      <c r="H43" s="7">
        <v>0</v>
      </c>
      <c r="I43" s="7" t="s">
        <v>65</v>
      </c>
      <c r="J43" s="7" t="s">
        <v>112</v>
      </c>
      <c r="K43" s="7" t="s">
        <v>150</v>
      </c>
      <c r="L43" s="31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</row>
    <row r="44" spans="1:98" ht="25.5" x14ac:dyDescent="0.2">
      <c r="A44" s="12">
        <v>37</v>
      </c>
      <c r="B44" s="29" t="s">
        <v>113</v>
      </c>
      <c r="C44" s="27">
        <v>123000</v>
      </c>
      <c r="D44" s="8">
        <f t="shared" si="4"/>
        <v>68333.333333333328</v>
      </c>
      <c r="E44" s="7" t="s">
        <v>1</v>
      </c>
      <c r="F44" s="28" t="s">
        <v>19</v>
      </c>
      <c r="G44" s="7">
        <v>100</v>
      </c>
      <c r="H44" s="7">
        <v>0</v>
      </c>
      <c r="I44" s="7" t="s">
        <v>42</v>
      </c>
      <c r="J44" s="7" t="s">
        <v>71</v>
      </c>
      <c r="K44" s="7" t="s">
        <v>150</v>
      </c>
      <c r="L44" s="31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</row>
    <row r="45" spans="1:98" ht="25.5" x14ac:dyDescent="0.2">
      <c r="A45" s="12">
        <v>38</v>
      </c>
      <c r="B45" s="29" t="s">
        <v>114</v>
      </c>
      <c r="C45" s="27">
        <v>88500</v>
      </c>
      <c r="D45" s="8">
        <f t="shared" si="4"/>
        <v>49166.666666666664</v>
      </c>
      <c r="E45" s="7" t="s">
        <v>1</v>
      </c>
      <c r="F45" s="28" t="s">
        <v>19</v>
      </c>
      <c r="G45" s="7">
        <v>100</v>
      </c>
      <c r="H45" s="7">
        <v>0</v>
      </c>
      <c r="I45" s="7" t="s">
        <v>65</v>
      </c>
      <c r="J45" s="7" t="s">
        <v>70</v>
      </c>
      <c r="K45" s="7" t="s">
        <v>150</v>
      </c>
      <c r="L45" s="31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</row>
    <row r="46" spans="1:98" x14ac:dyDescent="0.2">
      <c r="A46" s="12">
        <v>39</v>
      </c>
      <c r="B46" s="29" t="s">
        <v>139</v>
      </c>
      <c r="C46" s="27">
        <v>30000</v>
      </c>
      <c r="D46" s="8">
        <f t="shared" si="4"/>
        <v>16666.666666666668</v>
      </c>
      <c r="E46" s="7"/>
      <c r="F46" s="28" t="s">
        <v>19</v>
      </c>
      <c r="G46" s="7">
        <v>100</v>
      </c>
      <c r="H46" s="7">
        <v>0</v>
      </c>
      <c r="I46" s="7" t="s">
        <v>42</v>
      </c>
      <c r="J46" s="7" t="s">
        <v>46</v>
      </c>
      <c r="K46" s="7" t="s">
        <v>150</v>
      </c>
      <c r="L46" s="31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</row>
    <row r="47" spans="1:98" ht="18.75" customHeight="1" x14ac:dyDescent="0.2">
      <c r="A47" s="12">
        <v>40</v>
      </c>
      <c r="B47" s="29" t="s">
        <v>133</v>
      </c>
      <c r="C47" s="27">
        <v>191250</v>
      </c>
      <c r="D47" s="8">
        <f t="shared" si="4"/>
        <v>106250</v>
      </c>
      <c r="E47" s="7" t="s">
        <v>1</v>
      </c>
      <c r="F47" s="28" t="s">
        <v>18</v>
      </c>
      <c r="G47" s="7">
        <v>100</v>
      </c>
      <c r="H47" s="7">
        <v>0</v>
      </c>
      <c r="I47" s="7" t="s">
        <v>39</v>
      </c>
      <c r="J47" s="7" t="s">
        <v>71</v>
      </c>
      <c r="K47" s="7" t="s">
        <v>150</v>
      </c>
      <c r="L47" s="31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</row>
    <row r="48" spans="1:98" ht="25.5" x14ac:dyDescent="0.2">
      <c r="A48" s="12">
        <v>41</v>
      </c>
      <c r="B48" s="29" t="s">
        <v>115</v>
      </c>
      <c r="C48" s="27">
        <v>110625</v>
      </c>
      <c r="D48" s="8">
        <f t="shared" si="4"/>
        <v>61458.333333333328</v>
      </c>
      <c r="E48" s="7" t="s">
        <v>1</v>
      </c>
      <c r="F48" s="28" t="s">
        <v>19</v>
      </c>
      <c r="G48" s="7">
        <v>100</v>
      </c>
      <c r="H48" s="7">
        <v>0</v>
      </c>
      <c r="I48" s="7" t="s">
        <v>42</v>
      </c>
      <c r="J48" s="7" t="s">
        <v>153</v>
      </c>
      <c r="K48" s="7" t="s">
        <v>150</v>
      </c>
      <c r="L48" s="31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</row>
    <row r="49" spans="1:98" x14ac:dyDescent="0.2">
      <c r="A49" s="12">
        <v>43</v>
      </c>
      <c r="B49" s="29" t="s">
        <v>98</v>
      </c>
      <c r="C49" s="27">
        <v>127875</v>
      </c>
      <c r="D49" s="8">
        <f t="shared" si="4"/>
        <v>71041.666666666672</v>
      </c>
      <c r="E49" s="7" t="s">
        <v>1</v>
      </c>
      <c r="F49" s="28" t="s">
        <v>19</v>
      </c>
      <c r="G49" s="7">
        <v>100</v>
      </c>
      <c r="H49" s="7">
        <v>0</v>
      </c>
      <c r="I49" s="7" t="s">
        <v>42</v>
      </c>
      <c r="J49" s="7" t="s">
        <v>166</v>
      </c>
      <c r="K49" s="7" t="s">
        <v>150</v>
      </c>
      <c r="L49" s="31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</row>
    <row r="50" spans="1:98" x14ac:dyDescent="0.2">
      <c r="A50" s="34" t="s">
        <v>86</v>
      </c>
      <c r="B50" s="35" t="s">
        <v>117</v>
      </c>
      <c r="C50" s="83">
        <f>SUM(C40:C49)</f>
        <v>1338550</v>
      </c>
      <c r="D50" s="36">
        <f>SUM(D40:D49)</f>
        <v>743638.88888888888</v>
      </c>
      <c r="E50" s="37"/>
      <c r="F50" s="37"/>
      <c r="G50" s="37"/>
      <c r="H50" s="37"/>
      <c r="I50" s="37"/>
      <c r="J50" s="37"/>
      <c r="K50" s="37"/>
      <c r="L50" s="38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</row>
    <row r="51" spans="1:98" x14ac:dyDescent="0.2">
      <c r="A51" s="99" t="s">
        <v>118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</row>
    <row r="52" spans="1:98" x14ac:dyDescent="0.2">
      <c r="A52" s="92" t="s">
        <v>13</v>
      </c>
      <c r="B52" s="103"/>
      <c r="C52" s="13"/>
      <c r="D52" s="25"/>
      <c r="E52" s="26"/>
      <c r="F52" s="26"/>
      <c r="G52" s="26"/>
      <c r="H52" s="26"/>
      <c r="I52" s="26"/>
      <c r="J52" s="25"/>
      <c r="K52" s="26"/>
      <c r="L52" s="26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</row>
    <row r="53" spans="1:98" x14ac:dyDescent="0.2">
      <c r="A53" s="12">
        <v>44</v>
      </c>
      <c r="B53" s="24" t="s">
        <v>100</v>
      </c>
      <c r="C53" s="11">
        <v>225000</v>
      </c>
      <c r="D53" s="8">
        <f t="shared" ref="D53:D58" si="5">C53/$N$3</f>
        <v>125000</v>
      </c>
      <c r="E53" s="7" t="s">
        <v>1</v>
      </c>
      <c r="F53" s="28" t="s">
        <v>18</v>
      </c>
      <c r="G53" s="7">
        <v>100</v>
      </c>
      <c r="H53" s="7">
        <v>0</v>
      </c>
      <c r="I53" s="7" t="s">
        <v>65</v>
      </c>
      <c r="J53" s="7" t="s">
        <v>91</v>
      </c>
      <c r="K53" s="7" t="s">
        <v>150</v>
      </c>
      <c r="L53" s="31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</row>
    <row r="54" spans="1:98" x14ac:dyDescent="0.2">
      <c r="A54" s="12">
        <v>45</v>
      </c>
      <c r="B54" s="24" t="s">
        <v>101</v>
      </c>
      <c r="C54" s="11">
        <v>180000</v>
      </c>
      <c r="D54" s="8">
        <f t="shared" si="5"/>
        <v>100000</v>
      </c>
      <c r="E54" s="7" t="s">
        <v>33</v>
      </c>
      <c r="F54" s="28" t="s">
        <v>18</v>
      </c>
      <c r="G54" s="7">
        <v>100</v>
      </c>
      <c r="H54" s="7">
        <v>0</v>
      </c>
      <c r="I54" s="7" t="s">
        <v>41</v>
      </c>
      <c r="J54" s="7" t="s">
        <v>91</v>
      </c>
      <c r="K54" s="7" t="s">
        <v>150</v>
      </c>
      <c r="L54" s="31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</row>
    <row r="55" spans="1:98" ht="21" customHeight="1" x14ac:dyDescent="0.2">
      <c r="A55" s="12">
        <v>47</v>
      </c>
      <c r="B55" s="24" t="s">
        <v>158</v>
      </c>
      <c r="C55" s="11">
        <v>123000</v>
      </c>
      <c r="D55" s="8">
        <f t="shared" si="5"/>
        <v>68333.333333333328</v>
      </c>
      <c r="E55" s="7" t="s">
        <v>1</v>
      </c>
      <c r="F55" s="28" t="s">
        <v>19</v>
      </c>
      <c r="G55" s="7">
        <v>100</v>
      </c>
      <c r="H55" s="7">
        <v>0</v>
      </c>
      <c r="I55" s="7" t="s">
        <v>42</v>
      </c>
      <c r="J55" s="7" t="s">
        <v>91</v>
      </c>
      <c r="K55" s="7" t="s">
        <v>150</v>
      </c>
      <c r="L55" s="31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</row>
    <row r="56" spans="1:98" ht="25.5" x14ac:dyDescent="0.2">
      <c r="A56" s="12">
        <v>48</v>
      </c>
      <c r="B56" s="24" t="s">
        <v>120</v>
      </c>
      <c r="C56" s="11">
        <v>118500</v>
      </c>
      <c r="D56" s="8">
        <f t="shared" si="5"/>
        <v>65833.333333333328</v>
      </c>
      <c r="E56" s="7" t="s">
        <v>1</v>
      </c>
      <c r="F56" s="28" t="s">
        <v>19</v>
      </c>
      <c r="G56" s="7">
        <v>100</v>
      </c>
      <c r="H56" s="7">
        <v>0</v>
      </c>
      <c r="I56" s="7" t="s">
        <v>42</v>
      </c>
      <c r="J56" s="7" t="s">
        <v>91</v>
      </c>
      <c r="K56" s="7" t="s">
        <v>150</v>
      </c>
      <c r="L56" s="31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</row>
    <row r="57" spans="1:98" ht="25.5" x14ac:dyDescent="0.2">
      <c r="A57" s="12">
        <v>49</v>
      </c>
      <c r="B57" s="24" t="s">
        <v>121</v>
      </c>
      <c r="C57" s="11">
        <v>204000</v>
      </c>
      <c r="D57" s="8">
        <f t="shared" si="5"/>
        <v>113333.33333333333</v>
      </c>
      <c r="E57" s="7" t="s">
        <v>1</v>
      </c>
      <c r="F57" s="28" t="s">
        <v>18</v>
      </c>
      <c r="G57" s="7">
        <v>100</v>
      </c>
      <c r="H57" s="7">
        <v>0</v>
      </c>
      <c r="I57" s="7" t="s">
        <v>65</v>
      </c>
      <c r="J57" s="7" t="s">
        <v>91</v>
      </c>
      <c r="K57" s="7" t="s">
        <v>150</v>
      </c>
      <c r="L57" s="31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</row>
    <row r="58" spans="1:98" ht="22.5" customHeight="1" x14ac:dyDescent="0.2">
      <c r="A58" s="12">
        <v>50</v>
      </c>
      <c r="B58" s="24" t="s">
        <v>122</v>
      </c>
      <c r="C58" s="11">
        <v>110000</v>
      </c>
      <c r="D58" s="8">
        <f t="shared" si="5"/>
        <v>61111.111111111109</v>
      </c>
      <c r="E58" s="7" t="s">
        <v>1</v>
      </c>
      <c r="F58" s="28" t="s">
        <v>19</v>
      </c>
      <c r="G58" s="7">
        <v>100</v>
      </c>
      <c r="H58" s="7">
        <v>0</v>
      </c>
      <c r="I58" s="7" t="s">
        <v>65</v>
      </c>
      <c r="J58" s="7" t="s">
        <v>42</v>
      </c>
      <c r="K58" s="7" t="s">
        <v>150</v>
      </c>
      <c r="L58" s="31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</row>
    <row r="59" spans="1:98" x14ac:dyDescent="0.2">
      <c r="A59" s="34" t="s">
        <v>86</v>
      </c>
      <c r="B59" s="35" t="s">
        <v>124</v>
      </c>
      <c r="C59" s="83">
        <f>SUM(C53:C58)</f>
        <v>960500</v>
      </c>
      <c r="D59" s="36">
        <f>SUM(D53:D58)</f>
        <v>533611.11111111101</v>
      </c>
      <c r="E59" s="37"/>
      <c r="F59" s="37"/>
      <c r="G59" s="37"/>
      <c r="H59" s="37"/>
      <c r="I59" s="37"/>
      <c r="J59" s="37"/>
      <c r="K59" s="37"/>
      <c r="L59" s="38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</row>
    <row r="60" spans="1:98" x14ac:dyDescent="0.2">
      <c r="A60" s="99" t="s">
        <v>125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</row>
    <row r="61" spans="1:98" ht="12.75" customHeight="1" x14ac:dyDescent="0.2">
      <c r="A61" s="92" t="s">
        <v>13</v>
      </c>
      <c r="B61" s="104"/>
      <c r="C61" s="60"/>
      <c r="D61" s="61"/>
      <c r="E61" s="86"/>
      <c r="F61" s="86"/>
      <c r="G61" s="86"/>
      <c r="H61" s="86"/>
      <c r="I61" s="86"/>
      <c r="J61" s="61"/>
      <c r="K61" s="86"/>
      <c r="L61" s="86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</row>
    <row r="62" spans="1:98" ht="31.5" customHeight="1" x14ac:dyDescent="0.2">
      <c r="A62" s="7">
        <v>55</v>
      </c>
      <c r="B62" s="29" t="s">
        <v>156</v>
      </c>
      <c r="C62" s="8">
        <v>250000</v>
      </c>
      <c r="D62" s="8">
        <f t="shared" ref="D62:D63" si="6">C62/$N$3</f>
        <v>138888.88888888888</v>
      </c>
      <c r="E62" s="7" t="s">
        <v>1</v>
      </c>
      <c r="F62" s="28" t="s">
        <v>19</v>
      </c>
      <c r="G62" s="7">
        <v>100</v>
      </c>
      <c r="H62" s="7">
        <v>0</v>
      </c>
      <c r="I62" s="7" t="s">
        <v>65</v>
      </c>
      <c r="J62" s="7" t="s">
        <v>71</v>
      </c>
      <c r="K62" s="7" t="s">
        <v>150</v>
      </c>
      <c r="L62" s="31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</row>
    <row r="63" spans="1:98" ht="25.5" x14ac:dyDescent="0.2">
      <c r="A63" s="7">
        <v>56</v>
      </c>
      <c r="B63" s="29" t="s">
        <v>128</v>
      </c>
      <c r="C63" s="8">
        <v>110000</v>
      </c>
      <c r="D63" s="8">
        <f t="shared" si="6"/>
        <v>61111.111111111109</v>
      </c>
      <c r="E63" s="7" t="s">
        <v>1</v>
      </c>
      <c r="F63" s="28" t="s">
        <v>19</v>
      </c>
      <c r="G63" s="7">
        <v>100</v>
      </c>
      <c r="H63" s="7">
        <v>0</v>
      </c>
      <c r="I63" s="7" t="s">
        <v>41</v>
      </c>
      <c r="J63" s="7" t="s">
        <v>91</v>
      </c>
      <c r="K63" s="7" t="s">
        <v>150</v>
      </c>
      <c r="L63" s="31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</row>
    <row r="64" spans="1:98" x14ac:dyDescent="0.2">
      <c r="A64" s="90" t="s">
        <v>14</v>
      </c>
      <c r="B64" s="91"/>
      <c r="C64" s="3"/>
      <c r="D64" s="62">
        <f t="shared" ref="D64:D66" si="7">C64/1.8</f>
        <v>0</v>
      </c>
      <c r="E64" s="1"/>
      <c r="F64" s="1"/>
      <c r="G64" s="2"/>
      <c r="H64" s="2"/>
      <c r="I64" s="2"/>
      <c r="J64" s="2"/>
      <c r="K64" s="2"/>
      <c r="L64" s="71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</row>
    <row r="65" spans="1:98" ht="63.75" x14ac:dyDescent="0.2">
      <c r="A65" s="5">
        <v>57</v>
      </c>
      <c r="B65" s="29" t="s">
        <v>87</v>
      </c>
      <c r="C65" s="11">
        <v>258000</v>
      </c>
      <c r="D65" s="8">
        <f t="shared" ref="D65:D67" si="8">C65/$N$3</f>
        <v>143333.33333333334</v>
      </c>
      <c r="E65" s="10" t="s">
        <v>67</v>
      </c>
      <c r="F65" s="7" t="s">
        <v>18</v>
      </c>
      <c r="G65" s="7">
        <v>100</v>
      </c>
      <c r="H65" s="7">
        <v>0</v>
      </c>
      <c r="I65" s="7" t="s">
        <v>39</v>
      </c>
      <c r="J65" s="7" t="s">
        <v>46</v>
      </c>
      <c r="K65" s="7" t="s">
        <v>150</v>
      </c>
      <c r="L65" s="31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</row>
    <row r="66" spans="1:98" x14ac:dyDescent="0.2">
      <c r="A66" s="101" t="s">
        <v>66</v>
      </c>
      <c r="B66" s="102"/>
      <c r="C66" s="81"/>
      <c r="D66" s="19">
        <f t="shared" si="7"/>
        <v>0</v>
      </c>
      <c r="E66" s="26"/>
      <c r="F66" s="26"/>
      <c r="G66" s="26"/>
      <c r="H66" s="26"/>
      <c r="I66" s="26"/>
      <c r="J66" s="26"/>
      <c r="K66" s="26"/>
      <c r="L66" s="26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</row>
    <row r="67" spans="1:98" s="21" customFormat="1" ht="25.5" x14ac:dyDescent="0.2">
      <c r="A67" s="7">
        <v>58</v>
      </c>
      <c r="B67" s="29" t="s">
        <v>80</v>
      </c>
      <c r="C67" s="11">
        <v>100000</v>
      </c>
      <c r="D67" s="8">
        <f t="shared" si="8"/>
        <v>55555.555555555555</v>
      </c>
      <c r="E67" s="7" t="s">
        <v>24</v>
      </c>
      <c r="F67" s="28" t="s">
        <v>19</v>
      </c>
      <c r="G67" s="7">
        <v>100</v>
      </c>
      <c r="H67" s="7">
        <v>0</v>
      </c>
      <c r="I67" s="7" t="s">
        <v>36</v>
      </c>
      <c r="J67" s="7" t="s">
        <v>91</v>
      </c>
      <c r="K67" s="7" t="s">
        <v>150</v>
      </c>
      <c r="L67" s="31" t="s">
        <v>85</v>
      </c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</row>
    <row r="68" spans="1:98" x14ac:dyDescent="0.2">
      <c r="A68" s="34" t="s">
        <v>86</v>
      </c>
      <c r="B68" s="43" t="s">
        <v>125</v>
      </c>
      <c r="C68" s="83">
        <f>SUM(C62:C67)</f>
        <v>718000</v>
      </c>
      <c r="D68" s="36">
        <f>SUM(D62:D67)</f>
        <v>398888.88888888893</v>
      </c>
      <c r="E68" s="63"/>
      <c r="F68" s="63"/>
      <c r="G68" s="63"/>
      <c r="H68" s="63"/>
      <c r="I68" s="63"/>
      <c r="J68" s="63"/>
      <c r="K68" s="63"/>
      <c r="L68" s="63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</row>
    <row r="69" spans="1:98" ht="24" customHeight="1" x14ac:dyDescent="0.2">
      <c r="A69" s="99" t="s">
        <v>126</v>
      </c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</row>
    <row r="70" spans="1:98" x14ac:dyDescent="0.2">
      <c r="A70" s="92" t="s">
        <v>13</v>
      </c>
      <c r="B70" s="100"/>
      <c r="C70" s="23"/>
      <c r="D70" s="25"/>
      <c r="E70" s="26"/>
      <c r="F70" s="26"/>
      <c r="G70" s="26"/>
      <c r="H70" s="26"/>
      <c r="I70" s="26"/>
      <c r="J70" s="25"/>
      <c r="K70" s="26"/>
      <c r="L70" s="26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</row>
    <row r="71" spans="1:98" ht="38.25" x14ac:dyDescent="0.2">
      <c r="A71" s="7">
        <v>64</v>
      </c>
      <c r="B71" s="29" t="s">
        <v>146</v>
      </c>
      <c r="C71" s="6">
        <v>72110</v>
      </c>
      <c r="D71" s="8">
        <f t="shared" ref="D71" si="9">C71/$N$3</f>
        <v>40061.111111111109</v>
      </c>
      <c r="E71" s="7" t="s">
        <v>1</v>
      </c>
      <c r="F71" s="28" t="s">
        <v>19</v>
      </c>
      <c r="G71" s="4">
        <v>100</v>
      </c>
      <c r="H71" s="4">
        <v>0</v>
      </c>
      <c r="I71" s="7" t="s">
        <v>42</v>
      </c>
      <c r="J71" s="7" t="s">
        <v>153</v>
      </c>
      <c r="K71" s="7" t="s">
        <v>150</v>
      </c>
      <c r="L71" s="31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</row>
    <row r="72" spans="1:98" x14ac:dyDescent="0.2">
      <c r="A72" s="90" t="s">
        <v>14</v>
      </c>
      <c r="B72" s="91"/>
      <c r="C72" s="3"/>
      <c r="D72" s="19"/>
      <c r="E72" s="1"/>
      <c r="F72" s="1"/>
      <c r="G72" s="2"/>
      <c r="H72" s="2"/>
      <c r="I72" s="2"/>
      <c r="J72" s="2"/>
      <c r="K72" s="2"/>
      <c r="L72" s="71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</row>
    <row r="73" spans="1:98" ht="25.5" x14ac:dyDescent="0.2">
      <c r="A73" s="5">
        <v>67</v>
      </c>
      <c r="B73" s="29" t="s">
        <v>49</v>
      </c>
      <c r="C73" s="8">
        <v>738581</v>
      </c>
      <c r="D73" s="8">
        <f t="shared" ref="D73:D90" si="10">C73/$N$3</f>
        <v>410322.77777777775</v>
      </c>
      <c r="E73" s="10" t="s">
        <v>67</v>
      </c>
      <c r="F73" s="7" t="s">
        <v>18</v>
      </c>
      <c r="G73" s="7">
        <v>100</v>
      </c>
      <c r="H73" s="7">
        <v>0</v>
      </c>
      <c r="I73" s="7" t="s">
        <v>41</v>
      </c>
      <c r="J73" s="7" t="s">
        <v>42</v>
      </c>
      <c r="K73" s="7" t="s">
        <v>150</v>
      </c>
      <c r="L73" s="31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</row>
    <row r="74" spans="1:98" ht="25.5" x14ac:dyDescent="0.2">
      <c r="A74" s="5">
        <v>68</v>
      </c>
      <c r="B74" s="29" t="s">
        <v>50</v>
      </c>
      <c r="C74" s="8">
        <v>479280</v>
      </c>
      <c r="D74" s="8">
        <f t="shared" si="10"/>
        <v>266266.66666666669</v>
      </c>
      <c r="E74" s="10" t="s">
        <v>67</v>
      </c>
      <c r="F74" s="7" t="s">
        <v>18</v>
      </c>
      <c r="G74" s="7">
        <v>100</v>
      </c>
      <c r="H74" s="7">
        <v>0</v>
      </c>
      <c r="I74" s="7" t="s">
        <v>41</v>
      </c>
      <c r="J74" s="7" t="s">
        <v>42</v>
      </c>
      <c r="K74" s="7" t="s">
        <v>150</v>
      </c>
      <c r="L74" s="31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</row>
    <row r="75" spans="1:98" ht="38.25" x14ac:dyDescent="0.2">
      <c r="A75" s="5">
        <v>69</v>
      </c>
      <c r="B75" s="29" t="s">
        <v>51</v>
      </c>
      <c r="C75" s="8">
        <v>88764</v>
      </c>
      <c r="D75" s="8">
        <f t="shared" si="10"/>
        <v>49313.333333333328</v>
      </c>
      <c r="E75" s="10" t="s">
        <v>24</v>
      </c>
      <c r="F75" s="7" t="s">
        <v>19</v>
      </c>
      <c r="G75" s="7">
        <v>100</v>
      </c>
      <c r="H75" s="7">
        <v>0</v>
      </c>
      <c r="I75" s="7" t="s">
        <v>41</v>
      </c>
      <c r="J75" s="7" t="s">
        <v>42</v>
      </c>
      <c r="K75" s="7" t="s">
        <v>150</v>
      </c>
      <c r="L75" s="31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</row>
    <row r="76" spans="1:98" ht="51" x14ac:dyDescent="0.2">
      <c r="A76" s="5">
        <v>70</v>
      </c>
      <c r="B76" s="29" t="s">
        <v>52</v>
      </c>
      <c r="C76" s="6">
        <v>11393</v>
      </c>
      <c r="D76" s="8">
        <f t="shared" si="10"/>
        <v>6329.4444444444443</v>
      </c>
      <c r="E76" s="14" t="s">
        <v>24</v>
      </c>
      <c r="F76" s="4" t="s">
        <v>19</v>
      </c>
      <c r="G76" s="4">
        <v>100</v>
      </c>
      <c r="H76" s="4">
        <v>0</v>
      </c>
      <c r="I76" s="7" t="s">
        <v>41</v>
      </c>
      <c r="J76" s="7" t="s">
        <v>42</v>
      </c>
      <c r="K76" s="7" t="s">
        <v>150</v>
      </c>
      <c r="L76" s="31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</row>
    <row r="77" spans="1:98" x14ac:dyDescent="0.2">
      <c r="A77" s="5">
        <v>71</v>
      </c>
      <c r="B77" s="29" t="s">
        <v>53</v>
      </c>
      <c r="C77" s="6">
        <v>70722</v>
      </c>
      <c r="D77" s="8">
        <f t="shared" si="10"/>
        <v>39290</v>
      </c>
      <c r="E77" s="14" t="s">
        <v>24</v>
      </c>
      <c r="F77" s="4" t="s">
        <v>19</v>
      </c>
      <c r="G77" s="4">
        <v>100</v>
      </c>
      <c r="H77" s="4">
        <v>0</v>
      </c>
      <c r="I77" s="7" t="s">
        <v>41</v>
      </c>
      <c r="J77" s="7" t="s">
        <v>42</v>
      </c>
      <c r="K77" s="7" t="s">
        <v>150</v>
      </c>
      <c r="L77" s="31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</row>
    <row r="78" spans="1:98" ht="38.25" x14ac:dyDescent="0.2">
      <c r="A78" s="5">
        <v>72</v>
      </c>
      <c r="B78" s="29" t="s">
        <v>64</v>
      </c>
      <c r="C78" s="6">
        <v>492562</v>
      </c>
      <c r="D78" s="8">
        <f t="shared" si="10"/>
        <v>273645.55555555556</v>
      </c>
      <c r="E78" s="14" t="s">
        <v>67</v>
      </c>
      <c r="F78" s="4" t="s">
        <v>19</v>
      </c>
      <c r="G78" s="4">
        <v>100</v>
      </c>
      <c r="H78" s="4">
        <v>0</v>
      </c>
      <c r="I78" s="7" t="s">
        <v>41</v>
      </c>
      <c r="J78" s="7" t="s">
        <v>42</v>
      </c>
      <c r="K78" s="7" t="s">
        <v>150</v>
      </c>
      <c r="L78" s="31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</row>
    <row r="79" spans="1:98" x14ac:dyDescent="0.2">
      <c r="A79" s="5">
        <v>73</v>
      </c>
      <c r="B79" s="29" t="s">
        <v>72</v>
      </c>
      <c r="C79" s="6">
        <v>39760</v>
      </c>
      <c r="D79" s="8">
        <f t="shared" si="10"/>
        <v>22088.888888888887</v>
      </c>
      <c r="E79" s="14" t="s">
        <v>24</v>
      </c>
      <c r="F79" s="4" t="s">
        <v>19</v>
      </c>
      <c r="G79" s="4">
        <v>100</v>
      </c>
      <c r="H79" s="4">
        <v>0</v>
      </c>
      <c r="I79" s="7" t="s">
        <v>41</v>
      </c>
      <c r="J79" s="7" t="s">
        <v>42</v>
      </c>
      <c r="K79" s="7" t="s">
        <v>150</v>
      </c>
      <c r="L79" s="31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</row>
    <row r="80" spans="1:98" ht="25.5" x14ac:dyDescent="0.2">
      <c r="A80" s="5">
        <v>74</v>
      </c>
      <c r="B80" s="29" t="s">
        <v>54</v>
      </c>
      <c r="C80" s="6">
        <v>239600</v>
      </c>
      <c r="D80" s="8">
        <f t="shared" si="10"/>
        <v>133111.11111111109</v>
      </c>
      <c r="E80" s="10" t="s">
        <v>135</v>
      </c>
      <c r="F80" s="4" t="s">
        <v>19</v>
      </c>
      <c r="G80" s="4">
        <v>100</v>
      </c>
      <c r="H80" s="4">
        <v>0</v>
      </c>
      <c r="I80" s="7" t="s">
        <v>41</v>
      </c>
      <c r="J80" s="7" t="s">
        <v>42</v>
      </c>
      <c r="K80" s="7" t="s">
        <v>150</v>
      </c>
      <c r="L80" s="31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</row>
    <row r="81" spans="1:98" x14ac:dyDescent="0.2">
      <c r="A81" s="5">
        <v>75</v>
      </c>
      <c r="B81" s="29" t="s">
        <v>55</v>
      </c>
      <c r="C81" s="8">
        <v>225650</v>
      </c>
      <c r="D81" s="8">
        <f t="shared" si="10"/>
        <v>125361.11111111111</v>
      </c>
      <c r="E81" s="10" t="s">
        <v>135</v>
      </c>
      <c r="F81" s="7" t="s">
        <v>19</v>
      </c>
      <c r="G81" s="7">
        <v>100</v>
      </c>
      <c r="H81" s="7">
        <v>0</v>
      </c>
      <c r="I81" s="7" t="s">
        <v>41</v>
      </c>
      <c r="J81" s="7" t="s">
        <v>42</v>
      </c>
      <c r="K81" s="7" t="s">
        <v>150</v>
      </c>
      <c r="L81" s="31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</row>
    <row r="82" spans="1:98" x14ac:dyDescent="0.2">
      <c r="A82" s="5">
        <v>76</v>
      </c>
      <c r="B82" s="29" t="s">
        <v>56</v>
      </c>
      <c r="C82" s="8">
        <v>850976</v>
      </c>
      <c r="D82" s="8">
        <f t="shared" si="10"/>
        <v>472764.44444444444</v>
      </c>
      <c r="E82" s="10" t="s">
        <v>67</v>
      </c>
      <c r="F82" s="7" t="s">
        <v>18</v>
      </c>
      <c r="G82" s="7">
        <v>100</v>
      </c>
      <c r="H82" s="7">
        <v>0</v>
      </c>
      <c r="I82" s="7" t="s">
        <v>41</v>
      </c>
      <c r="J82" s="7" t="s">
        <v>42</v>
      </c>
      <c r="K82" s="7" t="s">
        <v>150</v>
      </c>
      <c r="L82" s="31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</row>
    <row r="83" spans="1:98" s="21" customFormat="1" x14ac:dyDescent="0.2">
      <c r="A83" s="5">
        <v>77</v>
      </c>
      <c r="B83" s="29" t="s">
        <v>57</v>
      </c>
      <c r="C83" s="6">
        <v>15000</v>
      </c>
      <c r="D83" s="8">
        <f t="shared" si="10"/>
        <v>8333.3333333333339</v>
      </c>
      <c r="E83" s="14" t="s">
        <v>24</v>
      </c>
      <c r="F83" s="4" t="s">
        <v>19</v>
      </c>
      <c r="G83" s="4">
        <v>100</v>
      </c>
      <c r="H83" s="4">
        <v>0</v>
      </c>
      <c r="I83" s="7" t="s">
        <v>65</v>
      </c>
      <c r="J83" s="7" t="s">
        <v>70</v>
      </c>
      <c r="K83" s="7" t="s">
        <v>150</v>
      </c>
      <c r="L83" s="31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</row>
    <row r="84" spans="1:98" s="21" customFormat="1" ht="51" x14ac:dyDescent="0.2">
      <c r="A84" s="5">
        <v>78</v>
      </c>
      <c r="B84" s="29" t="s">
        <v>73</v>
      </c>
      <c r="C84" s="8">
        <v>167925.12</v>
      </c>
      <c r="D84" s="8">
        <f t="shared" si="10"/>
        <v>93291.733333333323</v>
      </c>
      <c r="E84" s="10" t="s">
        <v>24</v>
      </c>
      <c r="F84" s="7" t="s">
        <v>19</v>
      </c>
      <c r="G84" s="7">
        <v>100</v>
      </c>
      <c r="H84" s="7">
        <v>0</v>
      </c>
      <c r="I84" s="7" t="s">
        <v>65</v>
      </c>
      <c r="J84" s="7" t="s">
        <v>70</v>
      </c>
      <c r="K84" s="7" t="s">
        <v>150</v>
      </c>
      <c r="L84" s="31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</row>
    <row r="85" spans="1:98" s="21" customFormat="1" x14ac:dyDescent="0.2">
      <c r="A85" s="5">
        <v>79</v>
      </c>
      <c r="B85" s="29" t="s">
        <v>58</v>
      </c>
      <c r="C85" s="6">
        <v>7000</v>
      </c>
      <c r="D85" s="8">
        <f t="shared" si="10"/>
        <v>3888.8888888888887</v>
      </c>
      <c r="E85" s="14" t="s">
        <v>24</v>
      </c>
      <c r="F85" s="4" t="s">
        <v>19</v>
      </c>
      <c r="G85" s="4">
        <v>100</v>
      </c>
      <c r="H85" s="4">
        <v>0</v>
      </c>
      <c r="I85" s="7" t="s">
        <v>65</v>
      </c>
      <c r="J85" s="7" t="s">
        <v>70</v>
      </c>
      <c r="K85" s="7" t="s">
        <v>150</v>
      </c>
      <c r="L85" s="31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</row>
    <row r="86" spans="1:98" ht="38.25" x14ac:dyDescent="0.2">
      <c r="A86" s="5">
        <v>80</v>
      </c>
      <c r="B86" s="29" t="s">
        <v>74</v>
      </c>
      <c r="C86" s="6">
        <v>35000</v>
      </c>
      <c r="D86" s="8">
        <f t="shared" si="10"/>
        <v>19444.444444444445</v>
      </c>
      <c r="E86" s="14" t="s">
        <v>24</v>
      </c>
      <c r="F86" s="4" t="s">
        <v>19</v>
      </c>
      <c r="G86" s="4">
        <v>100</v>
      </c>
      <c r="H86" s="4">
        <v>0</v>
      </c>
      <c r="I86" s="7" t="s">
        <v>65</v>
      </c>
      <c r="J86" s="7" t="s">
        <v>70</v>
      </c>
      <c r="K86" s="7" t="s">
        <v>150</v>
      </c>
      <c r="L86" s="31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</row>
    <row r="87" spans="1:98" ht="25.5" x14ac:dyDescent="0.2">
      <c r="A87" s="5">
        <v>81</v>
      </c>
      <c r="B87" s="29" t="s">
        <v>59</v>
      </c>
      <c r="C87" s="6">
        <f>49200</f>
        <v>49200</v>
      </c>
      <c r="D87" s="8">
        <f t="shared" si="10"/>
        <v>27333.333333333332</v>
      </c>
      <c r="E87" s="14" t="s">
        <v>24</v>
      </c>
      <c r="F87" s="4" t="s">
        <v>19</v>
      </c>
      <c r="G87" s="4">
        <v>100</v>
      </c>
      <c r="H87" s="4">
        <v>0</v>
      </c>
      <c r="I87" s="7" t="s">
        <v>65</v>
      </c>
      <c r="J87" s="7" t="s">
        <v>70</v>
      </c>
      <c r="K87" s="7" t="s">
        <v>150</v>
      </c>
      <c r="L87" s="31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</row>
    <row r="88" spans="1:98" x14ac:dyDescent="0.2">
      <c r="A88" s="5">
        <v>82</v>
      </c>
      <c r="B88" s="29" t="s">
        <v>60</v>
      </c>
      <c r="C88" s="6">
        <v>60000</v>
      </c>
      <c r="D88" s="8">
        <f t="shared" si="10"/>
        <v>33333.333333333336</v>
      </c>
      <c r="E88" s="14" t="s">
        <v>24</v>
      </c>
      <c r="F88" s="4" t="s">
        <v>19</v>
      </c>
      <c r="G88" s="4">
        <v>100</v>
      </c>
      <c r="H88" s="4">
        <v>0</v>
      </c>
      <c r="I88" s="7" t="s">
        <v>65</v>
      </c>
      <c r="J88" s="7" t="s">
        <v>70</v>
      </c>
      <c r="K88" s="7" t="s">
        <v>150</v>
      </c>
      <c r="L88" s="31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</row>
    <row r="89" spans="1:98" x14ac:dyDescent="0.2">
      <c r="A89" s="5">
        <v>83</v>
      </c>
      <c r="B89" s="29" t="s">
        <v>61</v>
      </c>
      <c r="C89" s="6">
        <v>3000</v>
      </c>
      <c r="D89" s="8">
        <f t="shared" si="10"/>
        <v>1666.6666666666665</v>
      </c>
      <c r="E89" s="14" t="s">
        <v>24</v>
      </c>
      <c r="F89" s="4" t="s">
        <v>19</v>
      </c>
      <c r="G89" s="4">
        <v>100</v>
      </c>
      <c r="H89" s="4">
        <v>0</v>
      </c>
      <c r="I89" s="7" t="s">
        <v>65</v>
      </c>
      <c r="J89" s="7" t="s">
        <v>70</v>
      </c>
      <c r="K89" s="7" t="s">
        <v>150</v>
      </c>
      <c r="L89" s="31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</row>
    <row r="90" spans="1:98" x14ac:dyDescent="0.2">
      <c r="A90" s="5">
        <v>84</v>
      </c>
      <c r="B90" s="29" t="s">
        <v>62</v>
      </c>
      <c r="C90" s="6">
        <v>5000</v>
      </c>
      <c r="D90" s="8">
        <f t="shared" si="10"/>
        <v>2777.7777777777778</v>
      </c>
      <c r="E90" s="14" t="s">
        <v>24</v>
      </c>
      <c r="F90" s="4" t="s">
        <v>19</v>
      </c>
      <c r="G90" s="4">
        <v>100</v>
      </c>
      <c r="H90" s="4">
        <v>0</v>
      </c>
      <c r="I90" s="7" t="s">
        <v>65</v>
      </c>
      <c r="J90" s="7" t="s">
        <v>70</v>
      </c>
      <c r="K90" s="7" t="s">
        <v>150</v>
      </c>
      <c r="L90" s="31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</row>
    <row r="91" spans="1:98" x14ac:dyDescent="0.2">
      <c r="A91" s="34" t="s">
        <v>86</v>
      </c>
      <c r="B91" s="43" t="s">
        <v>126</v>
      </c>
      <c r="C91" s="84">
        <f>SUM(C71:C90)</f>
        <v>3651523.12</v>
      </c>
      <c r="D91" s="15">
        <f>SUM(D71:D90)</f>
        <v>2028623.9555555556</v>
      </c>
      <c r="E91" s="50"/>
      <c r="F91" s="50"/>
      <c r="G91" s="50"/>
      <c r="H91" s="50"/>
      <c r="I91" s="50"/>
      <c r="J91" s="50"/>
      <c r="K91" s="50"/>
      <c r="L91" s="85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</row>
    <row r="92" spans="1:98" s="80" customFormat="1" ht="28.5" customHeight="1" x14ac:dyDescent="0.2">
      <c r="A92" s="95" t="s">
        <v>155</v>
      </c>
      <c r="B92" s="96"/>
      <c r="C92" s="96"/>
      <c r="D92" s="96"/>
      <c r="E92" s="96"/>
      <c r="F92" s="96"/>
      <c r="G92" s="96"/>
      <c r="H92" s="96"/>
      <c r="I92" s="96"/>
      <c r="J92" s="96"/>
      <c r="K92" s="96"/>
      <c r="L92" s="97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N92" s="7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9"/>
      <c r="BB92" s="79"/>
      <c r="BC92" s="79"/>
      <c r="BD92" s="79"/>
      <c r="BE92" s="79"/>
      <c r="BF92" s="79"/>
      <c r="BG92" s="79"/>
      <c r="BH92" s="79"/>
      <c r="BI92" s="79"/>
      <c r="BJ92" s="79"/>
      <c r="BK92" s="79"/>
      <c r="BL92" s="79"/>
      <c r="BM92" s="79"/>
      <c r="BN92" s="79"/>
      <c r="BO92" s="79"/>
      <c r="BP92" s="79"/>
      <c r="BQ92" s="79"/>
      <c r="BR92" s="79"/>
      <c r="BS92" s="79"/>
      <c r="BT92" s="79"/>
      <c r="BU92" s="79"/>
      <c r="BV92" s="79"/>
      <c r="BW92" s="79"/>
      <c r="BX92" s="79"/>
      <c r="BY92" s="79"/>
      <c r="BZ92" s="79"/>
      <c r="CA92" s="79"/>
      <c r="CB92" s="79"/>
      <c r="CC92" s="79"/>
      <c r="CD92" s="79"/>
      <c r="CE92" s="79"/>
      <c r="CF92" s="79"/>
      <c r="CG92" s="79"/>
      <c r="CH92" s="79"/>
      <c r="CI92" s="79"/>
      <c r="CJ92" s="79"/>
      <c r="CK92" s="79"/>
      <c r="CL92" s="79"/>
      <c r="CM92" s="79"/>
      <c r="CN92" s="79"/>
      <c r="CO92" s="79"/>
      <c r="CP92" s="79"/>
      <c r="CQ92" s="79"/>
      <c r="CR92" s="79"/>
      <c r="CS92" s="79"/>
      <c r="CT92" s="79"/>
    </row>
    <row r="93" spans="1:98" x14ac:dyDescent="0.2">
      <c r="A93" s="98" t="s">
        <v>13</v>
      </c>
      <c r="B93" s="98"/>
      <c r="C93" s="23"/>
      <c r="D93" s="25"/>
      <c r="E93" s="26"/>
      <c r="F93" s="26"/>
      <c r="G93" s="26"/>
      <c r="H93" s="26"/>
      <c r="I93" s="26"/>
      <c r="J93" s="25"/>
      <c r="K93" s="26"/>
      <c r="L93" s="26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</row>
    <row r="94" spans="1:98" x14ac:dyDescent="0.2">
      <c r="A94" s="98" t="s">
        <v>66</v>
      </c>
      <c r="B94" s="98"/>
      <c r="C94" s="49"/>
      <c r="D94" s="19"/>
      <c r="E94" s="26"/>
      <c r="F94" s="26"/>
      <c r="G94" s="26"/>
      <c r="H94" s="26"/>
      <c r="I94" s="26"/>
      <c r="J94" s="26"/>
      <c r="K94" s="26"/>
      <c r="L94" s="26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</row>
    <row r="95" spans="1:98" ht="51.75" customHeight="1" x14ac:dyDescent="0.2">
      <c r="A95" s="7">
        <v>88</v>
      </c>
      <c r="B95" s="29" t="s">
        <v>28</v>
      </c>
      <c r="C95" s="8">
        <v>80000</v>
      </c>
      <c r="D95" s="8">
        <f t="shared" ref="D95:D96" si="11">C95/$N$3</f>
        <v>44444.444444444445</v>
      </c>
      <c r="E95" s="7" t="s">
        <v>68</v>
      </c>
      <c r="F95" s="7" t="s">
        <v>19</v>
      </c>
      <c r="G95" s="7">
        <v>100</v>
      </c>
      <c r="H95" s="7">
        <v>0</v>
      </c>
      <c r="I95" s="7" t="s">
        <v>40</v>
      </c>
      <c r="J95" s="7" t="s">
        <v>91</v>
      </c>
      <c r="K95" s="7" t="s">
        <v>150</v>
      </c>
      <c r="L95" s="34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</row>
    <row r="96" spans="1:98" ht="63" customHeight="1" x14ac:dyDescent="0.2">
      <c r="A96" s="7">
        <v>89</v>
      </c>
      <c r="B96" s="29" t="s">
        <v>29</v>
      </c>
      <c r="C96" s="8">
        <v>40000</v>
      </c>
      <c r="D96" s="8">
        <f t="shared" si="11"/>
        <v>22222.222222222223</v>
      </c>
      <c r="E96" s="7" t="s">
        <v>79</v>
      </c>
      <c r="F96" s="7" t="s">
        <v>19</v>
      </c>
      <c r="G96" s="7">
        <v>100</v>
      </c>
      <c r="H96" s="7">
        <v>0</v>
      </c>
      <c r="I96" s="7" t="s">
        <v>40</v>
      </c>
      <c r="J96" s="7" t="s">
        <v>153</v>
      </c>
      <c r="K96" s="7" t="s">
        <v>150</v>
      </c>
      <c r="L96" s="34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</row>
    <row r="97" spans="1:98" ht="12.75" customHeight="1" x14ac:dyDescent="0.2">
      <c r="A97" s="92" t="s">
        <v>13</v>
      </c>
      <c r="B97" s="93"/>
      <c r="C97" s="23"/>
      <c r="D97" s="25"/>
      <c r="E97" s="26"/>
      <c r="F97" s="26"/>
      <c r="G97" s="26"/>
      <c r="H97" s="26"/>
      <c r="I97" s="26"/>
      <c r="J97" s="25"/>
      <c r="K97" s="26"/>
      <c r="L97" s="26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</row>
    <row r="98" spans="1:98" s="74" customFormat="1" x14ac:dyDescent="0.2">
      <c r="A98" s="90" t="s">
        <v>14</v>
      </c>
      <c r="B98" s="91"/>
      <c r="C98" s="3"/>
      <c r="D98" s="19"/>
      <c r="E98" s="71"/>
      <c r="F98" s="71"/>
      <c r="G98" s="2"/>
      <c r="H98" s="2"/>
      <c r="I98" s="2"/>
      <c r="J98" s="2"/>
      <c r="K98" s="2"/>
      <c r="L98" s="71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</row>
    <row r="99" spans="1:98" s="74" customFormat="1" x14ac:dyDescent="0.2">
      <c r="A99" s="92" t="s">
        <v>66</v>
      </c>
      <c r="B99" s="93"/>
      <c r="C99" s="49"/>
      <c r="D99" s="19"/>
      <c r="E99" s="26"/>
      <c r="F99" s="26"/>
      <c r="G99" s="26"/>
      <c r="H99" s="26"/>
      <c r="I99" s="26"/>
      <c r="J99" s="26"/>
      <c r="K99" s="26"/>
      <c r="L99" s="26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</row>
    <row r="100" spans="1:98" s="74" customFormat="1" ht="35.25" customHeight="1" x14ac:dyDescent="0.2">
      <c r="A100" s="7">
        <v>99</v>
      </c>
      <c r="B100" s="29" t="s">
        <v>168</v>
      </c>
      <c r="C100" s="8">
        <v>200000</v>
      </c>
      <c r="D100" s="8">
        <f t="shared" ref="D100" si="12">C100/$N$3</f>
        <v>111111.11111111111</v>
      </c>
      <c r="E100" s="7" t="s">
        <v>24</v>
      </c>
      <c r="F100" s="7" t="s">
        <v>19</v>
      </c>
      <c r="G100" s="7">
        <v>100</v>
      </c>
      <c r="H100" s="7">
        <v>0</v>
      </c>
      <c r="I100" s="7" t="s">
        <v>169</v>
      </c>
      <c r="J100" s="7" t="s">
        <v>170</v>
      </c>
      <c r="K100" s="7" t="s">
        <v>150</v>
      </c>
      <c r="L100" s="7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</row>
    <row r="101" spans="1:98" s="74" customFormat="1" ht="48.75" customHeight="1" x14ac:dyDescent="0.2">
      <c r="A101" s="75" t="s">
        <v>86</v>
      </c>
      <c r="B101" s="65" t="s">
        <v>155</v>
      </c>
      <c r="C101" s="20">
        <f>SUM(C93:C100)</f>
        <v>320000</v>
      </c>
      <c r="D101" s="20">
        <f>SUM(D93:D100)</f>
        <v>177777.77777777778</v>
      </c>
      <c r="E101" s="76"/>
      <c r="F101" s="76"/>
      <c r="G101" s="76"/>
      <c r="H101" s="76"/>
      <c r="I101" s="76"/>
      <c r="J101" s="76"/>
      <c r="K101" s="76"/>
      <c r="L101" s="76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</row>
    <row r="102" spans="1:98" s="53" customFormat="1" ht="30.75" customHeight="1" x14ac:dyDescent="0.2">
      <c r="A102" s="94" t="s">
        <v>86</v>
      </c>
      <c r="B102" s="94"/>
      <c r="C102" s="77">
        <f>SUM(C15,C27,C37,C50,C59,C68,C91,C101)</f>
        <v>10728607.120000001</v>
      </c>
      <c r="D102" s="77">
        <f>SUM(D15,D27,D37,D50,D59,D68,D91,D101)</f>
        <v>5960337.2888888894</v>
      </c>
      <c r="E102" s="78"/>
      <c r="F102" s="78"/>
      <c r="G102" s="78"/>
      <c r="H102" s="78"/>
      <c r="I102" s="78"/>
      <c r="J102" s="78"/>
      <c r="K102" s="78"/>
      <c r="L102" s="78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</row>
    <row r="103" spans="1:98" x14ac:dyDescent="0.2"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</row>
    <row r="104" spans="1:98" x14ac:dyDescent="0.2">
      <c r="A104" s="53" t="s">
        <v>84</v>
      </c>
      <c r="C104" s="54"/>
      <c r="D104" s="54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</row>
    <row r="105" spans="1:98" x14ac:dyDescent="0.2">
      <c r="A105" s="47" t="s">
        <v>81</v>
      </c>
      <c r="B105" s="45" t="s">
        <v>82</v>
      </c>
      <c r="C105" s="54"/>
      <c r="D105" s="54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</row>
    <row r="106" spans="1:98" x14ac:dyDescent="0.2">
      <c r="A106" s="48" t="s">
        <v>24</v>
      </c>
      <c r="B106" s="44" t="s">
        <v>0</v>
      </c>
      <c r="C106" s="54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</row>
    <row r="107" spans="1:98" x14ac:dyDescent="0.2">
      <c r="A107" s="47" t="s">
        <v>75</v>
      </c>
      <c r="B107" s="45" t="s">
        <v>76</v>
      </c>
      <c r="C107" s="54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</row>
    <row r="108" spans="1:98" x14ac:dyDescent="0.2">
      <c r="A108" s="47" t="s">
        <v>77</v>
      </c>
      <c r="B108" s="45" t="s">
        <v>78</v>
      </c>
      <c r="C108" s="54"/>
      <c r="D108" s="54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</row>
    <row r="109" spans="1:98" x14ac:dyDescent="0.2">
      <c r="A109" s="47"/>
      <c r="B109" s="45"/>
      <c r="C109" s="54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</row>
    <row r="110" spans="1:98" x14ac:dyDescent="0.2">
      <c r="A110" s="52" t="s">
        <v>83</v>
      </c>
      <c r="B110" s="45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</row>
    <row r="111" spans="1:98" x14ac:dyDescent="0.2">
      <c r="A111" s="48" t="s">
        <v>2</v>
      </c>
      <c r="B111" s="45" t="s">
        <v>26</v>
      </c>
      <c r="C111" s="54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</row>
    <row r="112" spans="1:98" x14ac:dyDescent="0.2">
      <c r="A112" s="48" t="s">
        <v>1</v>
      </c>
      <c r="B112" s="45" t="s">
        <v>27</v>
      </c>
      <c r="C112" s="54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</row>
    <row r="113" spans="1:98" x14ac:dyDescent="0.2">
      <c r="A113" s="47" t="s">
        <v>33</v>
      </c>
      <c r="B113" s="45" t="s">
        <v>149</v>
      </c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</row>
    <row r="114" spans="1:98" x14ac:dyDescent="0.2">
      <c r="C114" s="54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</row>
    <row r="115" spans="1:98" x14ac:dyDescent="0.2">
      <c r="C115" s="54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</row>
    <row r="116" spans="1:98" x14ac:dyDescent="0.2">
      <c r="C116" s="54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</row>
    <row r="117" spans="1:98" x14ac:dyDescent="0.2"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</row>
    <row r="118" spans="1:98" x14ac:dyDescent="0.2">
      <c r="C118" s="54"/>
      <c r="D118" s="55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</row>
    <row r="119" spans="1:98" x14ac:dyDescent="0.2">
      <c r="D119" s="56"/>
      <c r="E119" s="54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</row>
    <row r="120" spans="1:98" x14ac:dyDescent="0.2">
      <c r="C120" s="54"/>
      <c r="D120" s="56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</row>
    <row r="121" spans="1:98" x14ac:dyDescent="0.2">
      <c r="E121" s="54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</row>
    <row r="122" spans="1:98" x14ac:dyDescent="0.2"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</row>
    <row r="123" spans="1:98" x14ac:dyDescent="0.2"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</row>
    <row r="124" spans="1:98" x14ac:dyDescent="0.2"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</row>
    <row r="125" spans="1:98" x14ac:dyDescent="0.2"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</row>
    <row r="126" spans="1:98" x14ac:dyDescent="0.2">
      <c r="C126" s="54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</row>
    <row r="127" spans="1:98" x14ac:dyDescent="0.2"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</row>
    <row r="128" spans="1:98" x14ac:dyDescent="0.2"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</row>
    <row r="129" spans="13:98" x14ac:dyDescent="0.2"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</row>
    <row r="130" spans="13:98" x14ac:dyDescent="0.2"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</row>
    <row r="131" spans="13:98" x14ac:dyDescent="0.2"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</row>
    <row r="132" spans="13:98" x14ac:dyDescent="0.2"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</row>
    <row r="133" spans="13:98" x14ac:dyDescent="0.2"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</row>
    <row r="134" spans="13:98" x14ac:dyDescent="0.2"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</row>
    <row r="135" spans="13:98" x14ac:dyDescent="0.2"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</row>
    <row r="136" spans="13:98" x14ac:dyDescent="0.2"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</row>
    <row r="137" spans="13:98" x14ac:dyDescent="0.2"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</row>
    <row r="138" spans="13:98" x14ac:dyDescent="0.2"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</row>
    <row r="139" spans="13:98" x14ac:dyDescent="0.2"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</row>
    <row r="140" spans="13:98" x14ac:dyDescent="0.2"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</row>
    <row r="141" spans="13:98" x14ac:dyDescent="0.2"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</row>
    <row r="142" spans="13:98" x14ac:dyDescent="0.2"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</row>
    <row r="143" spans="13:98" x14ac:dyDescent="0.2"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</row>
    <row r="144" spans="13:98" x14ac:dyDescent="0.2"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</row>
    <row r="145" spans="13:98" x14ac:dyDescent="0.2"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</row>
    <row r="146" spans="13:98" x14ac:dyDescent="0.2"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</row>
    <row r="147" spans="13:98" x14ac:dyDescent="0.2"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</row>
    <row r="148" spans="13:98" x14ac:dyDescent="0.2"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</row>
    <row r="149" spans="13:98" x14ac:dyDescent="0.2"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</row>
    <row r="150" spans="13:98" x14ac:dyDescent="0.2"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</row>
    <row r="151" spans="13:98" x14ac:dyDescent="0.2"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</row>
    <row r="152" spans="13:98" x14ac:dyDescent="0.2"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</row>
    <row r="153" spans="13:98" x14ac:dyDescent="0.2"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</row>
    <row r="154" spans="13:98" x14ac:dyDescent="0.2"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</row>
    <row r="155" spans="13:98" x14ac:dyDescent="0.2"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</row>
    <row r="156" spans="13:98" x14ac:dyDescent="0.2"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</row>
    <row r="157" spans="13:98" x14ac:dyDescent="0.2"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</row>
    <row r="158" spans="13:98" x14ac:dyDescent="0.2"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</row>
    <row r="159" spans="13:98" x14ac:dyDescent="0.2"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</row>
    <row r="160" spans="13:98" x14ac:dyDescent="0.2"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</row>
    <row r="161" spans="13:98" x14ac:dyDescent="0.2"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</row>
    <row r="162" spans="13:98" x14ac:dyDescent="0.2"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</row>
    <row r="163" spans="13:98" x14ac:dyDescent="0.2"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</row>
    <row r="164" spans="13:98" x14ac:dyDescent="0.2"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</row>
    <row r="165" spans="13:98" x14ac:dyDescent="0.2"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</row>
    <row r="166" spans="13:98" x14ac:dyDescent="0.2"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</row>
    <row r="167" spans="13:98" x14ac:dyDescent="0.2"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</row>
    <row r="168" spans="13:98" x14ac:dyDescent="0.2"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</row>
    <row r="169" spans="13:98" x14ac:dyDescent="0.2"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</row>
    <row r="170" spans="13:98" x14ac:dyDescent="0.2"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</row>
    <row r="171" spans="13:98" x14ac:dyDescent="0.2"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</row>
    <row r="172" spans="13:98" x14ac:dyDescent="0.2"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</row>
    <row r="173" spans="13:98" x14ac:dyDescent="0.2"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</row>
    <row r="174" spans="13:98" x14ac:dyDescent="0.2"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</row>
    <row r="175" spans="13:98" x14ac:dyDescent="0.2"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</row>
    <row r="176" spans="13:98" x14ac:dyDescent="0.2"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</row>
    <row r="177" spans="13:98" x14ac:dyDescent="0.2"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</row>
    <row r="178" spans="13:98" x14ac:dyDescent="0.2"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</row>
    <row r="179" spans="13:98" x14ac:dyDescent="0.2"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</row>
    <row r="180" spans="13:98" x14ac:dyDescent="0.2"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</row>
    <row r="181" spans="13:98" x14ac:dyDescent="0.2"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</row>
  </sheetData>
  <mergeCells count="37">
    <mergeCell ref="A17:B17"/>
    <mergeCell ref="A1:L1"/>
    <mergeCell ref="A2:L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A5:L5"/>
    <mergeCell ref="A6:B6"/>
    <mergeCell ref="A16:L16"/>
    <mergeCell ref="A69:L69"/>
    <mergeCell ref="A28:L28"/>
    <mergeCell ref="A29:B29"/>
    <mergeCell ref="A35:B35"/>
    <mergeCell ref="A38:L38"/>
    <mergeCell ref="A39:B39"/>
    <mergeCell ref="A51:L51"/>
    <mergeCell ref="A52:B52"/>
    <mergeCell ref="A60:L60"/>
    <mergeCell ref="A61:B61"/>
    <mergeCell ref="A64:B64"/>
    <mergeCell ref="A66:B66"/>
    <mergeCell ref="A98:B98"/>
    <mergeCell ref="A99:B99"/>
    <mergeCell ref="A102:B102"/>
    <mergeCell ref="A70:B70"/>
    <mergeCell ref="A72:B72"/>
    <mergeCell ref="A92:L92"/>
    <mergeCell ref="A93:B93"/>
    <mergeCell ref="A94:B94"/>
    <mergeCell ref="A97:B97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37369230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CSC/CBR</Division_x0020_or_x0020_Unit>
    <Approval_x0020_Number xmlns="cdc7663a-08f0-4737-9e8c-148ce897a09c" xsi:nil="true"/>
    <Document_x0020_Author xmlns="cdc7663a-08f0-4737-9e8c-148ce897a09c">Radaelli, Vanderleia</Document_x0020_Author>
    <Fiscal_x0020_Year_x0020_IDB xmlns="cdc7663a-08f0-4737-9e8c-148ce897a09c">2012</Fiscal_x0020_Year_x0020_IDB>
    <Other_x0020_Author xmlns="cdc7663a-08f0-4737-9e8c-148ce897a09c" xsi:nil="true"/>
    <Project_x0020_Number xmlns="cdc7663a-08f0-4737-9e8c-148ce897a09c">BR-L1021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EXCELPAProcurement Plan0NPO-BR-L1021-GS11248711</Migration_x0020_Info>
    <Operation_x0020_Type xmlns="cdc7663a-08f0-4737-9e8c-148ce897a09c" xsi:nil="true"/>
    <Record_x0020_Number xmlns="cdc7663a-08f0-4737-9e8c-148ce897a09c">R0002667578</Record_x0020_Number>
    <Document_x0020_Language_x0020_IDB xmlns="cdc7663a-08f0-4737-9e8c-148ce897a09c">Portuguese</Document_x0020_Language_x0020_IDB>
    <Identifier xmlns="cdc7663a-08f0-4737-9e8c-148ce897a09c"> 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EZSHARE-489612460-428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https://idbg.sharepoint.com/teams/EZ-BR-LON/BR-L1021/_layouts/15/DocIdRedir.aspx?ID=EZSHARE-489612460-428</Url>
      <Description>EZSHARE-489612460-428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F2048A4FEEFF2458119A0FF3E3BC59D" ma:contentTypeVersion="3519" ma:contentTypeDescription="The base project type from which other project content types inherit their information." ma:contentTypeScope="" ma:versionID="47a298307a7dd008edef1e1e5928433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83e31f15f72b1ee44b25c35a9e3610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02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C51A44BF-5F62-4BBE-AF5B-BCC461CCBB6B}"/>
</file>

<file path=customXml/itemProps2.xml><?xml version="1.0" encoding="utf-8"?>
<ds:datastoreItem xmlns:ds="http://schemas.openxmlformats.org/officeDocument/2006/customXml" ds:itemID="{FE16013D-A68F-4F38-8011-F3FB17B38429}"/>
</file>

<file path=customXml/itemProps3.xml><?xml version="1.0" encoding="utf-8"?>
<ds:datastoreItem xmlns:ds="http://schemas.openxmlformats.org/officeDocument/2006/customXml" ds:itemID="{1F6B7114-57D4-48E2-977A-37007EAB3A73}"/>
</file>

<file path=customXml/itemProps4.xml><?xml version="1.0" encoding="utf-8"?>
<ds:datastoreItem xmlns:ds="http://schemas.openxmlformats.org/officeDocument/2006/customXml" ds:itemID="{37E9A821-3834-4FBF-BE45-6288703D7EB6}"/>
</file>

<file path=customXml/itemProps5.xml><?xml version="1.0" encoding="utf-8"?>
<ds:datastoreItem xmlns:ds="http://schemas.openxmlformats.org/officeDocument/2006/customXml" ds:itemID="{C2B630E6-2341-4B7C-ABAE-AC14FE1EF720}"/>
</file>

<file path=customXml/itemProps6.xml><?xml version="1.0" encoding="utf-8"?>
<ds:datastoreItem xmlns:ds="http://schemas.openxmlformats.org/officeDocument/2006/customXml" ds:itemID="{7F9FE1F9-ED34-4DD1-974C-723954DFDC27}"/>
</file>

<file path=customXml/itemProps7.xml><?xml version="1.0" encoding="utf-8"?>
<ds:datastoreItem xmlns:ds="http://schemas.openxmlformats.org/officeDocument/2006/customXml" ds:itemID="{25FF212C-35EC-4D27-A7F3-FD0C1B5A2C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TOTAL</vt:lpstr>
      <vt:lpstr>CONTRATADO</vt:lpstr>
      <vt:lpstr>A CONTRATAR</vt:lpstr>
      <vt:lpstr>TOTAL!Print_Area</vt:lpstr>
    </vt:vector>
  </TitlesOfParts>
  <Company>SECTI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</dc:title>
  <dc:creator>Marina Ourivio</dc:creator>
  <cp:lastModifiedBy>Test</cp:lastModifiedBy>
  <cp:lastPrinted>2012-11-07T14:19:54Z</cp:lastPrinted>
  <dcterms:created xsi:type="dcterms:W3CDTF">2006-04-10T14:04:44Z</dcterms:created>
  <dcterms:modified xsi:type="dcterms:W3CDTF">2012-12-27T12:56:12Z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0x010100ACF722E9F6B0B149B0CD8BE2560A6672007F2048A4FEEFF2458119A0FF3E3BC59D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8;#Procurement Administration|d8145667-6247-4db3-9e42-91a14331cc81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8;#Procurement Administration|d8145667-6247-4db3-9e42-91a14331cc81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5" name="Sub-Sector">
    <vt:lpwstr/>
  </property>
  <property fmtid="{D5CDD505-2E9C-101B-9397-08002B2CF9AE}" pid="16" name="Order">
    <vt:r8>42800</vt:r8>
  </property>
  <property fmtid="{D5CDD505-2E9C-101B-9397-08002B2CF9AE}" pid="18" name="Disclosure Activity">
    <vt:lpwstr>Procurement Plan</vt:lpwstr>
  </property>
  <property fmtid="{D5CDD505-2E9C-101B-9397-08002B2CF9AE}" pid="22" name="Webtopic">
    <vt:lpwstr>Generic</vt:lpwstr>
  </property>
  <property fmtid="{D5CDD505-2E9C-101B-9397-08002B2CF9AE}" pid="24" name="Disclosed">
    <vt:bool>true</vt:bool>
  </property>
  <property fmtid="{D5CDD505-2E9C-101B-9397-08002B2CF9AE}" pid="25" name="_dlc_DocIdItemGuid">
    <vt:lpwstr>cbc47013-bf56-429d-b547-c20ab216abfe</vt:lpwstr>
  </property>
</Properties>
</file>