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735" windowWidth="14700" windowHeight="7440"/>
  </bookViews>
  <sheets>
    <sheet name="TOTAL" sheetId="9" r:id="rId1"/>
    <sheet name="CONTRATADO" sheetId="10" r:id="rId2"/>
    <sheet name="A CONTRATAR" sheetId="11" r:id="rId3"/>
  </sheets>
  <definedNames>
    <definedName name="_xlnm._FilterDatabase" localSheetId="2" hidden="1">'A CONTRATAR'!$A$4:$CT$46</definedName>
    <definedName name="_xlnm._FilterDatabase" localSheetId="1" hidden="1">CONTRATADO!$A$4:$CT$124</definedName>
    <definedName name="_xlnm._FilterDatabase" localSheetId="0" hidden="1">TOTAL!$A$7:$CT$142</definedName>
    <definedName name="_xlnm.Print_Area" localSheetId="0">TOTAL!$A$1:$L$153</definedName>
  </definedNames>
  <calcPr calcId="145621"/>
</workbook>
</file>

<file path=xl/calcChain.xml><?xml version="1.0" encoding="utf-8"?>
<calcChain xmlns="http://schemas.openxmlformats.org/spreadsheetml/2006/main">
  <c r="C46" i="11" l="1"/>
  <c r="C40" i="11"/>
  <c r="C36" i="11"/>
  <c r="C31" i="11"/>
  <c r="C26" i="11"/>
  <c r="C13" i="11"/>
  <c r="C41" i="10"/>
  <c r="C31" i="10"/>
  <c r="C119" i="9"/>
  <c r="C87" i="9"/>
  <c r="C75" i="9"/>
  <c r="C34" i="9"/>
  <c r="D45" i="11"/>
  <c r="D122" i="10"/>
  <c r="D130" i="9"/>
  <c r="D82" i="9" l="1"/>
  <c r="D35" i="11"/>
  <c r="D118" i="10" l="1"/>
  <c r="D108" i="10"/>
  <c r="C104" i="10"/>
  <c r="D103" i="10"/>
  <c r="D100" i="10"/>
  <c r="D101" i="10"/>
  <c r="C73" i="10"/>
  <c r="D72" i="10"/>
  <c r="D69" i="10"/>
  <c r="D70" i="10"/>
  <c r="D30" i="11"/>
  <c r="D61" i="10"/>
  <c r="D49" i="10"/>
  <c r="D46" i="10"/>
  <c r="D45" i="10"/>
  <c r="D38" i="10"/>
  <c r="D35" i="10"/>
  <c r="C125" i="9"/>
  <c r="D28" i="10"/>
  <c r="D26" i="10"/>
  <c r="D27" i="10"/>
  <c r="D25" i="10"/>
  <c r="D22" i="10"/>
  <c r="D8" i="9"/>
  <c r="D11" i="9"/>
  <c r="D12" i="9"/>
  <c r="D13" i="9"/>
  <c r="D14" i="9"/>
  <c r="D15" i="9"/>
  <c r="D16" i="9"/>
  <c r="D17" i="9"/>
  <c r="D125" i="9" l="1"/>
  <c r="D74" i="9"/>
  <c r="C9" i="10" l="1"/>
  <c r="C17" i="10" s="1"/>
  <c r="C10" i="9"/>
  <c r="D10" i="9" s="1"/>
  <c r="C16" i="11"/>
  <c r="C20" i="11" s="1"/>
  <c r="C40" i="9"/>
  <c r="C47" i="9" s="1"/>
  <c r="D39" i="11" l="1"/>
  <c r="D40" i="11" s="1"/>
  <c r="D118" i="9"/>
  <c r="D44" i="11" l="1"/>
  <c r="D129" i="9"/>
  <c r="D12" i="11"/>
  <c r="D31" i="9"/>
  <c r="D112" i="10"/>
  <c r="D95" i="10"/>
  <c r="D96" i="10"/>
  <c r="D97" i="10"/>
  <c r="D89" i="10"/>
  <c r="D90" i="10"/>
  <c r="D91" i="10"/>
  <c r="D92" i="10"/>
  <c r="D85" i="10"/>
  <c r="D86" i="10"/>
  <c r="D87" i="10"/>
  <c r="D91" i="9"/>
  <c r="D92" i="9"/>
  <c r="D93" i="9"/>
  <c r="D94" i="9"/>
  <c r="D95" i="9"/>
  <c r="D96" i="9"/>
  <c r="D97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90" i="9"/>
  <c r="D7" i="9"/>
  <c r="D119" i="9" l="1"/>
  <c r="C64" i="10"/>
  <c r="C53" i="10"/>
  <c r="D60" i="10"/>
  <c r="D51" i="10"/>
  <c r="D44" i="10"/>
  <c r="D34" i="10"/>
  <c r="D14" i="10"/>
  <c r="D7" i="10"/>
  <c r="C60" i="9" l="1"/>
  <c r="C62" i="9" s="1"/>
  <c r="D120" i="10"/>
  <c r="D98" i="10"/>
  <c r="D99" i="10"/>
  <c r="D84" i="10"/>
  <c r="D88" i="10"/>
  <c r="D93" i="10"/>
  <c r="D94" i="10"/>
  <c r="D59" i="10"/>
  <c r="D57" i="10"/>
  <c r="D56" i="10"/>
  <c r="D50" i="10"/>
  <c r="D48" i="10"/>
  <c r="D23" i="10"/>
  <c r="D20" i="10"/>
  <c r="D21" i="10"/>
  <c r="D16" i="10"/>
  <c r="D15" i="10"/>
  <c r="D13" i="10"/>
  <c r="D12" i="10"/>
  <c r="D11" i="10"/>
  <c r="D10" i="10"/>
  <c r="D9" i="10"/>
  <c r="D8" i="10"/>
  <c r="D17" i="10" s="1"/>
  <c r="C110" i="10"/>
  <c r="C123" i="10" s="1"/>
  <c r="C124" i="10" s="1"/>
  <c r="C133" i="9"/>
  <c r="C141" i="9" s="1"/>
  <c r="D43" i="11"/>
  <c r="D46" i="11" s="1"/>
  <c r="D34" i="11"/>
  <c r="D36" i="11" s="1"/>
  <c r="D29" i="11"/>
  <c r="D31" i="11" s="1"/>
  <c r="D25" i="11"/>
  <c r="D24" i="11"/>
  <c r="D23" i="11"/>
  <c r="D19" i="11"/>
  <c r="D17" i="11"/>
  <c r="D16" i="11"/>
  <c r="D20" i="11" s="1"/>
  <c r="D11" i="11"/>
  <c r="D13" i="11" s="1"/>
  <c r="C7" i="11"/>
  <c r="D119" i="10"/>
  <c r="D116" i="10"/>
  <c r="D115" i="10"/>
  <c r="D113" i="10"/>
  <c r="D111" i="10"/>
  <c r="D109" i="10"/>
  <c r="D121" i="10"/>
  <c r="D107" i="10"/>
  <c r="D82" i="10"/>
  <c r="D81" i="10"/>
  <c r="D80" i="10"/>
  <c r="D79" i="10"/>
  <c r="D78" i="10"/>
  <c r="D77" i="10"/>
  <c r="D76" i="10"/>
  <c r="D68" i="10"/>
  <c r="D67" i="10"/>
  <c r="D63" i="10"/>
  <c r="D62" i="10"/>
  <c r="D58" i="10"/>
  <c r="D52" i="10"/>
  <c r="D47" i="10"/>
  <c r="D53" i="10" s="1"/>
  <c r="D40" i="10"/>
  <c r="D37" i="10"/>
  <c r="D36" i="10"/>
  <c r="D41" i="10" s="1"/>
  <c r="D30" i="10"/>
  <c r="D24" i="10"/>
  <c r="D128" i="9"/>
  <c r="C47" i="11" l="1"/>
  <c r="C8" i="11"/>
  <c r="D31" i="10"/>
  <c r="D64" i="10"/>
  <c r="D73" i="10"/>
  <c r="D104" i="10"/>
  <c r="D26" i="11"/>
  <c r="D110" i="10"/>
  <c r="D123" i="10" s="1"/>
  <c r="D124" i="10" s="1"/>
  <c r="D7" i="11"/>
  <c r="D8" i="11" s="1"/>
  <c r="D47" i="11" l="1"/>
  <c r="D137" i="9"/>
  <c r="D126" i="9"/>
  <c r="D124" i="9"/>
  <c r="D123" i="9"/>
  <c r="D132" i="9"/>
  <c r="D80" i="9" l="1"/>
  <c r="C9" i="9" l="1"/>
  <c r="C18" i="9" s="1"/>
  <c r="C142" i="9" l="1"/>
  <c r="D9" i="9"/>
  <c r="D18" i="9" s="1"/>
  <c r="D127" i="9"/>
  <c r="D140" i="9"/>
  <c r="D139" i="9"/>
  <c r="D136" i="9"/>
  <c r="D135" i="9"/>
  <c r="D134" i="9"/>
  <c r="D81" i="9"/>
  <c r="D79" i="9"/>
  <c r="D78" i="9"/>
  <c r="D84" i="9"/>
  <c r="D86" i="9"/>
  <c r="D73" i="9"/>
  <c r="D72" i="9"/>
  <c r="D71" i="9"/>
  <c r="D70" i="9"/>
  <c r="D69" i="9"/>
  <c r="D68" i="9"/>
  <c r="D67" i="9"/>
  <c r="D66" i="9"/>
  <c r="D65" i="9"/>
  <c r="D75" i="9" s="1"/>
  <c r="D61" i="9"/>
  <c r="D60" i="9"/>
  <c r="D59" i="9"/>
  <c r="D58" i="9"/>
  <c r="D57" i="9"/>
  <c r="D56" i="9"/>
  <c r="D55" i="9"/>
  <c r="D54" i="9"/>
  <c r="D53" i="9"/>
  <c r="D52" i="9"/>
  <c r="D51" i="9"/>
  <c r="D50" i="9"/>
  <c r="D62" i="9" s="1"/>
  <c r="D46" i="9"/>
  <c r="D45" i="9"/>
  <c r="D43" i="9"/>
  <c r="D42" i="9"/>
  <c r="D41" i="9"/>
  <c r="D40" i="9"/>
  <c r="D39" i="9"/>
  <c r="D38" i="9"/>
  <c r="D37" i="9"/>
  <c r="D33" i="9"/>
  <c r="D30" i="9"/>
  <c r="D29" i="9"/>
  <c r="D28" i="9"/>
  <c r="D27" i="9"/>
  <c r="D26" i="9"/>
  <c r="D25" i="9"/>
  <c r="D24" i="9"/>
  <c r="D23" i="9"/>
  <c r="D22" i="9"/>
  <c r="D21" i="9"/>
  <c r="D34" i="9" s="1"/>
  <c r="D47" i="9" l="1"/>
  <c r="D87" i="9"/>
  <c r="D133" i="9"/>
  <c r="D141" i="9" s="1"/>
  <c r="D142" i="9" l="1"/>
  <c r="D145" i="9" l="1"/>
  <c r="D146" i="9" s="1"/>
</calcChain>
</file>

<file path=xl/comments1.xml><?xml version="1.0" encoding="utf-8"?>
<comments xmlns="http://schemas.openxmlformats.org/spreadsheetml/2006/main">
  <authors>
    <author>Raquel Lopes de Souza</author>
  </authors>
  <commentList>
    <comment ref="B74" authorId="0">
      <text>
        <r>
          <rPr>
            <b/>
            <sz val="9"/>
            <color indexed="81"/>
            <rFont val="Tahoma"/>
            <family val="2"/>
          </rPr>
          <t>Raquel Lopes de Souza:</t>
        </r>
        <r>
          <rPr>
            <sz val="9"/>
            <color indexed="81"/>
            <rFont val="Tahoma"/>
            <family val="2"/>
          </rPr>
          <t xml:space="preserve">
Criei porque o valor do Plano foi só 39 mil e não 50 mil.
</t>
        </r>
      </text>
    </comment>
    <comment ref="C78" authorId="0">
      <text>
        <r>
          <rPr>
            <b/>
            <sz val="9"/>
            <color indexed="81"/>
            <rFont val="Tahoma"/>
            <family val="2"/>
          </rPr>
          <t>Raquel Lopes de Souza:</t>
        </r>
        <r>
          <rPr>
            <sz val="9"/>
            <color indexed="81"/>
            <rFont val="Tahoma"/>
            <family val="2"/>
          </rPr>
          <t xml:space="preserve">
Já coloquei o aumento de 25%</t>
        </r>
      </text>
    </comment>
  </commentList>
</comments>
</file>

<file path=xl/sharedStrings.xml><?xml version="1.0" encoding="utf-8"?>
<sst xmlns="http://schemas.openxmlformats.org/spreadsheetml/2006/main" count="1475" uniqueCount="196">
  <si>
    <t>Comparação de Preços</t>
  </si>
  <si>
    <t>SQC</t>
  </si>
  <si>
    <t>SBQ</t>
  </si>
  <si>
    <t>Nº de Referência</t>
  </si>
  <si>
    <t>Método de Aquisição</t>
  </si>
  <si>
    <t>Datas Estimadas</t>
  </si>
  <si>
    <t>Comentários</t>
  </si>
  <si>
    <t>Publicação Anúncio Específico de Aquisição</t>
  </si>
  <si>
    <t>Término do Contrato</t>
  </si>
  <si>
    <t>Revisão ("ex ante" ou "ex post")</t>
  </si>
  <si>
    <t>Fonte de Financiamento</t>
  </si>
  <si>
    <t>BID (%)</t>
  </si>
  <si>
    <t>Local/Outro (%)</t>
  </si>
  <si>
    <t>Serviços de Consultoria</t>
  </si>
  <si>
    <t>Bens</t>
  </si>
  <si>
    <t xml:space="preserve">Descrição do Contrato  </t>
  </si>
  <si>
    <t xml:space="preserve">Custo Estimado da Aquisição (em R$) </t>
  </si>
  <si>
    <t>Elaboração Planos de Sustentabilidade Sócio-Ambiental para 5 APLs</t>
  </si>
  <si>
    <t>ex ante</t>
  </si>
  <si>
    <t>ex post</t>
  </si>
  <si>
    <t>PROGRAMA DE APOIO À COMPETITIVIDADE DOS APLs DE MINAS GERAIS</t>
  </si>
  <si>
    <t>Situação (a contratar/em processo/ adjudicado/ cancelado)</t>
  </si>
  <si>
    <t xml:space="preserve">Custo Estimado da Aquisição (em USD)* </t>
  </si>
  <si>
    <t>Equipamentos de informática</t>
  </si>
  <si>
    <t>CP</t>
  </si>
  <si>
    <t xml:space="preserve">Serviços técnicos para adequação do sistema de gerenciamento de projetos </t>
  </si>
  <si>
    <t>Seleção Baseada na Qualidade</t>
  </si>
  <si>
    <t>Seleção Baseada nas Qualificações do Consultor</t>
  </si>
  <si>
    <t>Elaboração e execução do Plano de Comunicação e divulgação do Programa e das Lições Aprendidas</t>
  </si>
  <si>
    <t xml:space="preserve">Capacitação da equipe técnica da UGP (Despesas com viagens e inscrições para participação em cursos, seminários, e benchmarking em outros APLs) </t>
  </si>
  <si>
    <t>Auditoria Externa</t>
  </si>
  <si>
    <t>Mobiliário e outros equipamentos</t>
  </si>
  <si>
    <t>contratado</t>
  </si>
  <si>
    <t>SBQC</t>
  </si>
  <si>
    <t>Avaliação Intermediária</t>
  </si>
  <si>
    <t>1º trim. 2010</t>
  </si>
  <si>
    <t>3º trim. 2011</t>
  </si>
  <si>
    <t>3º trim. 2010</t>
  </si>
  <si>
    <t>2º trim 2012</t>
  </si>
  <si>
    <t>2º trim. 2012</t>
  </si>
  <si>
    <t>2º trim. 2010</t>
  </si>
  <si>
    <t>4º trim. 2011</t>
  </si>
  <si>
    <t>4º trim. 2012</t>
  </si>
  <si>
    <t>4º trim. 2010</t>
  </si>
  <si>
    <t>1º trim. 2011</t>
  </si>
  <si>
    <t>1º trim 2013</t>
  </si>
  <si>
    <t>1º trim. 2013</t>
  </si>
  <si>
    <t>1º trim 2011</t>
  </si>
  <si>
    <t>Elaboração dos Planos de Melhoria da Competitvidade para 5 APLs</t>
  </si>
  <si>
    <t>01 Equipamento de impressão 3D para modelos mecânicos</t>
  </si>
  <si>
    <t>01 Sistema compacto de prototipagem de placas de circuito impresso a laser</t>
  </si>
  <si>
    <t>01 Prototipadora CNC para a produção de protótipo PCI (placa de circuito impresso) e pequenas séries, furação e corte das placas</t>
  </si>
  <si>
    <t>01 Sistema para aplicação de máscara de solda nos protótipos confeccionados na prototipadora e sistema para impressão de legendas, logotipos e elementos gráficos em placa de circuito impresso</t>
  </si>
  <si>
    <t>01 Prensa de placas de circuito impresso</t>
  </si>
  <si>
    <t>01 Estêncil printer automática – sistema para aplicação de pasta solda</t>
  </si>
  <si>
    <t>01 Forno de refusão lead-free</t>
  </si>
  <si>
    <t>01 Máquina para fabricação de estêncil a laser</t>
  </si>
  <si>
    <t>03 Ar condicionado 36.000 BTUs</t>
  </si>
  <si>
    <t>01 Lousa Interativa</t>
  </si>
  <si>
    <t xml:space="preserve">04 Licenças Altium Designer Custom Board Implementation EXTENDED </t>
  </si>
  <si>
    <t>01 Compressor de ar</t>
  </si>
  <si>
    <t xml:space="preserve">01 TV LCD 42” </t>
  </si>
  <si>
    <t xml:space="preserve">01 Reservatório de ar vertical </t>
  </si>
  <si>
    <t>1º trim. 2012</t>
  </si>
  <si>
    <r>
      <t>01 Pick&amp;Place para posicionamento de componentes tipo BGA's, μBGA's, Flip Chips, QFP's, Conectores, melfs, mini-melfs, chips, Capacitores, Transistores etc</t>
    </r>
    <r>
      <rPr>
        <b/>
        <i/>
        <sz val="10"/>
        <rFont val="Arial"/>
        <family val="2"/>
      </rPr>
      <t>.</t>
    </r>
  </si>
  <si>
    <t>3º trim. 2012</t>
  </si>
  <si>
    <t>Serviços Diferentes de Consultoria</t>
  </si>
  <si>
    <t>LPN ou PE</t>
  </si>
  <si>
    <t>Contrato FIEMG</t>
  </si>
  <si>
    <t>Consultoria para elaboração do Plano de Manejo para a Unidade de Conservação do Município de Santa Rita do Sapucaí</t>
  </si>
  <si>
    <t>2º trim. 2013</t>
  </si>
  <si>
    <t>3º trim. 2013</t>
  </si>
  <si>
    <t>04 Convesores de interligação</t>
  </si>
  <si>
    <t>Equipamentos de informática (15 Computadores, 01 Servidor, 01 Impressora multifuncional colorida, 02 Monitores LCD 17”, 01 Switch 24 portas, 02 Roteadores wireless, 06 No break, 01 Projetor de multimídia)</t>
  </si>
  <si>
    <t>Mobiliários (09 Mesas retas, 05 Mesas em L, 09 Cadeiras giratórias, 01 Mesa de reunião, 20 Cadeiras fixas, 10 Armários balcão</t>
  </si>
  <si>
    <t xml:space="preserve">LPN </t>
  </si>
  <si>
    <t>Licitação Pública Nacional</t>
  </si>
  <si>
    <t xml:space="preserve">PE </t>
  </si>
  <si>
    <t>Pregão Eletrônico</t>
  </si>
  <si>
    <t xml:space="preserve"> Contrato FIEMG e Inscrição </t>
  </si>
  <si>
    <t>Certificação do Laboratório de Ensaios em Calçados do SENAI</t>
  </si>
  <si>
    <t>CD</t>
  </si>
  <si>
    <t>Contratação direta</t>
  </si>
  <si>
    <t>Métodos de contratação de consultores</t>
  </si>
  <si>
    <t>Metódos de aquisição de bens e serviços</t>
  </si>
  <si>
    <t>Ok. Serão vários serviços técnicos</t>
  </si>
  <si>
    <t>TOTAL</t>
  </si>
  <si>
    <t>Equipamento para o Centro de Usinagem de Nova Serrana (01  CENTRO DE USINAGEM VERTICAL A COMANDO NUMÉRICO  MODELO D800STD – FANUC 2.0, CABEÇOTE COM 10.000 RPM, PREPARADA PARA MANDRIL BT-40)</t>
  </si>
  <si>
    <t>APL de Calçados e Bolsas da RMBH</t>
  </si>
  <si>
    <t xml:space="preserve">Consultoria para o Programa de gestão de pessoas </t>
  </si>
  <si>
    <t>Consultoria para o Estudo de Prospecção Tecnológica para o APL</t>
  </si>
  <si>
    <t>4º trim. 2013</t>
  </si>
  <si>
    <t>Consultoria para o Programa de Gestão da Responsabilidade Social</t>
  </si>
  <si>
    <t>Consultoria para o Programa de Saúde e Segurança no Trabalho</t>
  </si>
  <si>
    <t xml:space="preserve">Consultoria para o Estudo de Prospecção de Mercado para o APL </t>
  </si>
  <si>
    <t>Consultoria para elaboração do Plano de Negócio Distrito Eco-Industrial</t>
  </si>
  <si>
    <t>Consultoria para elaboração do Estudo de Logística Compartilhada</t>
  </si>
  <si>
    <t>Consultoria para elaboração do Planejamento Estratégico da EGL</t>
  </si>
  <si>
    <t>Consultoria de apoio à Estruturação da EGL</t>
  </si>
  <si>
    <t>APL de Fruticultura do Jaíba</t>
  </si>
  <si>
    <t xml:space="preserve">Consultoria para o Programa de Gestão Empresarial </t>
  </si>
  <si>
    <t>Consultoria para o Programa de Gestão de Pessoas</t>
  </si>
  <si>
    <t>Consultoria para Estudo do pós colheita Banana Prata</t>
  </si>
  <si>
    <t>APL de Biotecnologia da RMBH</t>
  </si>
  <si>
    <t>Consultoria para elaboração do Plano de Negócio do Instituto de Ciência e Tecnologia (ICT)</t>
  </si>
  <si>
    <t>Consultoria para o Programa de Responsabilidade Social</t>
  </si>
  <si>
    <t xml:space="preserve">Consultoria para o Programa de Saúde e Segurança no Trabalho </t>
  </si>
  <si>
    <t>Consultoria para o Estudo de Prospecção de Mercado</t>
  </si>
  <si>
    <t>APL de Fundição de Divinópolis, Cláudio e Itaúna</t>
  </si>
  <si>
    <t>Consultoria para o Programa de Gestão Empresarial</t>
  </si>
  <si>
    <t>Consultoria para o Estudo de Prospecção Tecnológica</t>
  </si>
  <si>
    <t>Consultoria para o Programa de Gestão da Qualidade/Certificação</t>
  </si>
  <si>
    <t>4º trim.2013</t>
  </si>
  <si>
    <t>Consultoria para o Programa de Gestão de Responsabilidade social</t>
  </si>
  <si>
    <t>Consultoria para o Programa de saúde, segurança e medicina do trabalho</t>
  </si>
  <si>
    <t>Consultoria para o Programa por uma Cidade mais Sustentável</t>
  </si>
  <si>
    <t>1º trim.2012</t>
  </si>
  <si>
    <t>APL de Fundição de Divinópolis, Itáuna e Cláudio</t>
  </si>
  <si>
    <t>APL de Móveis em Ubá</t>
  </si>
  <si>
    <t>Consultoria para elaboração do Estudo de Prospecção Tecnológica</t>
  </si>
  <si>
    <t>Consultoria para o programa de saúde, segurança e medicina do trabalho</t>
  </si>
  <si>
    <t>Consultoria para elaboração do Plano de negócio e estudo de viabilidade de uma central de destinação de resíduos</t>
  </si>
  <si>
    <t>Consultoria para o Programa por uma cidade mais sustentável</t>
  </si>
  <si>
    <t>Consultoria para elaboração do Estudo de Prospecção de mercado</t>
  </si>
  <si>
    <t xml:space="preserve">APL de Móveis em Ubá </t>
  </si>
  <si>
    <t>APL de Calçados de Nova Serrana</t>
  </si>
  <si>
    <t>APL de Eletroeletronico de Santa Rita do Sapucaí</t>
  </si>
  <si>
    <t xml:space="preserve">Consultoria para Apoio ao Licenciamento Ambiental das empresas do APL </t>
  </si>
  <si>
    <t xml:space="preserve">Consultoria para implantação do Programa Cidade mais Sustentável para o APL </t>
  </si>
  <si>
    <t xml:space="preserve">Consultoria em Produção Mais Limpa para as empresas do APL </t>
  </si>
  <si>
    <t xml:space="preserve">Consultoria para Programa de Gestão Empresarial para o APL </t>
  </si>
  <si>
    <t xml:space="preserve">Consultoria em Certificação e Homologação dos produtos das empresas do APL </t>
  </si>
  <si>
    <t xml:space="preserve">Consultoria em Produção Mais Limpa para as empresas do APL  </t>
  </si>
  <si>
    <t>Consultoria para Programa de Gestão de Pessoas</t>
  </si>
  <si>
    <t>Serão realizadas várias feiras com os seguintes valores: Hospitalar 2012: R$40.000,00; Bio 2012: R$20.000,00 Médica 2012: R$40.000,00. Restante do recurso será destinado as mesmas feiras em 2013.</t>
  </si>
  <si>
    <t>LPN</t>
  </si>
  <si>
    <t>Consultoria para o Programa Gestão Ambiental - Licenciamento Ambiental</t>
  </si>
  <si>
    <t>Consultoria para o Programa de Gestão Ambiental - Licenciamento Ambiental</t>
  </si>
  <si>
    <t>Consultoria para o Programa de Gestão Ambiental - Produção Mais Limpa</t>
  </si>
  <si>
    <t>Consultoria para Palestras Educativas em Saúde</t>
  </si>
  <si>
    <t xml:space="preserve">Consultoria para o Programa Gestão Ambiental - Produção Mais Limpa </t>
  </si>
  <si>
    <t>Consultoria para estruturação de uma Agência de Governança Local - Plano estratégico</t>
  </si>
  <si>
    <t>Consultoria para estruturação de uma Agência de Governança Local - Capacitação Colaboradores</t>
  </si>
  <si>
    <t xml:space="preserve">Consultoria para estruturação de uma Agência de Governança Local - Estruturação </t>
  </si>
  <si>
    <t>Consultoria para Gestão da Informação no Sistema de Informação centralizado</t>
  </si>
  <si>
    <t>Consultoria para elaboração do  Plano de Exploração e Utilização para uma Central de Resíduos para o APL  (Estudo)</t>
  </si>
  <si>
    <t>Serviço para Adequação da Ferramenta do sistema de Informação Centralizado</t>
  </si>
  <si>
    <t>Consultoria de apoio a UGP em avaliação de monitoramento</t>
  </si>
  <si>
    <t>Seleção Baseada na Qualidade e Custo</t>
  </si>
  <si>
    <t>em processo</t>
  </si>
  <si>
    <t>Missão Técnica de Benchmarking (Agencias Locais)</t>
  </si>
  <si>
    <t>3º trim 2013</t>
  </si>
  <si>
    <t>4º trim 2013</t>
  </si>
  <si>
    <t>Dólar</t>
  </si>
  <si>
    <t>Atividades comuns a todos os APLs</t>
  </si>
  <si>
    <t>Consultoria a fim de verificar o atendimento às exigencias PCMSO, PPRA e CIPA</t>
  </si>
  <si>
    <t>4º trim 2011</t>
  </si>
  <si>
    <t>Consultoria para o estudo de cargos e salarios do APL</t>
  </si>
  <si>
    <t>Consultoria de Prospecção de Mercado da Lima</t>
  </si>
  <si>
    <t>Consultoria de Prospecção para manga</t>
  </si>
  <si>
    <t>Recuperação e pavimentação e fortalecimento para logistica da infraestrutura viária interna dos perímetros de Jaíba e Gorutuba</t>
  </si>
  <si>
    <t>Serviços diversos para realização de Feiras e Missões 2013</t>
  </si>
  <si>
    <t>Serviços diversos para realização de Feiras e Missões 2012</t>
  </si>
  <si>
    <t>Consultoria para elaboração do Planejamento Estratégico da EGL (Fortalecimento nda EGL)</t>
  </si>
  <si>
    <t>1º trim. 2014</t>
  </si>
  <si>
    <t>4º trim.2012</t>
  </si>
  <si>
    <t>Serviços de manutenção de conteúdo para alimentar os 6 Sistema de Informação Centralizada</t>
  </si>
  <si>
    <t>4o trim 2012</t>
  </si>
  <si>
    <t>4o trim 2013</t>
  </si>
  <si>
    <t>Situação (em processo/em processo/ adjudicado/ cancelado)</t>
  </si>
  <si>
    <t xml:space="preserve"> PLANO DE AQUISIÇÕES - 18 MESES </t>
  </si>
  <si>
    <t>Consultoria para Gestão da Informação no Sistema de Informação em Rede</t>
  </si>
  <si>
    <t>Serviço para Adequação da Ferramenta do sistema de Informação em Rede</t>
  </si>
  <si>
    <t>Consolidação Tecnologica</t>
  </si>
  <si>
    <t>2o trim 2013</t>
  </si>
  <si>
    <t>Consultoria para Fortalecimento da Moda e Design para as empresas do APL (Mostra Calçados e Bolsas e Livro)</t>
  </si>
  <si>
    <t>1o trim 2013</t>
  </si>
  <si>
    <t>Serviço de Coleta de Informações nas empresas para a Pesquisa de Monitoramento</t>
  </si>
  <si>
    <t>Missão Empresarial China</t>
  </si>
  <si>
    <t>Certificação do Laboratório de Ensaios em Calçados do SENAI (menos capacitação)</t>
  </si>
  <si>
    <t xml:space="preserve">Implementação do Plano </t>
  </si>
  <si>
    <t>a iniciar</t>
  </si>
  <si>
    <t>Consultoria para elaboração do  Plano de Exploração e Utilização para uma Central de Resíduos para o APL  (Implementação do Plano)</t>
  </si>
  <si>
    <t xml:space="preserve">Capacitação da equipe técnica da UGP (Gestão do Tempo) </t>
  </si>
  <si>
    <t>Serviço de Coleta de Informações nas empresas para a Pesquisa de Monitoramento (2 pesquisas)</t>
  </si>
  <si>
    <t>Consultoria para elaboração do Planejamento Estratégico da EGL (Fortalecimento da EGL)</t>
  </si>
  <si>
    <t>Consultoria para elaboração do  Plano de Exploração e Utilização para uma Central de Resíduos para o APL  (Implementação)</t>
  </si>
  <si>
    <t>Saldo manobra</t>
  </si>
  <si>
    <t xml:space="preserve">Gestão da Qualidade </t>
  </si>
  <si>
    <t>Gestão da Qualidade</t>
  </si>
  <si>
    <t>dolares</t>
  </si>
  <si>
    <t>reais</t>
  </si>
  <si>
    <t>Despesas com viagens da UCP</t>
  </si>
  <si>
    <t>1o trim 2012</t>
  </si>
  <si>
    <t>4o trim 2014</t>
  </si>
  <si>
    <t>Despesas  com Viagem da UCP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</si>
</sst>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R$ &quot;* #,##0.00_);_(&quot;R$ &quot;* \(#,##0.00\);_(&quot;R$ &quot;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u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156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1" fillId="3" borderId="0" xfId="0" applyNumberFormat="1" applyFont="1" applyFill="1" applyBorder="1" applyAlignment="1">
      <alignment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1" fillId="3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0" xfId="2" applyFont="1" applyBorder="1" applyAlignment="1">
      <alignment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/>
    </xf>
    <xf numFmtId="0" fontId="1" fillId="9" borderId="1" xfId="0" applyFont="1" applyFill="1" applyBorder="1" applyAlignment="1">
      <alignment vertical="center"/>
    </xf>
    <xf numFmtId="0" fontId="2" fillId="9" borderId="3" xfId="0" applyFont="1" applyFill="1" applyBorder="1" applyAlignment="1">
      <alignment vertical="center"/>
    </xf>
    <xf numFmtId="0" fontId="2" fillId="11" borderId="4" xfId="0" applyFont="1" applyFill="1" applyBorder="1" applyAlignment="1">
      <alignment horizontal="center" vertical="center" wrapText="1"/>
    </xf>
    <xf numFmtId="4" fontId="2" fillId="11" borderId="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4" fontId="2" fillId="11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vertical="center"/>
    </xf>
    <xf numFmtId="0" fontId="2" fillId="11" borderId="7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4" fontId="1" fillId="3" borderId="7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10" borderId="11" xfId="0" applyNumberFormat="1" applyFont="1" applyFill="1" applyBorder="1" applyAlignment="1">
      <alignment horizontal="center" vertical="center"/>
    </xf>
    <xf numFmtId="2" fontId="2" fillId="10" borderId="6" xfId="0" applyNumberFormat="1" applyFont="1" applyFill="1" applyBorder="1" applyAlignment="1">
      <alignment horizontal="center" vertical="center"/>
    </xf>
    <xf numFmtId="2" fontId="2" fillId="10" borderId="1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4" fontId="2" fillId="7" borderId="5" xfId="0" applyNumberFormat="1" applyFont="1" applyFill="1" applyBorder="1" applyAlignment="1">
      <alignment horizontal="center" vertical="center" wrapText="1"/>
    </xf>
    <xf numFmtId="4" fontId="2" fillId="7" borderId="2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</cellXfs>
  <cellStyles count="3">
    <cellStyle name="Currency" xfId="2" builtinId="4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T221"/>
  <sheetViews>
    <sheetView showGridLines="0" tabSelected="1" workbookViewId="0">
      <selection activeCell="B14" sqref="B14"/>
    </sheetView>
  </sheetViews>
  <sheetFormatPr defaultRowHeight="12.75" x14ac:dyDescent="0.2"/>
  <cols>
    <col min="1" max="1" width="12.7109375" style="41" customWidth="1"/>
    <col min="2" max="2" width="51.85546875" style="37" customWidth="1"/>
    <col min="3" max="3" width="20.28515625" style="41" customWidth="1"/>
    <col min="4" max="4" width="16.5703125" style="46" customWidth="1"/>
    <col min="5" max="5" width="13.140625" style="41" customWidth="1"/>
    <col min="6" max="6" width="10.5703125" style="41" customWidth="1"/>
    <col min="7" max="7" width="7.42578125" style="41" customWidth="1"/>
    <col min="8" max="8" width="9.140625" style="41" customWidth="1"/>
    <col min="9" max="10" width="14" style="41" customWidth="1"/>
    <col min="11" max="11" width="14.85546875" style="41" customWidth="1"/>
    <col min="12" max="12" width="17.28515625" style="41" customWidth="1"/>
    <col min="13" max="13" width="2.28515625" style="41" customWidth="1"/>
    <col min="14" max="14" width="12.42578125" style="41" bestFit="1" customWidth="1"/>
    <col min="15" max="15" width="10.85546875" style="41" bestFit="1" customWidth="1"/>
    <col min="16" max="16384" width="9.140625" style="41"/>
  </cols>
  <sheetData>
    <row r="1" spans="1:98" ht="17.25" customHeight="1" x14ac:dyDescent="0.2">
      <c r="A1" s="143" t="s">
        <v>170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39"/>
      <c r="N1" s="39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</row>
    <row r="2" spans="1:98" ht="18.75" customHeight="1" x14ac:dyDescent="0.2">
      <c r="A2" s="146" t="s">
        <v>20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8"/>
      <c r="M2" s="39"/>
      <c r="N2" s="49" t="s">
        <v>153</v>
      </c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</row>
    <row r="3" spans="1:98" ht="12.75" customHeight="1" x14ac:dyDescent="0.2">
      <c r="A3" s="149" t="s">
        <v>3</v>
      </c>
      <c r="B3" s="149" t="s">
        <v>15</v>
      </c>
      <c r="C3" s="149" t="s">
        <v>16</v>
      </c>
      <c r="D3" s="151" t="s">
        <v>22</v>
      </c>
      <c r="E3" s="149" t="s">
        <v>4</v>
      </c>
      <c r="F3" s="149" t="s">
        <v>9</v>
      </c>
      <c r="G3" s="153" t="s">
        <v>10</v>
      </c>
      <c r="H3" s="154"/>
      <c r="I3" s="153" t="s">
        <v>5</v>
      </c>
      <c r="J3" s="154"/>
      <c r="K3" s="149" t="s">
        <v>21</v>
      </c>
      <c r="L3" s="149" t="s">
        <v>6</v>
      </c>
      <c r="M3" s="40"/>
      <c r="N3" s="50">
        <v>1.8</v>
      </c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</row>
    <row r="4" spans="1:98" ht="39.75" customHeight="1" x14ac:dyDescent="0.2">
      <c r="A4" s="150"/>
      <c r="B4" s="150"/>
      <c r="C4" s="150"/>
      <c r="D4" s="152"/>
      <c r="E4" s="150"/>
      <c r="F4" s="150"/>
      <c r="G4" s="72" t="s">
        <v>11</v>
      </c>
      <c r="H4" s="72" t="s">
        <v>12</v>
      </c>
      <c r="I4" s="73" t="s">
        <v>7</v>
      </c>
      <c r="J4" s="73" t="s">
        <v>8</v>
      </c>
      <c r="K4" s="150"/>
      <c r="L4" s="15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</row>
    <row r="5" spans="1:98" x14ac:dyDescent="0.2">
      <c r="A5" s="136" t="s">
        <v>88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</row>
    <row r="6" spans="1:98" x14ac:dyDescent="0.2">
      <c r="A6" s="130" t="s">
        <v>13</v>
      </c>
      <c r="B6" s="140"/>
      <c r="C6" s="13"/>
      <c r="D6" s="68"/>
      <c r="E6" s="24"/>
      <c r="F6" s="24"/>
      <c r="G6" s="24"/>
      <c r="H6" s="24"/>
      <c r="I6" s="24"/>
      <c r="J6" s="23"/>
      <c r="K6" s="24"/>
      <c r="L6" s="24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</row>
    <row r="7" spans="1:98" s="40" customFormat="1" ht="28.5" customHeight="1" x14ac:dyDescent="0.2">
      <c r="A7" s="58">
        <v>1</v>
      </c>
      <c r="B7" s="78" t="s">
        <v>89</v>
      </c>
      <c r="C7" s="89">
        <v>159500</v>
      </c>
      <c r="D7" s="15">
        <f>C7/$N$3</f>
        <v>88611.111111111109</v>
      </c>
      <c r="E7" s="79" t="s">
        <v>1</v>
      </c>
      <c r="F7" s="80" t="s">
        <v>19</v>
      </c>
      <c r="G7" s="79">
        <v>100</v>
      </c>
      <c r="H7" s="79">
        <v>0</v>
      </c>
      <c r="I7" s="79" t="s">
        <v>65</v>
      </c>
      <c r="J7" s="79" t="s">
        <v>70</v>
      </c>
      <c r="K7" s="79" t="s">
        <v>32</v>
      </c>
      <c r="L7" s="29"/>
    </row>
    <row r="8" spans="1:98" s="40" customFormat="1" ht="25.5" x14ac:dyDescent="0.2">
      <c r="A8" s="58">
        <v>2</v>
      </c>
      <c r="B8" s="78" t="s">
        <v>90</v>
      </c>
      <c r="C8" s="81">
        <v>149920</v>
      </c>
      <c r="D8" s="15">
        <f t="shared" ref="D8:D17" si="0">C8/$N$3</f>
        <v>83288.888888888891</v>
      </c>
      <c r="E8" s="29" t="s">
        <v>1</v>
      </c>
      <c r="F8" s="77" t="s">
        <v>19</v>
      </c>
      <c r="G8" s="29">
        <v>100</v>
      </c>
      <c r="H8" s="29">
        <v>0</v>
      </c>
      <c r="I8" s="29" t="s">
        <v>39</v>
      </c>
      <c r="J8" s="29" t="s">
        <v>71</v>
      </c>
      <c r="K8" s="79" t="s">
        <v>32</v>
      </c>
      <c r="L8" s="29"/>
    </row>
    <row r="9" spans="1:98" s="40" customFormat="1" ht="25.5" x14ac:dyDescent="0.2">
      <c r="A9" s="58">
        <v>3</v>
      </c>
      <c r="B9" s="78" t="s">
        <v>175</v>
      </c>
      <c r="C9" s="81">
        <f>177000+216000</f>
        <v>393000</v>
      </c>
      <c r="D9" s="15">
        <f t="shared" si="0"/>
        <v>218333.33333333331</v>
      </c>
      <c r="E9" s="29" t="s">
        <v>1</v>
      </c>
      <c r="F9" s="29" t="s">
        <v>18</v>
      </c>
      <c r="G9" s="29">
        <v>100</v>
      </c>
      <c r="H9" s="29">
        <v>0</v>
      </c>
      <c r="I9" s="29" t="s">
        <v>42</v>
      </c>
      <c r="J9" s="29" t="s">
        <v>70</v>
      </c>
      <c r="K9" s="29" t="s">
        <v>149</v>
      </c>
      <c r="L9" s="29"/>
      <c r="N9" s="74"/>
    </row>
    <row r="10" spans="1:98" s="40" customFormat="1" ht="25.5" x14ac:dyDescent="0.2">
      <c r="A10" s="58">
        <v>4</v>
      </c>
      <c r="B10" s="82" t="s">
        <v>136</v>
      </c>
      <c r="C10" s="81">
        <f xml:space="preserve"> 66920.5 + 26000</f>
        <v>92920.5</v>
      </c>
      <c r="D10" s="15">
        <f t="shared" si="0"/>
        <v>51622.5</v>
      </c>
      <c r="E10" s="29" t="s">
        <v>1</v>
      </c>
      <c r="F10" s="77" t="s">
        <v>19</v>
      </c>
      <c r="G10" s="29">
        <v>100</v>
      </c>
      <c r="H10" s="29">
        <v>0</v>
      </c>
      <c r="I10" s="29" t="s">
        <v>63</v>
      </c>
      <c r="J10" s="29" t="s">
        <v>70</v>
      </c>
      <c r="K10" s="29" t="s">
        <v>32</v>
      </c>
      <c r="L10" s="29"/>
      <c r="N10" s="74"/>
    </row>
    <row r="11" spans="1:98" s="40" customFormat="1" ht="25.5" x14ac:dyDescent="0.2">
      <c r="A11" s="58">
        <v>5</v>
      </c>
      <c r="B11" s="82" t="s">
        <v>140</v>
      </c>
      <c r="C11" s="81">
        <v>77000</v>
      </c>
      <c r="D11" s="15">
        <f t="shared" si="0"/>
        <v>42777.777777777774</v>
      </c>
      <c r="E11" s="29" t="s">
        <v>1</v>
      </c>
      <c r="F11" s="77" t="s">
        <v>19</v>
      </c>
      <c r="G11" s="29"/>
      <c r="H11" s="29"/>
      <c r="I11" s="29" t="s">
        <v>65</v>
      </c>
      <c r="J11" s="29" t="s">
        <v>46</v>
      </c>
      <c r="K11" s="29" t="s">
        <v>32</v>
      </c>
      <c r="L11" s="29"/>
    </row>
    <row r="12" spans="1:98" s="40" customFormat="1" ht="25.5" x14ac:dyDescent="0.2">
      <c r="A12" s="58">
        <v>6</v>
      </c>
      <c r="B12" s="82" t="s">
        <v>92</v>
      </c>
      <c r="C12" s="81">
        <v>82500</v>
      </c>
      <c r="D12" s="15">
        <f t="shared" si="0"/>
        <v>45833.333333333336</v>
      </c>
      <c r="E12" s="29" t="s">
        <v>1</v>
      </c>
      <c r="F12" s="77" t="s">
        <v>19</v>
      </c>
      <c r="G12" s="29">
        <v>100</v>
      </c>
      <c r="H12" s="29">
        <v>0</v>
      </c>
      <c r="I12" s="29" t="s">
        <v>65</v>
      </c>
      <c r="J12" s="29" t="s">
        <v>91</v>
      </c>
      <c r="K12" s="79" t="s">
        <v>32</v>
      </c>
      <c r="L12" s="29"/>
    </row>
    <row r="13" spans="1:98" s="40" customFormat="1" ht="25.5" x14ac:dyDescent="0.2">
      <c r="A13" s="58">
        <v>7</v>
      </c>
      <c r="B13" s="82" t="s">
        <v>93</v>
      </c>
      <c r="C13" s="81">
        <v>60000</v>
      </c>
      <c r="D13" s="15">
        <f t="shared" si="0"/>
        <v>33333.333333333336</v>
      </c>
      <c r="E13" s="29" t="s">
        <v>1</v>
      </c>
      <c r="F13" s="77" t="s">
        <v>19</v>
      </c>
      <c r="G13" s="29">
        <v>100</v>
      </c>
      <c r="H13" s="29">
        <v>0</v>
      </c>
      <c r="I13" s="29" t="s">
        <v>65</v>
      </c>
      <c r="J13" s="29" t="s">
        <v>71</v>
      </c>
      <c r="K13" s="29" t="s">
        <v>32</v>
      </c>
      <c r="L13" s="29"/>
    </row>
    <row r="14" spans="1:98" s="40" customFormat="1" ht="25.5" x14ac:dyDescent="0.2">
      <c r="A14" s="58">
        <v>8</v>
      </c>
      <c r="B14" s="82" t="s">
        <v>94</v>
      </c>
      <c r="C14" s="81">
        <v>197500</v>
      </c>
      <c r="D14" s="15">
        <f t="shared" si="0"/>
        <v>109722.22222222222</v>
      </c>
      <c r="E14" s="29" t="s">
        <v>1</v>
      </c>
      <c r="F14" s="77" t="s">
        <v>18</v>
      </c>
      <c r="G14" s="29">
        <v>100</v>
      </c>
      <c r="H14" s="29">
        <v>0</v>
      </c>
      <c r="I14" s="29" t="s">
        <v>39</v>
      </c>
      <c r="J14" s="29" t="s">
        <v>70</v>
      </c>
      <c r="K14" s="79" t="s">
        <v>32</v>
      </c>
      <c r="L14" s="29"/>
    </row>
    <row r="15" spans="1:98" s="40" customFormat="1" ht="25.5" x14ac:dyDescent="0.2">
      <c r="A15" s="58">
        <v>9</v>
      </c>
      <c r="B15" s="82" t="s">
        <v>95</v>
      </c>
      <c r="C15" s="81">
        <v>402500</v>
      </c>
      <c r="D15" s="15">
        <f t="shared" si="0"/>
        <v>223611.11111111109</v>
      </c>
      <c r="E15" s="29" t="s">
        <v>2</v>
      </c>
      <c r="F15" s="77" t="s">
        <v>18</v>
      </c>
      <c r="G15" s="29">
        <v>100</v>
      </c>
      <c r="H15" s="29">
        <v>0</v>
      </c>
      <c r="I15" s="29" t="s">
        <v>39</v>
      </c>
      <c r="J15" s="29" t="s">
        <v>71</v>
      </c>
      <c r="K15" s="79" t="s">
        <v>32</v>
      </c>
      <c r="L15" s="29"/>
    </row>
    <row r="16" spans="1:98" s="40" customFormat="1" ht="25.5" x14ac:dyDescent="0.2">
      <c r="A16" s="58">
        <v>10</v>
      </c>
      <c r="B16" s="83" t="s">
        <v>96</v>
      </c>
      <c r="C16" s="84">
        <v>115790</v>
      </c>
      <c r="D16" s="15">
        <f t="shared" si="0"/>
        <v>64327.777777777774</v>
      </c>
      <c r="E16" s="29" t="s">
        <v>1</v>
      </c>
      <c r="F16" s="77" t="s">
        <v>19</v>
      </c>
      <c r="G16" s="29">
        <v>100</v>
      </c>
      <c r="H16" s="29">
        <v>0</v>
      </c>
      <c r="I16" s="29" t="s">
        <v>65</v>
      </c>
      <c r="J16" s="29" t="s">
        <v>70</v>
      </c>
      <c r="K16" s="79" t="s">
        <v>32</v>
      </c>
      <c r="L16" s="29"/>
    </row>
    <row r="17" spans="1:98" ht="35.25" customHeight="1" x14ac:dyDescent="0.2">
      <c r="A17" s="12">
        <v>11</v>
      </c>
      <c r="B17" s="22" t="s">
        <v>97</v>
      </c>
      <c r="C17" s="48">
        <v>167900</v>
      </c>
      <c r="D17" s="15">
        <f t="shared" si="0"/>
        <v>93277.777777777781</v>
      </c>
      <c r="E17" s="7" t="s">
        <v>1</v>
      </c>
      <c r="F17" s="26" t="s">
        <v>19</v>
      </c>
      <c r="G17" s="7">
        <v>100</v>
      </c>
      <c r="H17" s="7">
        <v>0</v>
      </c>
      <c r="I17" s="7" t="s">
        <v>63</v>
      </c>
      <c r="J17" s="7" t="s">
        <v>91</v>
      </c>
      <c r="K17" s="7" t="s">
        <v>32</v>
      </c>
      <c r="L17" s="29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</row>
    <row r="18" spans="1:98" s="19" customFormat="1" x14ac:dyDescent="0.2">
      <c r="A18" s="110" t="s">
        <v>86</v>
      </c>
      <c r="B18" s="114" t="s">
        <v>88</v>
      </c>
      <c r="C18" s="112">
        <f>SUM(C7:C17)</f>
        <v>1898530.5</v>
      </c>
      <c r="D18" s="112">
        <f>SUM(D7:D17)</f>
        <v>1054739.1666666667</v>
      </c>
      <c r="E18" s="115"/>
      <c r="F18" s="115"/>
      <c r="G18" s="115"/>
      <c r="H18" s="115"/>
      <c r="I18" s="115"/>
      <c r="J18" s="115"/>
      <c r="K18" s="115"/>
      <c r="L18" s="116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</row>
    <row r="19" spans="1:98" s="19" customFormat="1" x14ac:dyDescent="0.2">
      <c r="A19" s="136" t="s">
        <v>99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</row>
    <row r="20" spans="1:98" x14ac:dyDescent="0.2">
      <c r="A20" s="130" t="s">
        <v>13</v>
      </c>
      <c r="B20" s="140"/>
      <c r="C20" s="13"/>
      <c r="D20" s="68"/>
      <c r="E20" s="24"/>
      <c r="F20" s="24"/>
      <c r="G20" s="24"/>
      <c r="H20" s="24"/>
      <c r="I20" s="24"/>
      <c r="J20" s="23"/>
      <c r="K20" s="24"/>
      <c r="L20" s="24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</row>
    <row r="21" spans="1:98" s="40" customFormat="1" x14ac:dyDescent="0.2">
      <c r="A21" s="58">
        <v>12</v>
      </c>
      <c r="B21" s="78" t="s">
        <v>100</v>
      </c>
      <c r="C21" s="85">
        <v>189520</v>
      </c>
      <c r="D21" s="15">
        <f t="shared" ref="D21:D33" si="1">C21/$N$3</f>
        <v>105288.88888888889</v>
      </c>
      <c r="E21" s="29" t="s">
        <v>1</v>
      </c>
      <c r="F21" s="77" t="s">
        <v>18</v>
      </c>
      <c r="G21" s="29">
        <v>100</v>
      </c>
      <c r="H21" s="29">
        <v>0</v>
      </c>
      <c r="I21" s="29" t="s">
        <v>65</v>
      </c>
      <c r="J21" s="29" t="s">
        <v>71</v>
      </c>
      <c r="K21" s="79" t="s">
        <v>32</v>
      </c>
      <c r="L21" s="29"/>
    </row>
    <row r="22" spans="1:98" s="40" customFormat="1" x14ac:dyDescent="0.2">
      <c r="A22" s="58">
        <v>13</v>
      </c>
      <c r="B22" s="78" t="s">
        <v>101</v>
      </c>
      <c r="C22" s="85">
        <v>288220</v>
      </c>
      <c r="D22" s="15">
        <f t="shared" si="1"/>
        <v>160122.22222222222</v>
      </c>
      <c r="E22" s="29" t="s">
        <v>1</v>
      </c>
      <c r="F22" s="77" t="s">
        <v>18</v>
      </c>
      <c r="G22" s="29">
        <v>100</v>
      </c>
      <c r="H22" s="29">
        <v>0</v>
      </c>
      <c r="I22" s="29" t="s">
        <v>65</v>
      </c>
      <c r="J22" s="29" t="s">
        <v>71</v>
      </c>
      <c r="K22" s="79" t="s">
        <v>32</v>
      </c>
      <c r="L22" s="29"/>
    </row>
    <row r="23" spans="1:98" ht="25.5" x14ac:dyDescent="0.2">
      <c r="A23" s="12">
        <v>14</v>
      </c>
      <c r="B23" s="27" t="s">
        <v>114</v>
      </c>
      <c r="C23" s="11">
        <v>201000</v>
      </c>
      <c r="D23" s="8">
        <f t="shared" si="1"/>
        <v>111666.66666666666</v>
      </c>
      <c r="E23" s="7" t="s">
        <v>1</v>
      </c>
      <c r="F23" s="26" t="s">
        <v>19</v>
      </c>
      <c r="G23" s="7">
        <v>100</v>
      </c>
      <c r="H23" s="7">
        <v>0</v>
      </c>
      <c r="I23" s="7" t="s">
        <v>42</v>
      </c>
      <c r="J23" s="7" t="s">
        <v>91</v>
      </c>
      <c r="K23" s="79" t="s">
        <v>32</v>
      </c>
      <c r="L23" s="29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</row>
    <row r="24" spans="1:98" x14ac:dyDescent="0.2">
      <c r="A24" s="12">
        <v>15</v>
      </c>
      <c r="B24" s="22" t="s">
        <v>102</v>
      </c>
      <c r="C24" s="11">
        <v>497500</v>
      </c>
      <c r="D24" s="8">
        <f t="shared" si="1"/>
        <v>276388.88888888888</v>
      </c>
      <c r="E24" s="7" t="s">
        <v>81</v>
      </c>
      <c r="F24" s="26" t="s">
        <v>18</v>
      </c>
      <c r="G24" s="7">
        <v>100</v>
      </c>
      <c r="H24" s="7">
        <v>0</v>
      </c>
      <c r="I24" s="7" t="s">
        <v>63</v>
      </c>
      <c r="J24" s="7" t="s">
        <v>91</v>
      </c>
      <c r="K24" s="7" t="s">
        <v>32</v>
      </c>
      <c r="L24" s="29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</row>
    <row r="25" spans="1:98" x14ac:dyDescent="0.2">
      <c r="A25" s="12">
        <v>16</v>
      </c>
      <c r="B25" s="22" t="s">
        <v>158</v>
      </c>
      <c r="C25" s="11">
        <v>287100</v>
      </c>
      <c r="D25" s="8">
        <f t="shared" si="1"/>
        <v>159500</v>
      </c>
      <c r="E25" s="7" t="s">
        <v>2</v>
      </c>
      <c r="F25" s="26" t="s">
        <v>18</v>
      </c>
      <c r="G25" s="7">
        <v>100</v>
      </c>
      <c r="H25" s="7">
        <v>0</v>
      </c>
      <c r="I25" s="7" t="s">
        <v>63</v>
      </c>
      <c r="J25" s="7" t="s">
        <v>164</v>
      </c>
      <c r="K25" s="7" t="s">
        <v>149</v>
      </c>
      <c r="L25" s="29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</row>
    <row r="26" spans="1:98" ht="27" customHeight="1" x14ac:dyDescent="0.2">
      <c r="A26" s="12">
        <v>17</v>
      </c>
      <c r="B26" s="28" t="s">
        <v>159</v>
      </c>
      <c r="C26" s="11">
        <v>241000</v>
      </c>
      <c r="D26" s="8">
        <f t="shared" si="1"/>
        <v>133888.88888888888</v>
      </c>
      <c r="E26" s="7" t="s">
        <v>1</v>
      </c>
      <c r="F26" s="26" t="s">
        <v>19</v>
      </c>
      <c r="G26" s="7">
        <v>100</v>
      </c>
      <c r="H26" s="7">
        <v>0</v>
      </c>
      <c r="I26" s="7" t="s">
        <v>42</v>
      </c>
      <c r="J26" s="7" t="s">
        <v>46</v>
      </c>
      <c r="K26" s="7" t="s">
        <v>149</v>
      </c>
      <c r="L26" s="29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</row>
    <row r="27" spans="1:98" ht="25.5" x14ac:dyDescent="0.2">
      <c r="A27" s="12">
        <v>18</v>
      </c>
      <c r="B27" s="22" t="s">
        <v>141</v>
      </c>
      <c r="C27" s="11">
        <v>101000</v>
      </c>
      <c r="D27" s="8">
        <f t="shared" si="1"/>
        <v>56111.111111111109</v>
      </c>
      <c r="E27" s="7" t="s">
        <v>1</v>
      </c>
      <c r="F27" s="26" t="s">
        <v>19</v>
      </c>
      <c r="G27" s="7">
        <v>100</v>
      </c>
      <c r="H27" s="7">
        <v>0</v>
      </c>
      <c r="I27" s="7" t="s">
        <v>39</v>
      </c>
      <c r="J27" s="7" t="s">
        <v>71</v>
      </c>
      <c r="K27" s="7" t="s">
        <v>149</v>
      </c>
      <c r="L27" s="29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</row>
    <row r="28" spans="1:98" ht="33.75" customHeight="1" x14ac:dyDescent="0.2">
      <c r="A28" s="12">
        <v>19</v>
      </c>
      <c r="B28" s="22" t="s">
        <v>142</v>
      </c>
      <c r="C28" s="17">
        <v>23638.93</v>
      </c>
      <c r="D28" s="8">
        <f t="shared" si="1"/>
        <v>13132.738888888889</v>
      </c>
      <c r="E28" s="7" t="s">
        <v>1</v>
      </c>
      <c r="F28" s="7" t="s">
        <v>19</v>
      </c>
      <c r="G28" s="7">
        <v>100</v>
      </c>
      <c r="H28" s="7">
        <v>0</v>
      </c>
      <c r="I28" s="7" t="s">
        <v>39</v>
      </c>
      <c r="J28" s="7" t="s">
        <v>91</v>
      </c>
      <c r="K28" s="7" t="s">
        <v>32</v>
      </c>
      <c r="L28" s="29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</row>
    <row r="29" spans="1:98" ht="25.5" x14ac:dyDescent="0.2">
      <c r="A29" s="12">
        <v>20</v>
      </c>
      <c r="B29" s="22" t="s">
        <v>143</v>
      </c>
      <c r="C29" s="17">
        <v>400000</v>
      </c>
      <c r="D29" s="8">
        <f t="shared" si="1"/>
        <v>222222.22222222222</v>
      </c>
      <c r="E29" s="7" t="s">
        <v>1</v>
      </c>
      <c r="F29" s="7" t="s">
        <v>19</v>
      </c>
      <c r="G29" s="7">
        <v>100</v>
      </c>
      <c r="H29" s="7">
        <v>0</v>
      </c>
      <c r="I29" s="7" t="s">
        <v>42</v>
      </c>
      <c r="J29" s="7" t="s">
        <v>91</v>
      </c>
      <c r="K29" s="7" t="s">
        <v>149</v>
      </c>
      <c r="L29" s="29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</row>
    <row r="30" spans="1:98" ht="38.25" x14ac:dyDescent="0.2">
      <c r="A30" s="12">
        <v>21</v>
      </c>
      <c r="B30" s="22" t="s">
        <v>160</v>
      </c>
      <c r="C30" s="17">
        <v>155000</v>
      </c>
      <c r="D30" s="8">
        <f t="shared" si="1"/>
        <v>86111.111111111109</v>
      </c>
      <c r="E30" s="7" t="s">
        <v>1</v>
      </c>
      <c r="F30" s="7" t="s">
        <v>19</v>
      </c>
      <c r="G30" s="7">
        <v>100</v>
      </c>
      <c r="H30" s="7">
        <v>0</v>
      </c>
      <c r="I30" s="7" t="s">
        <v>42</v>
      </c>
      <c r="J30" s="7" t="s">
        <v>91</v>
      </c>
      <c r="K30" s="7" t="s">
        <v>149</v>
      </c>
      <c r="L30" s="29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</row>
    <row r="31" spans="1:98" x14ac:dyDescent="0.2">
      <c r="A31" s="12">
        <v>22</v>
      </c>
      <c r="B31" s="22" t="s">
        <v>173</v>
      </c>
      <c r="C31" s="121">
        <v>210000</v>
      </c>
      <c r="D31" s="8">
        <f t="shared" si="1"/>
        <v>116666.66666666666</v>
      </c>
      <c r="E31" s="7" t="s">
        <v>1</v>
      </c>
      <c r="F31" s="7" t="s">
        <v>19</v>
      </c>
      <c r="G31" s="7">
        <v>100</v>
      </c>
      <c r="H31" s="7">
        <v>0</v>
      </c>
      <c r="I31" s="7" t="s">
        <v>174</v>
      </c>
      <c r="J31" s="7" t="s">
        <v>168</v>
      </c>
      <c r="K31" s="7" t="s">
        <v>149</v>
      </c>
      <c r="L31" s="29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</row>
    <row r="32" spans="1:98" x14ac:dyDescent="0.2">
      <c r="A32" s="16"/>
      <c r="B32" s="30" t="s">
        <v>66</v>
      </c>
      <c r="C32" s="31"/>
      <c r="D32" s="18"/>
      <c r="E32" s="20"/>
      <c r="F32" s="20"/>
      <c r="G32" s="20"/>
      <c r="H32" s="20"/>
      <c r="I32" s="20"/>
      <c r="J32" s="20"/>
      <c r="K32" s="20"/>
      <c r="L32" s="2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</row>
    <row r="33" spans="1:98" ht="28.5" customHeight="1" x14ac:dyDescent="0.2">
      <c r="A33" s="12">
        <v>23</v>
      </c>
      <c r="B33" s="22" t="s">
        <v>150</v>
      </c>
      <c r="C33" s="17">
        <v>103405</v>
      </c>
      <c r="D33" s="8">
        <f t="shared" si="1"/>
        <v>57447.222222222219</v>
      </c>
      <c r="E33" s="7" t="s">
        <v>1</v>
      </c>
      <c r="F33" s="7" t="s">
        <v>19</v>
      </c>
      <c r="G33" s="7">
        <v>100</v>
      </c>
      <c r="H33" s="7">
        <v>0</v>
      </c>
      <c r="I33" s="7" t="s">
        <v>65</v>
      </c>
      <c r="J33" s="7" t="s">
        <v>65</v>
      </c>
      <c r="K33" s="7" t="s">
        <v>32</v>
      </c>
      <c r="L33" s="29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</row>
    <row r="34" spans="1:98" x14ac:dyDescent="0.2">
      <c r="A34" s="110" t="s">
        <v>86</v>
      </c>
      <c r="B34" s="114" t="s">
        <v>99</v>
      </c>
      <c r="C34" s="112">
        <f>SUM(C21:C33)</f>
        <v>2697383.9299999997</v>
      </c>
      <c r="D34" s="112">
        <f>SUM(D21:D33)</f>
        <v>1498546.6277777776</v>
      </c>
      <c r="E34" s="115"/>
      <c r="F34" s="115"/>
      <c r="G34" s="115"/>
      <c r="H34" s="115"/>
      <c r="I34" s="115"/>
      <c r="J34" s="115"/>
      <c r="K34" s="115"/>
      <c r="L34" s="116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</row>
    <row r="35" spans="1:98" x14ac:dyDescent="0.2">
      <c r="A35" s="136" t="s">
        <v>103</v>
      </c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</row>
    <row r="36" spans="1:98" x14ac:dyDescent="0.2">
      <c r="A36" s="130" t="s">
        <v>13</v>
      </c>
      <c r="B36" s="140"/>
      <c r="C36" s="54"/>
      <c r="D36" s="42"/>
      <c r="E36" s="59"/>
      <c r="F36" s="59"/>
      <c r="G36" s="59"/>
      <c r="H36" s="59"/>
      <c r="I36" s="59"/>
      <c r="J36" s="52"/>
      <c r="K36" s="59"/>
      <c r="L36" s="59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</row>
    <row r="37" spans="1:98" s="40" customFormat="1" ht="25.5" x14ac:dyDescent="0.2">
      <c r="A37" s="58">
        <v>25</v>
      </c>
      <c r="B37" s="78" t="s">
        <v>104</v>
      </c>
      <c r="C37" s="85">
        <v>310700</v>
      </c>
      <c r="D37" s="15">
        <f t="shared" ref="D37:D43" si="2">C37/$N$3</f>
        <v>172611.11111111109</v>
      </c>
      <c r="E37" s="29" t="s">
        <v>2</v>
      </c>
      <c r="F37" s="77" t="s">
        <v>18</v>
      </c>
      <c r="G37" s="29">
        <v>100</v>
      </c>
      <c r="H37" s="29">
        <v>0</v>
      </c>
      <c r="I37" s="29" t="s">
        <v>42</v>
      </c>
      <c r="J37" s="29" t="s">
        <v>71</v>
      </c>
      <c r="K37" s="79" t="s">
        <v>32</v>
      </c>
      <c r="L37" s="29"/>
    </row>
    <row r="38" spans="1:98" s="40" customFormat="1" ht="25.5" x14ac:dyDescent="0.2">
      <c r="A38" s="58">
        <v>26</v>
      </c>
      <c r="B38" s="76" t="s">
        <v>138</v>
      </c>
      <c r="C38" s="11">
        <v>135000</v>
      </c>
      <c r="D38" s="15">
        <f t="shared" si="2"/>
        <v>75000</v>
      </c>
      <c r="E38" s="29" t="s">
        <v>1</v>
      </c>
      <c r="F38" s="77" t="s">
        <v>19</v>
      </c>
      <c r="G38" s="29">
        <v>100</v>
      </c>
      <c r="H38" s="29">
        <v>0</v>
      </c>
      <c r="I38" s="29" t="s">
        <v>65</v>
      </c>
      <c r="J38" s="29" t="s">
        <v>91</v>
      </c>
      <c r="K38" s="79" t="s">
        <v>32</v>
      </c>
      <c r="L38" s="29"/>
    </row>
    <row r="39" spans="1:98" ht="22.5" customHeight="1" x14ac:dyDescent="0.2">
      <c r="A39" s="58">
        <v>27</v>
      </c>
      <c r="B39" s="22" t="s">
        <v>105</v>
      </c>
      <c r="C39" s="11">
        <v>85000</v>
      </c>
      <c r="D39" s="8">
        <f t="shared" si="2"/>
        <v>47222.222222222219</v>
      </c>
      <c r="E39" s="7" t="s">
        <v>1</v>
      </c>
      <c r="F39" s="26" t="s">
        <v>19</v>
      </c>
      <c r="G39" s="7">
        <v>100</v>
      </c>
      <c r="H39" s="7">
        <v>0</v>
      </c>
      <c r="I39" s="7" t="s">
        <v>65</v>
      </c>
      <c r="J39" s="7" t="s">
        <v>46</v>
      </c>
      <c r="K39" s="7" t="s">
        <v>149</v>
      </c>
      <c r="L39" s="29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</row>
    <row r="40" spans="1:98" ht="27" customHeight="1" x14ac:dyDescent="0.2">
      <c r="A40" s="58">
        <v>28</v>
      </c>
      <c r="B40" s="22" t="s">
        <v>106</v>
      </c>
      <c r="C40" s="11">
        <f>90000 +58500</f>
        <v>148500</v>
      </c>
      <c r="D40" s="8">
        <f t="shared" si="2"/>
        <v>82500</v>
      </c>
      <c r="E40" s="7" t="s">
        <v>1</v>
      </c>
      <c r="F40" s="26" t="s">
        <v>19</v>
      </c>
      <c r="G40" s="7">
        <v>100</v>
      </c>
      <c r="H40" s="7">
        <v>0</v>
      </c>
      <c r="I40" s="7" t="s">
        <v>65</v>
      </c>
      <c r="J40" s="7" t="s">
        <v>70</v>
      </c>
      <c r="K40" s="7" t="s">
        <v>149</v>
      </c>
      <c r="L40" s="29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</row>
    <row r="41" spans="1:98" x14ac:dyDescent="0.2">
      <c r="A41" s="58">
        <v>29</v>
      </c>
      <c r="B41" s="22" t="s">
        <v>107</v>
      </c>
      <c r="C41" s="11">
        <v>205000</v>
      </c>
      <c r="D41" s="8">
        <f t="shared" si="2"/>
        <v>113888.88888888889</v>
      </c>
      <c r="E41" s="7" t="s">
        <v>1</v>
      </c>
      <c r="F41" s="26" t="s">
        <v>18</v>
      </c>
      <c r="G41" s="7">
        <v>100</v>
      </c>
      <c r="H41" s="7">
        <v>0</v>
      </c>
      <c r="I41" s="7" t="s">
        <v>63</v>
      </c>
      <c r="J41" s="7" t="s">
        <v>151</v>
      </c>
      <c r="K41" s="7" t="s">
        <v>32</v>
      </c>
      <c r="L41" s="29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</row>
    <row r="42" spans="1:98" ht="25.5" x14ac:dyDescent="0.2">
      <c r="A42" s="58">
        <v>30</v>
      </c>
      <c r="B42" s="22" t="s">
        <v>97</v>
      </c>
      <c r="C42" s="11">
        <v>48206.79</v>
      </c>
      <c r="D42" s="8">
        <f t="shared" si="2"/>
        <v>26781.55</v>
      </c>
      <c r="E42" s="7" t="s">
        <v>1</v>
      </c>
      <c r="F42" s="26" t="s">
        <v>19</v>
      </c>
      <c r="G42" s="7">
        <v>100</v>
      </c>
      <c r="H42" s="7">
        <v>0</v>
      </c>
      <c r="I42" s="7" t="s">
        <v>39</v>
      </c>
      <c r="J42" s="7" t="s">
        <v>42</v>
      </c>
      <c r="K42" s="7" t="s">
        <v>32</v>
      </c>
      <c r="L42" s="29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</row>
    <row r="43" spans="1:98" ht="21.75" customHeight="1" x14ac:dyDescent="0.2">
      <c r="A43" s="58">
        <v>31</v>
      </c>
      <c r="B43" s="22" t="s">
        <v>98</v>
      </c>
      <c r="C43" s="11">
        <v>159000</v>
      </c>
      <c r="D43" s="8">
        <f t="shared" si="2"/>
        <v>88333.333333333328</v>
      </c>
      <c r="E43" s="4" t="s">
        <v>1</v>
      </c>
      <c r="F43" s="26" t="s">
        <v>19</v>
      </c>
      <c r="G43" s="7">
        <v>100</v>
      </c>
      <c r="H43" s="7">
        <v>0</v>
      </c>
      <c r="I43" s="7" t="s">
        <v>42</v>
      </c>
      <c r="J43" s="7" t="s">
        <v>70</v>
      </c>
      <c r="K43" s="7" t="s">
        <v>149</v>
      </c>
      <c r="L43" s="29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</row>
    <row r="44" spans="1:98" x14ac:dyDescent="0.2">
      <c r="A44" s="130" t="s">
        <v>66</v>
      </c>
      <c r="B44" s="142"/>
      <c r="C44" s="69"/>
      <c r="D44" s="18"/>
      <c r="E44" s="24"/>
      <c r="F44" s="24"/>
      <c r="G44" s="24"/>
      <c r="H44" s="24"/>
      <c r="I44" s="24"/>
      <c r="J44" s="24"/>
      <c r="K44" s="24"/>
      <c r="L44" s="24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</row>
    <row r="45" spans="1:98" ht="27.75" customHeight="1" x14ac:dyDescent="0.2">
      <c r="A45" s="4">
        <v>32</v>
      </c>
      <c r="B45" s="22" t="s">
        <v>161</v>
      </c>
      <c r="C45" s="8">
        <v>122744</v>
      </c>
      <c r="D45" s="8">
        <f t="shared" ref="D45:D46" si="3">C45/$N$3</f>
        <v>68191.111111111109</v>
      </c>
      <c r="E45" s="4" t="s">
        <v>24</v>
      </c>
      <c r="F45" s="4" t="s">
        <v>19</v>
      </c>
      <c r="G45" s="4">
        <v>100</v>
      </c>
      <c r="H45" s="4">
        <v>0</v>
      </c>
      <c r="I45" s="7" t="s">
        <v>63</v>
      </c>
      <c r="J45" s="7" t="s">
        <v>46</v>
      </c>
      <c r="K45" s="7" t="s">
        <v>149</v>
      </c>
      <c r="L45" s="29" t="s">
        <v>134</v>
      </c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</row>
    <row r="46" spans="1:98" ht="27.75" customHeight="1" x14ac:dyDescent="0.2">
      <c r="A46" s="4">
        <v>33</v>
      </c>
      <c r="B46" s="33" t="s">
        <v>162</v>
      </c>
      <c r="C46" s="8">
        <v>70131</v>
      </c>
      <c r="D46" s="8">
        <f t="shared" si="3"/>
        <v>38961.666666666664</v>
      </c>
      <c r="E46" s="4" t="s">
        <v>24</v>
      </c>
      <c r="F46" s="4" t="s">
        <v>19</v>
      </c>
      <c r="G46" s="4">
        <v>100</v>
      </c>
      <c r="H46" s="4">
        <v>0</v>
      </c>
      <c r="I46" s="7" t="s">
        <v>63</v>
      </c>
      <c r="J46" s="4" t="s">
        <v>42</v>
      </c>
      <c r="K46" s="7" t="s">
        <v>32</v>
      </c>
      <c r="L46" s="29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</row>
    <row r="47" spans="1:98" x14ac:dyDescent="0.2">
      <c r="A47" s="110" t="s">
        <v>86</v>
      </c>
      <c r="B47" s="114" t="s">
        <v>103</v>
      </c>
      <c r="C47" s="108">
        <f>SUM(C37:C46)</f>
        <v>1284281.79</v>
      </c>
      <c r="D47" s="108">
        <f>SUM(D37:D46)</f>
        <v>713489.8833333333</v>
      </c>
      <c r="E47" s="114"/>
      <c r="F47" s="114"/>
      <c r="G47" s="114"/>
      <c r="H47" s="114"/>
      <c r="I47" s="114"/>
      <c r="J47" s="114"/>
      <c r="K47" s="114"/>
      <c r="L47" s="107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</row>
    <row r="48" spans="1:98" x14ac:dyDescent="0.2">
      <c r="A48" s="136" t="s">
        <v>108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</row>
    <row r="49" spans="1:98" x14ac:dyDescent="0.2">
      <c r="A49" s="130" t="s">
        <v>13</v>
      </c>
      <c r="B49" s="140"/>
      <c r="C49" s="13"/>
      <c r="D49" s="68"/>
      <c r="E49" s="24"/>
      <c r="F49" s="24"/>
      <c r="G49" s="24"/>
      <c r="H49" s="24"/>
      <c r="I49" s="24"/>
      <c r="J49" s="23"/>
      <c r="K49" s="24"/>
      <c r="L49" s="24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</row>
    <row r="50" spans="1:98" ht="27" customHeight="1" x14ac:dyDescent="0.2">
      <c r="A50" s="12">
        <v>34</v>
      </c>
      <c r="B50" s="27" t="s">
        <v>109</v>
      </c>
      <c r="C50" s="25">
        <v>220506</v>
      </c>
      <c r="D50" s="8">
        <f t="shared" ref="D50:D61" si="4">C50/$N$3</f>
        <v>122503.33333333333</v>
      </c>
      <c r="E50" s="7" t="s">
        <v>1</v>
      </c>
      <c r="F50" s="26" t="s">
        <v>18</v>
      </c>
      <c r="G50" s="7">
        <v>100</v>
      </c>
      <c r="H50" s="7">
        <v>0</v>
      </c>
      <c r="I50" s="7" t="s">
        <v>39</v>
      </c>
      <c r="J50" s="7" t="s">
        <v>71</v>
      </c>
      <c r="K50" s="55" t="s">
        <v>32</v>
      </c>
      <c r="L50" s="29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</row>
    <row r="51" spans="1:98" ht="24" customHeight="1" x14ac:dyDescent="0.2">
      <c r="A51" s="12">
        <v>35</v>
      </c>
      <c r="B51" s="27" t="s">
        <v>110</v>
      </c>
      <c r="C51" s="25">
        <v>186000</v>
      </c>
      <c r="D51" s="8">
        <f t="shared" si="4"/>
        <v>103333.33333333333</v>
      </c>
      <c r="E51" s="7" t="s">
        <v>1</v>
      </c>
      <c r="F51" s="26" t="s">
        <v>18</v>
      </c>
      <c r="G51" s="7">
        <v>100</v>
      </c>
      <c r="H51" s="7">
        <v>0</v>
      </c>
      <c r="I51" s="7" t="s">
        <v>65</v>
      </c>
      <c r="J51" s="7" t="s">
        <v>112</v>
      </c>
      <c r="K51" s="7" t="s">
        <v>149</v>
      </c>
      <c r="L51" s="29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</row>
    <row r="52" spans="1:98" ht="25.5" x14ac:dyDescent="0.2">
      <c r="A52" s="12">
        <v>36</v>
      </c>
      <c r="B52" s="27" t="s">
        <v>111</v>
      </c>
      <c r="C52" s="25">
        <v>97938</v>
      </c>
      <c r="D52" s="8">
        <f t="shared" si="4"/>
        <v>54410</v>
      </c>
      <c r="E52" s="7" t="s">
        <v>1</v>
      </c>
      <c r="F52" s="26" t="s">
        <v>19</v>
      </c>
      <c r="G52" s="7">
        <v>100</v>
      </c>
      <c r="H52" s="7">
        <v>0</v>
      </c>
      <c r="I52" s="7" t="s">
        <v>42</v>
      </c>
      <c r="J52" s="7" t="s">
        <v>91</v>
      </c>
      <c r="K52" s="7" t="s">
        <v>149</v>
      </c>
      <c r="L52" s="29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</row>
    <row r="53" spans="1:98" ht="25.5" x14ac:dyDescent="0.2">
      <c r="A53" s="12">
        <v>37</v>
      </c>
      <c r="B53" s="27" t="s">
        <v>137</v>
      </c>
      <c r="C53" s="25">
        <v>110010</v>
      </c>
      <c r="D53" s="8">
        <f t="shared" si="4"/>
        <v>61116.666666666664</v>
      </c>
      <c r="E53" s="7" t="s">
        <v>1</v>
      </c>
      <c r="F53" s="26" t="s">
        <v>19</v>
      </c>
      <c r="G53" s="7">
        <v>100</v>
      </c>
      <c r="H53" s="7">
        <v>0</v>
      </c>
      <c r="I53" s="7" t="s">
        <v>39</v>
      </c>
      <c r="J53" s="7" t="s">
        <v>112</v>
      </c>
      <c r="K53" s="7" t="s">
        <v>32</v>
      </c>
      <c r="L53" s="29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</row>
    <row r="54" spans="1:98" ht="25.5" x14ac:dyDescent="0.2">
      <c r="A54" s="12">
        <v>38</v>
      </c>
      <c r="B54" s="27" t="s">
        <v>138</v>
      </c>
      <c r="C54" s="25">
        <v>98600</v>
      </c>
      <c r="D54" s="8">
        <f t="shared" si="4"/>
        <v>54777.777777777774</v>
      </c>
      <c r="E54" s="7" t="s">
        <v>1</v>
      </c>
      <c r="F54" s="26" t="s">
        <v>19</v>
      </c>
      <c r="G54" s="7">
        <v>100</v>
      </c>
      <c r="H54" s="7">
        <v>0</v>
      </c>
      <c r="I54" s="7" t="s">
        <v>65</v>
      </c>
      <c r="J54" s="7" t="s">
        <v>112</v>
      </c>
      <c r="K54" s="55" t="s">
        <v>32</v>
      </c>
      <c r="L54" s="29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</row>
    <row r="55" spans="1:98" ht="25.5" x14ac:dyDescent="0.2">
      <c r="A55" s="12">
        <v>39</v>
      </c>
      <c r="B55" s="27" t="s">
        <v>113</v>
      </c>
      <c r="C55" s="25">
        <v>139663</v>
      </c>
      <c r="D55" s="8">
        <f t="shared" si="4"/>
        <v>77590.555555555547</v>
      </c>
      <c r="E55" s="7" t="s">
        <v>1</v>
      </c>
      <c r="F55" s="26" t="s">
        <v>19</v>
      </c>
      <c r="G55" s="7">
        <v>100</v>
      </c>
      <c r="H55" s="7">
        <v>0</v>
      </c>
      <c r="I55" s="7" t="s">
        <v>42</v>
      </c>
      <c r="J55" s="7" t="s">
        <v>71</v>
      </c>
      <c r="K55" s="7" t="s">
        <v>149</v>
      </c>
      <c r="L55" s="29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</row>
    <row r="56" spans="1:98" ht="25.5" x14ac:dyDescent="0.2">
      <c r="A56" s="12">
        <v>40</v>
      </c>
      <c r="B56" s="27" t="s">
        <v>114</v>
      </c>
      <c r="C56" s="25">
        <v>99123</v>
      </c>
      <c r="D56" s="8">
        <f t="shared" si="4"/>
        <v>55068.333333333328</v>
      </c>
      <c r="E56" s="7" t="s">
        <v>1</v>
      </c>
      <c r="F56" s="26" t="s">
        <v>19</v>
      </c>
      <c r="G56" s="7">
        <v>100</v>
      </c>
      <c r="H56" s="7">
        <v>0</v>
      </c>
      <c r="I56" s="7" t="s">
        <v>65</v>
      </c>
      <c r="J56" s="7" t="s">
        <v>70</v>
      </c>
      <c r="K56" s="55" t="s">
        <v>32</v>
      </c>
      <c r="L56" s="29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</row>
    <row r="57" spans="1:98" x14ac:dyDescent="0.2">
      <c r="A57" s="12">
        <v>41</v>
      </c>
      <c r="B57" s="27" t="s">
        <v>139</v>
      </c>
      <c r="C57" s="25">
        <v>30000</v>
      </c>
      <c r="D57" s="8">
        <f t="shared" si="4"/>
        <v>16666.666666666668</v>
      </c>
      <c r="E57" s="7"/>
      <c r="F57" s="26" t="s">
        <v>19</v>
      </c>
      <c r="G57" s="7">
        <v>100</v>
      </c>
      <c r="H57" s="7">
        <v>0</v>
      </c>
      <c r="I57" s="7" t="s">
        <v>42</v>
      </c>
      <c r="J57" s="7" t="s">
        <v>46</v>
      </c>
      <c r="K57" s="7" t="s">
        <v>149</v>
      </c>
      <c r="L57" s="29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</row>
    <row r="58" spans="1:98" ht="18.75" customHeight="1" x14ac:dyDescent="0.2">
      <c r="A58" s="12">
        <v>42</v>
      </c>
      <c r="B58" s="27" t="s">
        <v>133</v>
      </c>
      <c r="C58" s="25">
        <v>191250</v>
      </c>
      <c r="D58" s="8">
        <f t="shared" si="4"/>
        <v>106250</v>
      </c>
      <c r="E58" s="7" t="s">
        <v>1</v>
      </c>
      <c r="F58" s="26" t="s">
        <v>18</v>
      </c>
      <c r="G58" s="7">
        <v>100</v>
      </c>
      <c r="H58" s="7">
        <v>0</v>
      </c>
      <c r="I58" s="7" t="s">
        <v>39</v>
      </c>
      <c r="J58" s="7" t="s">
        <v>71</v>
      </c>
      <c r="K58" s="55" t="s">
        <v>32</v>
      </c>
      <c r="L58" s="29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  <c r="CO58" s="40"/>
      <c r="CP58" s="40"/>
      <c r="CQ58" s="40"/>
      <c r="CR58" s="40"/>
      <c r="CS58" s="40"/>
      <c r="CT58" s="40"/>
    </row>
    <row r="59" spans="1:98" ht="25.5" x14ac:dyDescent="0.2">
      <c r="A59" s="12">
        <v>43</v>
      </c>
      <c r="B59" s="27" t="s">
        <v>115</v>
      </c>
      <c r="C59" s="25">
        <v>110625</v>
      </c>
      <c r="D59" s="8">
        <f t="shared" si="4"/>
        <v>61458.333333333328</v>
      </c>
      <c r="E59" s="7" t="s">
        <v>1</v>
      </c>
      <c r="F59" s="26" t="s">
        <v>19</v>
      </c>
      <c r="G59" s="7">
        <v>100</v>
      </c>
      <c r="H59" s="7">
        <v>0</v>
      </c>
      <c r="I59" s="7" t="s">
        <v>42</v>
      </c>
      <c r="J59" s="7" t="s">
        <v>152</v>
      </c>
      <c r="K59" s="7" t="s">
        <v>149</v>
      </c>
      <c r="L59" s="29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</row>
    <row r="60" spans="1:98" ht="25.5" x14ac:dyDescent="0.2">
      <c r="A60" s="12">
        <v>44</v>
      </c>
      <c r="B60" s="22" t="s">
        <v>97</v>
      </c>
      <c r="C60" s="25">
        <f>72000-66000</f>
        <v>6000</v>
      </c>
      <c r="D60" s="8">
        <f t="shared" si="4"/>
        <v>3333.333333333333</v>
      </c>
      <c r="E60" s="7" t="s">
        <v>1</v>
      </c>
      <c r="F60" s="26" t="s">
        <v>19</v>
      </c>
      <c r="G60" s="7">
        <v>100</v>
      </c>
      <c r="H60" s="7">
        <v>0</v>
      </c>
      <c r="I60" s="7" t="s">
        <v>116</v>
      </c>
      <c r="J60" s="7" t="s">
        <v>165</v>
      </c>
      <c r="K60" s="55" t="s">
        <v>32</v>
      </c>
      <c r="L60" s="29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  <c r="BV60" s="40"/>
      <c r="BW60" s="40"/>
      <c r="BX60" s="40"/>
      <c r="BY60" s="40"/>
      <c r="BZ60" s="40"/>
      <c r="CA60" s="40"/>
      <c r="CB60" s="40"/>
      <c r="CC60" s="40"/>
      <c r="CD60" s="40"/>
      <c r="CE60" s="40"/>
      <c r="CF60" s="40"/>
      <c r="CG60" s="40"/>
      <c r="CH60" s="40"/>
      <c r="CI60" s="40"/>
      <c r="CJ60" s="40"/>
      <c r="CK60" s="40"/>
      <c r="CL60" s="40"/>
      <c r="CM60" s="40"/>
      <c r="CN60" s="40"/>
      <c r="CO60" s="40"/>
      <c r="CP60" s="40"/>
      <c r="CQ60" s="40"/>
      <c r="CR60" s="40"/>
      <c r="CS60" s="40"/>
      <c r="CT60" s="40"/>
    </row>
    <row r="61" spans="1:98" x14ac:dyDescent="0.2">
      <c r="A61" s="12">
        <v>45</v>
      </c>
      <c r="B61" s="27" t="s">
        <v>98</v>
      </c>
      <c r="C61" s="25">
        <v>194400</v>
      </c>
      <c r="D61" s="8">
        <f t="shared" si="4"/>
        <v>108000</v>
      </c>
      <c r="E61" s="7" t="s">
        <v>1</v>
      </c>
      <c r="F61" s="26" t="s">
        <v>19</v>
      </c>
      <c r="G61" s="7">
        <v>100</v>
      </c>
      <c r="H61" s="7">
        <v>0</v>
      </c>
      <c r="I61" s="7" t="s">
        <v>42</v>
      </c>
      <c r="J61" s="7" t="s">
        <v>164</v>
      </c>
      <c r="K61" s="7" t="s">
        <v>149</v>
      </c>
      <c r="L61" s="29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</row>
    <row r="62" spans="1:98" x14ac:dyDescent="0.2">
      <c r="A62" s="110" t="s">
        <v>86</v>
      </c>
      <c r="B62" s="114" t="s">
        <v>117</v>
      </c>
      <c r="C62" s="112">
        <f>SUM(C50:C61)</f>
        <v>1484115</v>
      </c>
      <c r="D62" s="112">
        <f>SUM(D50:D61)</f>
        <v>824508.33333333337</v>
      </c>
      <c r="E62" s="115"/>
      <c r="F62" s="115"/>
      <c r="G62" s="115"/>
      <c r="H62" s="115"/>
      <c r="I62" s="115"/>
      <c r="J62" s="115"/>
      <c r="K62" s="115"/>
      <c r="L62" s="116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</row>
    <row r="63" spans="1:98" x14ac:dyDescent="0.2">
      <c r="A63" s="136" t="s">
        <v>118</v>
      </c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</row>
    <row r="64" spans="1:98" x14ac:dyDescent="0.2">
      <c r="A64" s="130" t="s">
        <v>13</v>
      </c>
      <c r="B64" s="140"/>
      <c r="C64" s="13"/>
      <c r="D64" s="68"/>
      <c r="E64" s="24"/>
      <c r="F64" s="24"/>
      <c r="G64" s="24"/>
      <c r="H64" s="24"/>
      <c r="I64" s="24"/>
      <c r="J64" s="23"/>
      <c r="K64" s="24"/>
      <c r="L64" s="24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</row>
    <row r="65" spans="1:98" x14ac:dyDescent="0.2">
      <c r="A65" s="12">
        <v>46</v>
      </c>
      <c r="B65" s="22" t="s">
        <v>100</v>
      </c>
      <c r="C65" s="11">
        <v>290450</v>
      </c>
      <c r="D65" s="8">
        <f t="shared" ref="D65:D72" si="5">C65/$N$3</f>
        <v>161361.11111111109</v>
      </c>
      <c r="E65" s="7" t="s">
        <v>1</v>
      </c>
      <c r="F65" s="26" t="s">
        <v>18</v>
      </c>
      <c r="G65" s="7">
        <v>100</v>
      </c>
      <c r="H65" s="7">
        <v>0</v>
      </c>
      <c r="I65" s="7" t="s">
        <v>65</v>
      </c>
      <c r="J65" s="7" t="s">
        <v>91</v>
      </c>
      <c r="K65" s="55" t="s">
        <v>32</v>
      </c>
      <c r="L65" s="29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</row>
    <row r="66" spans="1:98" x14ac:dyDescent="0.2">
      <c r="A66" s="12">
        <v>47</v>
      </c>
      <c r="B66" s="22" t="s">
        <v>101</v>
      </c>
      <c r="C66" s="11">
        <v>195700</v>
      </c>
      <c r="D66" s="8">
        <f t="shared" si="5"/>
        <v>108722.22222222222</v>
      </c>
      <c r="E66" s="7" t="s">
        <v>33</v>
      </c>
      <c r="F66" s="26" t="s">
        <v>18</v>
      </c>
      <c r="G66" s="7">
        <v>100</v>
      </c>
      <c r="H66" s="7">
        <v>0</v>
      </c>
      <c r="I66" s="7" t="s">
        <v>41</v>
      </c>
      <c r="J66" s="7" t="s">
        <v>91</v>
      </c>
      <c r="K66" s="55" t="s">
        <v>32</v>
      </c>
      <c r="L66" s="29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</row>
    <row r="67" spans="1:98" ht="25.5" x14ac:dyDescent="0.2">
      <c r="A67" s="12">
        <v>48</v>
      </c>
      <c r="B67" s="27" t="s">
        <v>119</v>
      </c>
      <c r="C67" s="11">
        <v>196328</v>
      </c>
      <c r="D67" s="8">
        <f t="shared" si="5"/>
        <v>109071.11111111111</v>
      </c>
      <c r="E67" s="7" t="s">
        <v>33</v>
      </c>
      <c r="F67" s="26" t="s">
        <v>19</v>
      </c>
      <c r="G67" s="7">
        <v>100</v>
      </c>
      <c r="H67" s="7">
        <v>0</v>
      </c>
      <c r="I67" s="7" t="s">
        <v>63</v>
      </c>
      <c r="J67" s="7" t="s">
        <v>71</v>
      </c>
      <c r="K67" s="7" t="s">
        <v>32</v>
      </c>
      <c r="L67" s="29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</row>
    <row r="68" spans="1:98" ht="21" customHeight="1" x14ac:dyDescent="0.2">
      <c r="A68" s="12">
        <v>49</v>
      </c>
      <c r="B68" s="22" t="s">
        <v>157</v>
      </c>
      <c r="C68" s="11">
        <v>123000</v>
      </c>
      <c r="D68" s="8">
        <f t="shared" si="5"/>
        <v>68333.333333333328</v>
      </c>
      <c r="E68" s="7" t="s">
        <v>1</v>
      </c>
      <c r="F68" s="26" t="s">
        <v>19</v>
      </c>
      <c r="G68" s="7">
        <v>100</v>
      </c>
      <c r="H68" s="7">
        <v>0</v>
      </c>
      <c r="I68" s="7" t="s">
        <v>42</v>
      </c>
      <c r="J68" s="7" t="s">
        <v>91</v>
      </c>
      <c r="K68" s="7" t="s">
        <v>149</v>
      </c>
      <c r="L68" s="29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</row>
    <row r="69" spans="1:98" ht="25.5" x14ac:dyDescent="0.2">
      <c r="A69" s="12">
        <v>50</v>
      </c>
      <c r="B69" s="22" t="s">
        <v>120</v>
      </c>
      <c r="C69" s="11">
        <v>136725</v>
      </c>
      <c r="D69" s="8">
        <f t="shared" si="5"/>
        <v>75958.333333333328</v>
      </c>
      <c r="E69" s="7" t="s">
        <v>1</v>
      </c>
      <c r="F69" s="26" t="s">
        <v>19</v>
      </c>
      <c r="G69" s="7">
        <v>100</v>
      </c>
      <c r="H69" s="7">
        <v>0</v>
      </c>
      <c r="I69" s="7" t="s">
        <v>42</v>
      </c>
      <c r="J69" s="7" t="s">
        <v>91</v>
      </c>
      <c r="K69" s="7" t="s">
        <v>149</v>
      </c>
      <c r="L69" s="29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</row>
    <row r="70" spans="1:98" ht="25.5" x14ac:dyDescent="0.2">
      <c r="A70" s="12">
        <v>51</v>
      </c>
      <c r="B70" s="22" t="s">
        <v>121</v>
      </c>
      <c r="C70" s="11">
        <v>156300</v>
      </c>
      <c r="D70" s="8">
        <f t="shared" si="5"/>
        <v>86833.333333333328</v>
      </c>
      <c r="E70" s="7" t="s">
        <v>1</v>
      </c>
      <c r="F70" s="26" t="s">
        <v>18</v>
      </c>
      <c r="G70" s="7">
        <v>100</v>
      </c>
      <c r="H70" s="7">
        <v>0</v>
      </c>
      <c r="I70" s="7" t="s">
        <v>65</v>
      </c>
      <c r="J70" s="7" t="s">
        <v>91</v>
      </c>
      <c r="K70" s="55" t="s">
        <v>32</v>
      </c>
      <c r="L70" s="29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</row>
    <row r="71" spans="1:98" ht="22.5" customHeight="1" x14ac:dyDescent="0.2">
      <c r="A71" s="12">
        <v>52</v>
      </c>
      <c r="B71" s="22" t="s">
        <v>122</v>
      </c>
      <c r="C71" s="11">
        <v>110000</v>
      </c>
      <c r="D71" s="8">
        <f t="shared" si="5"/>
        <v>61111.111111111109</v>
      </c>
      <c r="E71" s="7" t="s">
        <v>1</v>
      </c>
      <c r="F71" s="26" t="s">
        <v>19</v>
      </c>
      <c r="G71" s="7">
        <v>100</v>
      </c>
      <c r="H71" s="7">
        <v>0</v>
      </c>
      <c r="I71" s="7" t="s">
        <v>65</v>
      </c>
      <c r="J71" s="7" t="s">
        <v>42</v>
      </c>
      <c r="K71" s="55" t="s">
        <v>32</v>
      </c>
      <c r="L71" s="29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</row>
    <row r="72" spans="1:98" ht="25.5" x14ac:dyDescent="0.2">
      <c r="A72" s="12">
        <v>53</v>
      </c>
      <c r="B72" s="22" t="s">
        <v>123</v>
      </c>
      <c r="C72" s="11">
        <v>196000</v>
      </c>
      <c r="D72" s="8">
        <f t="shared" si="5"/>
        <v>108888.88888888889</v>
      </c>
      <c r="E72" s="7" t="s">
        <v>33</v>
      </c>
      <c r="F72" s="26" t="s">
        <v>18</v>
      </c>
      <c r="G72" s="7">
        <v>100</v>
      </c>
      <c r="H72" s="7">
        <v>0</v>
      </c>
      <c r="I72" s="7" t="s">
        <v>39</v>
      </c>
      <c r="J72" s="7" t="s">
        <v>71</v>
      </c>
      <c r="K72" s="7" t="s">
        <v>32</v>
      </c>
      <c r="L72" s="29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</row>
    <row r="73" spans="1:98" ht="25.5" x14ac:dyDescent="0.2">
      <c r="A73" s="7">
        <v>54</v>
      </c>
      <c r="B73" s="27" t="s">
        <v>163</v>
      </c>
      <c r="C73" s="8">
        <v>39589</v>
      </c>
      <c r="D73" s="8">
        <f>C73/$N$3</f>
        <v>21993.888888888887</v>
      </c>
      <c r="E73" s="7" t="s">
        <v>1</v>
      </c>
      <c r="F73" s="7" t="s">
        <v>19</v>
      </c>
      <c r="G73" s="7">
        <v>100</v>
      </c>
      <c r="H73" s="7">
        <v>0</v>
      </c>
      <c r="I73" s="7" t="s">
        <v>63</v>
      </c>
      <c r="J73" s="7" t="s">
        <v>46</v>
      </c>
      <c r="K73" s="7" t="s">
        <v>32</v>
      </c>
      <c r="L73" s="29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</row>
    <row r="74" spans="1:98" ht="31.5" customHeight="1" x14ac:dyDescent="0.2">
      <c r="A74" s="4">
        <v>55</v>
      </c>
      <c r="B74" s="27" t="s">
        <v>180</v>
      </c>
      <c r="C74" s="8">
        <v>10900</v>
      </c>
      <c r="D74" s="8">
        <f>C74/$N$3</f>
        <v>6055.5555555555557</v>
      </c>
      <c r="E74" s="7" t="s">
        <v>1</v>
      </c>
      <c r="F74" s="7" t="s">
        <v>19</v>
      </c>
      <c r="G74" s="4">
        <v>100</v>
      </c>
      <c r="H74" s="4">
        <v>0</v>
      </c>
      <c r="I74" s="4" t="s">
        <v>174</v>
      </c>
      <c r="J74" s="4" t="s">
        <v>168</v>
      </c>
      <c r="K74" s="4" t="s">
        <v>181</v>
      </c>
      <c r="L74" s="4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</row>
    <row r="75" spans="1:98" x14ac:dyDescent="0.2">
      <c r="A75" s="110" t="s">
        <v>86</v>
      </c>
      <c r="B75" s="114" t="s">
        <v>124</v>
      </c>
      <c r="C75" s="112">
        <f>SUM(C65:C74)</f>
        <v>1454992</v>
      </c>
      <c r="D75" s="112">
        <f>SUM(D65:D74)</f>
        <v>808328.88888888876</v>
      </c>
      <c r="E75" s="115"/>
      <c r="F75" s="115"/>
      <c r="G75" s="115"/>
      <c r="H75" s="115"/>
      <c r="I75" s="115"/>
      <c r="J75" s="115"/>
      <c r="K75" s="115"/>
      <c r="L75" s="116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</row>
    <row r="76" spans="1:98" x14ac:dyDescent="0.2">
      <c r="A76" s="136" t="s">
        <v>125</v>
      </c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</row>
    <row r="77" spans="1:98" ht="12.75" customHeight="1" x14ac:dyDescent="0.2">
      <c r="A77" s="130" t="s">
        <v>13</v>
      </c>
      <c r="B77" s="141"/>
      <c r="C77" s="51"/>
      <c r="D77" s="42"/>
      <c r="E77" s="59"/>
      <c r="F77" s="59"/>
      <c r="G77" s="59"/>
      <c r="H77" s="59"/>
      <c r="I77" s="59"/>
      <c r="J77" s="52"/>
      <c r="K77" s="59"/>
      <c r="L77" s="59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</row>
    <row r="78" spans="1:98" ht="25.5" x14ac:dyDescent="0.2">
      <c r="A78" s="7">
        <v>55</v>
      </c>
      <c r="B78" s="27" t="s">
        <v>127</v>
      </c>
      <c r="C78" s="8">
        <v>124611</v>
      </c>
      <c r="D78" s="8">
        <f t="shared" ref="D78:D82" si="6">C78/$N$3</f>
        <v>69228.333333333328</v>
      </c>
      <c r="E78" s="7" t="s">
        <v>1</v>
      </c>
      <c r="F78" s="26" t="s">
        <v>19</v>
      </c>
      <c r="G78" s="7">
        <v>100</v>
      </c>
      <c r="H78" s="7">
        <v>0</v>
      </c>
      <c r="I78" s="7" t="s">
        <v>41</v>
      </c>
      <c r="J78" s="7" t="s">
        <v>70</v>
      </c>
      <c r="K78" s="7" t="s">
        <v>32</v>
      </c>
      <c r="L78" s="29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</row>
    <row r="79" spans="1:98" ht="25.5" x14ac:dyDescent="0.2">
      <c r="A79" s="7">
        <v>56</v>
      </c>
      <c r="B79" s="27" t="s">
        <v>129</v>
      </c>
      <c r="C79" s="8">
        <v>119000</v>
      </c>
      <c r="D79" s="8">
        <f t="shared" si="6"/>
        <v>66111.111111111109</v>
      </c>
      <c r="E79" s="7" t="s">
        <v>1</v>
      </c>
      <c r="F79" s="26" t="s">
        <v>19</v>
      </c>
      <c r="G79" s="7">
        <v>100</v>
      </c>
      <c r="H79" s="7">
        <v>0</v>
      </c>
      <c r="I79" s="7" t="s">
        <v>41</v>
      </c>
      <c r="J79" s="7" t="s">
        <v>71</v>
      </c>
      <c r="K79" s="7" t="s">
        <v>32</v>
      </c>
      <c r="L79" s="29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</row>
    <row r="80" spans="1:98" ht="31.5" customHeight="1" x14ac:dyDescent="0.2">
      <c r="A80" s="7">
        <v>57</v>
      </c>
      <c r="B80" s="27" t="s">
        <v>155</v>
      </c>
      <c r="C80" s="8">
        <v>251000</v>
      </c>
      <c r="D80" s="8">
        <f t="shared" ref="D80" si="7">C80/$N$3</f>
        <v>139444.44444444444</v>
      </c>
      <c r="E80" s="7" t="s">
        <v>1</v>
      </c>
      <c r="F80" s="7" t="s">
        <v>19</v>
      </c>
      <c r="G80" s="7">
        <v>100</v>
      </c>
      <c r="H80" s="7">
        <v>0</v>
      </c>
      <c r="I80" s="7" t="s">
        <v>65</v>
      </c>
      <c r="J80" s="7" t="s">
        <v>71</v>
      </c>
      <c r="K80" s="7" t="s">
        <v>149</v>
      </c>
      <c r="L80" s="29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</row>
    <row r="81" spans="1:98" ht="25.5" x14ac:dyDescent="0.2">
      <c r="A81" s="7">
        <v>58</v>
      </c>
      <c r="B81" s="27" t="s">
        <v>128</v>
      </c>
      <c r="C81" s="8">
        <v>110000</v>
      </c>
      <c r="D81" s="8">
        <f t="shared" si="6"/>
        <v>61111.111111111109</v>
      </c>
      <c r="E81" s="7" t="s">
        <v>1</v>
      </c>
      <c r="F81" s="7" t="s">
        <v>19</v>
      </c>
      <c r="G81" s="7">
        <v>100</v>
      </c>
      <c r="H81" s="7">
        <v>0</v>
      </c>
      <c r="I81" s="7" t="s">
        <v>41</v>
      </c>
      <c r="J81" s="7" t="s">
        <v>91</v>
      </c>
      <c r="K81" s="7" t="s">
        <v>149</v>
      </c>
      <c r="L81" s="29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</row>
    <row r="82" spans="1:98" ht="18.75" customHeight="1" x14ac:dyDescent="0.2">
      <c r="A82" s="7"/>
      <c r="B82" s="27" t="s">
        <v>189</v>
      </c>
      <c r="C82" s="8">
        <v>140000</v>
      </c>
      <c r="D82" s="8">
        <f t="shared" si="6"/>
        <v>77777.777777777781</v>
      </c>
      <c r="E82" s="7" t="s">
        <v>24</v>
      </c>
      <c r="F82" s="7" t="s">
        <v>19</v>
      </c>
      <c r="G82" s="4">
        <v>100</v>
      </c>
      <c r="H82" s="4">
        <v>0</v>
      </c>
      <c r="I82" s="4" t="s">
        <v>174</v>
      </c>
      <c r="J82" s="4" t="s">
        <v>168</v>
      </c>
      <c r="K82" s="4" t="s">
        <v>181</v>
      </c>
      <c r="L82" s="29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</row>
    <row r="83" spans="1:98" x14ac:dyDescent="0.2">
      <c r="A83" s="127" t="s">
        <v>14</v>
      </c>
      <c r="B83" s="128"/>
      <c r="C83" s="3"/>
      <c r="D83" s="53"/>
      <c r="E83" s="1"/>
      <c r="F83" s="1"/>
      <c r="G83" s="2"/>
      <c r="H83" s="2"/>
      <c r="I83" s="2"/>
      <c r="J83" s="2"/>
      <c r="K83" s="2"/>
      <c r="L83" s="6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</row>
    <row r="84" spans="1:98" ht="63.75" x14ac:dyDescent="0.2">
      <c r="A84" s="5">
        <v>58</v>
      </c>
      <c r="B84" s="27" t="s">
        <v>87</v>
      </c>
      <c r="C84" s="11">
        <v>258000</v>
      </c>
      <c r="D84" s="8">
        <f t="shared" ref="D84:D86" si="8">C84/$N$3</f>
        <v>143333.33333333334</v>
      </c>
      <c r="E84" s="10" t="s">
        <v>67</v>
      </c>
      <c r="F84" s="7" t="s">
        <v>18</v>
      </c>
      <c r="G84" s="7">
        <v>100</v>
      </c>
      <c r="H84" s="7">
        <v>0</v>
      </c>
      <c r="I84" s="7" t="s">
        <v>39</v>
      </c>
      <c r="J84" s="7" t="s">
        <v>46</v>
      </c>
      <c r="K84" s="7" t="s">
        <v>149</v>
      </c>
      <c r="L84" s="29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</row>
    <row r="85" spans="1:98" x14ac:dyDescent="0.2">
      <c r="A85" s="138" t="s">
        <v>66</v>
      </c>
      <c r="B85" s="139"/>
      <c r="C85" s="68"/>
      <c r="D85" s="18"/>
      <c r="E85" s="24"/>
      <c r="F85" s="24"/>
      <c r="G85" s="24"/>
      <c r="H85" s="24"/>
      <c r="I85" s="24"/>
      <c r="J85" s="24"/>
      <c r="K85" s="24"/>
      <c r="L85" s="24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</row>
    <row r="86" spans="1:98" s="19" customFormat="1" ht="25.5" x14ac:dyDescent="0.2">
      <c r="A86" s="7">
        <v>59</v>
      </c>
      <c r="B86" s="27" t="s">
        <v>179</v>
      </c>
      <c r="C86" s="11">
        <v>75000</v>
      </c>
      <c r="D86" s="8">
        <f t="shared" si="8"/>
        <v>41666.666666666664</v>
      </c>
      <c r="E86" s="7" t="s">
        <v>24</v>
      </c>
      <c r="F86" s="26" t="s">
        <v>19</v>
      </c>
      <c r="G86" s="7">
        <v>100</v>
      </c>
      <c r="H86" s="7">
        <v>0</v>
      </c>
      <c r="I86" s="7" t="s">
        <v>36</v>
      </c>
      <c r="J86" s="7" t="s">
        <v>91</v>
      </c>
      <c r="K86" s="7" t="s">
        <v>149</v>
      </c>
      <c r="L86" s="29" t="s">
        <v>85</v>
      </c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</row>
    <row r="87" spans="1:98" x14ac:dyDescent="0.2">
      <c r="A87" s="110" t="s">
        <v>86</v>
      </c>
      <c r="B87" s="111" t="s">
        <v>125</v>
      </c>
      <c r="C87" s="112">
        <f>SUM(C78:C86)</f>
        <v>1077611</v>
      </c>
      <c r="D87" s="112">
        <f>SUM(D78:D86)</f>
        <v>598672.77777777775</v>
      </c>
      <c r="E87" s="113"/>
      <c r="F87" s="113"/>
      <c r="G87" s="113"/>
      <c r="H87" s="113"/>
      <c r="I87" s="113"/>
      <c r="J87" s="113"/>
      <c r="K87" s="113"/>
      <c r="L87" s="113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</row>
    <row r="88" spans="1:98" ht="24" customHeight="1" x14ac:dyDescent="0.2">
      <c r="A88" s="136" t="s">
        <v>126</v>
      </c>
      <c r="B88" s="13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</row>
    <row r="89" spans="1:98" x14ac:dyDescent="0.2">
      <c r="A89" s="130" t="s">
        <v>13</v>
      </c>
      <c r="B89" s="137"/>
      <c r="C89" s="21"/>
      <c r="D89" s="68"/>
      <c r="E89" s="24"/>
      <c r="F89" s="24"/>
      <c r="G89" s="24"/>
      <c r="H89" s="24"/>
      <c r="I89" s="24"/>
      <c r="J89" s="23"/>
      <c r="K89" s="24"/>
      <c r="L89" s="24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</row>
    <row r="90" spans="1:98" s="19" customFormat="1" ht="25.5" x14ac:dyDescent="0.2">
      <c r="A90" s="7">
        <v>60</v>
      </c>
      <c r="B90" s="76" t="s">
        <v>130</v>
      </c>
      <c r="C90" s="15">
        <v>134640.26</v>
      </c>
      <c r="D90" s="15">
        <f>C90/$N$3</f>
        <v>74800.14444444445</v>
      </c>
      <c r="E90" s="29" t="s">
        <v>1</v>
      </c>
      <c r="F90" s="77" t="s">
        <v>19</v>
      </c>
      <c r="G90" s="29">
        <v>100</v>
      </c>
      <c r="H90" s="29">
        <v>0</v>
      </c>
      <c r="I90" s="29" t="s">
        <v>41</v>
      </c>
      <c r="J90" s="29" t="s">
        <v>45</v>
      </c>
      <c r="K90" s="29" t="s">
        <v>32</v>
      </c>
      <c r="L90" s="29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</row>
    <row r="91" spans="1:98" ht="25.5" x14ac:dyDescent="0.2">
      <c r="A91" s="7">
        <v>61</v>
      </c>
      <c r="B91" s="27" t="s">
        <v>131</v>
      </c>
      <c r="C91" s="8">
        <v>347379.9</v>
      </c>
      <c r="D91" s="15">
        <f t="shared" ref="D91:D118" si="9">C91/$N$3</f>
        <v>192988.83333333334</v>
      </c>
      <c r="E91" s="7" t="s">
        <v>1</v>
      </c>
      <c r="F91" s="26" t="s">
        <v>18</v>
      </c>
      <c r="G91" s="7">
        <v>100</v>
      </c>
      <c r="H91" s="7">
        <v>0</v>
      </c>
      <c r="I91" s="7" t="s">
        <v>65</v>
      </c>
      <c r="J91" s="7" t="s">
        <v>42</v>
      </c>
      <c r="K91" s="7" t="s">
        <v>32</v>
      </c>
      <c r="L91" s="29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</row>
    <row r="92" spans="1:98" ht="25.5" x14ac:dyDescent="0.2">
      <c r="A92" s="7">
        <v>62</v>
      </c>
      <c r="B92" s="27" t="s">
        <v>127</v>
      </c>
      <c r="C92" s="8">
        <v>118000</v>
      </c>
      <c r="D92" s="15">
        <f t="shared" si="9"/>
        <v>65555.555555555547</v>
      </c>
      <c r="E92" s="7" t="s">
        <v>1</v>
      </c>
      <c r="F92" s="26" t="s">
        <v>19</v>
      </c>
      <c r="G92" s="4">
        <v>100</v>
      </c>
      <c r="H92" s="4">
        <v>0</v>
      </c>
      <c r="I92" s="7" t="s">
        <v>41</v>
      </c>
      <c r="J92" s="7" t="s">
        <v>91</v>
      </c>
      <c r="K92" s="7" t="s">
        <v>32</v>
      </c>
      <c r="L92" s="29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</row>
    <row r="93" spans="1:98" ht="25.5" x14ac:dyDescent="0.2">
      <c r="A93" s="7">
        <v>63</v>
      </c>
      <c r="B93" s="27" t="s">
        <v>132</v>
      </c>
      <c r="C93" s="8">
        <v>164000</v>
      </c>
      <c r="D93" s="15">
        <f t="shared" si="9"/>
        <v>91111.111111111109</v>
      </c>
      <c r="E93" s="7" t="s">
        <v>1</v>
      </c>
      <c r="F93" s="26" t="s">
        <v>19</v>
      </c>
      <c r="G93" s="4">
        <v>100</v>
      </c>
      <c r="H93" s="4">
        <v>0</v>
      </c>
      <c r="I93" s="7" t="s">
        <v>41</v>
      </c>
      <c r="J93" s="7" t="s">
        <v>70</v>
      </c>
      <c r="K93" s="7" t="s">
        <v>32</v>
      </c>
      <c r="L93" s="29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  <c r="CP93" s="40"/>
      <c r="CQ93" s="40"/>
      <c r="CR93" s="40"/>
      <c r="CS93" s="40"/>
      <c r="CT93" s="40"/>
    </row>
    <row r="94" spans="1:98" ht="38.25" x14ac:dyDescent="0.2">
      <c r="A94" s="7">
        <v>64</v>
      </c>
      <c r="B94" s="27" t="s">
        <v>145</v>
      </c>
      <c r="C94" s="8">
        <v>37890</v>
      </c>
      <c r="D94" s="15">
        <f t="shared" si="9"/>
        <v>21050</v>
      </c>
      <c r="E94" s="7" t="s">
        <v>1</v>
      </c>
      <c r="F94" s="26" t="s">
        <v>19</v>
      </c>
      <c r="G94" s="4">
        <v>100</v>
      </c>
      <c r="H94" s="4">
        <v>0</v>
      </c>
      <c r="I94" s="7" t="s">
        <v>41</v>
      </c>
      <c r="J94" s="7" t="s">
        <v>65</v>
      </c>
      <c r="K94" s="7" t="s">
        <v>32</v>
      </c>
      <c r="L94" s="29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  <c r="CP94" s="40"/>
      <c r="CQ94" s="40"/>
      <c r="CR94" s="40"/>
      <c r="CS94" s="40"/>
      <c r="CT94" s="40"/>
    </row>
    <row r="95" spans="1:98" ht="38.25" x14ac:dyDescent="0.2">
      <c r="A95" s="7">
        <v>65</v>
      </c>
      <c r="B95" s="27" t="s">
        <v>182</v>
      </c>
      <c r="C95" s="8">
        <v>72110</v>
      </c>
      <c r="D95" s="8">
        <f t="shared" si="9"/>
        <v>40061.111111111109</v>
      </c>
      <c r="E95" s="7" t="s">
        <v>1</v>
      </c>
      <c r="F95" s="26" t="s">
        <v>19</v>
      </c>
      <c r="G95" s="7">
        <v>100</v>
      </c>
      <c r="H95" s="7">
        <v>0</v>
      </c>
      <c r="I95" s="7" t="s">
        <v>42</v>
      </c>
      <c r="J95" s="7" t="s">
        <v>152</v>
      </c>
      <c r="K95" s="7" t="s">
        <v>149</v>
      </c>
      <c r="L95" s="29"/>
      <c r="M95" s="40"/>
      <c r="N95" s="40"/>
      <c r="O95" s="74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  <c r="CP95" s="40"/>
      <c r="CQ95" s="40"/>
      <c r="CR95" s="40"/>
      <c r="CS95" s="40"/>
      <c r="CT95" s="40"/>
    </row>
    <row r="96" spans="1:98" ht="25.5" x14ac:dyDescent="0.2">
      <c r="A96" s="7">
        <v>66</v>
      </c>
      <c r="B96" s="27" t="s">
        <v>128</v>
      </c>
      <c r="C96" s="8">
        <v>110000</v>
      </c>
      <c r="D96" s="15">
        <f t="shared" si="9"/>
        <v>61111.111111111109</v>
      </c>
      <c r="E96" s="7" t="s">
        <v>1</v>
      </c>
      <c r="F96" s="26" t="s">
        <v>19</v>
      </c>
      <c r="G96" s="4">
        <v>100</v>
      </c>
      <c r="H96" s="4">
        <v>0</v>
      </c>
      <c r="I96" s="7" t="s">
        <v>41</v>
      </c>
      <c r="J96" s="7" t="s">
        <v>46</v>
      </c>
      <c r="K96" s="7" t="s">
        <v>32</v>
      </c>
      <c r="L96" s="29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</row>
    <row r="97" spans="1:98" ht="38.25" x14ac:dyDescent="0.2">
      <c r="A97" s="7">
        <v>67</v>
      </c>
      <c r="B97" s="27" t="s">
        <v>69</v>
      </c>
      <c r="C97" s="8">
        <v>135000</v>
      </c>
      <c r="D97" s="15">
        <f t="shared" si="9"/>
        <v>75000</v>
      </c>
      <c r="E97" s="26" t="s">
        <v>1</v>
      </c>
      <c r="F97" s="26" t="s">
        <v>19</v>
      </c>
      <c r="G97" s="4">
        <v>100</v>
      </c>
      <c r="H97" s="4">
        <v>0</v>
      </c>
      <c r="I97" s="7" t="s">
        <v>36</v>
      </c>
      <c r="J97" s="7" t="s">
        <v>151</v>
      </c>
      <c r="K97" s="7" t="s">
        <v>32</v>
      </c>
      <c r="L97" s="29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</row>
    <row r="98" spans="1:98" x14ac:dyDescent="0.2">
      <c r="A98" s="127" t="s">
        <v>14</v>
      </c>
      <c r="B98" s="128"/>
      <c r="C98" s="3"/>
      <c r="D98" s="18"/>
      <c r="E98" s="1"/>
      <c r="F98" s="1"/>
      <c r="G98" s="2"/>
      <c r="H98" s="2"/>
      <c r="I98" s="2"/>
      <c r="J98" s="2"/>
      <c r="K98" s="2"/>
      <c r="L98" s="6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</row>
    <row r="99" spans="1:98" s="40" customFormat="1" x14ac:dyDescent="0.2">
      <c r="A99" s="58">
        <v>68</v>
      </c>
      <c r="B99" s="76" t="s">
        <v>49</v>
      </c>
      <c r="C99" s="15">
        <v>738581</v>
      </c>
      <c r="D99" s="15">
        <f t="shared" si="9"/>
        <v>410322.77777777775</v>
      </c>
      <c r="E99" s="86" t="s">
        <v>67</v>
      </c>
      <c r="F99" s="29" t="s">
        <v>18</v>
      </c>
      <c r="G99" s="29">
        <v>100</v>
      </c>
      <c r="H99" s="29">
        <v>0</v>
      </c>
      <c r="I99" s="29" t="s">
        <v>41</v>
      </c>
      <c r="J99" s="29" t="s">
        <v>42</v>
      </c>
      <c r="K99" s="29" t="s">
        <v>149</v>
      </c>
      <c r="L99" s="29"/>
    </row>
    <row r="100" spans="1:98" s="40" customFormat="1" ht="25.5" x14ac:dyDescent="0.2">
      <c r="A100" s="58">
        <v>69</v>
      </c>
      <c r="B100" s="76" t="s">
        <v>50</v>
      </c>
      <c r="C100" s="8">
        <v>479280</v>
      </c>
      <c r="D100" s="15">
        <f t="shared" si="9"/>
        <v>266266.66666666669</v>
      </c>
      <c r="E100" s="86" t="s">
        <v>67</v>
      </c>
      <c r="F100" s="29" t="s">
        <v>18</v>
      </c>
      <c r="G100" s="29">
        <v>100</v>
      </c>
      <c r="H100" s="29">
        <v>0</v>
      </c>
      <c r="I100" s="29" t="s">
        <v>41</v>
      </c>
      <c r="J100" s="29" t="s">
        <v>42</v>
      </c>
      <c r="K100" s="29" t="s">
        <v>32</v>
      </c>
      <c r="L100" s="29"/>
    </row>
    <row r="101" spans="1:98" s="40" customFormat="1" ht="38.25" x14ac:dyDescent="0.2">
      <c r="A101" s="58">
        <v>70</v>
      </c>
      <c r="B101" s="76" t="s">
        <v>51</v>
      </c>
      <c r="C101" s="8">
        <v>88764</v>
      </c>
      <c r="D101" s="15">
        <f t="shared" si="9"/>
        <v>49313.333333333328</v>
      </c>
      <c r="E101" s="86" t="s">
        <v>24</v>
      </c>
      <c r="F101" s="29" t="s">
        <v>19</v>
      </c>
      <c r="G101" s="29">
        <v>100</v>
      </c>
      <c r="H101" s="29">
        <v>0</v>
      </c>
      <c r="I101" s="29" t="s">
        <v>41</v>
      </c>
      <c r="J101" s="29" t="s">
        <v>42</v>
      </c>
      <c r="K101" s="29" t="s">
        <v>32</v>
      </c>
      <c r="L101" s="29"/>
    </row>
    <row r="102" spans="1:98" s="40" customFormat="1" ht="51" x14ac:dyDescent="0.2">
      <c r="A102" s="58">
        <v>71</v>
      </c>
      <c r="B102" s="76" t="s">
        <v>52</v>
      </c>
      <c r="C102" s="8">
        <v>11393</v>
      </c>
      <c r="D102" s="15">
        <f t="shared" si="9"/>
        <v>6329.4444444444443</v>
      </c>
      <c r="E102" s="86" t="s">
        <v>24</v>
      </c>
      <c r="F102" s="29" t="s">
        <v>19</v>
      </c>
      <c r="G102" s="29">
        <v>100</v>
      </c>
      <c r="H102" s="29">
        <v>0</v>
      </c>
      <c r="I102" s="29" t="s">
        <v>41</v>
      </c>
      <c r="J102" s="29" t="s">
        <v>42</v>
      </c>
      <c r="K102" s="29" t="s">
        <v>32</v>
      </c>
      <c r="L102" s="29"/>
    </row>
    <row r="103" spans="1:98" s="40" customFormat="1" x14ac:dyDescent="0.2">
      <c r="A103" s="58">
        <v>72</v>
      </c>
      <c r="B103" s="76" t="s">
        <v>53</v>
      </c>
      <c r="C103" s="8">
        <v>70722</v>
      </c>
      <c r="D103" s="15">
        <f t="shared" si="9"/>
        <v>39290</v>
      </c>
      <c r="E103" s="86" t="s">
        <v>24</v>
      </c>
      <c r="F103" s="29" t="s">
        <v>19</v>
      </c>
      <c r="G103" s="29">
        <v>100</v>
      </c>
      <c r="H103" s="29">
        <v>0</v>
      </c>
      <c r="I103" s="29" t="s">
        <v>41</v>
      </c>
      <c r="J103" s="29" t="s">
        <v>42</v>
      </c>
      <c r="K103" s="29" t="s">
        <v>32</v>
      </c>
      <c r="L103" s="29"/>
    </row>
    <row r="104" spans="1:98" s="40" customFormat="1" ht="38.25" x14ac:dyDescent="0.2">
      <c r="A104" s="58">
        <v>73</v>
      </c>
      <c r="B104" s="76" t="s">
        <v>64</v>
      </c>
      <c r="C104" s="8">
        <v>492562</v>
      </c>
      <c r="D104" s="15">
        <f t="shared" si="9"/>
        <v>273645.55555555556</v>
      </c>
      <c r="E104" s="86" t="s">
        <v>67</v>
      </c>
      <c r="F104" s="29" t="s">
        <v>19</v>
      </c>
      <c r="G104" s="29">
        <v>100</v>
      </c>
      <c r="H104" s="29">
        <v>0</v>
      </c>
      <c r="I104" s="29" t="s">
        <v>41</v>
      </c>
      <c r="J104" s="29" t="s">
        <v>42</v>
      </c>
      <c r="K104" s="29" t="s">
        <v>32</v>
      </c>
      <c r="L104" s="29"/>
      <c r="N104" s="74"/>
    </row>
    <row r="105" spans="1:98" s="40" customFormat="1" x14ac:dyDescent="0.2">
      <c r="A105" s="58">
        <v>74</v>
      </c>
      <c r="B105" s="76" t="s">
        <v>72</v>
      </c>
      <c r="C105" s="8">
        <v>39760</v>
      </c>
      <c r="D105" s="15">
        <f t="shared" si="9"/>
        <v>22088.888888888887</v>
      </c>
      <c r="E105" s="86" t="s">
        <v>24</v>
      </c>
      <c r="F105" s="29" t="s">
        <v>19</v>
      </c>
      <c r="G105" s="29">
        <v>100</v>
      </c>
      <c r="H105" s="29">
        <v>0</v>
      </c>
      <c r="I105" s="29" t="s">
        <v>41</v>
      </c>
      <c r="J105" s="29" t="s">
        <v>42</v>
      </c>
      <c r="K105" s="29" t="s">
        <v>32</v>
      </c>
      <c r="L105" s="29"/>
    </row>
    <row r="106" spans="1:98" s="40" customFormat="1" ht="25.5" x14ac:dyDescent="0.2">
      <c r="A106" s="58">
        <v>75</v>
      </c>
      <c r="B106" s="76" t="s">
        <v>54</v>
      </c>
      <c r="C106" s="8">
        <v>239600</v>
      </c>
      <c r="D106" s="15">
        <f t="shared" si="9"/>
        <v>133111.11111111109</v>
      </c>
      <c r="E106" s="86" t="s">
        <v>135</v>
      </c>
      <c r="F106" s="29" t="s">
        <v>19</v>
      </c>
      <c r="G106" s="29">
        <v>100</v>
      </c>
      <c r="H106" s="29">
        <v>0</v>
      </c>
      <c r="I106" s="29" t="s">
        <v>41</v>
      </c>
      <c r="J106" s="29" t="s">
        <v>42</v>
      </c>
      <c r="K106" s="29" t="s">
        <v>32</v>
      </c>
      <c r="L106" s="29"/>
    </row>
    <row r="107" spans="1:98" s="40" customFormat="1" x14ac:dyDescent="0.2">
      <c r="A107" s="58">
        <v>76</v>
      </c>
      <c r="B107" s="76" t="s">
        <v>55</v>
      </c>
      <c r="C107" s="8">
        <v>225650</v>
      </c>
      <c r="D107" s="15">
        <f t="shared" si="9"/>
        <v>125361.11111111111</v>
      </c>
      <c r="E107" s="86" t="s">
        <v>135</v>
      </c>
      <c r="F107" s="29" t="s">
        <v>19</v>
      </c>
      <c r="G107" s="29">
        <v>100</v>
      </c>
      <c r="H107" s="29">
        <v>0</v>
      </c>
      <c r="I107" s="29" t="s">
        <v>41</v>
      </c>
      <c r="J107" s="29" t="s">
        <v>42</v>
      </c>
      <c r="K107" s="29" t="s">
        <v>32</v>
      </c>
      <c r="L107" s="29"/>
    </row>
    <row r="108" spans="1:98" s="40" customFormat="1" x14ac:dyDescent="0.2">
      <c r="A108" s="58">
        <v>77</v>
      </c>
      <c r="B108" s="76" t="s">
        <v>56</v>
      </c>
      <c r="C108" s="8">
        <v>850976</v>
      </c>
      <c r="D108" s="15">
        <f t="shared" si="9"/>
        <v>472764.44444444444</v>
      </c>
      <c r="E108" s="86" t="s">
        <v>67</v>
      </c>
      <c r="F108" s="29" t="s">
        <v>18</v>
      </c>
      <c r="G108" s="29">
        <v>100</v>
      </c>
      <c r="H108" s="29">
        <v>0</v>
      </c>
      <c r="I108" s="29" t="s">
        <v>41</v>
      </c>
      <c r="J108" s="29" t="s">
        <v>42</v>
      </c>
      <c r="K108" s="29" t="s">
        <v>32</v>
      </c>
      <c r="L108" s="29"/>
    </row>
    <row r="109" spans="1:98" s="40" customFormat="1" x14ac:dyDescent="0.2">
      <c r="A109" s="58">
        <v>78</v>
      </c>
      <c r="B109" s="76" t="s">
        <v>57</v>
      </c>
      <c r="C109" s="8">
        <v>17250</v>
      </c>
      <c r="D109" s="15">
        <f t="shared" si="9"/>
        <v>9583.3333333333339</v>
      </c>
      <c r="E109" s="86" t="s">
        <v>24</v>
      </c>
      <c r="F109" s="29" t="s">
        <v>19</v>
      </c>
      <c r="G109" s="29">
        <v>100</v>
      </c>
      <c r="H109" s="29">
        <v>0</v>
      </c>
      <c r="I109" s="29" t="s">
        <v>65</v>
      </c>
      <c r="J109" s="29" t="s">
        <v>70</v>
      </c>
      <c r="K109" s="29" t="s">
        <v>32</v>
      </c>
      <c r="L109" s="29"/>
    </row>
    <row r="110" spans="1:98" s="40" customFormat="1" ht="59.25" customHeight="1" x14ac:dyDescent="0.2">
      <c r="A110" s="58">
        <v>79</v>
      </c>
      <c r="B110" s="76" t="s">
        <v>73</v>
      </c>
      <c r="C110" s="8">
        <v>69628</v>
      </c>
      <c r="D110" s="15">
        <f t="shared" si="9"/>
        <v>38682.222222222219</v>
      </c>
      <c r="E110" s="86" t="s">
        <v>24</v>
      </c>
      <c r="F110" s="29" t="s">
        <v>19</v>
      </c>
      <c r="G110" s="29">
        <v>100</v>
      </c>
      <c r="H110" s="29">
        <v>0</v>
      </c>
      <c r="I110" s="29" t="s">
        <v>65</v>
      </c>
      <c r="J110" s="29" t="s">
        <v>70</v>
      </c>
      <c r="K110" s="29" t="s">
        <v>32</v>
      </c>
      <c r="L110" s="29"/>
    </row>
    <row r="111" spans="1:98" s="40" customFormat="1" x14ac:dyDescent="0.2">
      <c r="A111" s="58">
        <v>80</v>
      </c>
      <c r="B111" s="76" t="s">
        <v>58</v>
      </c>
      <c r="C111" s="8">
        <v>3750</v>
      </c>
      <c r="D111" s="15">
        <f t="shared" si="9"/>
        <v>2083.3333333333335</v>
      </c>
      <c r="E111" s="86" t="s">
        <v>24</v>
      </c>
      <c r="F111" s="29" t="s">
        <v>19</v>
      </c>
      <c r="G111" s="29">
        <v>100</v>
      </c>
      <c r="H111" s="29">
        <v>0</v>
      </c>
      <c r="I111" s="29" t="s">
        <v>65</v>
      </c>
      <c r="J111" s="29" t="s">
        <v>70</v>
      </c>
      <c r="K111" s="29" t="s">
        <v>32</v>
      </c>
      <c r="L111" s="29"/>
    </row>
    <row r="112" spans="1:98" s="40" customFormat="1" ht="38.25" x14ac:dyDescent="0.2">
      <c r="A112" s="58">
        <v>81</v>
      </c>
      <c r="B112" s="76" t="s">
        <v>74</v>
      </c>
      <c r="C112" s="8">
        <v>33662</v>
      </c>
      <c r="D112" s="15">
        <f t="shared" si="9"/>
        <v>18701.111111111109</v>
      </c>
      <c r="E112" s="86" t="s">
        <v>24</v>
      </c>
      <c r="F112" s="29" t="s">
        <v>19</v>
      </c>
      <c r="G112" s="29">
        <v>100</v>
      </c>
      <c r="H112" s="29">
        <v>0</v>
      </c>
      <c r="I112" s="29" t="s">
        <v>65</v>
      </c>
      <c r="J112" s="29" t="s">
        <v>70</v>
      </c>
      <c r="K112" s="29" t="s">
        <v>32</v>
      </c>
      <c r="L112" s="29"/>
    </row>
    <row r="113" spans="1:98" s="40" customFormat="1" ht="25.5" x14ac:dyDescent="0.2">
      <c r="A113" s="58">
        <v>82</v>
      </c>
      <c r="B113" s="76" t="s">
        <v>59</v>
      </c>
      <c r="C113" s="8">
        <v>43956</v>
      </c>
      <c r="D113" s="15">
        <f t="shared" si="9"/>
        <v>24420</v>
      </c>
      <c r="E113" s="86" t="s">
        <v>24</v>
      </c>
      <c r="F113" s="29" t="s">
        <v>19</v>
      </c>
      <c r="G113" s="29">
        <v>100</v>
      </c>
      <c r="H113" s="29">
        <v>0</v>
      </c>
      <c r="I113" s="29" t="s">
        <v>65</v>
      </c>
      <c r="J113" s="29" t="s">
        <v>70</v>
      </c>
      <c r="K113" s="29" t="s">
        <v>32</v>
      </c>
      <c r="L113" s="29"/>
    </row>
    <row r="114" spans="1:98" s="40" customFormat="1" x14ac:dyDescent="0.2">
      <c r="A114" s="58">
        <v>83</v>
      </c>
      <c r="B114" s="76" t="s">
        <v>60</v>
      </c>
      <c r="C114" s="15">
        <v>60000</v>
      </c>
      <c r="D114" s="15">
        <f t="shared" si="9"/>
        <v>33333.333333333336</v>
      </c>
      <c r="E114" s="86" t="s">
        <v>24</v>
      </c>
      <c r="F114" s="29" t="s">
        <v>19</v>
      </c>
      <c r="G114" s="29">
        <v>100</v>
      </c>
      <c r="H114" s="29">
        <v>0</v>
      </c>
      <c r="I114" s="29" t="s">
        <v>65</v>
      </c>
      <c r="J114" s="29" t="s">
        <v>70</v>
      </c>
      <c r="K114" s="29" t="s">
        <v>149</v>
      </c>
      <c r="L114" s="29"/>
    </row>
    <row r="115" spans="1:98" s="40" customFormat="1" x14ac:dyDescent="0.2">
      <c r="A115" s="58">
        <v>84</v>
      </c>
      <c r="B115" s="76" t="s">
        <v>61</v>
      </c>
      <c r="C115" s="8">
        <v>3000</v>
      </c>
      <c r="D115" s="15">
        <f t="shared" si="9"/>
        <v>1666.6666666666665</v>
      </c>
      <c r="E115" s="86" t="s">
        <v>24</v>
      </c>
      <c r="F115" s="29" t="s">
        <v>19</v>
      </c>
      <c r="G115" s="29">
        <v>100</v>
      </c>
      <c r="H115" s="29">
        <v>0</v>
      </c>
      <c r="I115" s="29" t="s">
        <v>65</v>
      </c>
      <c r="J115" s="29" t="s">
        <v>70</v>
      </c>
      <c r="K115" s="29" t="s">
        <v>32</v>
      </c>
      <c r="L115" s="29"/>
    </row>
    <row r="116" spans="1:98" s="40" customFormat="1" x14ac:dyDescent="0.2">
      <c r="A116" s="58">
        <v>85</v>
      </c>
      <c r="B116" s="76" t="s">
        <v>62</v>
      </c>
      <c r="C116" s="8">
        <v>5750</v>
      </c>
      <c r="D116" s="15">
        <f t="shared" si="9"/>
        <v>3194.4444444444443</v>
      </c>
      <c r="E116" s="86" t="s">
        <v>24</v>
      </c>
      <c r="F116" s="29" t="s">
        <v>19</v>
      </c>
      <c r="G116" s="29">
        <v>100</v>
      </c>
      <c r="H116" s="29">
        <v>0</v>
      </c>
      <c r="I116" s="29" t="s">
        <v>65</v>
      </c>
      <c r="J116" s="29" t="s">
        <v>70</v>
      </c>
      <c r="K116" s="29" t="s">
        <v>32</v>
      </c>
      <c r="L116" s="29"/>
    </row>
    <row r="117" spans="1:98" s="40" customFormat="1" ht="12.75" customHeight="1" x14ac:dyDescent="0.2">
      <c r="A117" s="126" t="s">
        <v>66</v>
      </c>
      <c r="B117" s="126"/>
      <c r="C117" s="93"/>
      <c r="D117" s="93"/>
      <c r="E117" s="94"/>
      <c r="F117" s="95"/>
      <c r="G117" s="95"/>
      <c r="H117" s="95"/>
      <c r="I117" s="95"/>
      <c r="J117" s="95"/>
      <c r="K117" s="95"/>
      <c r="L117" s="95"/>
    </row>
    <row r="118" spans="1:98" s="40" customFormat="1" ht="19.5" customHeight="1" x14ac:dyDescent="0.2">
      <c r="A118" s="58">
        <v>86</v>
      </c>
      <c r="B118" s="92" t="s">
        <v>178</v>
      </c>
      <c r="C118" s="8">
        <v>168000</v>
      </c>
      <c r="D118" s="15">
        <f t="shared" si="9"/>
        <v>93333.333333333328</v>
      </c>
      <c r="E118" s="86" t="s">
        <v>24</v>
      </c>
      <c r="F118" s="29" t="s">
        <v>19</v>
      </c>
      <c r="G118" s="29">
        <v>100</v>
      </c>
      <c r="H118" s="29">
        <v>0</v>
      </c>
      <c r="I118" s="29" t="s">
        <v>174</v>
      </c>
      <c r="J118" s="29" t="s">
        <v>174</v>
      </c>
      <c r="K118" s="29" t="s">
        <v>149</v>
      </c>
      <c r="L118" s="29"/>
    </row>
    <row r="119" spans="1:98" ht="14.25" customHeight="1" x14ac:dyDescent="0.2">
      <c r="A119" s="110" t="s">
        <v>86</v>
      </c>
      <c r="B119" s="111" t="s">
        <v>126</v>
      </c>
      <c r="C119" s="108">
        <f>SUM(C90:C118)</f>
        <v>4761304.16</v>
      </c>
      <c r="D119" s="108">
        <f>SUM(D90:D118)</f>
        <v>2645168.9777777777</v>
      </c>
      <c r="E119" s="109"/>
      <c r="F119" s="109"/>
      <c r="G119" s="109"/>
      <c r="H119" s="109"/>
      <c r="I119" s="109"/>
      <c r="J119" s="109"/>
      <c r="K119" s="109"/>
      <c r="L119" s="109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  <c r="AZ119" s="40"/>
      <c r="BA119" s="40"/>
      <c r="BB119" s="40"/>
      <c r="BC119" s="40"/>
      <c r="BD119" s="40"/>
      <c r="BE119" s="40"/>
      <c r="BF119" s="40"/>
      <c r="BG119" s="40"/>
      <c r="BH119" s="40"/>
      <c r="BI119" s="40"/>
      <c r="BJ119" s="40"/>
      <c r="BK119" s="40"/>
      <c r="BL119" s="40"/>
      <c r="BM119" s="40"/>
      <c r="BN119" s="40"/>
      <c r="BO119" s="40"/>
      <c r="BP119" s="40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40"/>
      <c r="CC119" s="40"/>
      <c r="CD119" s="40"/>
      <c r="CE119" s="40"/>
      <c r="CF119" s="40"/>
      <c r="CG119" s="40"/>
      <c r="CH119" s="40"/>
      <c r="CI119" s="40"/>
      <c r="CJ119" s="40"/>
      <c r="CK119" s="40"/>
      <c r="CL119" s="40"/>
      <c r="CM119" s="40"/>
      <c r="CN119" s="40"/>
      <c r="CO119" s="40"/>
      <c r="CP119" s="40"/>
      <c r="CQ119" s="40"/>
      <c r="CR119" s="40"/>
      <c r="CS119" s="40"/>
      <c r="CT119" s="40"/>
    </row>
    <row r="120" spans="1:98" s="67" customFormat="1" ht="28.5" customHeight="1" x14ac:dyDescent="0.2">
      <c r="A120" s="132" t="s">
        <v>154</v>
      </c>
      <c r="B120" s="133"/>
      <c r="C120" s="133"/>
      <c r="D120" s="133"/>
      <c r="E120" s="133"/>
      <c r="F120" s="133"/>
      <c r="G120" s="133"/>
      <c r="H120" s="133"/>
      <c r="I120" s="133"/>
      <c r="J120" s="133"/>
      <c r="K120" s="133"/>
      <c r="L120" s="134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  <c r="AI120" s="66"/>
      <c r="AJ120" s="66"/>
      <c r="AK120" s="66"/>
      <c r="AL120" s="66"/>
      <c r="AM120" s="66"/>
      <c r="AN120" s="66"/>
      <c r="AO120" s="66"/>
      <c r="AP120" s="66"/>
      <c r="AQ120" s="66"/>
      <c r="AR120" s="66"/>
      <c r="AS120" s="66"/>
      <c r="AT120" s="66"/>
      <c r="AU120" s="66"/>
      <c r="AV120" s="66"/>
      <c r="AW120" s="66"/>
      <c r="AX120" s="66"/>
      <c r="AY120" s="66"/>
      <c r="AZ120" s="66"/>
      <c r="BA120" s="66"/>
      <c r="BB120" s="66"/>
      <c r="BC120" s="66"/>
      <c r="BD120" s="66"/>
      <c r="BE120" s="66"/>
      <c r="BF120" s="66"/>
      <c r="BG120" s="66"/>
      <c r="BH120" s="66"/>
      <c r="BI120" s="66"/>
      <c r="BJ120" s="66"/>
      <c r="BK120" s="66"/>
      <c r="BL120" s="66"/>
      <c r="BM120" s="66"/>
      <c r="BN120" s="66"/>
      <c r="BO120" s="66"/>
      <c r="BP120" s="66"/>
      <c r="BQ120" s="66"/>
      <c r="BR120" s="66"/>
      <c r="BS120" s="66"/>
      <c r="BT120" s="66"/>
      <c r="BU120" s="66"/>
      <c r="BV120" s="66"/>
      <c r="BW120" s="66"/>
      <c r="BX120" s="66"/>
      <c r="BY120" s="66"/>
      <c r="BZ120" s="66"/>
      <c r="CA120" s="66"/>
      <c r="CB120" s="66"/>
      <c r="CC120" s="66"/>
      <c r="CD120" s="66"/>
      <c r="CE120" s="66"/>
      <c r="CF120" s="66"/>
      <c r="CG120" s="66"/>
      <c r="CH120" s="66"/>
      <c r="CI120" s="66"/>
      <c r="CJ120" s="66"/>
      <c r="CK120" s="66"/>
      <c r="CL120" s="66"/>
      <c r="CM120" s="66"/>
      <c r="CN120" s="66"/>
      <c r="CO120" s="66"/>
      <c r="CP120" s="66"/>
      <c r="CQ120" s="66"/>
      <c r="CR120" s="66"/>
      <c r="CS120" s="66"/>
      <c r="CT120" s="66"/>
    </row>
    <row r="121" spans="1:98" x14ac:dyDescent="0.2">
      <c r="A121" s="135" t="s">
        <v>13</v>
      </c>
      <c r="B121" s="135"/>
      <c r="C121" s="21"/>
      <c r="D121" s="68"/>
      <c r="E121" s="24"/>
      <c r="F121" s="24"/>
      <c r="G121" s="24"/>
      <c r="H121" s="24"/>
      <c r="I121" s="24"/>
      <c r="J121" s="23"/>
      <c r="K121" s="24"/>
      <c r="L121" s="24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  <c r="CP121" s="40"/>
      <c r="CQ121" s="40"/>
      <c r="CR121" s="40"/>
      <c r="CS121" s="40"/>
      <c r="CT121" s="40"/>
    </row>
    <row r="122" spans="1:98" x14ac:dyDescent="0.2">
      <c r="A122" s="135" t="s">
        <v>66</v>
      </c>
      <c r="B122" s="135"/>
      <c r="C122" s="42"/>
      <c r="D122" s="18"/>
      <c r="E122" s="24"/>
      <c r="F122" s="24"/>
      <c r="G122" s="24"/>
      <c r="H122" s="24"/>
      <c r="I122" s="24"/>
      <c r="J122" s="24"/>
      <c r="K122" s="24"/>
      <c r="L122" s="24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</row>
    <row r="123" spans="1:98" ht="25.5" x14ac:dyDescent="0.2">
      <c r="A123" s="75">
        <v>87</v>
      </c>
      <c r="B123" s="27" t="s">
        <v>28</v>
      </c>
      <c r="C123" s="8">
        <v>80000</v>
      </c>
      <c r="D123" s="8">
        <f t="shared" ref="D123:D126" si="10">C123/$N$3</f>
        <v>44444.444444444445</v>
      </c>
      <c r="E123" s="7" t="s">
        <v>68</v>
      </c>
      <c r="F123" s="7" t="s">
        <v>19</v>
      </c>
      <c r="G123" s="7">
        <v>100</v>
      </c>
      <c r="H123" s="7">
        <v>0</v>
      </c>
      <c r="I123" s="7" t="s">
        <v>40</v>
      </c>
      <c r="J123" s="7" t="s">
        <v>91</v>
      </c>
      <c r="K123" s="7" t="s">
        <v>149</v>
      </c>
      <c r="L123" s="32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</row>
    <row r="124" spans="1:98" ht="38.25" x14ac:dyDescent="0.2">
      <c r="A124" s="7">
        <v>88</v>
      </c>
      <c r="B124" s="27" t="s">
        <v>183</v>
      </c>
      <c r="C124" s="8">
        <v>12100</v>
      </c>
      <c r="D124" s="8">
        <f t="shared" si="10"/>
        <v>6722.2222222222217</v>
      </c>
      <c r="E124" s="7" t="s">
        <v>79</v>
      </c>
      <c r="F124" s="7" t="s">
        <v>19</v>
      </c>
      <c r="G124" s="7">
        <v>100</v>
      </c>
      <c r="H124" s="7">
        <v>0</v>
      </c>
      <c r="I124" s="7" t="s">
        <v>40</v>
      </c>
      <c r="J124" s="7" t="s">
        <v>152</v>
      </c>
      <c r="K124" s="7" t="s">
        <v>149</v>
      </c>
      <c r="L124" s="32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</row>
    <row r="125" spans="1:98" ht="38.25" x14ac:dyDescent="0.2">
      <c r="A125" s="117">
        <v>89</v>
      </c>
      <c r="B125" s="27" t="s">
        <v>29</v>
      </c>
      <c r="C125" s="8">
        <f>40000-12100</f>
        <v>27900</v>
      </c>
      <c r="D125" s="8">
        <f t="shared" si="10"/>
        <v>15500</v>
      </c>
      <c r="E125" s="7" t="s">
        <v>81</v>
      </c>
      <c r="F125" s="7" t="s">
        <v>19</v>
      </c>
      <c r="G125" s="7">
        <v>100</v>
      </c>
      <c r="H125" s="7">
        <v>0</v>
      </c>
      <c r="I125" s="7" t="s">
        <v>176</v>
      </c>
      <c r="J125" s="7" t="s">
        <v>176</v>
      </c>
      <c r="K125" s="7" t="s">
        <v>32</v>
      </c>
      <c r="L125" s="32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</row>
    <row r="126" spans="1:98" ht="25.5" x14ac:dyDescent="0.2">
      <c r="A126" s="7">
        <v>90</v>
      </c>
      <c r="B126" s="27" t="s">
        <v>172</v>
      </c>
      <c r="C126" s="8">
        <v>141000</v>
      </c>
      <c r="D126" s="8">
        <f t="shared" si="10"/>
        <v>78333.333333333328</v>
      </c>
      <c r="E126" s="7" t="s">
        <v>24</v>
      </c>
      <c r="F126" s="7" t="s">
        <v>19</v>
      </c>
      <c r="G126" s="7">
        <v>100</v>
      </c>
      <c r="H126" s="7">
        <v>0</v>
      </c>
      <c r="I126" s="7" t="s">
        <v>65</v>
      </c>
      <c r="J126" s="7" t="s">
        <v>71</v>
      </c>
      <c r="K126" s="7" t="s">
        <v>32</v>
      </c>
      <c r="L126" s="32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  <c r="CP126" s="40"/>
      <c r="CQ126" s="40"/>
      <c r="CR126" s="40"/>
      <c r="CS126" s="40"/>
      <c r="CT126" s="40"/>
    </row>
    <row r="127" spans="1:98" ht="25.5" x14ac:dyDescent="0.2">
      <c r="A127" s="117">
        <v>91</v>
      </c>
      <c r="B127" s="27" t="s">
        <v>25</v>
      </c>
      <c r="C127" s="8">
        <v>108000</v>
      </c>
      <c r="D127" s="8">
        <f t="shared" ref="D127:D130" si="11">C127/$N$3</f>
        <v>60000</v>
      </c>
      <c r="E127" s="7" t="s">
        <v>24</v>
      </c>
      <c r="F127" s="7" t="s">
        <v>19</v>
      </c>
      <c r="G127" s="7">
        <v>100</v>
      </c>
      <c r="H127" s="7">
        <v>0</v>
      </c>
      <c r="I127" s="7" t="s">
        <v>40</v>
      </c>
      <c r="J127" s="7" t="s">
        <v>43</v>
      </c>
      <c r="K127" s="7" t="s">
        <v>32</v>
      </c>
      <c r="L127" s="32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BF127" s="40"/>
      <c r="BG127" s="40"/>
      <c r="BH127" s="40"/>
      <c r="BI127" s="40"/>
      <c r="BJ127" s="40"/>
      <c r="BK127" s="40"/>
      <c r="BL127" s="40"/>
      <c r="BM127" s="40"/>
      <c r="BN127" s="40"/>
      <c r="BO127" s="40"/>
      <c r="BP127" s="40"/>
      <c r="BQ127" s="40"/>
      <c r="BR127" s="40"/>
      <c r="BS127" s="40"/>
      <c r="BT127" s="40"/>
      <c r="BU127" s="40"/>
      <c r="BV127" s="40"/>
      <c r="BW127" s="40"/>
      <c r="BX127" s="40"/>
      <c r="BY127" s="40"/>
      <c r="BZ127" s="40"/>
      <c r="CA127" s="40"/>
      <c r="CB127" s="40"/>
      <c r="CC127" s="40"/>
      <c r="CD127" s="40"/>
      <c r="CE127" s="40"/>
      <c r="CF127" s="40"/>
      <c r="CG127" s="40"/>
      <c r="CH127" s="40"/>
      <c r="CI127" s="40"/>
      <c r="CJ127" s="40"/>
      <c r="CK127" s="40"/>
      <c r="CL127" s="40"/>
      <c r="CM127" s="40"/>
      <c r="CN127" s="40"/>
      <c r="CO127" s="40"/>
      <c r="CP127" s="40"/>
      <c r="CQ127" s="40"/>
      <c r="CR127" s="40"/>
      <c r="CS127" s="40"/>
      <c r="CT127" s="40"/>
    </row>
    <row r="128" spans="1:98" ht="25.5" x14ac:dyDescent="0.2">
      <c r="A128" s="7">
        <v>92</v>
      </c>
      <c r="B128" s="27" t="s">
        <v>166</v>
      </c>
      <c r="C128" s="8">
        <v>123000</v>
      </c>
      <c r="D128" s="8">
        <f t="shared" si="11"/>
        <v>68333.333333333328</v>
      </c>
      <c r="E128" s="7" t="s">
        <v>24</v>
      </c>
      <c r="F128" s="7" t="s">
        <v>19</v>
      </c>
      <c r="G128" s="7">
        <v>100</v>
      </c>
      <c r="H128" s="7">
        <v>0</v>
      </c>
      <c r="I128" s="7" t="s">
        <v>167</v>
      </c>
      <c r="J128" s="7" t="s">
        <v>168</v>
      </c>
      <c r="K128" s="7" t="s">
        <v>32</v>
      </c>
      <c r="L128" s="32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  <c r="BM128" s="40"/>
      <c r="BN128" s="40"/>
      <c r="BO128" s="40"/>
      <c r="BP128" s="40"/>
      <c r="BQ128" s="40"/>
      <c r="BR128" s="40"/>
      <c r="BS128" s="40"/>
      <c r="BT128" s="40"/>
      <c r="BU128" s="40"/>
      <c r="BV128" s="40"/>
      <c r="BW128" s="40"/>
      <c r="BX128" s="40"/>
      <c r="BY128" s="40"/>
      <c r="BZ128" s="40"/>
      <c r="CA128" s="40"/>
      <c r="CB128" s="40"/>
      <c r="CC128" s="40"/>
      <c r="CD128" s="40"/>
      <c r="CE128" s="40"/>
      <c r="CF128" s="40"/>
      <c r="CG128" s="40"/>
      <c r="CH128" s="40"/>
      <c r="CI128" s="40"/>
      <c r="CJ128" s="40"/>
      <c r="CK128" s="40"/>
      <c r="CL128" s="40"/>
      <c r="CM128" s="40"/>
      <c r="CN128" s="40"/>
      <c r="CO128" s="40"/>
      <c r="CP128" s="40"/>
      <c r="CQ128" s="40"/>
      <c r="CR128" s="40"/>
      <c r="CS128" s="40"/>
      <c r="CT128" s="40"/>
    </row>
    <row r="129" spans="1:98" ht="25.5" x14ac:dyDescent="0.2">
      <c r="A129" s="7">
        <v>93</v>
      </c>
      <c r="B129" s="27" t="s">
        <v>184</v>
      </c>
      <c r="C129" s="8">
        <v>100000</v>
      </c>
      <c r="D129" s="8">
        <f t="shared" si="11"/>
        <v>55555.555555555555</v>
      </c>
      <c r="E129" s="7" t="s">
        <v>24</v>
      </c>
      <c r="F129" s="7" t="s">
        <v>19</v>
      </c>
      <c r="G129" s="7">
        <v>100</v>
      </c>
      <c r="H129" s="7">
        <v>0</v>
      </c>
      <c r="I129" s="7" t="s">
        <v>176</v>
      </c>
      <c r="J129" s="7" t="s">
        <v>168</v>
      </c>
      <c r="K129" s="7" t="s">
        <v>149</v>
      </c>
      <c r="L129" s="32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BF129" s="40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  <c r="BR129" s="40"/>
      <c r="BS129" s="40"/>
      <c r="BT129" s="40"/>
      <c r="BU129" s="40"/>
      <c r="BV129" s="40"/>
      <c r="BW129" s="40"/>
      <c r="BX129" s="40"/>
      <c r="BY129" s="40"/>
      <c r="BZ129" s="40"/>
      <c r="CA129" s="40"/>
      <c r="CB129" s="40"/>
      <c r="CC129" s="40"/>
      <c r="CD129" s="40"/>
      <c r="CE129" s="40"/>
      <c r="CF129" s="40"/>
      <c r="CG129" s="40"/>
      <c r="CH129" s="40"/>
      <c r="CI129" s="40"/>
      <c r="CJ129" s="40"/>
      <c r="CK129" s="40"/>
      <c r="CL129" s="40"/>
      <c r="CM129" s="40"/>
      <c r="CN129" s="40"/>
      <c r="CO129" s="40"/>
      <c r="CP129" s="40"/>
      <c r="CQ129" s="40"/>
      <c r="CR129" s="40"/>
      <c r="CS129" s="40"/>
      <c r="CT129" s="40"/>
    </row>
    <row r="130" spans="1:98" ht="22.5" customHeight="1" x14ac:dyDescent="0.2">
      <c r="A130" s="7">
        <v>94</v>
      </c>
      <c r="B130" s="27" t="s">
        <v>192</v>
      </c>
      <c r="C130" s="8">
        <v>60000</v>
      </c>
      <c r="D130" s="8">
        <f t="shared" si="11"/>
        <v>33333.333333333336</v>
      </c>
      <c r="E130" s="7" t="s">
        <v>81</v>
      </c>
      <c r="F130" s="7" t="s">
        <v>19</v>
      </c>
      <c r="G130" s="7">
        <v>100</v>
      </c>
      <c r="H130" s="7">
        <v>0</v>
      </c>
      <c r="I130" s="7" t="s">
        <v>193</v>
      </c>
      <c r="J130" s="7" t="s">
        <v>194</v>
      </c>
      <c r="K130" s="7" t="s">
        <v>149</v>
      </c>
      <c r="L130" s="32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BF130" s="40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  <c r="CP130" s="40"/>
      <c r="CQ130" s="40"/>
      <c r="CR130" s="40"/>
      <c r="CS130" s="40"/>
      <c r="CT130" s="40"/>
    </row>
    <row r="131" spans="1:98" ht="12.75" customHeight="1" x14ac:dyDescent="0.2">
      <c r="A131" s="130" t="s">
        <v>13</v>
      </c>
      <c r="B131" s="131"/>
      <c r="C131" s="21"/>
      <c r="D131" s="68"/>
      <c r="E131" s="24"/>
      <c r="F131" s="24"/>
      <c r="G131" s="24"/>
      <c r="H131" s="24"/>
      <c r="I131" s="24"/>
      <c r="J131" s="23"/>
      <c r="K131" s="24"/>
      <c r="L131" s="24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BF131" s="40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  <c r="CP131" s="40"/>
      <c r="CQ131" s="40"/>
      <c r="CR131" s="40"/>
      <c r="CS131" s="40"/>
      <c r="CT131" s="40"/>
    </row>
    <row r="132" spans="1:98" s="19" customFormat="1" ht="30" customHeight="1" x14ac:dyDescent="0.2">
      <c r="A132" s="7">
        <v>95</v>
      </c>
      <c r="B132" s="27" t="s">
        <v>147</v>
      </c>
      <c r="C132" s="8">
        <v>53900</v>
      </c>
      <c r="D132" s="8">
        <f t="shared" ref="D132:D133" si="12">C132/$N$3</f>
        <v>29944.444444444445</v>
      </c>
      <c r="E132" s="7" t="s">
        <v>1</v>
      </c>
      <c r="F132" s="7" t="s">
        <v>19</v>
      </c>
      <c r="G132" s="7">
        <v>100</v>
      </c>
      <c r="H132" s="7">
        <v>0</v>
      </c>
      <c r="I132" s="7" t="s">
        <v>63</v>
      </c>
      <c r="J132" s="7" t="s">
        <v>46</v>
      </c>
      <c r="K132" s="7" t="s">
        <v>32</v>
      </c>
      <c r="L132" s="32"/>
    </row>
    <row r="133" spans="1:98" s="19" customFormat="1" ht="30" customHeight="1" x14ac:dyDescent="0.2">
      <c r="A133" s="7">
        <v>96</v>
      </c>
      <c r="B133" s="22" t="s">
        <v>48</v>
      </c>
      <c r="C133" s="8">
        <f>1021027.5 + 306289</f>
        <v>1327316.5</v>
      </c>
      <c r="D133" s="8">
        <f t="shared" si="12"/>
        <v>737398.0555555555</v>
      </c>
      <c r="E133" s="7" t="s">
        <v>2</v>
      </c>
      <c r="F133" s="7" t="s">
        <v>18</v>
      </c>
      <c r="G133" s="7">
        <v>100</v>
      </c>
      <c r="H133" s="7">
        <v>0</v>
      </c>
      <c r="I133" s="7" t="s">
        <v>35</v>
      </c>
      <c r="J133" s="7" t="s">
        <v>156</v>
      </c>
      <c r="K133" s="7" t="s">
        <v>32</v>
      </c>
      <c r="L133" s="7"/>
      <c r="M133" s="38"/>
      <c r="N133" s="38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BF133" s="40"/>
      <c r="BG133" s="40"/>
      <c r="BH133" s="40"/>
      <c r="BI133" s="40"/>
      <c r="BJ133" s="40"/>
      <c r="BK133" s="40"/>
      <c r="BL133" s="40"/>
      <c r="BM133" s="40"/>
      <c r="BN133" s="40"/>
      <c r="BO133" s="40"/>
      <c r="BP133" s="40"/>
      <c r="BQ133" s="40"/>
      <c r="BR133" s="40"/>
      <c r="BS133" s="40"/>
      <c r="BT133" s="40"/>
      <c r="BU133" s="40"/>
      <c r="BV133" s="40"/>
      <c r="BW133" s="40"/>
      <c r="BX133" s="40"/>
      <c r="BY133" s="40"/>
      <c r="BZ133" s="40"/>
      <c r="CA133" s="40"/>
      <c r="CB133" s="40"/>
      <c r="CC133" s="40"/>
      <c r="CD133" s="40"/>
      <c r="CE133" s="40"/>
      <c r="CF133" s="40"/>
      <c r="CG133" s="40"/>
      <c r="CH133" s="40"/>
      <c r="CI133" s="40"/>
      <c r="CJ133" s="40"/>
      <c r="CK133" s="40"/>
      <c r="CL133" s="40"/>
      <c r="CM133" s="40"/>
      <c r="CN133" s="40"/>
      <c r="CO133" s="40"/>
      <c r="CP133" s="40"/>
      <c r="CQ133" s="40"/>
      <c r="CR133" s="40"/>
      <c r="CS133" s="40"/>
      <c r="CT133" s="40"/>
    </row>
    <row r="134" spans="1:98" s="19" customFormat="1" ht="25.5" x14ac:dyDescent="0.2">
      <c r="A134" s="7">
        <v>97</v>
      </c>
      <c r="B134" s="22" t="s">
        <v>17</v>
      </c>
      <c r="C134" s="8">
        <v>398228.56</v>
      </c>
      <c r="D134" s="8">
        <f t="shared" ref="D134:D136" si="13">C134/$N$3</f>
        <v>221238.08888888889</v>
      </c>
      <c r="E134" s="7" t="s">
        <v>1</v>
      </c>
      <c r="F134" s="7" t="s">
        <v>18</v>
      </c>
      <c r="G134" s="7">
        <v>100</v>
      </c>
      <c r="H134" s="7">
        <v>0</v>
      </c>
      <c r="I134" s="7" t="s">
        <v>35</v>
      </c>
      <c r="J134" s="7" t="s">
        <v>47</v>
      </c>
      <c r="K134" s="7" t="s">
        <v>32</v>
      </c>
      <c r="L134" s="7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  <c r="AO134" s="40"/>
      <c r="AP134" s="40"/>
      <c r="AQ134" s="40"/>
      <c r="AR134" s="40"/>
      <c r="AS134" s="40"/>
      <c r="AT134" s="40"/>
      <c r="AU134" s="40"/>
      <c r="AV134" s="40"/>
      <c r="AW134" s="40"/>
      <c r="AX134" s="40"/>
      <c r="AY134" s="40"/>
      <c r="AZ134" s="40"/>
      <c r="BA134" s="40"/>
      <c r="BB134" s="40"/>
      <c r="BC134" s="40"/>
      <c r="BD134" s="40"/>
      <c r="BE134" s="40"/>
      <c r="BF134" s="40"/>
      <c r="BG134" s="40"/>
      <c r="BH134" s="40"/>
      <c r="BI134" s="40"/>
      <c r="BJ134" s="40"/>
      <c r="BK134" s="40"/>
      <c r="BL134" s="40"/>
      <c r="BM134" s="40"/>
      <c r="BN134" s="40"/>
      <c r="BO134" s="40"/>
      <c r="BP134" s="40"/>
      <c r="BQ134" s="40"/>
      <c r="BR134" s="40"/>
      <c r="BS134" s="40"/>
      <c r="BT134" s="40"/>
      <c r="BU134" s="40"/>
      <c r="BV134" s="40"/>
      <c r="BW134" s="40"/>
      <c r="BX134" s="40"/>
      <c r="BY134" s="40"/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  <c r="CM134" s="40"/>
      <c r="CN134" s="40"/>
      <c r="CO134" s="40"/>
      <c r="CP134" s="40"/>
      <c r="CQ134" s="40"/>
      <c r="CR134" s="40"/>
      <c r="CS134" s="40"/>
      <c r="CT134" s="40"/>
    </row>
    <row r="135" spans="1:98" s="19" customFormat="1" x14ac:dyDescent="0.2">
      <c r="A135" s="7">
        <v>98</v>
      </c>
      <c r="B135" s="34" t="s">
        <v>30</v>
      </c>
      <c r="C135" s="43">
        <v>366045.04</v>
      </c>
      <c r="D135" s="8">
        <f t="shared" si="13"/>
        <v>203358.35555555555</v>
      </c>
      <c r="E135" s="7" t="s">
        <v>33</v>
      </c>
      <c r="F135" s="7" t="s">
        <v>18</v>
      </c>
      <c r="G135" s="7">
        <v>100</v>
      </c>
      <c r="H135" s="7">
        <v>0</v>
      </c>
      <c r="I135" s="7" t="s">
        <v>36</v>
      </c>
      <c r="J135" s="7" t="s">
        <v>38</v>
      </c>
      <c r="K135" s="7" t="s">
        <v>32</v>
      </c>
      <c r="L135" s="7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40"/>
      <c r="AT135" s="40"/>
      <c r="AU135" s="40"/>
      <c r="AV135" s="40"/>
      <c r="AW135" s="40"/>
      <c r="AX135" s="40"/>
      <c r="AY135" s="40"/>
      <c r="AZ135" s="40"/>
      <c r="BA135" s="40"/>
      <c r="BB135" s="40"/>
      <c r="BC135" s="40"/>
      <c r="BD135" s="40"/>
      <c r="BE135" s="40"/>
      <c r="BF135" s="40"/>
      <c r="BG135" s="40"/>
      <c r="BH135" s="40"/>
      <c r="BI135" s="40"/>
      <c r="BJ135" s="40"/>
      <c r="BK135" s="40"/>
      <c r="BL135" s="40"/>
      <c r="BM135" s="40"/>
      <c r="BN135" s="40"/>
      <c r="BO135" s="40"/>
      <c r="BP135" s="40"/>
      <c r="BQ135" s="40"/>
      <c r="BR135" s="40"/>
      <c r="BS135" s="40"/>
      <c r="BT135" s="40"/>
      <c r="BU135" s="40"/>
      <c r="BV135" s="40"/>
      <c r="BW135" s="40"/>
      <c r="BX135" s="40"/>
      <c r="BY135" s="40"/>
      <c r="BZ135" s="40"/>
      <c r="CA135" s="40"/>
      <c r="CB135" s="40"/>
      <c r="CC135" s="40"/>
      <c r="CD135" s="40"/>
      <c r="CE135" s="40"/>
      <c r="CF135" s="40"/>
      <c r="CG135" s="40"/>
      <c r="CH135" s="40"/>
      <c r="CI135" s="40"/>
      <c r="CJ135" s="40"/>
      <c r="CK135" s="40"/>
      <c r="CL135" s="40"/>
      <c r="CM135" s="40"/>
      <c r="CN135" s="40"/>
      <c r="CO135" s="40"/>
      <c r="CP135" s="40"/>
      <c r="CQ135" s="40"/>
      <c r="CR135" s="40"/>
      <c r="CS135" s="40"/>
      <c r="CT135" s="40"/>
    </row>
    <row r="136" spans="1:98" s="19" customFormat="1" x14ac:dyDescent="0.2">
      <c r="A136" s="7">
        <v>99</v>
      </c>
      <c r="B136" s="34" t="s">
        <v>34</v>
      </c>
      <c r="C136" s="8">
        <v>157526.6</v>
      </c>
      <c r="D136" s="8">
        <f t="shared" si="13"/>
        <v>87514.777777777781</v>
      </c>
      <c r="E136" s="7" t="s">
        <v>33</v>
      </c>
      <c r="F136" s="7" t="s">
        <v>18</v>
      </c>
      <c r="G136" s="7">
        <v>100</v>
      </c>
      <c r="H136" s="7">
        <v>0</v>
      </c>
      <c r="I136" s="7" t="s">
        <v>44</v>
      </c>
      <c r="J136" s="7" t="s">
        <v>41</v>
      </c>
      <c r="K136" s="7" t="s">
        <v>32</v>
      </c>
      <c r="L136" s="7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  <c r="AQ136" s="40"/>
      <c r="AR136" s="40"/>
      <c r="AS136" s="40"/>
      <c r="AT136" s="40"/>
      <c r="AU136" s="40"/>
      <c r="AV136" s="40"/>
      <c r="AW136" s="40"/>
      <c r="AX136" s="40"/>
      <c r="AY136" s="40"/>
      <c r="AZ136" s="40"/>
      <c r="BA136" s="40"/>
      <c r="BB136" s="40"/>
      <c r="BC136" s="40"/>
      <c r="BD136" s="40"/>
      <c r="BE136" s="40"/>
      <c r="BF136" s="40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0"/>
      <c r="CD136" s="40"/>
      <c r="CE136" s="40"/>
      <c r="CF136" s="40"/>
      <c r="CG136" s="40"/>
      <c r="CH136" s="40"/>
      <c r="CI136" s="40"/>
      <c r="CJ136" s="40"/>
      <c r="CK136" s="40"/>
      <c r="CL136" s="40"/>
      <c r="CM136" s="40"/>
      <c r="CN136" s="40"/>
      <c r="CO136" s="40"/>
      <c r="CP136" s="40"/>
      <c r="CQ136" s="40"/>
      <c r="CR136" s="40"/>
      <c r="CS136" s="40"/>
      <c r="CT136" s="40"/>
    </row>
    <row r="137" spans="1:98" s="19" customFormat="1" ht="25.5" x14ac:dyDescent="0.2">
      <c r="A137" s="7">
        <v>100</v>
      </c>
      <c r="B137" s="27" t="s">
        <v>171</v>
      </c>
      <c r="C137" s="8">
        <v>119845</v>
      </c>
      <c r="D137" s="8">
        <f t="shared" ref="D137" si="14">C137/$N$3</f>
        <v>66580.555555555547</v>
      </c>
      <c r="E137" s="7" t="s">
        <v>1</v>
      </c>
      <c r="F137" s="7" t="s">
        <v>19</v>
      </c>
      <c r="G137" s="7">
        <v>100</v>
      </c>
      <c r="H137" s="7">
        <v>0</v>
      </c>
      <c r="I137" s="7" t="s">
        <v>65</v>
      </c>
      <c r="J137" s="7" t="s">
        <v>71</v>
      </c>
      <c r="K137" s="7" t="s">
        <v>32</v>
      </c>
      <c r="L137" s="32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40"/>
      <c r="AS137" s="40"/>
      <c r="AT137" s="40"/>
      <c r="AU137" s="40"/>
      <c r="AV137" s="40"/>
      <c r="AW137" s="40"/>
      <c r="AX137" s="40"/>
      <c r="AY137" s="40"/>
      <c r="AZ137" s="40"/>
      <c r="BA137" s="40"/>
      <c r="BB137" s="40"/>
      <c r="BC137" s="40"/>
      <c r="BD137" s="40"/>
      <c r="BE137" s="40"/>
      <c r="BF137" s="40"/>
      <c r="BG137" s="40"/>
      <c r="BH137" s="40"/>
      <c r="BI137" s="40"/>
      <c r="BJ137" s="40"/>
      <c r="BK137" s="40"/>
      <c r="BL137" s="40"/>
      <c r="BM137" s="40"/>
      <c r="BN137" s="40"/>
      <c r="BO137" s="40"/>
      <c r="BP137" s="40"/>
      <c r="BQ137" s="40"/>
      <c r="BR137" s="40"/>
      <c r="BS137" s="40"/>
      <c r="BT137" s="40"/>
      <c r="BU137" s="40"/>
      <c r="BV137" s="40"/>
      <c r="BW137" s="40"/>
      <c r="BX137" s="40"/>
      <c r="BY137" s="40"/>
      <c r="BZ137" s="40"/>
      <c r="CA137" s="40"/>
      <c r="CB137" s="40"/>
      <c r="CC137" s="40"/>
      <c r="CD137" s="40"/>
      <c r="CE137" s="40"/>
      <c r="CF137" s="40"/>
      <c r="CG137" s="40"/>
      <c r="CH137" s="40"/>
      <c r="CI137" s="40"/>
      <c r="CJ137" s="40"/>
      <c r="CK137" s="40"/>
      <c r="CL137" s="40"/>
      <c r="CM137" s="40"/>
      <c r="CN137" s="40"/>
      <c r="CO137" s="40"/>
      <c r="CP137" s="40"/>
      <c r="CQ137" s="40"/>
      <c r="CR137" s="40"/>
      <c r="CS137" s="40"/>
      <c r="CT137" s="40"/>
    </row>
    <row r="138" spans="1:98" s="63" customFormat="1" x14ac:dyDescent="0.2">
      <c r="A138" s="127" t="s">
        <v>14</v>
      </c>
      <c r="B138" s="128"/>
      <c r="C138" s="3"/>
      <c r="D138" s="18"/>
      <c r="E138" s="60"/>
      <c r="F138" s="60"/>
      <c r="G138" s="2"/>
      <c r="H138" s="2"/>
      <c r="I138" s="2"/>
      <c r="J138" s="2"/>
      <c r="K138" s="2"/>
      <c r="L138" s="60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  <c r="BF138" s="62"/>
      <c r="BG138" s="62"/>
      <c r="BH138" s="62"/>
      <c r="BI138" s="62"/>
      <c r="BJ138" s="62"/>
      <c r="BK138" s="62"/>
      <c r="BL138" s="62"/>
      <c r="BM138" s="62"/>
      <c r="BN138" s="62"/>
      <c r="BO138" s="62"/>
      <c r="BP138" s="62"/>
      <c r="BQ138" s="62"/>
      <c r="BR138" s="62"/>
      <c r="BS138" s="62"/>
      <c r="BT138" s="62"/>
      <c r="BU138" s="62"/>
      <c r="BV138" s="62"/>
      <c r="BW138" s="62"/>
      <c r="BX138" s="62"/>
      <c r="BY138" s="62"/>
      <c r="BZ138" s="62"/>
      <c r="CA138" s="62"/>
      <c r="CB138" s="62"/>
      <c r="CC138" s="62"/>
      <c r="CD138" s="62"/>
      <c r="CE138" s="62"/>
      <c r="CF138" s="62"/>
      <c r="CG138" s="62"/>
      <c r="CH138" s="62"/>
      <c r="CI138" s="62"/>
      <c r="CJ138" s="62"/>
      <c r="CK138" s="62"/>
      <c r="CL138" s="62"/>
      <c r="CM138" s="62"/>
      <c r="CN138" s="62"/>
      <c r="CO138" s="62"/>
      <c r="CP138" s="62"/>
      <c r="CQ138" s="62"/>
      <c r="CR138" s="62"/>
      <c r="CS138" s="62"/>
      <c r="CT138" s="62"/>
    </row>
    <row r="139" spans="1:98" s="63" customFormat="1" x14ac:dyDescent="0.2">
      <c r="A139" s="9">
        <v>101</v>
      </c>
      <c r="B139" s="34" t="s">
        <v>23</v>
      </c>
      <c r="C139" s="43">
        <v>48422</v>
      </c>
      <c r="D139" s="8">
        <f t="shared" ref="D139:D140" si="15">C139/$N$3</f>
        <v>26901.111111111109</v>
      </c>
      <c r="E139" s="10" t="s">
        <v>24</v>
      </c>
      <c r="F139" s="10" t="s">
        <v>19</v>
      </c>
      <c r="G139" s="10">
        <v>100</v>
      </c>
      <c r="H139" s="10">
        <v>0</v>
      </c>
      <c r="I139" s="7" t="s">
        <v>35</v>
      </c>
      <c r="J139" s="7" t="s">
        <v>40</v>
      </c>
      <c r="K139" s="7" t="s">
        <v>32</v>
      </c>
      <c r="L139" s="7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  <c r="AT139" s="62"/>
      <c r="AU139" s="62"/>
      <c r="AV139" s="62"/>
      <c r="AW139" s="62"/>
      <c r="AX139" s="62"/>
      <c r="AY139" s="62"/>
      <c r="AZ139" s="62"/>
      <c r="BA139" s="62"/>
      <c r="BB139" s="62"/>
      <c r="BC139" s="62"/>
      <c r="BD139" s="62"/>
      <c r="BE139" s="62"/>
      <c r="BF139" s="62"/>
      <c r="BG139" s="62"/>
      <c r="BH139" s="62"/>
      <c r="BI139" s="62"/>
      <c r="BJ139" s="62"/>
      <c r="BK139" s="62"/>
      <c r="BL139" s="62"/>
      <c r="BM139" s="62"/>
      <c r="BN139" s="62"/>
      <c r="BO139" s="62"/>
      <c r="BP139" s="62"/>
      <c r="BQ139" s="62"/>
      <c r="BR139" s="62"/>
      <c r="BS139" s="62"/>
      <c r="BT139" s="62"/>
      <c r="BU139" s="62"/>
      <c r="BV139" s="62"/>
      <c r="BW139" s="62"/>
      <c r="BX139" s="62"/>
      <c r="BY139" s="62"/>
      <c r="BZ139" s="62"/>
      <c r="CA139" s="62"/>
      <c r="CB139" s="62"/>
      <c r="CC139" s="62"/>
      <c r="CD139" s="62"/>
      <c r="CE139" s="62"/>
      <c r="CF139" s="62"/>
      <c r="CG139" s="62"/>
      <c r="CH139" s="62"/>
      <c r="CI139" s="62"/>
      <c r="CJ139" s="62"/>
      <c r="CK139" s="62"/>
      <c r="CL139" s="62"/>
      <c r="CM139" s="62"/>
      <c r="CN139" s="62"/>
      <c r="CO139" s="62"/>
      <c r="CP139" s="62"/>
      <c r="CQ139" s="62"/>
      <c r="CR139" s="62"/>
      <c r="CS139" s="62"/>
      <c r="CT139" s="62"/>
    </row>
    <row r="140" spans="1:98" s="63" customFormat="1" x14ac:dyDescent="0.2">
      <c r="A140" s="9">
        <v>102</v>
      </c>
      <c r="B140" s="34" t="s">
        <v>31</v>
      </c>
      <c r="C140" s="43">
        <v>15907.99</v>
      </c>
      <c r="D140" s="8">
        <f t="shared" si="15"/>
        <v>8837.7722222222219</v>
      </c>
      <c r="E140" s="10" t="s">
        <v>24</v>
      </c>
      <c r="F140" s="10" t="s">
        <v>19</v>
      </c>
      <c r="G140" s="10">
        <v>100</v>
      </c>
      <c r="H140" s="10">
        <v>0</v>
      </c>
      <c r="I140" s="7" t="s">
        <v>40</v>
      </c>
      <c r="J140" s="7" t="s">
        <v>37</v>
      </c>
      <c r="K140" s="7" t="s">
        <v>32</v>
      </c>
      <c r="L140" s="7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62"/>
      <c r="AM140" s="62"/>
      <c r="AN140" s="62"/>
      <c r="AO140" s="62"/>
      <c r="AP140" s="62"/>
      <c r="AQ140" s="62"/>
      <c r="AR140" s="62"/>
      <c r="AS140" s="62"/>
      <c r="AT140" s="62"/>
      <c r="AU140" s="62"/>
      <c r="AV140" s="62"/>
      <c r="AW140" s="62"/>
      <c r="AX140" s="62"/>
      <c r="AY140" s="62"/>
      <c r="AZ140" s="62"/>
      <c r="BA140" s="62"/>
      <c r="BB140" s="62"/>
      <c r="BC140" s="62"/>
      <c r="BD140" s="62"/>
      <c r="BE140" s="62"/>
      <c r="BF140" s="62"/>
      <c r="BG140" s="62"/>
      <c r="BH140" s="62"/>
      <c r="BI140" s="62"/>
      <c r="BJ140" s="62"/>
      <c r="BK140" s="62"/>
      <c r="BL140" s="62"/>
      <c r="BM140" s="62"/>
      <c r="BN140" s="62"/>
      <c r="BO140" s="62"/>
      <c r="BP140" s="62"/>
      <c r="BQ140" s="62"/>
      <c r="BR140" s="62"/>
      <c r="BS140" s="62"/>
      <c r="BT140" s="62"/>
      <c r="BU140" s="62"/>
      <c r="BV140" s="62"/>
      <c r="BW140" s="62"/>
      <c r="BX140" s="62"/>
      <c r="BY140" s="62"/>
      <c r="BZ140" s="62"/>
      <c r="CA140" s="62"/>
      <c r="CB140" s="62"/>
      <c r="CC140" s="62"/>
      <c r="CD140" s="62"/>
      <c r="CE140" s="62"/>
      <c r="CF140" s="62"/>
      <c r="CG140" s="62"/>
      <c r="CH140" s="62"/>
      <c r="CI140" s="62"/>
      <c r="CJ140" s="62"/>
      <c r="CK140" s="62"/>
      <c r="CL140" s="62"/>
      <c r="CM140" s="62"/>
      <c r="CN140" s="62"/>
      <c r="CO140" s="62"/>
      <c r="CP140" s="62"/>
      <c r="CQ140" s="62"/>
      <c r="CR140" s="62"/>
      <c r="CS140" s="62"/>
      <c r="CT140" s="62"/>
    </row>
    <row r="141" spans="1:98" s="63" customFormat="1" x14ac:dyDescent="0.2">
      <c r="A141" s="106" t="s">
        <v>86</v>
      </c>
      <c r="B141" s="102" t="s">
        <v>154</v>
      </c>
      <c r="C141" s="101">
        <f>SUM(C123:C140)</f>
        <v>3139191.6900000004</v>
      </c>
      <c r="D141" s="101">
        <f>SUM(D123:D140)</f>
        <v>1743995.3833333331</v>
      </c>
      <c r="E141" s="105"/>
      <c r="F141" s="105"/>
      <c r="G141" s="105"/>
      <c r="H141" s="105"/>
      <c r="I141" s="105"/>
      <c r="J141" s="105"/>
      <c r="K141" s="105"/>
      <c r="L141" s="105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62"/>
      <c r="AR141" s="62"/>
      <c r="AS141" s="62"/>
      <c r="AT141" s="62"/>
      <c r="AU141" s="62"/>
      <c r="AV141" s="62"/>
      <c r="AW141" s="62"/>
      <c r="AX141" s="62"/>
      <c r="AY141" s="62"/>
      <c r="AZ141" s="62"/>
      <c r="BA141" s="62"/>
      <c r="BB141" s="62"/>
      <c r="BC141" s="62"/>
      <c r="BD141" s="62"/>
      <c r="BE141" s="62"/>
      <c r="BF141" s="62"/>
      <c r="BG141" s="62"/>
      <c r="BH141" s="62"/>
      <c r="BI141" s="62"/>
      <c r="BJ141" s="62"/>
      <c r="BK141" s="62"/>
      <c r="BL141" s="62"/>
      <c r="BM141" s="62"/>
      <c r="BN141" s="62"/>
      <c r="BO141" s="62"/>
      <c r="BP141" s="62"/>
      <c r="BQ141" s="62"/>
      <c r="BR141" s="62"/>
      <c r="BS141" s="62"/>
      <c r="BT141" s="62"/>
      <c r="BU141" s="62"/>
      <c r="BV141" s="62"/>
      <c r="BW141" s="62"/>
      <c r="BX141" s="62"/>
      <c r="BY141" s="62"/>
      <c r="BZ141" s="62"/>
      <c r="CA141" s="62"/>
      <c r="CB141" s="62"/>
      <c r="CC141" s="62"/>
      <c r="CD141" s="62"/>
      <c r="CE141" s="62"/>
      <c r="CF141" s="62"/>
      <c r="CG141" s="62"/>
      <c r="CH141" s="62"/>
      <c r="CI141" s="62"/>
      <c r="CJ141" s="62"/>
      <c r="CK141" s="62"/>
      <c r="CL141" s="62"/>
      <c r="CM141" s="62"/>
      <c r="CN141" s="62"/>
      <c r="CO141" s="62"/>
      <c r="CP141" s="62"/>
      <c r="CQ141" s="62"/>
      <c r="CR141" s="62"/>
      <c r="CS141" s="62"/>
      <c r="CT141" s="62"/>
    </row>
    <row r="142" spans="1:98" s="45" customFormat="1" ht="30.75" customHeight="1" x14ac:dyDescent="0.2">
      <c r="A142" s="129" t="s">
        <v>86</v>
      </c>
      <c r="B142" s="129"/>
      <c r="C142" s="64">
        <f>C141+C119+C87+C75+C62+C47+C34+C18</f>
        <v>17797410.07</v>
      </c>
      <c r="D142" s="64">
        <f>D141+D119+D87+D75+D62+D47+D34+D18</f>
        <v>9887450.0388888884</v>
      </c>
      <c r="E142" s="65"/>
      <c r="F142" s="65"/>
      <c r="G142" s="65"/>
      <c r="H142" s="65"/>
      <c r="I142" s="65"/>
      <c r="J142" s="65"/>
      <c r="K142" s="65"/>
      <c r="L142" s="65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</row>
    <row r="143" spans="1:98" x14ac:dyDescent="0.2"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  <c r="BF143" s="40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  <c r="CP143" s="40"/>
      <c r="CQ143" s="40"/>
      <c r="CR143" s="40"/>
      <c r="CS143" s="40"/>
      <c r="CT143" s="40"/>
    </row>
    <row r="144" spans="1:98" x14ac:dyDescent="0.2">
      <c r="A144" s="45" t="s">
        <v>84</v>
      </c>
      <c r="C144" s="46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  <c r="BF144" s="40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  <c r="CP144" s="40"/>
      <c r="CQ144" s="40"/>
      <c r="CR144" s="40"/>
      <c r="CS144" s="40"/>
      <c r="CT144" s="40"/>
    </row>
    <row r="145" spans="1:98" x14ac:dyDescent="0.2">
      <c r="A145" s="40" t="s">
        <v>81</v>
      </c>
      <c r="B145" s="38" t="s">
        <v>82</v>
      </c>
      <c r="C145" s="46" t="s">
        <v>187</v>
      </c>
      <c r="D145" s="46">
        <f>10000000-D142</f>
        <v>112549.96111111157</v>
      </c>
      <c r="E145" s="41" t="s">
        <v>190</v>
      </c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  <c r="AV145" s="40"/>
      <c r="AW145" s="40"/>
      <c r="AX145" s="40"/>
      <c r="AY145" s="40"/>
      <c r="AZ145" s="40"/>
      <c r="BA145" s="40"/>
      <c r="BB145" s="40"/>
      <c r="BC145" s="40"/>
      <c r="BD145" s="40"/>
      <c r="BE145" s="40"/>
      <c r="BF145" s="40"/>
      <c r="BG145" s="40"/>
      <c r="BH145" s="40"/>
      <c r="BI145" s="40"/>
      <c r="BJ145" s="40"/>
      <c r="BK145" s="40"/>
      <c r="BL145" s="40"/>
      <c r="BM145" s="40"/>
      <c r="BN145" s="40"/>
      <c r="BO145" s="40"/>
      <c r="BP145" s="40"/>
      <c r="BQ145" s="40"/>
      <c r="BR145" s="40"/>
      <c r="BS145" s="40"/>
      <c r="BT145" s="40"/>
      <c r="BU145" s="40"/>
      <c r="BV145" s="40"/>
      <c r="BW145" s="40"/>
      <c r="BX145" s="40"/>
      <c r="BY145" s="40"/>
      <c r="BZ145" s="40"/>
      <c r="CA145" s="40"/>
      <c r="CB145" s="40"/>
      <c r="CC145" s="40"/>
      <c r="CD145" s="40"/>
      <c r="CE145" s="40"/>
      <c r="CF145" s="40"/>
      <c r="CG145" s="40"/>
      <c r="CH145" s="40"/>
      <c r="CI145" s="40"/>
      <c r="CJ145" s="40"/>
      <c r="CK145" s="40"/>
      <c r="CL145" s="40"/>
      <c r="CM145" s="40"/>
      <c r="CN145" s="40"/>
      <c r="CO145" s="40"/>
      <c r="CP145" s="40"/>
      <c r="CQ145" s="40"/>
      <c r="CR145" s="40"/>
      <c r="CS145" s="40"/>
      <c r="CT145" s="40"/>
    </row>
    <row r="146" spans="1:98" x14ac:dyDescent="0.2">
      <c r="A146" s="41" t="s">
        <v>24</v>
      </c>
      <c r="B146" s="37" t="s">
        <v>0</v>
      </c>
      <c r="C146" s="46"/>
      <c r="D146" s="46">
        <f>D145*1.9</f>
        <v>213844.92611111197</v>
      </c>
      <c r="E146" s="41" t="s">
        <v>191</v>
      </c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  <c r="BF146" s="40"/>
      <c r="BG146" s="40"/>
      <c r="BH146" s="40"/>
      <c r="BI146" s="40"/>
      <c r="BJ146" s="40"/>
      <c r="BK146" s="40"/>
      <c r="BL146" s="40"/>
      <c r="BM146" s="40"/>
      <c r="BN146" s="40"/>
      <c r="BO146" s="40"/>
      <c r="BP146" s="40"/>
      <c r="BQ146" s="40"/>
      <c r="BR146" s="40"/>
      <c r="BS146" s="40"/>
      <c r="BT146" s="40"/>
      <c r="BU146" s="40"/>
      <c r="BV146" s="40"/>
      <c r="BW146" s="40"/>
      <c r="BX146" s="40"/>
      <c r="BY146" s="40"/>
      <c r="BZ146" s="40"/>
      <c r="CA146" s="40"/>
      <c r="CB146" s="40"/>
      <c r="CC146" s="40"/>
      <c r="CD146" s="40"/>
      <c r="CE146" s="40"/>
      <c r="CF146" s="40"/>
      <c r="CG146" s="40"/>
      <c r="CH146" s="40"/>
      <c r="CI146" s="40"/>
      <c r="CJ146" s="40"/>
      <c r="CK146" s="40"/>
      <c r="CL146" s="40"/>
      <c r="CM146" s="40"/>
      <c r="CN146" s="40"/>
      <c r="CO146" s="40"/>
      <c r="CP146" s="40"/>
      <c r="CQ146" s="40"/>
      <c r="CR146" s="40"/>
      <c r="CS146" s="40"/>
      <c r="CT146" s="40"/>
    </row>
    <row r="147" spans="1:98" x14ac:dyDescent="0.2">
      <c r="A147" s="40" t="s">
        <v>75</v>
      </c>
      <c r="B147" s="38" t="s">
        <v>76</v>
      </c>
      <c r="C147" s="46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  <c r="BF147" s="40"/>
      <c r="BG147" s="40"/>
      <c r="BH147" s="40"/>
      <c r="BI147" s="40"/>
      <c r="BJ147" s="40"/>
      <c r="BK147" s="40"/>
      <c r="BL147" s="40"/>
      <c r="BM147" s="40"/>
      <c r="BN147" s="40"/>
      <c r="BO147" s="40"/>
      <c r="BP147" s="40"/>
      <c r="BQ147" s="40"/>
      <c r="BR147" s="40"/>
      <c r="BS147" s="40"/>
      <c r="BT147" s="40"/>
      <c r="BU147" s="40"/>
      <c r="BV147" s="40"/>
      <c r="BW147" s="40"/>
      <c r="BX147" s="40"/>
      <c r="BY147" s="40"/>
      <c r="BZ147" s="40"/>
      <c r="CA147" s="40"/>
      <c r="CB147" s="40"/>
      <c r="CC147" s="40"/>
      <c r="CD147" s="40"/>
      <c r="CE147" s="40"/>
      <c r="CF147" s="40"/>
      <c r="CG147" s="40"/>
      <c r="CH147" s="40"/>
      <c r="CI147" s="40"/>
      <c r="CJ147" s="40"/>
      <c r="CK147" s="40"/>
      <c r="CL147" s="40"/>
      <c r="CM147" s="40"/>
      <c r="CN147" s="40"/>
      <c r="CO147" s="40"/>
      <c r="CP147" s="40"/>
      <c r="CQ147" s="40"/>
      <c r="CR147" s="40"/>
      <c r="CS147" s="40"/>
      <c r="CT147" s="40"/>
    </row>
    <row r="148" spans="1:98" x14ac:dyDescent="0.2">
      <c r="A148" s="40" t="s">
        <v>77</v>
      </c>
      <c r="B148" s="38" t="s">
        <v>78</v>
      </c>
      <c r="C148" s="46"/>
      <c r="E148" s="46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  <c r="BF148" s="40"/>
      <c r="BG148" s="40"/>
      <c r="BH148" s="40"/>
      <c r="BI148" s="40"/>
      <c r="BJ148" s="40"/>
      <c r="BK148" s="40"/>
      <c r="BL148" s="40"/>
      <c r="BM148" s="40"/>
      <c r="BN148" s="40"/>
      <c r="BO148" s="40"/>
      <c r="BP148" s="40"/>
      <c r="BQ148" s="40"/>
      <c r="BR148" s="40"/>
      <c r="BS148" s="40"/>
      <c r="BT148" s="40"/>
      <c r="BU148" s="40"/>
      <c r="BV148" s="40"/>
      <c r="BW148" s="40"/>
      <c r="BX148" s="40"/>
      <c r="BY148" s="40"/>
      <c r="BZ148" s="40"/>
      <c r="CA148" s="40"/>
      <c r="CB148" s="40"/>
      <c r="CC148" s="40"/>
      <c r="CD148" s="40"/>
      <c r="CE148" s="40"/>
      <c r="CF148" s="40"/>
      <c r="CG148" s="40"/>
      <c r="CH148" s="40"/>
      <c r="CI148" s="40"/>
      <c r="CJ148" s="40"/>
      <c r="CK148" s="40"/>
      <c r="CL148" s="40"/>
      <c r="CM148" s="40"/>
      <c r="CN148" s="40"/>
      <c r="CO148" s="40"/>
      <c r="CP148" s="40"/>
      <c r="CQ148" s="40"/>
      <c r="CR148" s="40"/>
      <c r="CS148" s="40"/>
      <c r="CT148" s="40"/>
    </row>
    <row r="149" spans="1:98" x14ac:dyDescent="0.2">
      <c r="A149" s="40"/>
      <c r="B149" s="38"/>
      <c r="C149" s="46"/>
      <c r="E149" s="46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  <c r="BF149" s="40"/>
      <c r="BG149" s="40"/>
      <c r="BH149" s="40"/>
      <c r="BI149" s="40"/>
      <c r="BJ149" s="40"/>
      <c r="BK149" s="40"/>
      <c r="BL149" s="40"/>
      <c r="BM149" s="40"/>
      <c r="BN149" s="40"/>
      <c r="BO149" s="40"/>
      <c r="BP149" s="40"/>
      <c r="BQ149" s="40"/>
      <c r="BR149" s="40"/>
      <c r="BS149" s="40"/>
      <c r="BT149" s="40"/>
      <c r="BU149" s="40"/>
      <c r="BV149" s="40"/>
      <c r="BW149" s="40"/>
      <c r="BX149" s="40"/>
      <c r="BY149" s="40"/>
      <c r="BZ149" s="40"/>
      <c r="CA149" s="40"/>
      <c r="CB149" s="40"/>
      <c r="CC149" s="40"/>
      <c r="CD149" s="40"/>
      <c r="CE149" s="40"/>
      <c r="CF149" s="40"/>
      <c r="CG149" s="40"/>
      <c r="CH149" s="40"/>
      <c r="CI149" s="40"/>
      <c r="CJ149" s="40"/>
      <c r="CK149" s="40"/>
      <c r="CL149" s="40"/>
      <c r="CM149" s="40"/>
      <c r="CN149" s="40"/>
      <c r="CO149" s="40"/>
      <c r="CP149" s="40"/>
      <c r="CQ149" s="40"/>
      <c r="CR149" s="40"/>
      <c r="CS149" s="40"/>
      <c r="CT149" s="40"/>
    </row>
    <row r="150" spans="1:98" x14ac:dyDescent="0.2">
      <c r="A150" s="44" t="s">
        <v>83</v>
      </c>
      <c r="B150" s="38"/>
      <c r="C150" s="46"/>
      <c r="E150" s="46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  <c r="BF150" s="40"/>
      <c r="BG150" s="40"/>
      <c r="BH150" s="40"/>
      <c r="BI150" s="40"/>
      <c r="BJ150" s="40"/>
      <c r="BK150" s="40"/>
      <c r="BL150" s="40"/>
      <c r="BM150" s="40"/>
      <c r="BN150" s="40"/>
      <c r="BO150" s="40"/>
      <c r="BP150" s="40"/>
      <c r="BQ150" s="40"/>
      <c r="BR150" s="40"/>
      <c r="BS150" s="40"/>
      <c r="BT150" s="40"/>
      <c r="BU150" s="40"/>
      <c r="BV150" s="40"/>
      <c r="BW150" s="40"/>
      <c r="BX150" s="40"/>
      <c r="BY150" s="40"/>
      <c r="BZ150" s="40"/>
      <c r="CA150" s="40"/>
      <c r="CB150" s="40"/>
      <c r="CC150" s="40"/>
      <c r="CD150" s="40"/>
      <c r="CE150" s="40"/>
      <c r="CF150" s="40"/>
      <c r="CG150" s="40"/>
      <c r="CH150" s="40"/>
      <c r="CI150" s="40"/>
      <c r="CJ150" s="40"/>
      <c r="CK150" s="40"/>
      <c r="CL150" s="40"/>
      <c r="CM150" s="40"/>
      <c r="CN150" s="40"/>
      <c r="CO150" s="40"/>
      <c r="CP150" s="40"/>
      <c r="CQ150" s="40"/>
      <c r="CR150" s="40"/>
      <c r="CS150" s="40"/>
      <c r="CT150" s="40"/>
    </row>
    <row r="151" spans="1:98" x14ac:dyDescent="0.2">
      <c r="A151" s="41" t="s">
        <v>2</v>
      </c>
      <c r="B151" s="38" t="s">
        <v>26</v>
      </c>
      <c r="C151" s="46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  <c r="BF151" s="40"/>
      <c r="BG151" s="40"/>
      <c r="BH151" s="40"/>
      <c r="BI151" s="40"/>
      <c r="BJ151" s="40"/>
      <c r="BK151" s="40"/>
      <c r="BL151" s="40"/>
      <c r="BM151" s="40"/>
      <c r="BN151" s="40"/>
      <c r="BO151" s="40"/>
      <c r="BP151" s="40"/>
      <c r="BQ151" s="40"/>
      <c r="BR151" s="40"/>
      <c r="BS151" s="40"/>
      <c r="BT151" s="40"/>
      <c r="BU151" s="40"/>
      <c r="BV151" s="40"/>
      <c r="BW151" s="40"/>
      <c r="BX151" s="40"/>
      <c r="BY151" s="40"/>
      <c r="BZ151" s="40"/>
      <c r="CA151" s="40"/>
      <c r="CB151" s="40"/>
      <c r="CC151" s="40"/>
      <c r="CD151" s="40"/>
      <c r="CE151" s="40"/>
      <c r="CF151" s="40"/>
      <c r="CG151" s="40"/>
      <c r="CH151" s="40"/>
      <c r="CI151" s="40"/>
      <c r="CJ151" s="40"/>
      <c r="CK151" s="40"/>
      <c r="CL151" s="40"/>
      <c r="CM151" s="40"/>
      <c r="CN151" s="40"/>
      <c r="CO151" s="40"/>
      <c r="CP151" s="40"/>
      <c r="CQ151" s="40"/>
      <c r="CR151" s="40"/>
      <c r="CS151" s="40"/>
      <c r="CT151" s="40"/>
    </row>
    <row r="152" spans="1:98" x14ac:dyDescent="0.2">
      <c r="A152" s="41" t="s">
        <v>1</v>
      </c>
      <c r="B152" s="38" t="s">
        <v>27</v>
      </c>
      <c r="C152" s="46"/>
      <c r="E152" s="46"/>
      <c r="G152" s="46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  <c r="BF152" s="40"/>
      <c r="BG152" s="40"/>
      <c r="BH152" s="40"/>
      <c r="BI152" s="40"/>
      <c r="BJ152" s="40"/>
      <c r="BK152" s="40"/>
      <c r="BL152" s="40"/>
      <c r="BM152" s="40"/>
      <c r="BN152" s="40"/>
      <c r="BO152" s="40"/>
      <c r="BP152" s="40"/>
      <c r="BQ152" s="40"/>
      <c r="BR152" s="40"/>
      <c r="BS152" s="40"/>
      <c r="BT152" s="40"/>
      <c r="BU152" s="40"/>
      <c r="BV152" s="40"/>
      <c r="BW152" s="40"/>
      <c r="BX152" s="40"/>
      <c r="BY152" s="40"/>
      <c r="BZ152" s="40"/>
      <c r="CA152" s="40"/>
      <c r="CB152" s="40"/>
      <c r="CC152" s="40"/>
      <c r="CD152" s="40"/>
      <c r="CE152" s="40"/>
      <c r="CF152" s="40"/>
      <c r="CG152" s="40"/>
      <c r="CH152" s="40"/>
      <c r="CI152" s="40"/>
      <c r="CJ152" s="40"/>
      <c r="CK152" s="40"/>
      <c r="CL152" s="40"/>
      <c r="CM152" s="40"/>
      <c r="CN152" s="40"/>
      <c r="CO152" s="40"/>
      <c r="CP152" s="40"/>
      <c r="CQ152" s="40"/>
      <c r="CR152" s="40"/>
      <c r="CS152" s="40"/>
      <c r="CT152" s="40"/>
    </row>
    <row r="153" spans="1:98" x14ac:dyDescent="0.2">
      <c r="A153" s="40" t="s">
        <v>33</v>
      </c>
      <c r="B153" s="38" t="s">
        <v>148</v>
      </c>
      <c r="C153" s="46"/>
      <c r="E153" s="46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  <c r="BY153" s="40"/>
      <c r="BZ153" s="40"/>
      <c r="CA153" s="40"/>
      <c r="CB153" s="40"/>
      <c r="CC153" s="40"/>
      <c r="CD153" s="40"/>
      <c r="CE153" s="40"/>
      <c r="CF153" s="40"/>
      <c r="CG153" s="40"/>
      <c r="CH153" s="40"/>
      <c r="CI153" s="40"/>
      <c r="CJ153" s="40"/>
      <c r="CK153" s="40"/>
      <c r="CL153" s="40"/>
      <c r="CM153" s="40"/>
      <c r="CN153" s="40"/>
      <c r="CO153" s="40"/>
      <c r="CP153" s="40"/>
      <c r="CQ153" s="40"/>
      <c r="CR153" s="40"/>
      <c r="CS153" s="40"/>
      <c r="CT153" s="40"/>
    </row>
    <row r="154" spans="1:98" x14ac:dyDescent="0.2">
      <c r="C154" s="46"/>
      <c r="D154" s="91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</row>
    <row r="155" spans="1:98" x14ac:dyDescent="0.2">
      <c r="C155" s="46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</row>
    <row r="156" spans="1:98" x14ac:dyDescent="0.2">
      <c r="C156" s="46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</row>
    <row r="157" spans="1:98" x14ac:dyDescent="0.2"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</row>
    <row r="158" spans="1:98" x14ac:dyDescent="0.2">
      <c r="C158" s="46"/>
      <c r="D158" s="47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</row>
    <row r="159" spans="1:98" x14ac:dyDescent="0.2">
      <c r="D159" s="47"/>
      <c r="E159" s="46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</row>
    <row r="160" spans="1:98" x14ac:dyDescent="0.2">
      <c r="C160" s="46"/>
      <c r="D160" s="47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</row>
    <row r="161" spans="3:98" x14ac:dyDescent="0.2">
      <c r="E161" s="46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</row>
    <row r="162" spans="3:98" x14ac:dyDescent="0.2"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</row>
    <row r="163" spans="3:98" x14ac:dyDescent="0.2"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</row>
    <row r="164" spans="3:98" x14ac:dyDescent="0.2"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</row>
    <row r="165" spans="3:98" x14ac:dyDescent="0.2"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</row>
    <row r="166" spans="3:98" x14ac:dyDescent="0.2">
      <c r="C166" s="46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</row>
    <row r="167" spans="3:98" x14ac:dyDescent="0.2"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</row>
    <row r="168" spans="3:98" x14ac:dyDescent="0.2"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0"/>
      <c r="BE168" s="40"/>
      <c r="BF168" s="40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0"/>
      <c r="BR168" s="40"/>
      <c r="BS168" s="40"/>
      <c r="BT168" s="40"/>
      <c r="BU168" s="40"/>
      <c r="BV168" s="40"/>
      <c r="BW168" s="40"/>
      <c r="BX168" s="40"/>
      <c r="BY168" s="40"/>
      <c r="BZ168" s="40"/>
      <c r="CA168" s="40"/>
      <c r="CB168" s="40"/>
      <c r="CC168" s="40"/>
      <c r="CD168" s="40"/>
      <c r="CE168" s="40"/>
      <c r="CF168" s="40"/>
      <c r="CG168" s="40"/>
      <c r="CH168" s="40"/>
      <c r="CI168" s="40"/>
      <c r="CJ168" s="40"/>
      <c r="CK168" s="40"/>
      <c r="CL168" s="40"/>
      <c r="CM168" s="40"/>
      <c r="CN168" s="40"/>
      <c r="CO168" s="40"/>
      <c r="CP168" s="40"/>
      <c r="CQ168" s="40"/>
      <c r="CR168" s="40"/>
      <c r="CS168" s="40"/>
      <c r="CT168" s="40"/>
    </row>
    <row r="169" spans="3:98" x14ac:dyDescent="0.2"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  <c r="AR169" s="40"/>
      <c r="AS169" s="40"/>
      <c r="AT169" s="40"/>
      <c r="AU169" s="40"/>
      <c r="AV169" s="40"/>
      <c r="AW169" s="40"/>
      <c r="AX169" s="40"/>
      <c r="AY169" s="40"/>
      <c r="AZ169" s="40"/>
      <c r="BA169" s="40"/>
      <c r="BB169" s="40"/>
      <c r="BC169" s="40"/>
      <c r="BD169" s="40"/>
      <c r="BE169" s="40"/>
      <c r="BF169" s="40"/>
      <c r="BG169" s="40"/>
      <c r="BH169" s="40"/>
      <c r="BI169" s="40"/>
      <c r="BJ169" s="40"/>
      <c r="BK169" s="40"/>
      <c r="BL169" s="40"/>
      <c r="BM169" s="40"/>
      <c r="BN169" s="40"/>
      <c r="BO169" s="40"/>
      <c r="BP169" s="40"/>
      <c r="BQ169" s="40"/>
      <c r="BR169" s="40"/>
      <c r="BS169" s="40"/>
      <c r="BT169" s="40"/>
      <c r="BU169" s="40"/>
      <c r="BV169" s="40"/>
      <c r="BW169" s="40"/>
      <c r="BX169" s="40"/>
      <c r="BY169" s="40"/>
      <c r="BZ169" s="40"/>
      <c r="CA169" s="40"/>
      <c r="CB169" s="40"/>
      <c r="CC169" s="40"/>
      <c r="CD169" s="40"/>
      <c r="CE169" s="40"/>
      <c r="CF169" s="40"/>
      <c r="CG169" s="40"/>
      <c r="CH169" s="40"/>
      <c r="CI169" s="40"/>
      <c r="CJ169" s="40"/>
      <c r="CK169" s="40"/>
      <c r="CL169" s="40"/>
      <c r="CM169" s="40"/>
      <c r="CN169" s="40"/>
      <c r="CO169" s="40"/>
      <c r="CP169" s="40"/>
      <c r="CQ169" s="40"/>
      <c r="CR169" s="40"/>
      <c r="CS169" s="40"/>
      <c r="CT169" s="40"/>
    </row>
    <row r="170" spans="3:98" x14ac:dyDescent="0.2"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  <c r="AO170" s="40"/>
      <c r="AP170" s="40"/>
      <c r="AQ170" s="40"/>
      <c r="AR170" s="40"/>
      <c r="AS170" s="40"/>
      <c r="AT170" s="40"/>
      <c r="AU170" s="40"/>
      <c r="AV170" s="40"/>
      <c r="AW170" s="40"/>
      <c r="AX170" s="40"/>
      <c r="AY170" s="40"/>
      <c r="AZ170" s="40"/>
      <c r="BA170" s="40"/>
      <c r="BB170" s="40"/>
      <c r="BC170" s="40"/>
      <c r="BD170" s="40"/>
      <c r="BE170" s="40"/>
      <c r="BF170" s="40"/>
      <c r="BG170" s="40"/>
      <c r="BH170" s="40"/>
      <c r="BI170" s="40"/>
      <c r="BJ170" s="40"/>
      <c r="BK170" s="40"/>
      <c r="BL170" s="40"/>
      <c r="BM170" s="40"/>
      <c r="BN170" s="40"/>
      <c r="BO170" s="40"/>
      <c r="BP170" s="40"/>
      <c r="BQ170" s="40"/>
      <c r="BR170" s="40"/>
      <c r="BS170" s="40"/>
      <c r="BT170" s="40"/>
      <c r="BU170" s="40"/>
      <c r="BV170" s="40"/>
      <c r="BW170" s="40"/>
      <c r="BX170" s="40"/>
      <c r="BY170" s="40"/>
      <c r="BZ170" s="40"/>
      <c r="CA170" s="40"/>
      <c r="CB170" s="40"/>
      <c r="CC170" s="40"/>
      <c r="CD170" s="40"/>
      <c r="CE170" s="40"/>
      <c r="CF170" s="40"/>
      <c r="CG170" s="40"/>
      <c r="CH170" s="40"/>
      <c r="CI170" s="40"/>
      <c r="CJ170" s="40"/>
      <c r="CK170" s="40"/>
      <c r="CL170" s="40"/>
      <c r="CM170" s="40"/>
      <c r="CN170" s="40"/>
      <c r="CO170" s="40"/>
      <c r="CP170" s="40"/>
      <c r="CQ170" s="40"/>
      <c r="CR170" s="40"/>
      <c r="CS170" s="40"/>
      <c r="CT170" s="40"/>
    </row>
    <row r="171" spans="3:98" x14ac:dyDescent="0.2"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0"/>
      <c r="AQ171" s="40"/>
      <c r="AR171" s="40"/>
      <c r="AS171" s="40"/>
      <c r="AT171" s="40"/>
      <c r="AU171" s="40"/>
      <c r="AV171" s="40"/>
      <c r="AW171" s="40"/>
      <c r="AX171" s="40"/>
      <c r="AY171" s="40"/>
      <c r="AZ171" s="40"/>
      <c r="BA171" s="40"/>
      <c r="BB171" s="40"/>
      <c r="BC171" s="40"/>
      <c r="BD171" s="40"/>
      <c r="BE171" s="40"/>
      <c r="BF171" s="40"/>
      <c r="BG171" s="40"/>
      <c r="BH171" s="40"/>
      <c r="BI171" s="40"/>
      <c r="BJ171" s="40"/>
      <c r="BK171" s="40"/>
      <c r="BL171" s="40"/>
      <c r="BM171" s="40"/>
      <c r="BN171" s="40"/>
      <c r="BO171" s="40"/>
      <c r="BP171" s="40"/>
      <c r="BQ171" s="40"/>
      <c r="BR171" s="40"/>
      <c r="BS171" s="40"/>
      <c r="BT171" s="40"/>
      <c r="BU171" s="40"/>
      <c r="BV171" s="40"/>
      <c r="BW171" s="40"/>
      <c r="BX171" s="40"/>
      <c r="BY171" s="40"/>
      <c r="BZ171" s="40"/>
      <c r="CA171" s="40"/>
      <c r="CB171" s="40"/>
      <c r="CC171" s="40"/>
      <c r="CD171" s="40"/>
      <c r="CE171" s="40"/>
      <c r="CF171" s="40"/>
      <c r="CG171" s="40"/>
      <c r="CH171" s="40"/>
      <c r="CI171" s="40"/>
      <c r="CJ171" s="40"/>
      <c r="CK171" s="40"/>
      <c r="CL171" s="40"/>
      <c r="CM171" s="40"/>
      <c r="CN171" s="40"/>
      <c r="CO171" s="40"/>
      <c r="CP171" s="40"/>
      <c r="CQ171" s="40"/>
      <c r="CR171" s="40"/>
      <c r="CS171" s="40"/>
      <c r="CT171" s="40"/>
    </row>
    <row r="172" spans="3:98" x14ac:dyDescent="0.2"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40"/>
      <c r="AO172" s="40"/>
      <c r="AP172" s="40"/>
      <c r="AQ172" s="40"/>
      <c r="AR172" s="40"/>
      <c r="AS172" s="40"/>
      <c r="AT172" s="40"/>
      <c r="AU172" s="40"/>
      <c r="AV172" s="40"/>
      <c r="AW172" s="40"/>
      <c r="AX172" s="40"/>
      <c r="AY172" s="40"/>
      <c r="AZ172" s="40"/>
      <c r="BA172" s="40"/>
      <c r="BB172" s="40"/>
      <c r="BC172" s="40"/>
      <c r="BD172" s="40"/>
      <c r="BE172" s="40"/>
      <c r="BF172" s="40"/>
      <c r="BG172" s="40"/>
      <c r="BH172" s="40"/>
      <c r="BI172" s="40"/>
      <c r="BJ172" s="40"/>
      <c r="BK172" s="40"/>
      <c r="BL172" s="40"/>
      <c r="BM172" s="40"/>
      <c r="BN172" s="40"/>
      <c r="BO172" s="40"/>
      <c r="BP172" s="40"/>
      <c r="BQ172" s="40"/>
      <c r="BR172" s="40"/>
      <c r="BS172" s="40"/>
      <c r="BT172" s="40"/>
      <c r="BU172" s="40"/>
      <c r="BV172" s="40"/>
      <c r="BW172" s="40"/>
      <c r="BX172" s="40"/>
      <c r="BY172" s="40"/>
      <c r="BZ172" s="40"/>
      <c r="CA172" s="40"/>
      <c r="CB172" s="40"/>
      <c r="CC172" s="40"/>
      <c r="CD172" s="40"/>
      <c r="CE172" s="40"/>
      <c r="CF172" s="40"/>
      <c r="CG172" s="40"/>
      <c r="CH172" s="40"/>
      <c r="CI172" s="40"/>
      <c r="CJ172" s="40"/>
      <c r="CK172" s="40"/>
      <c r="CL172" s="40"/>
      <c r="CM172" s="40"/>
      <c r="CN172" s="40"/>
      <c r="CO172" s="40"/>
      <c r="CP172" s="40"/>
      <c r="CQ172" s="40"/>
      <c r="CR172" s="40"/>
      <c r="CS172" s="40"/>
      <c r="CT172" s="40"/>
    </row>
    <row r="173" spans="3:98" x14ac:dyDescent="0.2"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40"/>
      <c r="AO173" s="40"/>
      <c r="AP173" s="40"/>
      <c r="AQ173" s="40"/>
      <c r="AR173" s="40"/>
      <c r="AS173" s="40"/>
      <c r="AT173" s="40"/>
      <c r="AU173" s="40"/>
      <c r="AV173" s="40"/>
      <c r="AW173" s="40"/>
      <c r="AX173" s="40"/>
      <c r="AY173" s="40"/>
      <c r="AZ173" s="40"/>
      <c r="BA173" s="40"/>
      <c r="BB173" s="40"/>
      <c r="BC173" s="40"/>
      <c r="BD173" s="40"/>
      <c r="BE173" s="40"/>
      <c r="BF173" s="40"/>
      <c r="BG173" s="40"/>
      <c r="BH173" s="40"/>
      <c r="BI173" s="40"/>
      <c r="BJ173" s="40"/>
      <c r="BK173" s="40"/>
      <c r="BL173" s="40"/>
      <c r="BM173" s="40"/>
      <c r="BN173" s="40"/>
      <c r="BO173" s="40"/>
      <c r="BP173" s="40"/>
      <c r="BQ173" s="40"/>
      <c r="BR173" s="40"/>
      <c r="BS173" s="40"/>
      <c r="BT173" s="40"/>
      <c r="BU173" s="40"/>
      <c r="BV173" s="40"/>
      <c r="BW173" s="40"/>
      <c r="BX173" s="40"/>
      <c r="BY173" s="40"/>
      <c r="BZ173" s="40"/>
      <c r="CA173" s="40"/>
      <c r="CB173" s="40"/>
      <c r="CC173" s="40"/>
      <c r="CD173" s="40"/>
      <c r="CE173" s="40"/>
      <c r="CF173" s="40"/>
      <c r="CG173" s="40"/>
      <c r="CH173" s="40"/>
      <c r="CI173" s="40"/>
      <c r="CJ173" s="40"/>
      <c r="CK173" s="40"/>
      <c r="CL173" s="40"/>
      <c r="CM173" s="40"/>
      <c r="CN173" s="40"/>
      <c r="CO173" s="40"/>
      <c r="CP173" s="40"/>
      <c r="CQ173" s="40"/>
      <c r="CR173" s="40"/>
      <c r="CS173" s="40"/>
      <c r="CT173" s="40"/>
    </row>
    <row r="174" spans="3:98" x14ac:dyDescent="0.2"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  <c r="AO174" s="40"/>
      <c r="AP174" s="40"/>
      <c r="AQ174" s="40"/>
      <c r="AR174" s="40"/>
      <c r="AS174" s="40"/>
      <c r="AT174" s="40"/>
      <c r="AU174" s="40"/>
      <c r="AV174" s="40"/>
      <c r="AW174" s="40"/>
      <c r="AX174" s="40"/>
      <c r="AY174" s="40"/>
      <c r="AZ174" s="40"/>
      <c r="BA174" s="40"/>
      <c r="BB174" s="40"/>
      <c r="BC174" s="40"/>
      <c r="BD174" s="40"/>
      <c r="BE174" s="40"/>
      <c r="BF174" s="40"/>
      <c r="BG174" s="40"/>
      <c r="BH174" s="40"/>
      <c r="BI174" s="40"/>
      <c r="BJ174" s="40"/>
      <c r="BK174" s="40"/>
      <c r="BL174" s="40"/>
      <c r="BM174" s="40"/>
      <c r="BN174" s="40"/>
      <c r="BO174" s="40"/>
      <c r="BP174" s="40"/>
      <c r="BQ174" s="40"/>
      <c r="BR174" s="40"/>
      <c r="BS174" s="40"/>
      <c r="BT174" s="40"/>
      <c r="BU174" s="40"/>
      <c r="BV174" s="40"/>
      <c r="BW174" s="40"/>
      <c r="BX174" s="40"/>
      <c r="BY174" s="40"/>
      <c r="BZ174" s="40"/>
      <c r="CA174" s="40"/>
      <c r="CB174" s="40"/>
      <c r="CC174" s="40"/>
      <c r="CD174" s="40"/>
      <c r="CE174" s="40"/>
      <c r="CF174" s="40"/>
      <c r="CG174" s="40"/>
      <c r="CH174" s="40"/>
      <c r="CI174" s="40"/>
      <c r="CJ174" s="40"/>
      <c r="CK174" s="40"/>
      <c r="CL174" s="40"/>
      <c r="CM174" s="40"/>
      <c r="CN174" s="40"/>
      <c r="CO174" s="40"/>
      <c r="CP174" s="40"/>
      <c r="CQ174" s="40"/>
      <c r="CR174" s="40"/>
      <c r="CS174" s="40"/>
      <c r="CT174" s="40"/>
    </row>
    <row r="175" spans="3:98" x14ac:dyDescent="0.2"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  <c r="AO175" s="40"/>
      <c r="AP175" s="40"/>
      <c r="AQ175" s="40"/>
      <c r="AR175" s="40"/>
      <c r="AS175" s="40"/>
      <c r="AT175" s="40"/>
      <c r="AU175" s="40"/>
      <c r="AV175" s="40"/>
      <c r="AW175" s="40"/>
      <c r="AX175" s="40"/>
      <c r="AY175" s="40"/>
      <c r="AZ175" s="40"/>
      <c r="BA175" s="40"/>
      <c r="BB175" s="40"/>
      <c r="BC175" s="40"/>
      <c r="BD175" s="40"/>
      <c r="BE175" s="40"/>
      <c r="BF175" s="40"/>
      <c r="BG175" s="40"/>
      <c r="BH175" s="40"/>
      <c r="BI175" s="40"/>
      <c r="BJ175" s="40"/>
      <c r="BK175" s="40"/>
      <c r="BL175" s="40"/>
      <c r="BM175" s="40"/>
      <c r="BN175" s="40"/>
      <c r="BO175" s="40"/>
      <c r="BP175" s="40"/>
      <c r="BQ175" s="40"/>
      <c r="BR175" s="40"/>
      <c r="BS175" s="40"/>
      <c r="BT175" s="40"/>
      <c r="BU175" s="40"/>
      <c r="BV175" s="40"/>
      <c r="BW175" s="40"/>
      <c r="BX175" s="40"/>
      <c r="BY175" s="40"/>
      <c r="BZ175" s="40"/>
      <c r="CA175" s="40"/>
      <c r="CB175" s="40"/>
      <c r="CC175" s="40"/>
      <c r="CD175" s="40"/>
      <c r="CE175" s="40"/>
      <c r="CF175" s="40"/>
      <c r="CG175" s="40"/>
      <c r="CH175" s="40"/>
      <c r="CI175" s="40"/>
      <c r="CJ175" s="40"/>
      <c r="CK175" s="40"/>
      <c r="CL175" s="40"/>
      <c r="CM175" s="40"/>
      <c r="CN175" s="40"/>
      <c r="CO175" s="40"/>
      <c r="CP175" s="40"/>
      <c r="CQ175" s="40"/>
      <c r="CR175" s="40"/>
      <c r="CS175" s="40"/>
      <c r="CT175" s="40"/>
    </row>
    <row r="176" spans="3:98" x14ac:dyDescent="0.2"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40"/>
      <c r="AO176" s="40"/>
      <c r="AP176" s="40"/>
      <c r="AQ176" s="40"/>
      <c r="AR176" s="40"/>
      <c r="AS176" s="40"/>
      <c r="AT176" s="40"/>
      <c r="AU176" s="40"/>
      <c r="AV176" s="40"/>
      <c r="AW176" s="40"/>
      <c r="AX176" s="40"/>
      <c r="AY176" s="40"/>
      <c r="AZ176" s="40"/>
      <c r="BA176" s="40"/>
      <c r="BB176" s="40"/>
      <c r="BC176" s="40"/>
      <c r="BD176" s="40"/>
      <c r="BE176" s="40"/>
      <c r="BF176" s="40"/>
      <c r="BG176" s="40"/>
      <c r="BH176" s="40"/>
      <c r="BI176" s="40"/>
      <c r="BJ176" s="40"/>
      <c r="BK176" s="40"/>
      <c r="BL176" s="40"/>
      <c r="BM176" s="40"/>
      <c r="BN176" s="40"/>
      <c r="BO176" s="40"/>
      <c r="BP176" s="40"/>
      <c r="BQ176" s="40"/>
      <c r="BR176" s="40"/>
      <c r="BS176" s="40"/>
      <c r="BT176" s="40"/>
      <c r="BU176" s="40"/>
      <c r="BV176" s="40"/>
      <c r="BW176" s="40"/>
      <c r="BX176" s="40"/>
      <c r="BY176" s="40"/>
      <c r="BZ176" s="40"/>
      <c r="CA176" s="40"/>
      <c r="CB176" s="40"/>
      <c r="CC176" s="40"/>
      <c r="CD176" s="40"/>
      <c r="CE176" s="40"/>
      <c r="CF176" s="40"/>
      <c r="CG176" s="40"/>
      <c r="CH176" s="40"/>
      <c r="CI176" s="40"/>
      <c r="CJ176" s="40"/>
      <c r="CK176" s="40"/>
      <c r="CL176" s="40"/>
      <c r="CM176" s="40"/>
      <c r="CN176" s="40"/>
      <c r="CO176" s="40"/>
      <c r="CP176" s="40"/>
      <c r="CQ176" s="40"/>
      <c r="CR176" s="40"/>
      <c r="CS176" s="40"/>
      <c r="CT176" s="40"/>
    </row>
    <row r="177" spans="13:98" x14ac:dyDescent="0.2"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  <c r="AO177" s="40"/>
      <c r="AP177" s="40"/>
      <c r="AQ177" s="40"/>
      <c r="AR177" s="40"/>
      <c r="AS177" s="40"/>
      <c r="AT177" s="40"/>
      <c r="AU177" s="40"/>
      <c r="AV177" s="40"/>
      <c r="AW177" s="40"/>
      <c r="AX177" s="40"/>
      <c r="AY177" s="40"/>
      <c r="AZ177" s="40"/>
      <c r="BA177" s="40"/>
      <c r="BB177" s="40"/>
      <c r="BC177" s="40"/>
      <c r="BD177" s="40"/>
      <c r="BE177" s="40"/>
      <c r="BF177" s="40"/>
      <c r="BG177" s="40"/>
      <c r="BH177" s="40"/>
      <c r="BI177" s="40"/>
      <c r="BJ177" s="40"/>
      <c r="BK177" s="40"/>
      <c r="BL177" s="40"/>
      <c r="BM177" s="40"/>
      <c r="BN177" s="40"/>
      <c r="BO177" s="40"/>
      <c r="BP177" s="40"/>
      <c r="BQ177" s="40"/>
      <c r="BR177" s="40"/>
      <c r="BS177" s="40"/>
      <c r="BT177" s="40"/>
      <c r="BU177" s="40"/>
      <c r="BV177" s="40"/>
      <c r="BW177" s="40"/>
      <c r="BX177" s="40"/>
      <c r="BY177" s="40"/>
      <c r="BZ177" s="40"/>
      <c r="CA177" s="40"/>
      <c r="CB177" s="40"/>
      <c r="CC177" s="40"/>
      <c r="CD177" s="40"/>
      <c r="CE177" s="40"/>
      <c r="CF177" s="40"/>
      <c r="CG177" s="40"/>
      <c r="CH177" s="40"/>
      <c r="CI177" s="40"/>
      <c r="CJ177" s="40"/>
      <c r="CK177" s="40"/>
      <c r="CL177" s="40"/>
      <c r="CM177" s="40"/>
      <c r="CN177" s="40"/>
      <c r="CO177" s="40"/>
      <c r="CP177" s="40"/>
      <c r="CQ177" s="40"/>
      <c r="CR177" s="40"/>
      <c r="CS177" s="40"/>
      <c r="CT177" s="40"/>
    </row>
    <row r="178" spans="13:98" x14ac:dyDescent="0.2"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  <c r="AO178" s="40"/>
      <c r="AP178" s="40"/>
      <c r="AQ178" s="40"/>
      <c r="AR178" s="40"/>
      <c r="AS178" s="40"/>
      <c r="AT178" s="40"/>
      <c r="AU178" s="40"/>
      <c r="AV178" s="40"/>
      <c r="AW178" s="40"/>
      <c r="AX178" s="40"/>
      <c r="AY178" s="40"/>
      <c r="AZ178" s="40"/>
      <c r="BA178" s="40"/>
      <c r="BB178" s="40"/>
      <c r="BC178" s="40"/>
      <c r="BD178" s="40"/>
      <c r="BE178" s="40"/>
      <c r="BF178" s="40"/>
      <c r="BG178" s="40"/>
      <c r="BH178" s="40"/>
      <c r="BI178" s="40"/>
      <c r="BJ178" s="40"/>
      <c r="BK178" s="40"/>
      <c r="BL178" s="40"/>
      <c r="BM178" s="40"/>
      <c r="BN178" s="40"/>
      <c r="BO178" s="40"/>
      <c r="BP178" s="40"/>
      <c r="BQ178" s="40"/>
      <c r="BR178" s="40"/>
      <c r="BS178" s="40"/>
      <c r="BT178" s="40"/>
      <c r="BU178" s="40"/>
      <c r="BV178" s="40"/>
      <c r="BW178" s="40"/>
      <c r="BX178" s="40"/>
      <c r="BY178" s="40"/>
      <c r="BZ178" s="40"/>
      <c r="CA178" s="40"/>
      <c r="CB178" s="40"/>
      <c r="CC178" s="40"/>
      <c r="CD178" s="40"/>
      <c r="CE178" s="40"/>
      <c r="CF178" s="40"/>
      <c r="CG178" s="40"/>
      <c r="CH178" s="40"/>
      <c r="CI178" s="40"/>
      <c r="CJ178" s="40"/>
      <c r="CK178" s="40"/>
      <c r="CL178" s="40"/>
      <c r="CM178" s="40"/>
      <c r="CN178" s="40"/>
      <c r="CO178" s="40"/>
      <c r="CP178" s="40"/>
      <c r="CQ178" s="40"/>
      <c r="CR178" s="40"/>
      <c r="CS178" s="40"/>
      <c r="CT178" s="40"/>
    </row>
    <row r="179" spans="13:98" x14ac:dyDescent="0.2"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40"/>
      <c r="AO179" s="40"/>
      <c r="AP179" s="40"/>
      <c r="AQ179" s="40"/>
      <c r="AR179" s="40"/>
      <c r="AS179" s="40"/>
      <c r="AT179" s="40"/>
      <c r="AU179" s="40"/>
      <c r="AV179" s="40"/>
      <c r="AW179" s="40"/>
      <c r="AX179" s="40"/>
      <c r="AY179" s="40"/>
      <c r="AZ179" s="40"/>
      <c r="BA179" s="40"/>
      <c r="BB179" s="40"/>
      <c r="BC179" s="40"/>
      <c r="BD179" s="40"/>
      <c r="BE179" s="40"/>
      <c r="BF179" s="40"/>
      <c r="BG179" s="40"/>
      <c r="BH179" s="40"/>
      <c r="BI179" s="40"/>
      <c r="BJ179" s="40"/>
      <c r="BK179" s="40"/>
      <c r="BL179" s="40"/>
      <c r="BM179" s="40"/>
      <c r="BN179" s="40"/>
      <c r="BO179" s="40"/>
      <c r="BP179" s="40"/>
      <c r="BQ179" s="40"/>
      <c r="BR179" s="40"/>
      <c r="BS179" s="40"/>
      <c r="BT179" s="40"/>
      <c r="BU179" s="40"/>
      <c r="BV179" s="40"/>
      <c r="BW179" s="40"/>
      <c r="BX179" s="40"/>
      <c r="BY179" s="40"/>
      <c r="BZ179" s="40"/>
      <c r="CA179" s="40"/>
      <c r="CB179" s="40"/>
      <c r="CC179" s="40"/>
      <c r="CD179" s="40"/>
      <c r="CE179" s="40"/>
      <c r="CF179" s="40"/>
      <c r="CG179" s="40"/>
      <c r="CH179" s="40"/>
      <c r="CI179" s="40"/>
      <c r="CJ179" s="40"/>
      <c r="CK179" s="40"/>
      <c r="CL179" s="40"/>
      <c r="CM179" s="40"/>
      <c r="CN179" s="40"/>
      <c r="CO179" s="40"/>
      <c r="CP179" s="40"/>
      <c r="CQ179" s="40"/>
      <c r="CR179" s="40"/>
      <c r="CS179" s="40"/>
      <c r="CT179" s="40"/>
    </row>
    <row r="180" spans="13:98" x14ac:dyDescent="0.2"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  <c r="AO180" s="40"/>
      <c r="AP180" s="40"/>
      <c r="AQ180" s="40"/>
      <c r="AR180" s="40"/>
      <c r="AS180" s="40"/>
      <c r="AT180" s="40"/>
      <c r="AU180" s="40"/>
      <c r="AV180" s="40"/>
      <c r="AW180" s="40"/>
      <c r="AX180" s="40"/>
      <c r="AY180" s="40"/>
      <c r="AZ180" s="40"/>
      <c r="BA180" s="40"/>
      <c r="BB180" s="40"/>
      <c r="BC180" s="40"/>
      <c r="BD180" s="40"/>
      <c r="BE180" s="40"/>
      <c r="BF180" s="40"/>
      <c r="BG180" s="40"/>
      <c r="BH180" s="40"/>
      <c r="BI180" s="40"/>
      <c r="BJ180" s="40"/>
      <c r="BK180" s="40"/>
      <c r="BL180" s="40"/>
      <c r="BM180" s="40"/>
      <c r="BN180" s="40"/>
      <c r="BO180" s="40"/>
      <c r="BP180" s="40"/>
      <c r="BQ180" s="40"/>
      <c r="BR180" s="40"/>
      <c r="BS180" s="40"/>
      <c r="BT180" s="40"/>
      <c r="BU180" s="40"/>
      <c r="BV180" s="40"/>
      <c r="BW180" s="40"/>
      <c r="BX180" s="40"/>
      <c r="BY180" s="40"/>
      <c r="BZ180" s="40"/>
      <c r="CA180" s="40"/>
      <c r="CB180" s="40"/>
      <c r="CC180" s="40"/>
      <c r="CD180" s="40"/>
      <c r="CE180" s="40"/>
      <c r="CF180" s="40"/>
      <c r="CG180" s="40"/>
      <c r="CH180" s="40"/>
      <c r="CI180" s="40"/>
      <c r="CJ180" s="40"/>
      <c r="CK180" s="40"/>
      <c r="CL180" s="40"/>
      <c r="CM180" s="40"/>
      <c r="CN180" s="40"/>
      <c r="CO180" s="40"/>
      <c r="CP180" s="40"/>
      <c r="CQ180" s="40"/>
      <c r="CR180" s="40"/>
      <c r="CS180" s="40"/>
      <c r="CT180" s="40"/>
    </row>
    <row r="181" spans="13:98" x14ac:dyDescent="0.2"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  <c r="AO181" s="40"/>
      <c r="AP181" s="40"/>
      <c r="AQ181" s="40"/>
      <c r="AR181" s="40"/>
      <c r="AS181" s="40"/>
      <c r="AT181" s="40"/>
      <c r="AU181" s="40"/>
      <c r="AV181" s="40"/>
      <c r="AW181" s="40"/>
      <c r="AX181" s="40"/>
      <c r="AY181" s="40"/>
      <c r="AZ181" s="40"/>
      <c r="BA181" s="40"/>
      <c r="BB181" s="40"/>
      <c r="BC181" s="40"/>
      <c r="BD181" s="40"/>
      <c r="BE181" s="40"/>
      <c r="BF181" s="40"/>
      <c r="BG181" s="40"/>
      <c r="BH181" s="40"/>
      <c r="BI181" s="40"/>
      <c r="BJ181" s="40"/>
      <c r="BK181" s="40"/>
      <c r="BL181" s="40"/>
      <c r="BM181" s="40"/>
      <c r="BN181" s="40"/>
      <c r="BO181" s="40"/>
      <c r="BP181" s="40"/>
      <c r="BQ181" s="40"/>
      <c r="BR181" s="40"/>
      <c r="BS181" s="40"/>
      <c r="BT181" s="40"/>
      <c r="BU181" s="40"/>
      <c r="BV181" s="40"/>
      <c r="BW181" s="40"/>
      <c r="BX181" s="40"/>
      <c r="BY181" s="40"/>
      <c r="BZ181" s="40"/>
      <c r="CA181" s="40"/>
      <c r="CB181" s="40"/>
      <c r="CC181" s="40"/>
      <c r="CD181" s="40"/>
      <c r="CE181" s="40"/>
      <c r="CF181" s="40"/>
      <c r="CG181" s="40"/>
      <c r="CH181" s="40"/>
      <c r="CI181" s="40"/>
      <c r="CJ181" s="40"/>
      <c r="CK181" s="40"/>
      <c r="CL181" s="40"/>
      <c r="CM181" s="40"/>
      <c r="CN181" s="40"/>
      <c r="CO181" s="40"/>
      <c r="CP181" s="40"/>
      <c r="CQ181" s="40"/>
      <c r="CR181" s="40"/>
      <c r="CS181" s="40"/>
      <c r="CT181" s="40"/>
    </row>
    <row r="182" spans="13:98" x14ac:dyDescent="0.2"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  <c r="AO182" s="40"/>
      <c r="AP182" s="40"/>
      <c r="AQ182" s="40"/>
      <c r="AR182" s="40"/>
      <c r="AS182" s="40"/>
      <c r="AT182" s="40"/>
      <c r="AU182" s="40"/>
      <c r="AV182" s="40"/>
      <c r="AW182" s="40"/>
      <c r="AX182" s="40"/>
      <c r="AY182" s="40"/>
      <c r="AZ182" s="40"/>
      <c r="BA182" s="40"/>
      <c r="BB182" s="40"/>
      <c r="BC182" s="40"/>
      <c r="BD182" s="40"/>
      <c r="BE182" s="40"/>
      <c r="BF182" s="40"/>
      <c r="BG182" s="40"/>
      <c r="BH182" s="40"/>
      <c r="BI182" s="40"/>
      <c r="BJ182" s="40"/>
      <c r="BK182" s="40"/>
      <c r="BL182" s="40"/>
      <c r="BM182" s="40"/>
      <c r="BN182" s="40"/>
      <c r="BO182" s="40"/>
      <c r="BP182" s="40"/>
      <c r="BQ182" s="40"/>
      <c r="BR182" s="40"/>
      <c r="BS182" s="40"/>
      <c r="BT182" s="40"/>
      <c r="BU182" s="40"/>
      <c r="BV182" s="40"/>
      <c r="BW182" s="40"/>
      <c r="BX182" s="40"/>
      <c r="BY182" s="40"/>
      <c r="BZ182" s="40"/>
      <c r="CA182" s="40"/>
      <c r="CB182" s="40"/>
      <c r="CC182" s="40"/>
      <c r="CD182" s="40"/>
      <c r="CE182" s="40"/>
      <c r="CF182" s="40"/>
      <c r="CG182" s="40"/>
      <c r="CH182" s="40"/>
      <c r="CI182" s="40"/>
      <c r="CJ182" s="40"/>
      <c r="CK182" s="40"/>
      <c r="CL182" s="40"/>
      <c r="CM182" s="40"/>
      <c r="CN182" s="40"/>
      <c r="CO182" s="40"/>
      <c r="CP182" s="40"/>
      <c r="CQ182" s="40"/>
      <c r="CR182" s="40"/>
      <c r="CS182" s="40"/>
      <c r="CT182" s="40"/>
    </row>
    <row r="183" spans="13:98" x14ac:dyDescent="0.2"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40"/>
      <c r="AO183" s="40"/>
      <c r="AP183" s="40"/>
      <c r="AQ183" s="40"/>
      <c r="AR183" s="40"/>
      <c r="AS183" s="40"/>
      <c r="AT183" s="40"/>
      <c r="AU183" s="40"/>
      <c r="AV183" s="40"/>
      <c r="AW183" s="40"/>
      <c r="AX183" s="40"/>
      <c r="AY183" s="40"/>
      <c r="AZ183" s="40"/>
      <c r="BA183" s="40"/>
      <c r="BB183" s="40"/>
      <c r="BC183" s="40"/>
      <c r="BD183" s="40"/>
      <c r="BE183" s="40"/>
      <c r="BF183" s="40"/>
      <c r="BG183" s="40"/>
      <c r="BH183" s="40"/>
      <c r="BI183" s="40"/>
      <c r="BJ183" s="40"/>
      <c r="BK183" s="40"/>
      <c r="BL183" s="40"/>
      <c r="BM183" s="40"/>
      <c r="BN183" s="40"/>
      <c r="BO183" s="40"/>
      <c r="BP183" s="40"/>
      <c r="BQ183" s="40"/>
      <c r="BR183" s="40"/>
      <c r="BS183" s="40"/>
      <c r="BT183" s="40"/>
      <c r="BU183" s="40"/>
      <c r="BV183" s="40"/>
      <c r="BW183" s="40"/>
      <c r="BX183" s="40"/>
      <c r="BY183" s="40"/>
      <c r="BZ183" s="40"/>
      <c r="CA183" s="40"/>
      <c r="CB183" s="40"/>
      <c r="CC183" s="40"/>
      <c r="CD183" s="40"/>
      <c r="CE183" s="40"/>
      <c r="CF183" s="40"/>
      <c r="CG183" s="40"/>
      <c r="CH183" s="40"/>
      <c r="CI183" s="40"/>
      <c r="CJ183" s="40"/>
      <c r="CK183" s="40"/>
      <c r="CL183" s="40"/>
      <c r="CM183" s="40"/>
      <c r="CN183" s="40"/>
      <c r="CO183" s="40"/>
      <c r="CP183" s="40"/>
      <c r="CQ183" s="40"/>
      <c r="CR183" s="40"/>
      <c r="CS183" s="40"/>
      <c r="CT183" s="40"/>
    </row>
    <row r="184" spans="13:98" x14ac:dyDescent="0.2"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  <c r="AR184" s="40"/>
      <c r="AS184" s="40"/>
      <c r="AT184" s="40"/>
      <c r="AU184" s="40"/>
      <c r="AV184" s="40"/>
      <c r="AW184" s="40"/>
      <c r="AX184" s="40"/>
      <c r="AY184" s="40"/>
      <c r="AZ184" s="40"/>
      <c r="BA184" s="40"/>
      <c r="BB184" s="40"/>
      <c r="BC184" s="40"/>
      <c r="BD184" s="40"/>
      <c r="BE184" s="40"/>
      <c r="BF184" s="40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  <c r="BT184" s="40"/>
      <c r="BU184" s="40"/>
      <c r="BV184" s="40"/>
      <c r="BW184" s="40"/>
      <c r="BX184" s="40"/>
      <c r="BY184" s="40"/>
      <c r="BZ184" s="40"/>
      <c r="CA184" s="40"/>
      <c r="CB184" s="40"/>
      <c r="CC184" s="40"/>
      <c r="CD184" s="40"/>
      <c r="CE184" s="40"/>
      <c r="CF184" s="40"/>
      <c r="CG184" s="40"/>
      <c r="CH184" s="40"/>
      <c r="CI184" s="40"/>
      <c r="CJ184" s="40"/>
      <c r="CK184" s="40"/>
      <c r="CL184" s="40"/>
      <c r="CM184" s="40"/>
      <c r="CN184" s="40"/>
      <c r="CO184" s="40"/>
      <c r="CP184" s="40"/>
      <c r="CQ184" s="40"/>
      <c r="CR184" s="40"/>
      <c r="CS184" s="40"/>
      <c r="CT184" s="40"/>
    </row>
    <row r="185" spans="13:98" x14ac:dyDescent="0.2"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  <c r="AO185" s="40"/>
      <c r="AP185" s="40"/>
      <c r="AQ185" s="40"/>
      <c r="AR185" s="40"/>
      <c r="AS185" s="40"/>
      <c r="AT185" s="40"/>
      <c r="AU185" s="40"/>
      <c r="AV185" s="40"/>
      <c r="AW185" s="40"/>
      <c r="AX185" s="40"/>
      <c r="AY185" s="40"/>
      <c r="AZ185" s="40"/>
      <c r="BA185" s="40"/>
      <c r="BB185" s="40"/>
      <c r="BC185" s="40"/>
      <c r="BD185" s="40"/>
      <c r="BE185" s="40"/>
      <c r="BF185" s="40"/>
      <c r="BG185" s="40"/>
      <c r="BH185" s="40"/>
      <c r="BI185" s="40"/>
      <c r="BJ185" s="40"/>
      <c r="BK185" s="40"/>
      <c r="BL185" s="40"/>
      <c r="BM185" s="40"/>
      <c r="BN185" s="40"/>
      <c r="BO185" s="40"/>
      <c r="BP185" s="40"/>
      <c r="BQ185" s="40"/>
      <c r="BR185" s="40"/>
      <c r="BS185" s="40"/>
      <c r="BT185" s="40"/>
      <c r="BU185" s="40"/>
      <c r="BV185" s="40"/>
      <c r="BW185" s="40"/>
      <c r="BX185" s="40"/>
      <c r="BY185" s="40"/>
      <c r="BZ185" s="40"/>
      <c r="CA185" s="40"/>
      <c r="CB185" s="40"/>
      <c r="CC185" s="40"/>
      <c r="CD185" s="40"/>
      <c r="CE185" s="40"/>
      <c r="CF185" s="40"/>
      <c r="CG185" s="40"/>
      <c r="CH185" s="40"/>
      <c r="CI185" s="40"/>
      <c r="CJ185" s="40"/>
      <c r="CK185" s="40"/>
      <c r="CL185" s="40"/>
      <c r="CM185" s="40"/>
      <c r="CN185" s="40"/>
      <c r="CO185" s="40"/>
      <c r="CP185" s="40"/>
      <c r="CQ185" s="40"/>
      <c r="CR185" s="40"/>
      <c r="CS185" s="40"/>
      <c r="CT185" s="40"/>
    </row>
    <row r="186" spans="13:98" x14ac:dyDescent="0.2"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  <c r="AR186" s="40"/>
      <c r="AS186" s="40"/>
      <c r="AT186" s="40"/>
      <c r="AU186" s="40"/>
      <c r="AV186" s="40"/>
      <c r="AW186" s="40"/>
      <c r="AX186" s="40"/>
      <c r="AY186" s="40"/>
      <c r="AZ186" s="40"/>
      <c r="BA186" s="40"/>
      <c r="BB186" s="40"/>
      <c r="BC186" s="40"/>
      <c r="BD186" s="40"/>
      <c r="BE186" s="40"/>
      <c r="BF186" s="40"/>
      <c r="BG186" s="40"/>
      <c r="BH186" s="40"/>
      <c r="BI186" s="40"/>
      <c r="BJ186" s="40"/>
      <c r="BK186" s="40"/>
      <c r="BL186" s="40"/>
      <c r="BM186" s="40"/>
      <c r="BN186" s="40"/>
      <c r="BO186" s="40"/>
      <c r="BP186" s="40"/>
      <c r="BQ186" s="40"/>
      <c r="BR186" s="40"/>
      <c r="BS186" s="40"/>
      <c r="BT186" s="40"/>
      <c r="BU186" s="40"/>
      <c r="BV186" s="40"/>
      <c r="BW186" s="40"/>
      <c r="BX186" s="40"/>
      <c r="BY186" s="40"/>
      <c r="BZ186" s="40"/>
      <c r="CA186" s="40"/>
      <c r="CB186" s="40"/>
      <c r="CC186" s="40"/>
      <c r="CD186" s="40"/>
      <c r="CE186" s="40"/>
      <c r="CF186" s="40"/>
      <c r="CG186" s="40"/>
      <c r="CH186" s="40"/>
      <c r="CI186" s="40"/>
      <c r="CJ186" s="40"/>
      <c r="CK186" s="40"/>
      <c r="CL186" s="40"/>
      <c r="CM186" s="40"/>
      <c r="CN186" s="40"/>
      <c r="CO186" s="40"/>
      <c r="CP186" s="40"/>
      <c r="CQ186" s="40"/>
      <c r="CR186" s="40"/>
      <c r="CS186" s="40"/>
      <c r="CT186" s="40"/>
    </row>
    <row r="187" spans="13:98" x14ac:dyDescent="0.2"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  <c r="AO187" s="40"/>
      <c r="AP187" s="40"/>
      <c r="AQ187" s="40"/>
      <c r="AR187" s="40"/>
      <c r="AS187" s="40"/>
      <c r="AT187" s="40"/>
      <c r="AU187" s="40"/>
      <c r="AV187" s="40"/>
      <c r="AW187" s="40"/>
      <c r="AX187" s="40"/>
      <c r="AY187" s="40"/>
      <c r="AZ187" s="40"/>
      <c r="BA187" s="40"/>
      <c r="BB187" s="40"/>
      <c r="BC187" s="40"/>
      <c r="BD187" s="40"/>
      <c r="BE187" s="40"/>
      <c r="BF187" s="40"/>
      <c r="BG187" s="40"/>
      <c r="BH187" s="40"/>
      <c r="BI187" s="40"/>
      <c r="BJ187" s="40"/>
      <c r="BK187" s="40"/>
      <c r="BL187" s="40"/>
      <c r="BM187" s="40"/>
      <c r="BN187" s="40"/>
      <c r="BO187" s="40"/>
      <c r="BP187" s="40"/>
      <c r="BQ187" s="40"/>
      <c r="BR187" s="40"/>
      <c r="BS187" s="40"/>
      <c r="BT187" s="40"/>
      <c r="BU187" s="40"/>
      <c r="BV187" s="40"/>
      <c r="BW187" s="40"/>
      <c r="BX187" s="40"/>
      <c r="BY187" s="40"/>
      <c r="BZ187" s="40"/>
      <c r="CA187" s="40"/>
      <c r="CB187" s="40"/>
      <c r="CC187" s="40"/>
      <c r="CD187" s="40"/>
      <c r="CE187" s="40"/>
      <c r="CF187" s="40"/>
      <c r="CG187" s="40"/>
      <c r="CH187" s="40"/>
      <c r="CI187" s="40"/>
      <c r="CJ187" s="40"/>
      <c r="CK187" s="40"/>
      <c r="CL187" s="40"/>
      <c r="CM187" s="40"/>
      <c r="CN187" s="40"/>
      <c r="CO187" s="40"/>
      <c r="CP187" s="40"/>
      <c r="CQ187" s="40"/>
      <c r="CR187" s="40"/>
      <c r="CS187" s="40"/>
      <c r="CT187" s="40"/>
    </row>
    <row r="188" spans="13:98" x14ac:dyDescent="0.2"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40"/>
      <c r="AO188" s="40"/>
      <c r="AP188" s="40"/>
      <c r="AQ188" s="40"/>
      <c r="AR188" s="40"/>
      <c r="AS188" s="40"/>
      <c r="AT188" s="40"/>
      <c r="AU188" s="40"/>
      <c r="AV188" s="40"/>
      <c r="AW188" s="40"/>
      <c r="AX188" s="40"/>
      <c r="AY188" s="40"/>
      <c r="AZ188" s="40"/>
      <c r="BA188" s="40"/>
      <c r="BB188" s="40"/>
      <c r="BC188" s="40"/>
      <c r="BD188" s="40"/>
      <c r="BE188" s="40"/>
      <c r="BF188" s="40"/>
      <c r="BG188" s="40"/>
      <c r="BH188" s="40"/>
      <c r="BI188" s="40"/>
      <c r="BJ188" s="40"/>
      <c r="BK188" s="40"/>
      <c r="BL188" s="40"/>
      <c r="BM188" s="40"/>
      <c r="BN188" s="40"/>
      <c r="BO188" s="40"/>
      <c r="BP188" s="40"/>
      <c r="BQ188" s="40"/>
      <c r="BR188" s="40"/>
      <c r="BS188" s="40"/>
      <c r="BT188" s="40"/>
      <c r="BU188" s="40"/>
      <c r="BV188" s="40"/>
      <c r="BW188" s="40"/>
      <c r="BX188" s="40"/>
      <c r="BY188" s="40"/>
      <c r="BZ188" s="40"/>
      <c r="CA188" s="40"/>
      <c r="CB188" s="40"/>
      <c r="CC188" s="40"/>
      <c r="CD188" s="40"/>
      <c r="CE188" s="40"/>
      <c r="CF188" s="40"/>
      <c r="CG188" s="40"/>
      <c r="CH188" s="40"/>
      <c r="CI188" s="40"/>
      <c r="CJ188" s="40"/>
      <c r="CK188" s="40"/>
      <c r="CL188" s="40"/>
      <c r="CM188" s="40"/>
      <c r="CN188" s="40"/>
      <c r="CO188" s="40"/>
      <c r="CP188" s="40"/>
      <c r="CQ188" s="40"/>
      <c r="CR188" s="40"/>
      <c r="CS188" s="40"/>
      <c r="CT188" s="40"/>
    </row>
    <row r="189" spans="13:98" x14ac:dyDescent="0.2"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0"/>
      <c r="BD189" s="40"/>
      <c r="BE189" s="40"/>
      <c r="BF189" s="40"/>
      <c r="BG189" s="40"/>
      <c r="BH189" s="40"/>
      <c r="BI189" s="40"/>
      <c r="BJ189" s="40"/>
      <c r="BK189" s="40"/>
      <c r="BL189" s="40"/>
      <c r="BM189" s="40"/>
      <c r="BN189" s="40"/>
      <c r="BO189" s="40"/>
      <c r="BP189" s="40"/>
      <c r="BQ189" s="40"/>
      <c r="BR189" s="40"/>
      <c r="BS189" s="40"/>
      <c r="BT189" s="40"/>
      <c r="BU189" s="40"/>
      <c r="BV189" s="40"/>
      <c r="BW189" s="40"/>
      <c r="BX189" s="40"/>
      <c r="BY189" s="40"/>
      <c r="BZ189" s="40"/>
      <c r="CA189" s="40"/>
      <c r="CB189" s="40"/>
      <c r="CC189" s="40"/>
      <c r="CD189" s="40"/>
      <c r="CE189" s="40"/>
      <c r="CF189" s="40"/>
      <c r="CG189" s="40"/>
      <c r="CH189" s="40"/>
      <c r="CI189" s="40"/>
      <c r="CJ189" s="40"/>
      <c r="CK189" s="40"/>
      <c r="CL189" s="40"/>
      <c r="CM189" s="40"/>
      <c r="CN189" s="40"/>
      <c r="CO189" s="40"/>
      <c r="CP189" s="40"/>
      <c r="CQ189" s="40"/>
      <c r="CR189" s="40"/>
      <c r="CS189" s="40"/>
      <c r="CT189" s="40"/>
    </row>
    <row r="190" spans="13:98" x14ac:dyDescent="0.2"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40"/>
      <c r="AO190" s="40"/>
      <c r="AP190" s="40"/>
      <c r="AQ190" s="40"/>
      <c r="AR190" s="40"/>
      <c r="AS190" s="40"/>
      <c r="AT190" s="40"/>
      <c r="AU190" s="40"/>
      <c r="AV190" s="40"/>
      <c r="AW190" s="40"/>
      <c r="AX190" s="40"/>
      <c r="AY190" s="40"/>
      <c r="AZ190" s="40"/>
      <c r="BA190" s="40"/>
      <c r="BB190" s="40"/>
      <c r="BC190" s="40"/>
      <c r="BD190" s="40"/>
      <c r="BE190" s="40"/>
      <c r="BF190" s="40"/>
      <c r="BG190" s="40"/>
      <c r="BH190" s="40"/>
      <c r="BI190" s="40"/>
      <c r="BJ190" s="40"/>
      <c r="BK190" s="40"/>
      <c r="BL190" s="40"/>
      <c r="BM190" s="40"/>
      <c r="BN190" s="40"/>
      <c r="BO190" s="40"/>
      <c r="BP190" s="40"/>
      <c r="BQ190" s="40"/>
      <c r="BR190" s="40"/>
      <c r="BS190" s="40"/>
      <c r="BT190" s="40"/>
      <c r="BU190" s="40"/>
      <c r="BV190" s="40"/>
      <c r="BW190" s="40"/>
      <c r="BX190" s="40"/>
      <c r="BY190" s="40"/>
      <c r="BZ190" s="40"/>
      <c r="CA190" s="40"/>
      <c r="CB190" s="40"/>
      <c r="CC190" s="40"/>
      <c r="CD190" s="40"/>
      <c r="CE190" s="40"/>
      <c r="CF190" s="40"/>
      <c r="CG190" s="40"/>
      <c r="CH190" s="40"/>
      <c r="CI190" s="40"/>
      <c r="CJ190" s="40"/>
      <c r="CK190" s="40"/>
      <c r="CL190" s="40"/>
      <c r="CM190" s="40"/>
      <c r="CN190" s="40"/>
      <c r="CO190" s="40"/>
      <c r="CP190" s="40"/>
      <c r="CQ190" s="40"/>
      <c r="CR190" s="40"/>
      <c r="CS190" s="40"/>
      <c r="CT190" s="40"/>
    </row>
    <row r="191" spans="13:98" x14ac:dyDescent="0.2"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  <c r="AO191" s="40"/>
      <c r="AP191" s="40"/>
      <c r="AQ191" s="40"/>
      <c r="AR191" s="40"/>
      <c r="AS191" s="40"/>
      <c r="AT191" s="40"/>
      <c r="AU191" s="40"/>
      <c r="AV191" s="40"/>
      <c r="AW191" s="40"/>
      <c r="AX191" s="40"/>
      <c r="AY191" s="40"/>
      <c r="AZ191" s="40"/>
      <c r="BA191" s="40"/>
      <c r="BB191" s="40"/>
      <c r="BC191" s="40"/>
      <c r="BD191" s="40"/>
      <c r="BE191" s="40"/>
      <c r="BF191" s="40"/>
      <c r="BG191" s="40"/>
      <c r="BH191" s="40"/>
      <c r="BI191" s="40"/>
      <c r="BJ191" s="40"/>
      <c r="BK191" s="40"/>
      <c r="BL191" s="40"/>
      <c r="BM191" s="40"/>
      <c r="BN191" s="40"/>
      <c r="BO191" s="40"/>
      <c r="BP191" s="40"/>
      <c r="BQ191" s="40"/>
      <c r="BR191" s="40"/>
      <c r="BS191" s="40"/>
      <c r="BT191" s="40"/>
      <c r="BU191" s="40"/>
      <c r="BV191" s="40"/>
      <c r="BW191" s="40"/>
      <c r="BX191" s="40"/>
      <c r="BY191" s="40"/>
      <c r="BZ191" s="40"/>
      <c r="CA191" s="40"/>
      <c r="CB191" s="40"/>
      <c r="CC191" s="40"/>
      <c r="CD191" s="40"/>
      <c r="CE191" s="40"/>
      <c r="CF191" s="40"/>
      <c r="CG191" s="40"/>
      <c r="CH191" s="40"/>
      <c r="CI191" s="40"/>
      <c r="CJ191" s="40"/>
      <c r="CK191" s="40"/>
      <c r="CL191" s="40"/>
      <c r="CM191" s="40"/>
      <c r="CN191" s="40"/>
      <c r="CO191" s="40"/>
      <c r="CP191" s="40"/>
      <c r="CQ191" s="40"/>
      <c r="CR191" s="40"/>
      <c r="CS191" s="40"/>
      <c r="CT191" s="40"/>
    </row>
    <row r="192" spans="13:98" x14ac:dyDescent="0.2"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AX192" s="40"/>
      <c r="AY192" s="40"/>
      <c r="AZ192" s="40"/>
      <c r="BA192" s="40"/>
      <c r="BB192" s="40"/>
      <c r="BC192" s="40"/>
      <c r="BD192" s="40"/>
      <c r="BE192" s="40"/>
      <c r="BF192" s="40"/>
      <c r="BG192" s="40"/>
      <c r="BH192" s="40"/>
      <c r="BI192" s="40"/>
      <c r="BJ192" s="40"/>
      <c r="BK192" s="40"/>
      <c r="BL192" s="40"/>
      <c r="BM192" s="40"/>
      <c r="BN192" s="40"/>
      <c r="BO192" s="40"/>
      <c r="BP192" s="40"/>
      <c r="BQ192" s="40"/>
      <c r="BR192" s="40"/>
      <c r="BS192" s="40"/>
      <c r="BT192" s="40"/>
      <c r="BU192" s="40"/>
      <c r="BV192" s="40"/>
      <c r="BW192" s="40"/>
      <c r="BX192" s="40"/>
      <c r="BY192" s="40"/>
      <c r="BZ192" s="40"/>
      <c r="CA192" s="40"/>
      <c r="CB192" s="40"/>
      <c r="CC192" s="40"/>
      <c r="CD192" s="40"/>
      <c r="CE192" s="40"/>
      <c r="CF192" s="40"/>
      <c r="CG192" s="40"/>
      <c r="CH192" s="40"/>
      <c r="CI192" s="40"/>
      <c r="CJ192" s="40"/>
      <c r="CK192" s="40"/>
      <c r="CL192" s="40"/>
      <c r="CM192" s="40"/>
      <c r="CN192" s="40"/>
      <c r="CO192" s="40"/>
      <c r="CP192" s="40"/>
      <c r="CQ192" s="40"/>
      <c r="CR192" s="40"/>
      <c r="CS192" s="40"/>
      <c r="CT192" s="40"/>
    </row>
    <row r="193" spans="13:98" x14ac:dyDescent="0.2"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40"/>
      <c r="BD193" s="40"/>
      <c r="BE193" s="40"/>
      <c r="BF193" s="40"/>
      <c r="BG193" s="40"/>
      <c r="BH193" s="40"/>
      <c r="BI193" s="40"/>
      <c r="BJ193" s="40"/>
      <c r="BK193" s="40"/>
      <c r="BL193" s="40"/>
      <c r="BM193" s="40"/>
      <c r="BN193" s="40"/>
      <c r="BO193" s="40"/>
      <c r="BP193" s="40"/>
      <c r="BQ193" s="40"/>
      <c r="BR193" s="40"/>
      <c r="BS193" s="40"/>
      <c r="BT193" s="40"/>
      <c r="BU193" s="40"/>
      <c r="BV193" s="40"/>
      <c r="BW193" s="40"/>
      <c r="BX193" s="40"/>
      <c r="BY193" s="40"/>
      <c r="BZ193" s="40"/>
      <c r="CA193" s="40"/>
      <c r="CB193" s="40"/>
      <c r="CC193" s="40"/>
      <c r="CD193" s="40"/>
      <c r="CE193" s="40"/>
      <c r="CF193" s="40"/>
      <c r="CG193" s="40"/>
      <c r="CH193" s="40"/>
      <c r="CI193" s="40"/>
      <c r="CJ193" s="40"/>
      <c r="CK193" s="40"/>
      <c r="CL193" s="40"/>
      <c r="CM193" s="40"/>
      <c r="CN193" s="40"/>
      <c r="CO193" s="40"/>
      <c r="CP193" s="40"/>
      <c r="CQ193" s="40"/>
      <c r="CR193" s="40"/>
      <c r="CS193" s="40"/>
      <c r="CT193" s="40"/>
    </row>
    <row r="194" spans="13:98" x14ac:dyDescent="0.2"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40"/>
      <c r="AO194" s="40"/>
      <c r="AP194" s="40"/>
      <c r="AQ194" s="40"/>
      <c r="AR194" s="40"/>
      <c r="AS194" s="40"/>
      <c r="AT194" s="40"/>
      <c r="AU194" s="40"/>
      <c r="AV194" s="40"/>
      <c r="AW194" s="40"/>
      <c r="AX194" s="40"/>
      <c r="AY194" s="40"/>
      <c r="AZ194" s="40"/>
      <c r="BA194" s="40"/>
      <c r="BB194" s="40"/>
      <c r="BC194" s="40"/>
      <c r="BD194" s="40"/>
      <c r="BE194" s="40"/>
      <c r="BF194" s="40"/>
      <c r="BG194" s="40"/>
      <c r="BH194" s="40"/>
      <c r="BI194" s="40"/>
      <c r="BJ194" s="40"/>
      <c r="BK194" s="40"/>
      <c r="BL194" s="40"/>
      <c r="BM194" s="40"/>
      <c r="BN194" s="40"/>
      <c r="BO194" s="40"/>
      <c r="BP194" s="40"/>
      <c r="BQ194" s="40"/>
      <c r="BR194" s="40"/>
      <c r="BS194" s="40"/>
      <c r="BT194" s="40"/>
      <c r="BU194" s="40"/>
      <c r="BV194" s="40"/>
      <c r="BW194" s="40"/>
      <c r="BX194" s="40"/>
      <c r="BY194" s="40"/>
      <c r="BZ194" s="40"/>
      <c r="CA194" s="40"/>
      <c r="CB194" s="40"/>
      <c r="CC194" s="40"/>
      <c r="CD194" s="40"/>
      <c r="CE194" s="40"/>
      <c r="CF194" s="40"/>
      <c r="CG194" s="40"/>
      <c r="CH194" s="40"/>
      <c r="CI194" s="40"/>
      <c r="CJ194" s="40"/>
      <c r="CK194" s="40"/>
      <c r="CL194" s="40"/>
      <c r="CM194" s="40"/>
      <c r="CN194" s="40"/>
      <c r="CO194" s="40"/>
      <c r="CP194" s="40"/>
      <c r="CQ194" s="40"/>
      <c r="CR194" s="40"/>
      <c r="CS194" s="40"/>
      <c r="CT194" s="40"/>
    </row>
    <row r="195" spans="13:98" x14ac:dyDescent="0.2"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  <c r="AR195" s="40"/>
      <c r="AS195" s="40"/>
      <c r="AT195" s="40"/>
      <c r="AU195" s="40"/>
      <c r="AV195" s="40"/>
      <c r="AW195" s="40"/>
      <c r="AX195" s="40"/>
      <c r="AY195" s="40"/>
      <c r="AZ195" s="40"/>
      <c r="BA195" s="40"/>
      <c r="BB195" s="40"/>
      <c r="BC195" s="40"/>
      <c r="BD195" s="40"/>
      <c r="BE195" s="40"/>
      <c r="BF195" s="40"/>
      <c r="BG195" s="40"/>
      <c r="BH195" s="40"/>
      <c r="BI195" s="40"/>
      <c r="BJ195" s="40"/>
      <c r="BK195" s="40"/>
      <c r="BL195" s="40"/>
      <c r="BM195" s="40"/>
      <c r="BN195" s="40"/>
      <c r="BO195" s="40"/>
      <c r="BP195" s="40"/>
      <c r="BQ195" s="40"/>
      <c r="BR195" s="40"/>
      <c r="BS195" s="40"/>
      <c r="BT195" s="40"/>
      <c r="BU195" s="40"/>
      <c r="BV195" s="40"/>
      <c r="BW195" s="40"/>
      <c r="BX195" s="40"/>
      <c r="BY195" s="40"/>
      <c r="BZ195" s="40"/>
      <c r="CA195" s="40"/>
      <c r="CB195" s="40"/>
      <c r="CC195" s="40"/>
      <c r="CD195" s="40"/>
      <c r="CE195" s="40"/>
      <c r="CF195" s="40"/>
      <c r="CG195" s="40"/>
      <c r="CH195" s="40"/>
      <c r="CI195" s="40"/>
      <c r="CJ195" s="40"/>
      <c r="CK195" s="40"/>
      <c r="CL195" s="40"/>
      <c r="CM195" s="40"/>
      <c r="CN195" s="40"/>
      <c r="CO195" s="40"/>
      <c r="CP195" s="40"/>
      <c r="CQ195" s="40"/>
      <c r="CR195" s="40"/>
      <c r="CS195" s="40"/>
      <c r="CT195" s="40"/>
    </row>
    <row r="196" spans="13:98" x14ac:dyDescent="0.2"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AX196" s="40"/>
      <c r="AY196" s="40"/>
      <c r="AZ196" s="40"/>
      <c r="BA196" s="40"/>
      <c r="BB196" s="40"/>
      <c r="BC196" s="40"/>
      <c r="BD196" s="40"/>
      <c r="BE196" s="40"/>
      <c r="BF196" s="40"/>
      <c r="BG196" s="40"/>
      <c r="BH196" s="40"/>
      <c r="BI196" s="40"/>
      <c r="BJ196" s="40"/>
      <c r="BK196" s="40"/>
      <c r="BL196" s="40"/>
      <c r="BM196" s="40"/>
      <c r="BN196" s="40"/>
      <c r="BO196" s="40"/>
      <c r="BP196" s="40"/>
      <c r="BQ196" s="40"/>
      <c r="BR196" s="40"/>
      <c r="BS196" s="40"/>
      <c r="BT196" s="40"/>
      <c r="BU196" s="40"/>
      <c r="BV196" s="40"/>
      <c r="BW196" s="40"/>
      <c r="BX196" s="40"/>
      <c r="BY196" s="40"/>
      <c r="BZ196" s="40"/>
      <c r="CA196" s="40"/>
      <c r="CB196" s="40"/>
      <c r="CC196" s="40"/>
      <c r="CD196" s="40"/>
      <c r="CE196" s="40"/>
      <c r="CF196" s="40"/>
      <c r="CG196" s="40"/>
      <c r="CH196" s="40"/>
      <c r="CI196" s="40"/>
      <c r="CJ196" s="40"/>
      <c r="CK196" s="40"/>
      <c r="CL196" s="40"/>
      <c r="CM196" s="40"/>
      <c r="CN196" s="40"/>
      <c r="CO196" s="40"/>
      <c r="CP196" s="40"/>
      <c r="CQ196" s="40"/>
      <c r="CR196" s="40"/>
      <c r="CS196" s="40"/>
      <c r="CT196" s="40"/>
    </row>
    <row r="197" spans="13:98" x14ac:dyDescent="0.2"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  <c r="AO197" s="40"/>
      <c r="AP197" s="40"/>
      <c r="AQ197" s="40"/>
      <c r="AR197" s="40"/>
      <c r="AS197" s="40"/>
      <c r="AT197" s="40"/>
      <c r="AU197" s="40"/>
      <c r="AV197" s="40"/>
      <c r="AW197" s="40"/>
      <c r="AX197" s="40"/>
      <c r="AY197" s="40"/>
      <c r="AZ197" s="40"/>
      <c r="BA197" s="40"/>
      <c r="BB197" s="40"/>
      <c r="BC197" s="40"/>
      <c r="BD197" s="40"/>
      <c r="BE197" s="40"/>
      <c r="BF197" s="40"/>
      <c r="BG197" s="40"/>
      <c r="BH197" s="40"/>
      <c r="BI197" s="40"/>
      <c r="BJ197" s="40"/>
      <c r="BK197" s="40"/>
      <c r="BL197" s="40"/>
      <c r="BM197" s="40"/>
      <c r="BN197" s="40"/>
      <c r="BO197" s="40"/>
      <c r="BP197" s="40"/>
      <c r="BQ197" s="40"/>
      <c r="BR197" s="40"/>
      <c r="BS197" s="40"/>
      <c r="BT197" s="40"/>
      <c r="BU197" s="40"/>
      <c r="BV197" s="40"/>
      <c r="BW197" s="40"/>
      <c r="BX197" s="40"/>
      <c r="BY197" s="40"/>
      <c r="BZ197" s="40"/>
      <c r="CA197" s="40"/>
      <c r="CB197" s="40"/>
      <c r="CC197" s="40"/>
      <c r="CD197" s="40"/>
      <c r="CE197" s="40"/>
      <c r="CF197" s="40"/>
      <c r="CG197" s="40"/>
      <c r="CH197" s="40"/>
      <c r="CI197" s="40"/>
      <c r="CJ197" s="40"/>
      <c r="CK197" s="40"/>
      <c r="CL197" s="40"/>
      <c r="CM197" s="40"/>
      <c r="CN197" s="40"/>
      <c r="CO197" s="40"/>
      <c r="CP197" s="40"/>
      <c r="CQ197" s="40"/>
      <c r="CR197" s="40"/>
      <c r="CS197" s="40"/>
      <c r="CT197" s="40"/>
    </row>
    <row r="198" spans="13:98" x14ac:dyDescent="0.2"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40"/>
      <c r="AO198" s="40"/>
      <c r="AP198" s="40"/>
      <c r="AQ198" s="40"/>
      <c r="AR198" s="40"/>
      <c r="AS198" s="40"/>
      <c r="AT198" s="40"/>
      <c r="AU198" s="40"/>
      <c r="AV198" s="40"/>
      <c r="AW198" s="40"/>
      <c r="AX198" s="40"/>
      <c r="AY198" s="40"/>
      <c r="AZ198" s="40"/>
      <c r="BA198" s="40"/>
      <c r="BB198" s="40"/>
      <c r="BC198" s="40"/>
      <c r="BD198" s="40"/>
      <c r="BE198" s="40"/>
      <c r="BF198" s="40"/>
      <c r="BG198" s="40"/>
      <c r="BH198" s="40"/>
      <c r="BI198" s="40"/>
      <c r="BJ198" s="40"/>
      <c r="BK198" s="40"/>
      <c r="BL198" s="40"/>
      <c r="BM198" s="40"/>
      <c r="BN198" s="40"/>
      <c r="BO198" s="40"/>
      <c r="BP198" s="40"/>
      <c r="BQ198" s="40"/>
      <c r="BR198" s="40"/>
      <c r="BS198" s="40"/>
      <c r="BT198" s="40"/>
      <c r="BU198" s="40"/>
      <c r="BV198" s="40"/>
      <c r="BW198" s="40"/>
      <c r="BX198" s="40"/>
      <c r="BY198" s="40"/>
      <c r="BZ198" s="40"/>
      <c r="CA198" s="40"/>
      <c r="CB198" s="40"/>
      <c r="CC198" s="40"/>
      <c r="CD198" s="40"/>
      <c r="CE198" s="40"/>
      <c r="CF198" s="40"/>
      <c r="CG198" s="40"/>
      <c r="CH198" s="40"/>
      <c r="CI198" s="40"/>
      <c r="CJ198" s="40"/>
      <c r="CK198" s="40"/>
      <c r="CL198" s="40"/>
      <c r="CM198" s="40"/>
      <c r="CN198" s="40"/>
      <c r="CO198" s="40"/>
      <c r="CP198" s="40"/>
      <c r="CQ198" s="40"/>
      <c r="CR198" s="40"/>
      <c r="CS198" s="40"/>
      <c r="CT198" s="40"/>
    </row>
    <row r="199" spans="13:98" x14ac:dyDescent="0.2"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  <c r="AO199" s="40"/>
      <c r="AP199" s="40"/>
      <c r="AQ199" s="40"/>
      <c r="AR199" s="40"/>
      <c r="AS199" s="40"/>
      <c r="AT199" s="40"/>
      <c r="AU199" s="40"/>
      <c r="AV199" s="40"/>
      <c r="AW199" s="40"/>
      <c r="AX199" s="40"/>
      <c r="AY199" s="40"/>
      <c r="AZ199" s="40"/>
      <c r="BA199" s="40"/>
      <c r="BB199" s="40"/>
      <c r="BC199" s="40"/>
      <c r="BD199" s="40"/>
      <c r="BE199" s="40"/>
      <c r="BF199" s="40"/>
      <c r="BG199" s="40"/>
      <c r="BH199" s="40"/>
      <c r="BI199" s="40"/>
      <c r="BJ199" s="40"/>
      <c r="BK199" s="40"/>
      <c r="BL199" s="40"/>
      <c r="BM199" s="40"/>
      <c r="BN199" s="40"/>
      <c r="BO199" s="40"/>
      <c r="BP199" s="40"/>
      <c r="BQ199" s="40"/>
      <c r="BR199" s="40"/>
      <c r="BS199" s="40"/>
      <c r="BT199" s="40"/>
      <c r="BU199" s="40"/>
      <c r="BV199" s="40"/>
      <c r="BW199" s="40"/>
      <c r="BX199" s="40"/>
      <c r="BY199" s="40"/>
      <c r="BZ199" s="40"/>
      <c r="CA199" s="40"/>
      <c r="CB199" s="40"/>
      <c r="CC199" s="40"/>
      <c r="CD199" s="40"/>
      <c r="CE199" s="40"/>
      <c r="CF199" s="40"/>
      <c r="CG199" s="40"/>
      <c r="CH199" s="40"/>
      <c r="CI199" s="40"/>
      <c r="CJ199" s="40"/>
      <c r="CK199" s="40"/>
      <c r="CL199" s="40"/>
      <c r="CM199" s="40"/>
      <c r="CN199" s="40"/>
      <c r="CO199" s="40"/>
      <c r="CP199" s="40"/>
      <c r="CQ199" s="40"/>
      <c r="CR199" s="40"/>
      <c r="CS199" s="40"/>
      <c r="CT199" s="40"/>
    </row>
    <row r="200" spans="13:98" x14ac:dyDescent="0.2"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40"/>
      <c r="AO200" s="40"/>
      <c r="AP200" s="40"/>
      <c r="AQ200" s="40"/>
      <c r="AR200" s="40"/>
      <c r="AS200" s="40"/>
      <c r="AT200" s="40"/>
      <c r="AU200" s="40"/>
      <c r="AV200" s="40"/>
      <c r="AW200" s="40"/>
      <c r="AX200" s="40"/>
      <c r="AY200" s="40"/>
      <c r="AZ200" s="40"/>
      <c r="BA200" s="40"/>
      <c r="BB200" s="40"/>
      <c r="BC200" s="40"/>
      <c r="BD200" s="40"/>
      <c r="BE200" s="40"/>
      <c r="BF200" s="40"/>
      <c r="BG200" s="40"/>
      <c r="BH200" s="40"/>
      <c r="BI200" s="40"/>
      <c r="BJ200" s="40"/>
      <c r="BK200" s="40"/>
      <c r="BL200" s="40"/>
      <c r="BM200" s="40"/>
      <c r="BN200" s="40"/>
      <c r="BO200" s="40"/>
      <c r="BP200" s="40"/>
      <c r="BQ200" s="40"/>
      <c r="BR200" s="40"/>
      <c r="BS200" s="40"/>
      <c r="BT200" s="40"/>
      <c r="BU200" s="40"/>
      <c r="BV200" s="40"/>
      <c r="BW200" s="40"/>
      <c r="BX200" s="40"/>
      <c r="BY200" s="40"/>
      <c r="BZ200" s="40"/>
      <c r="CA200" s="40"/>
      <c r="CB200" s="40"/>
      <c r="CC200" s="40"/>
      <c r="CD200" s="40"/>
      <c r="CE200" s="40"/>
      <c r="CF200" s="40"/>
      <c r="CG200" s="40"/>
      <c r="CH200" s="40"/>
      <c r="CI200" s="40"/>
      <c r="CJ200" s="40"/>
      <c r="CK200" s="40"/>
      <c r="CL200" s="40"/>
      <c r="CM200" s="40"/>
      <c r="CN200" s="40"/>
      <c r="CO200" s="40"/>
      <c r="CP200" s="40"/>
      <c r="CQ200" s="40"/>
      <c r="CR200" s="40"/>
      <c r="CS200" s="40"/>
      <c r="CT200" s="40"/>
    </row>
    <row r="201" spans="13:98" x14ac:dyDescent="0.2"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  <c r="AR201" s="40"/>
      <c r="AS201" s="40"/>
      <c r="AT201" s="40"/>
      <c r="AU201" s="40"/>
      <c r="AV201" s="40"/>
      <c r="AW201" s="40"/>
      <c r="AX201" s="40"/>
      <c r="AY201" s="40"/>
      <c r="AZ201" s="40"/>
      <c r="BA201" s="40"/>
      <c r="BB201" s="40"/>
      <c r="BC201" s="40"/>
      <c r="BD201" s="40"/>
      <c r="BE201" s="40"/>
      <c r="BF201" s="40"/>
      <c r="BG201" s="40"/>
      <c r="BH201" s="40"/>
      <c r="BI201" s="40"/>
      <c r="BJ201" s="40"/>
      <c r="BK201" s="40"/>
      <c r="BL201" s="40"/>
      <c r="BM201" s="40"/>
      <c r="BN201" s="40"/>
      <c r="BO201" s="40"/>
      <c r="BP201" s="40"/>
      <c r="BQ201" s="40"/>
      <c r="BR201" s="40"/>
      <c r="BS201" s="40"/>
      <c r="BT201" s="40"/>
      <c r="BU201" s="40"/>
      <c r="BV201" s="40"/>
      <c r="BW201" s="40"/>
      <c r="BX201" s="40"/>
      <c r="BY201" s="40"/>
      <c r="BZ201" s="40"/>
      <c r="CA201" s="40"/>
      <c r="CB201" s="40"/>
      <c r="CC201" s="40"/>
      <c r="CD201" s="40"/>
      <c r="CE201" s="40"/>
      <c r="CF201" s="40"/>
      <c r="CG201" s="40"/>
      <c r="CH201" s="40"/>
      <c r="CI201" s="40"/>
      <c r="CJ201" s="40"/>
      <c r="CK201" s="40"/>
      <c r="CL201" s="40"/>
      <c r="CM201" s="40"/>
      <c r="CN201" s="40"/>
      <c r="CO201" s="40"/>
      <c r="CP201" s="40"/>
      <c r="CQ201" s="40"/>
      <c r="CR201" s="40"/>
      <c r="CS201" s="40"/>
      <c r="CT201" s="40"/>
    </row>
    <row r="202" spans="13:98" x14ac:dyDescent="0.2"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  <c r="BH202" s="40"/>
      <c r="BI202" s="40"/>
      <c r="BJ202" s="40"/>
      <c r="BK202" s="40"/>
      <c r="BL202" s="40"/>
      <c r="BM202" s="40"/>
      <c r="BN202" s="40"/>
      <c r="BO202" s="40"/>
      <c r="BP202" s="40"/>
      <c r="BQ202" s="40"/>
      <c r="BR202" s="40"/>
      <c r="BS202" s="40"/>
      <c r="BT202" s="40"/>
      <c r="BU202" s="40"/>
      <c r="BV202" s="40"/>
      <c r="BW202" s="40"/>
      <c r="BX202" s="40"/>
      <c r="BY202" s="40"/>
      <c r="BZ202" s="40"/>
      <c r="CA202" s="40"/>
      <c r="CB202" s="40"/>
      <c r="CC202" s="40"/>
      <c r="CD202" s="40"/>
      <c r="CE202" s="40"/>
      <c r="CF202" s="40"/>
      <c r="CG202" s="40"/>
      <c r="CH202" s="40"/>
      <c r="CI202" s="40"/>
      <c r="CJ202" s="40"/>
      <c r="CK202" s="40"/>
      <c r="CL202" s="40"/>
      <c r="CM202" s="40"/>
      <c r="CN202" s="40"/>
      <c r="CO202" s="40"/>
      <c r="CP202" s="40"/>
      <c r="CQ202" s="40"/>
      <c r="CR202" s="40"/>
      <c r="CS202" s="40"/>
      <c r="CT202" s="40"/>
    </row>
    <row r="203" spans="13:98" x14ac:dyDescent="0.2"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  <c r="AO203" s="40"/>
      <c r="AP203" s="40"/>
      <c r="AQ203" s="40"/>
      <c r="AR203" s="40"/>
      <c r="AS203" s="40"/>
      <c r="AT203" s="40"/>
      <c r="AU203" s="40"/>
      <c r="AV203" s="40"/>
      <c r="AW203" s="40"/>
      <c r="AX203" s="40"/>
      <c r="AY203" s="40"/>
      <c r="AZ203" s="40"/>
      <c r="BA203" s="40"/>
      <c r="BB203" s="40"/>
      <c r="BC203" s="40"/>
      <c r="BD203" s="40"/>
      <c r="BE203" s="40"/>
      <c r="BF203" s="40"/>
      <c r="BG203" s="40"/>
      <c r="BH203" s="40"/>
      <c r="BI203" s="40"/>
      <c r="BJ203" s="40"/>
      <c r="BK203" s="40"/>
      <c r="BL203" s="40"/>
      <c r="BM203" s="40"/>
      <c r="BN203" s="40"/>
      <c r="BO203" s="40"/>
      <c r="BP203" s="40"/>
      <c r="BQ203" s="40"/>
      <c r="BR203" s="40"/>
      <c r="BS203" s="40"/>
      <c r="BT203" s="40"/>
      <c r="BU203" s="40"/>
      <c r="BV203" s="40"/>
      <c r="BW203" s="40"/>
      <c r="BX203" s="40"/>
      <c r="BY203" s="40"/>
      <c r="BZ203" s="40"/>
      <c r="CA203" s="40"/>
      <c r="CB203" s="40"/>
      <c r="CC203" s="40"/>
      <c r="CD203" s="40"/>
      <c r="CE203" s="40"/>
      <c r="CF203" s="40"/>
      <c r="CG203" s="40"/>
      <c r="CH203" s="40"/>
      <c r="CI203" s="40"/>
      <c r="CJ203" s="40"/>
      <c r="CK203" s="40"/>
      <c r="CL203" s="40"/>
      <c r="CM203" s="40"/>
      <c r="CN203" s="40"/>
      <c r="CO203" s="40"/>
      <c r="CP203" s="40"/>
      <c r="CQ203" s="40"/>
      <c r="CR203" s="40"/>
      <c r="CS203" s="40"/>
      <c r="CT203" s="40"/>
    </row>
    <row r="204" spans="13:98" x14ac:dyDescent="0.2"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40"/>
      <c r="AO204" s="40"/>
      <c r="AP204" s="40"/>
      <c r="AQ204" s="40"/>
      <c r="AR204" s="40"/>
      <c r="AS204" s="40"/>
      <c r="AT204" s="40"/>
      <c r="AU204" s="40"/>
      <c r="AV204" s="40"/>
      <c r="AW204" s="40"/>
      <c r="AX204" s="40"/>
      <c r="AY204" s="40"/>
      <c r="AZ204" s="40"/>
      <c r="BA204" s="40"/>
      <c r="BB204" s="40"/>
      <c r="BC204" s="40"/>
      <c r="BD204" s="40"/>
      <c r="BE204" s="40"/>
      <c r="BF204" s="40"/>
      <c r="BG204" s="40"/>
      <c r="BH204" s="40"/>
      <c r="BI204" s="40"/>
      <c r="BJ204" s="40"/>
      <c r="BK204" s="40"/>
      <c r="BL204" s="40"/>
      <c r="BM204" s="40"/>
      <c r="BN204" s="40"/>
      <c r="BO204" s="40"/>
      <c r="BP204" s="40"/>
      <c r="BQ204" s="40"/>
      <c r="BR204" s="40"/>
      <c r="BS204" s="40"/>
      <c r="BT204" s="40"/>
      <c r="BU204" s="40"/>
      <c r="BV204" s="40"/>
      <c r="BW204" s="40"/>
      <c r="BX204" s="40"/>
      <c r="BY204" s="40"/>
      <c r="BZ204" s="40"/>
      <c r="CA204" s="40"/>
      <c r="CB204" s="40"/>
      <c r="CC204" s="40"/>
      <c r="CD204" s="40"/>
      <c r="CE204" s="40"/>
      <c r="CF204" s="40"/>
      <c r="CG204" s="40"/>
      <c r="CH204" s="40"/>
      <c r="CI204" s="40"/>
      <c r="CJ204" s="40"/>
      <c r="CK204" s="40"/>
      <c r="CL204" s="40"/>
      <c r="CM204" s="40"/>
      <c r="CN204" s="40"/>
      <c r="CO204" s="40"/>
      <c r="CP204" s="40"/>
      <c r="CQ204" s="40"/>
      <c r="CR204" s="40"/>
      <c r="CS204" s="40"/>
      <c r="CT204" s="40"/>
    </row>
    <row r="205" spans="13:98" x14ac:dyDescent="0.2"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  <c r="AO205" s="40"/>
      <c r="AP205" s="40"/>
      <c r="AQ205" s="40"/>
      <c r="AR205" s="40"/>
      <c r="AS205" s="40"/>
      <c r="AT205" s="40"/>
      <c r="AU205" s="40"/>
      <c r="AV205" s="40"/>
      <c r="AW205" s="40"/>
      <c r="AX205" s="40"/>
      <c r="AY205" s="40"/>
      <c r="AZ205" s="40"/>
      <c r="BA205" s="40"/>
      <c r="BB205" s="40"/>
      <c r="BC205" s="40"/>
      <c r="BD205" s="40"/>
      <c r="BE205" s="40"/>
      <c r="BF205" s="40"/>
      <c r="BG205" s="40"/>
      <c r="BH205" s="40"/>
      <c r="BI205" s="40"/>
      <c r="BJ205" s="40"/>
      <c r="BK205" s="40"/>
      <c r="BL205" s="40"/>
      <c r="BM205" s="40"/>
      <c r="BN205" s="40"/>
      <c r="BO205" s="40"/>
      <c r="BP205" s="40"/>
      <c r="BQ205" s="40"/>
      <c r="BR205" s="40"/>
      <c r="BS205" s="40"/>
      <c r="BT205" s="40"/>
      <c r="BU205" s="40"/>
      <c r="BV205" s="40"/>
      <c r="BW205" s="40"/>
      <c r="BX205" s="40"/>
      <c r="BY205" s="40"/>
      <c r="BZ205" s="40"/>
      <c r="CA205" s="40"/>
      <c r="CB205" s="40"/>
      <c r="CC205" s="40"/>
      <c r="CD205" s="40"/>
      <c r="CE205" s="40"/>
      <c r="CF205" s="40"/>
      <c r="CG205" s="40"/>
      <c r="CH205" s="40"/>
      <c r="CI205" s="40"/>
      <c r="CJ205" s="40"/>
      <c r="CK205" s="40"/>
      <c r="CL205" s="40"/>
      <c r="CM205" s="40"/>
      <c r="CN205" s="40"/>
      <c r="CO205" s="40"/>
      <c r="CP205" s="40"/>
      <c r="CQ205" s="40"/>
      <c r="CR205" s="40"/>
      <c r="CS205" s="40"/>
      <c r="CT205" s="40"/>
    </row>
    <row r="206" spans="13:98" x14ac:dyDescent="0.2"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40"/>
      <c r="BI206" s="40"/>
      <c r="BJ206" s="40"/>
      <c r="BK206" s="40"/>
      <c r="BL206" s="40"/>
      <c r="BM206" s="40"/>
      <c r="BN206" s="40"/>
      <c r="BO206" s="40"/>
      <c r="BP206" s="40"/>
      <c r="BQ206" s="40"/>
      <c r="BR206" s="40"/>
      <c r="BS206" s="40"/>
      <c r="BT206" s="40"/>
      <c r="BU206" s="40"/>
      <c r="BV206" s="40"/>
      <c r="BW206" s="40"/>
      <c r="BX206" s="40"/>
      <c r="BY206" s="40"/>
      <c r="BZ206" s="40"/>
      <c r="CA206" s="40"/>
      <c r="CB206" s="40"/>
      <c r="CC206" s="40"/>
      <c r="CD206" s="40"/>
      <c r="CE206" s="40"/>
      <c r="CF206" s="40"/>
      <c r="CG206" s="40"/>
      <c r="CH206" s="40"/>
      <c r="CI206" s="40"/>
      <c r="CJ206" s="40"/>
      <c r="CK206" s="40"/>
      <c r="CL206" s="40"/>
      <c r="CM206" s="40"/>
      <c r="CN206" s="40"/>
      <c r="CO206" s="40"/>
      <c r="CP206" s="40"/>
      <c r="CQ206" s="40"/>
      <c r="CR206" s="40"/>
      <c r="CS206" s="40"/>
      <c r="CT206" s="40"/>
    </row>
    <row r="207" spans="13:98" x14ac:dyDescent="0.2"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40"/>
      <c r="AO207" s="40"/>
      <c r="AP207" s="40"/>
      <c r="AQ207" s="40"/>
      <c r="AR207" s="40"/>
      <c r="AS207" s="40"/>
      <c r="AT207" s="40"/>
      <c r="AU207" s="40"/>
      <c r="AV207" s="40"/>
      <c r="AW207" s="40"/>
      <c r="AX207" s="40"/>
      <c r="AY207" s="40"/>
      <c r="AZ207" s="40"/>
      <c r="BA207" s="40"/>
      <c r="BB207" s="40"/>
      <c r="BC207" s="40"/>
      <c r="BD207" s="40"/>
      <c r="BE207" s="40"/>
      <c r="BF207" s="40"/>
      <c r="BG207" s="40"/>
      <c r="BH207" s="40"/>
      <c r="BI207" s="40"/>
      <c r="BJ207" s="40"/>
      <c r="BK207" s="40"/>
      <c r="BL207" s="40"/>
      <c r="BM207" s="40"/>
      <c r="BN207" s="40"/>
      <c r="BO207" s="40"/>
      <c r="BP207" s="40"/>
      <c r="BQ207" s="40"/>
      <c r="BR207" s="40"/>
      <c r="BS207" s="40"/>
      <c r="BT207" s="40"/>
      <c r="BU207" s="40"/>
      <c r="BV207" s="40"/>
      <c r="BW207" s="40"/>
      <c r="BX207" s="40"/>
      <c r="BY207" s="40"/>
      <c r="BZ207" s="40"/>
      <c r="CA207" s="40"/>
      <c r="CB207" s="40"/>
      <c r="CC207" s="40"/>
      <c r="CD207" s="40"/>
      <c r="CE207" s="40"/>
      <c r="CF207" s="40"/>
      <c r="CG207" s="40"/>
      <c r="CH207" s="40"/>
      <c r="CI207" s="40"/>
      <c r="CJ207" s="40"/>
      <c r="CK207" s="40"/>
      <c r="CL207" s="40"/>
      <c r="CM207" s="40"/>
      <c r="CN207" s="40"/>
      <c r="CO207" s="40"/>
      <c r="CP207" s="40"/>
      <c r="CQ207" s="40"/>
      <c r="CR207" s="40"/>
      <c r="CS207" s="40"/>
      <c r="CT207" s="40"/>
    </row>
    <row r="208" spans="13:98" x14ac:dyDescent="0.2"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40"/>
      <c r="AO208" s="40"/>
      <c r="AP208" s="40"/>
      <c r="AQ208" s="40"/>
      <c r="AR208" s="40"/>
      <c r="AS208" s="40"/>
      <c r="AT208" s="40"/>
      <c r="AU208" s="40"/>
      <c r="AV208" s="40"/>
      <c r="AW208" s="40"/>
      <c r="AX208" s="40"/>
      <c r="AY208" s="40"/>
      <c r="AZ208" s="40"/>
      <c r="BA208" s="40"/>
      <c r="BB208" s="40"/>
      <c r="BC208" s="40"/>
      <c r="BD208" s="40"/>
      <c r="BE208" s="40"/>
      <c r="BF208" s="40"/>
      <c r="BG208" s="40"/>
      <c r="BH208" s="40"/>
      <c r="BI208" s="40"/>
      <c r="BJ208" s="40"/>
      <c r="BK208" s="40"/>
      <c r="BL208" s="40"/>
      <c r="BM208" s="40"/>
      <c r="BN208" s="40"/>
      <c r="BO208" s="40"/>
      <c r="BP208" s="40"/>
      <c r="BQ208" s="40"/>
      <c r="BR208" s="40"/>
      <c r="BS208" s="40"/>
      <c r="BT208" s="40"/>
      <c r="BU208" s="40"/>
      <c r="BV208" s="40"/>
      <c r="BW208" s="40"/>
      <c r="BX208" s="40"/>
      <c r="BY208" s="40"/>
      <c r="BZ208" s="40"/>
      <c r="CA208" s="40"/>
      <c r="CB208" s="40"/>
      <c r="CC208" s="40"/>
      <c r="CD208" s="40"/>
      <c r="CE208" s="40"/>
      <c r="CF208" s="40"/>
      <c r="CG208" s="40"/>
      <c r="CH208" s="40"/>
      <c r="CI208" s="40"/>
      <c r="CJ208" s="40"/>
      <c r="CK208" s="40"/>
      <c r="CL208" s="40"/>
      <c r="CM208" s="40"/>
      <c r="CN208" s="40"/>
      <c r="CO208" s="40"/>
      <c r="CP208" s="40"/>
      <c r="CQ208" s="40"/>
      <c r="CR208" s="40"/>
      <c r="CS208" s="40"/>
      <c r="CT208" s="40"/>
    </row>
    <row r="209" spans="13:98" x14ac:dyDescent="0.2"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40"/>
      <c r="AO209" s="40"/>
      <c r="AP209" s="40"/>
      <c r="AQ209" s="40"/>
      <c r="AR209" s="40"/>
      <c r="AS209" s="40"/>
      <c r="AT209" s="40"/>
      <c r="AU209" s="40"/>
      <c r="AV209" s="40"/>
      <c r="AW209" s="40"/>
      <c r="AX209" s="40"/>
      <c r="AY209" s="40"/>
      <c r="AZ209" s="40"/>
      <c r="BA209" s="40"/>
      <c r="BB209" s="40"/>
      <c r="BC209" s="40"/>
      <c r="BD209" s="40"/>
      <c r="BE209" s="40"/>
      <c r="BF209" s="40"/>
      <c r="BG209" s="40"/>
      <c r="BH209" s="40"/>
      <c r="BI209" s="40"/>
      <c r="BJ209" s="40"/>
      <c r="BK209" s="40"/>
      <c r="BL209" s="40"/>
      <c r="BM209" s="40"/>
      <c r="BN209" s="40"/>
      <c r="BO209" s="40"/>
      <c r="BP209" s="40"/>
      <c r="BQ209" s="40"/>
      <c r="BR209" s="40"/>
      <c r="BS209" s="40"/>
      <c r="BT209" s="40"/>
      <c r="BU209" s="40"/>
      <c r="BV209" s="40"/>
      <c r="BW209" s="40"/>
      <c r="BX209" s="40"/>
      <c r="BY209" s="40"/>
      <c r="BZ209" s="40"/>
      <c r="CA209" s="40"/>
      <c r="CB209" s="40"/>
      <c r="CC209" s="40"/>
      <c r="CD209" s="40"/>
      <c r="CE209" s="40"/>
      <c r="CF209" s="40"/>
      <c r="CG209" s="40"/>
      <c r="CH209" s="40"/>
      <c r="CI209" s="40"/>
      <c r="CJ209" s="40"/>
      <c r="CK209" s="40"/>
      <c r="CL209" s="40"/>
      <c r="CM209" s="40"/>
      <c r="CN209" s="40"/>
      <c r="CO209" s="40"/>
      <c r="CP209" s="40"/>
      <c r="CQ209" s="40"/>
      <c r="CR209" s="40"/>
      <c r="CS209" s="40"/>
      <c r="CT209" s="40"/>
    </row>
    <row r="210" spans="13:98" x14ac:dyDescent="0.2"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40"/>
      <c r="AO210" s="40"/>
      <c r="AP210" s="40"/>
      <c r="AQ210" s="40"/>
      <c r="AR210" s="40"/>
      <c r="AS210" s="40"/>
      <c r="AT210" s="40"/>
      <c r="AU210" s="40"/>
      <c r="AV210" s="40"/>
      <c r="AW210" s="40"/>
      <c r="AX210" s="40"/>
      <c r="AY210" s="40"/>
      <c r="AZ210" s="40"/>
      <c r="BA210" s="40"/>
      <c r="BB210" s="40"/>
      <c r="BC210" s="40"/>
      <c r="BD210" s="40"/>
      <c r="BE210" s="40"/>
      <c r="BF210" s="40"/>
      <c r="BG210" s="40"/>
      <c r="BH210" s="40"/>
      <c r="BI210" s="40"/>
      <c r="BJ210" s="40"/>
      <c r="BK210" s="40"/>
      <c r="BL210" s="40"/>
      <c r="BM210" s="40"/>
      <c r="BN210" s="40"/>
      <c r="BO210" s="40"/>
      <c r="BP210" s="40"/>
      <c r="BQ210" s="40"/>
      <c r="BR210" s="40"/>
      <c r="BS210" s="40"/>
      <c r="BT210" s="40"/>
      <c r="BU210" s="40"/>
      <c r="BV210" s="40"/>
      <c r="BW210" s="40"/>
      <c r="BX210" s="40"/>
      <c r="BY210" s="40"/>
      <c r="BZ210" s="40"/>
      <c r="CA210" s="40"/>
      <c r="CB210" s="40"/>
      <c r="CC210" s="40"/>
      <c r="CD210" s="40"/>
      <c r="CE210" s="40"/>
      <c r="CF210" s="40"/>
      <c r="CG210" s="40"/>
      <c r="CH210" s="40"/>
      <c r="CI210" s="40"/>
      <c r="CJ210" s="40"/>
      <c r="CK210" s="40"/>
      <c r="CL210" s="40"/>
      <c r="CM210" s="40"/>
      <c r="CN210" s="40"/>
      <c r="CO210" s="40"/>
      <c r="CP210" s="40"/>
      <c r="CQ210" s="40"/>
      <c r="CR210" s="40"/>
      <c r="CS210" s="40"/>
      <c r="CT210" s="40"/>
    </row>
    <row r="211" spans="13:98" x14ac:dyDescent="0.2"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  <c r="AO211" s="40"/>
      <c r="AP211" s="40"/>
      <c r="AQ211" s="40"/>
      <c r="AR211" s="40"/>
      <c r="AS211" s="40"/>
      <c r="AT211" s="40"/>
      <c r="AU211" s="40"/>
      <c r="AV211" s="40"/>
      <c r="AW211" s="40"/>
      <c r="AX211" s="40"/>
      <c r="AY211" s="40"/>
      <c r="AZ211" s="40"/>
      <c r="BA211" s="40"/>
      <c r="BB211" s="40"/>
      <c r="BC211" s="40"/>
      <c r="BD211" s="40"/>
      <c r="BE211" s="40"/>
      <c r="BF211" s="40"/>
      <c r="BG211" s="40"/>
      <c r="BH211" s="40"/>
      <c r="BI211" s="40"/>
      <c r="BJ211" s="40"/>
      <c r="BK211" s="40"/>
      <c r="BL211" s="40"/>
      <c r="BM211" s="40"/>
      <c r="BN211" s="40"/>
      <c r="BO211" s="40"/>
      <c r="BP211" s="40"/>
      <c r="BQ211" s="40"/>
      <c r="BR211" s="40"/>
      <c r="BS211" s="40"/>
      <c r="BT211" s="40"/>
      <c r="BU211" s="40"/>
      <c r="BV211" s="40"/>
      <c r="BW211" s="40"/>
      <c r="BX211" s="40"/>
      <c r="BY211" s="40"/>
      <c r="BZ211" s="40"/>
      <c r="CA211" s="40"/>
      <c r="CB211" s="40"/>
      <c r="CC211" s="40"/>
      <c r="CD211" s="40"/>
      <c r="CE211" s="40"/>
      <c r="CF211" s="40"/>
      <c r="CG211" s="40"/>
      <c r="CH211" s="40"/>
      <c r="CI211" s="40"/>
      <c r="CJ211" s="40"/>
      <c r="CK211" s="40"/>
      <c r="CL211" s="40"/>
      <c r="CM211" s="40"/>
      <c r="CN211" s="40"/>
      <c r="CO211" s="40"/>
      <c r="CP211" s="40"/>
      <c r="CQ211" s="40"/>
      <c r="CR211" s="40"/>
      <c r="CS211" s="40"/>
      <c r="CT211" s="40"/>
    </row>
    <row r="212" spans="13:98" x14ac:dyDescent="0.2"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40"/>
      <c r="AO212" s="40"/>
      <c r="AP212" s="40"/>
      <c r="AQ212" s="40"/>
      <c r="AR212" s="40"/>
      <c r="AS212" s="40"/>
      <c r="AT212" s="40"/>
      <c r="AU212" s="40"/>
      <c r="AV212" s="40"/>
      <c r="AW212" s="40"/>
      <c r="AX212" s="40"/>
      <c r="AY212" s="40"/>
      <c r="AZ212" s="40"/>
      <c r="BA212" s="40"/>
      <c r="BB212" s="40"/>
      <c r="BC212" s="40"/>
      <c r="BD212" s="40"/>
      <c r="BE212" s="40"/>
      <c r="BF212" s="40"/>
      <c r="BG212" s="40"/>
      <c r="BH212" s="40"/>
      <c r="BI212" s="40"/>
      <c r="BJ212" s="40"/>
      <c r="BK212" s="40"/>
      <c r="BL212" s="40"/>
      <c r="BM212" s="40"/>
      <c r="BN212" s="40"/>
      <c r="BO212" s="40"/>
      <c r="BP212" s="40"/>
      <c r="BQ212" s="40"/>
      <c r="BR212" s="40"/>
      <c r="BS212" s="40"/>
      <c r="BT212" s="40"/>
      <c r="BU212" s="40"/>
      <c r="BV212" s="40"/>
      <c r="BW212" s="40"/>
      <c r="BX212" s="40"/>
      <c r="BY212" s="40"/>
      <c r="BZ212" s="40"/>
      <c r="CA212" s="40"/>
      <c r="CB212" s="40"/>
      <c r="CC212" s="40"/>
      <c r="CD212" s="40"/>
      <c r="CE212" s="40"/>
      <c r="CF212" s="40"/>
      <c r="CG212" s="40"/>
      <c r="CH212" s="40"/>
      <c r="CI212" s="40"/>
      <c r="CJ212" s="40"/>
      <c r="CK212" s="40"/>
      <c r="CL212" s="40"/>
      <c r="CM212" s="40"/>
      <c r="CN212" s="40"/>
      <c r="CO212" s="40"/>
      <c r="CP212" s="40"/>
      <c r="CQ212" s="40"/>
      <c r="CR212" s="40"/>
      <c r="CS212" s="40"/>
      <c r="CT212" s="40"/>
    </row>
    <row r="213" spans="13:98" x14ac:dyDescent="0.2"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40"/>
      <c r="AO213" s="40"/>
      <c r="AP213" s="40"/>
      <c r="AQ213" s="40"/>
      <c r="AR213" s="40"/>
      <c r="AS213" s="40"/>
      <c r="AT213" s="40"/>
      <c r="AU213" s="40"/>
      <c r="AV213" s="40"/>
      <c r="AW213" s="40"/>
      <c r="AX213" s="40"/>
      <c r="AY213" s="40"/>
      <c r="AZ213" s="40"/>
      <c r="BA213" s="40"/>
      <c r="BB213" s="40"/>
      <c r="BC213" s="40"/>
      <c r="BD213" s="40"/>
      <c r="BE213" s="40"/>
      <c r="BF213" s="40"/>
      <c r="BG213" s="40"/>
      <c r="BH213" s="40"/>
      <c r="BI213" s="40"/>
      <c r="BJ213" s="40"/>
      <c r="BK213" s="40"/>
      <c r="BL213" s="40"/>
      <c r="BM213" s="40"/>
      <c r="BN213" s="40"/>
      <c r="BO213" s="40"/>
      <c r="BP213" s="40"/>
      <c r="BQ213" s="40"/>
      <c r="BR213" s="40"/>
      <c r="BS213" s="40"/>
      <c r="BT213" s="40"/>
      <c r="BU213" s="40"/>
      <c r="BV213" s="40"/>
      <c r="BW213" s="40"/>
      <c r="BX213" s="40"/>
      <c r="BY213" s="40"/>
      <c r="BZ213" s="40"/>
      <c r="CA213" s="40"/>
      <c r="CB213" s="40"/>
      <c r="CC213" s="40"/>
      <c r="CD213" s="40"/>
      <c r="CE213" s="40"/>
      <c r="CF213" s="40"/>
      <c r="CG213" s="40"/>
      <c r="CH213" s="40"/>
      <c r="CI213" s="40"/>
      <c r="CJ213" s="40"/>
      <c r="CK213" s="40"/>
      <c r="CL213" s="40"/>
      <c r="CM213" s="40"/>
      <c r="CN213" s="40"/>
      <c r="CO213" s="40"/>
      <c r="CP213" s="40"/>
      <c r="CQ213" s="40"/>
      <c r="CR213" s="40"/>
      <c r="CS213" s="40"/>
      <c r="CT213" s="40"/>
    </row>
    <row r="214" spans="13:98" x14ac:dyDescent="0.2"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40"/>
      <c r="AO214" s="40"/>
      <c r="AP214" s="40"/>
      <c r="AQ214" s="40"/>
      <c r="AR214" s="40"/>
      <c r="AS214" s="40"/>
      <c r="AT214" s="40"/>
      <c r="AU214" s="40"/>
      <c r="AV214" s="40"/>
      <c r="AW214" s="40"/>
      <c r="AX214" s="40"/>
      <c r="AY214" s="40"/>
      <c r="AZ214" s="40"/>
      <c r="BA214" s="40"/>
      <c r="BB214" s="40"/>
      <c r="BC214" s="40"/>
      <c r="BD214" s="40"/>
      <c r="BE214" s="40"/>
      <c r="BF214" s="40"/>
      <c r="BG214" s="40"/>
      <c r="BH214" s="40"/>
      <c r="BI214" s="40"/>
      <c r="BJ214" s="40"/>
      <c r="BK214" s="40"/>
      <c r="BL214" s="40"/>
      <c r="BM214" s="40"/>
      <c r="BN214" s="40"/>
      <c r="BO214" s="40"/>
      <c r="BP214" s="40"/>
      <c r="BQ214" s="40"/>
      <c r="BR214" s="40"/>
      <c r="BS214" s="40"/>
      <c r="BT214" s="40"/>
      <c r="BU214" s="40"/>
      <c r="BV214" s="40"/>
      <c r="BW214" s="40"/>
      <c r="BX214" s="40"/>
      <c r="BY214" s="40"/>
      <c r="BZ214" s="40"/>
      <c r="CA214" s="40"/>
      <c r="CB214" s="40"/>
      <c r="CC214" s="40"/>
      <c r="CD214" s="40"/>
      <c r="CE214" s="40"/>
      <c r="CF214" s="40"/>
      <c r="CG214" s="40"/>
      <c r="CH214" s="40"/>
      <c r="CI214" s="40"/>
      <c r="CJ214" s="40"/>
      <c r="CK214" s="40"/>
      <c r="CL214" s="40"/>
      <c r="CM214" s="40"/>
      <c r="CN214" s="40"/>
      <c r="CO214" s="40"/>
      <c r="CP214" s="40"/>
      <c r="CQ214" s="40"/>
      <c r="CR214" s="40"/>
      <c r="CS214" s="40"/>
      <c r="CT214" s="40"/>
    </row>
    <row r="215" spans="13:98" x14ac:dyDescent="0.2"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40"/>
      <c r="AO215" s="40"/>
      <c r="AP215" s="40"/>
      <c r="AQ215" s="40"/>
      <c r="AR215" s="40"/>
      <c r="AS215" s="40"/>
      <c r="AT215" s="40"/>
      <c r="AU215" s="40"/>
      <c r="AV215" s="40"/>
      <c r="AW215" s="40"/>
      <c r="AX215" s="40"/>
      <c r="AY215" s="40"/>
      <c r="AZ215" s="40"/>
      <c r="BA215" s="40"/>
      <c r="BB215" s="40"/>
      <c r="BC215" s="40"/>
      <c r="BD215" s="40"/>
      <c r="BE215" s="40"/>
      <c r="BF215" s="40"/>
      <c r="BG215" s="40"/>
      <c r="BH215" s="40"/>
      <c r="BI215" s="40"/>
      <c r="BJ215" s="40"/>
      <c r="BK215" s="40"/>
      <c r="BL215" s="40"/>
      <c r="BM215" s="40"/>
      <c r="BN215" s="40"/>
      <c r="BO215" s="40"/>
      <c r="BP215" s="40"/>
      <c r="BQ215" s="40"/>
      <c r="BR215" s="40"/>
      <c r="BS215" s="40"/>
      <c r="BT215" s="40"/>
      <c r="BU215" s="40"/>
      <c r="BV215" s="40"/>
      <c r="BW215" s="40"/>
      <c r="BX215" s="40"/>
      <c r="BY215" s="40"/>
      <c r="BZ215" s="40"/>
      <c r="CA215" s="40"/>
      <c r="CB215" s="40"/>
      <c r="CC215" s="40"/>
      <c r="CD215" s="40"/>
      <c r="CE215" s="40"/>
      <c r="CF215" s="40"/>
      <c r="CG215" s="40"/>
      <c r="CH215" s="40"/>
      <c r="CI215" s="40"/>
      <c r="CJ215" s="40"/>
      <c r="CK215" s="40"/>
      <c r="CL215" s="40"/>
      <c r="CM215" s="40"/>
      <c r="CN215" s="40"/>
      <c r="CO215" s="40"/>
      <c r="CP215" s="40"/>
      <c r="CQ215" s="40"/>
      <c r="CR215" s="40"/>
      <c r="CS215" s="40"/>
      <c r="CT215" s="40"/>
    </row>
    <row r="216" spans="13:98" x14ac:dyDescent="0.2"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40"/>
      <c r="AO216" s="40"/>
      <c r="AP216" s="40"/>
      <c r="AQ216" s="40"/>
      <c r="AR216" s="40"/>
      <c r="AS216" s="40"/>
      <c r="AT216" s="40"/>
      <c r="AU216" s="40"/>
      <c r="AV216" s="40"/>
      <c r="AW216" s="40"/>
      <c r="AX216" s="40"/>
      <c r="AY216" s="40"/>
      <c r="AZ216" s="40"/>
      <c r="BA216" s="40"/>
      <c r="BB216" s="40"/>
      <c r="BC216" s="40"/>
      <c r="BD216" s="40"/>
      <c r="BE216" s="40"/>
      <c r="BF216" s="40"/>
      <c r="BG216" s="40"/>
      <c r="BH216" s="40"/>
      <c r="BI216" s="40"/>
      <c r="BJ216" s="40"/>
      <c r="BK216" s="40"/>
      <c r="BL216" s="40"/>
      <c r="BM216" s="40"/>
      <c r="BN216" s="40"/>
      <c r="BO216" s="40"/>
      <c r="BP216" s="40"/>
      <c r="BQ216" s="40"/>
      <c r="BR216" s="40"/>
      <c r="BS216" s="40"/>
      <c r="BT216" s="40"/>
      <c r="BU216" s="40"/>
      <c r="BV216" s="40"/>
      <c r="BW216" s="40"/>
      <c r="BX216" s="40"/>
      <c r="BY216" s="40"/>
      <c r="BZ216" s="40"/>
      <c r="CA216" s="40"/>
      <c r="CB216" s="40"/>
      <c r="CC216" s="40"/>
      <c r="CD216" s="40"/>
      <c r="CE216" s="40"/>
      <c r="CF216" s="40"/>
      <c r="CG216" s="40"/>
      <c r="CH216" s="40"/>
      <c r="CI216" s="40"/>
      <c r="CJ216" s="40"/>
      <c r="CK216" s="40"/>
      <c r="CL216" s="40"/>
      <c r="CM216" s="40"/>
      <c r="CN216" s="40"/>
      <c r="CO216" s="40"/>
      <c r="CP216" s="40"/>
      <c r="CQ216" s="40"/>
      <c r="CR216" s="40"/>
      <c r="CS216" s="40"/>
      <c r="CT216" s="40"/>
    </row>
    <row r="217" spans="13:98" x14ac:dyDescent="0.2"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40"/>
      <c r="AO217" s="40"/>
      <c r="AP217" s="40"/>
      <c r="AQ217" s="40"/>
      <c r="AR217" s="40"/>
      <c r="AS217" s="40"/>
      <c r="AT217" s="40"/>
      <c r="AU217" s="40"/>
      <c r="AV217" s="40"/>
      <c r="AW217" s="40"/>
      <c r="AX217" s="40"/>
      <c r="AY217" s="40"/>
      <c r="AZ217" s="40"/>
      <c r="BA217" s="40"/>
      <c r="BB217" s="40"/>
      <c r="BC217" s="40"/>
      <c r="BD217" s="40"/>
      <c r="BE217" s="40"/>
      <c r="BF217" s="40"/>
      <c r="BG217" s="40"/>
      <c r="BH217" s="40"/>
      <c r="BI217" s="40"/>
      <c r="BJ217" s="40"/>
      <c r="BK217" s="40"/>
      <c r="BL217" s="40"/>
      <c r="BM217" s="40"/>
      <c r="BN217" s="40"/>
      <c r="BO217" s="40"/>
      <c r="BP217" s="40"/>
      <c r="BQ217" s="40"/>
      <c r="BR217" s="40"/>
      <c r="BS217" s="40"/>
      <c r="BT217" s="40"/>
      <c r="BU217" s="40"/>
      <c r="BV217" s="40"/>
      <c r="BW217" s="40"/>
      <c r="BX217" s="40"/>
      <c r="BY217" s="40"/>
      <c r="BZ217" s="40"/>
      <c r="CA217" s="40"/>
      <c r="CB217" s="40"/>
      <c r="CC217" s="40"/>
      <c r="CD217" s="40"/>
      <c r="CE217" s="40"/>
      <c r="CF217" s="40"/>
      <c r="CG217" s="40"/>
      <c r="CH217" s="40"/>
      <c r="CI217" s="40"/>
      <c r="CJ217" s="40"/>
      <c r="CK217" s="40"/>
      <c r="CL217" s="40"/>
      <c r="CM217" s="40"/>
      <c r="CN217" s="40"/>
      <c r="CO217" s="40"/>
      <c r="CP217" s="40"/>
      <c r="CQ217" s="40"/>
      <c r="CR217" s="40"/>
      <c r="CS217" s="40"/>
      <c r="CT217" s="40"/>
    </row>
    <row r="218" spans="13:98" x14ac:dyDescent="0.2"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40"/>
      <c r="AO218" s="40"/>
      <c r="AP218" s="40"/>
      <c r="AQ218" s="40"/>
      <c r="AR218" s="40"/>
      <c r="AS218" s="40"/>
      <c r="AT218" s="40"/>
      <c r="AU218" s="40"/>
      <c r="AV218" s="40"/>
      <c r="AW218" s="40"/>
      <c r="AX218" s="40"/>
      <c r="AY218" s="40"/>
      <c r="AZ218" s="40"/>
      <c r="BA218" s="40"/>
      <c r="BB218" s="40"/>
      <c r="BC218" s="40"/>
      <c r="BD218" s="40"/>
      <c r="BE218" s="40"/>
      <c r="BF218" s="40"/>
      <c r="BG218" s="40"/>
      <c r="BH218" s="40"/>
      <c r="BI218" s="40"/>
      <c r="BJ218" s="40"/>
      <c r="BK218" s="40"/>
      <c r="BL218" s="40"/>
      <c r="BM218" s="40"/>
      <c r="BN218" s="40"/>
      <c r="BO218" s="40"/>
      <c r="BP218" s="40"/>
      <c r="BQ218" s="40"/>
      <c r="BR218" s="40"/>
      <c r="BS218" s="40"/>
      <c r="BT218" s="40"/>
      <c r="BU218" s="40"/>
      <c r="BV218" s="40"/>
      <c r="BW218" s="40"/>
      <c r="BX218" s="40"/>
      <c r="BY218" s="40"/>
      <c r="BZ218" s="40"/>
      <c r="CA218" s="40"/>
      <c r="CB218" s="40"/>
      <c r="CC218" s="40"/>
      <c r="CD218" s="40"/>
      <c r="CE218" s="40"/>
      <c r="CF218" s="40"/>
      <c r="CG218" s="40"/>
      <c r="CH218" s="40"/>
      <c r="CI218" s="40"/>
      <c r="CJ218" s="40"/>
      <c r="CK218" s="40"/>
      <c r="CL218" s="40"/>
      <c r="CM218" s="40"/>
      <c r="CN218" s="40"/>
      <c r="CO218" s="40"/>
      <c r="CP218" s="40"/>
      <c r="CQ218" s="40"/>
      <c r="CR218" s="40"/>
      <c r="CS218" s="40"/>
      <c r="CT218" s="40"/>
    </row>
    <row r="219" spans="13:98" x14ac:dyDescent="0.2"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F219" s="40"/>
      <c r="AG219" s="40"/>
      <c r="AH219" s="40"/>
      <c r="AI219" s="40"/>
      <c r="AJ219" s="40"/>
      <c r="AK219" s="40"/>
      <c r="AL219" s="40"/>
      <c r="AM219" s="40"/>
      <c r="AN219" s="40"/>
      <c r="AO219" s="40"/>
      <c r="AP219" s="40"/>
      <c r="AQ219" s="40"/>
      <c r="AR219" s="40"/>
      <c r="AS219" s="40"/>
      <c r="AT219" s="40"/>
      <c r="AU219" s="40"/>
      <c r="AV219" s="40"/>
      <c r="AW219" s="40"/>
      <c r="AX219" s="40"/>
      <c r="AY219" s="40"/>
      <c r="AZ219" s="40"/>
      <c r="BA219" s="40"/>
      <c r="BB219" s="40"/>
      <c r="BC219" s="40"/>
      <c r="BD219" s="40"/>
      <c r="BE219" s="40"/>
      <c r="BF219" s="40"/>
      <c r="BG219" s="40"/>
      <c r="BH219" s="40"/>
      <c r="BI219" s="40"/>
      <c r="BJ219" s="40"/>
      <c r="BK219" s="40"/>
      <c r="BL219" s="40"/>
      <c r="BM219" s="40"/>
      <c r="BN219" s="40"/>
      <c r="BO219" s="40"/>
      <c r="BP219" s="40"/>
      <c r="BQ219" s="40"/>
      <c r="BR219" s="40"/>
      <c r="BS219" s="40"/>
      <c r="BT219" s="40"/>
      <c r="BU219" s="40"/>
      <c r="BV219" s="40"/>
      <c r="BW219" s="40"/>
      <c r="BX219" s="40"/>
      <c r="BY219" s="40"/>
      <c r="BZ219" s="40"/>
      <c r="CA219" s="40"/>
      <c r="CB219" s="40"/>
      <c r="CC219" s="40"/>
      <c r="CD219" s="40"/>
      <c r="CE219" s="40"/>
      <c r="CF219" s="40"/>
      <c r="CG219" s="40"/>
      <c r="CH219" s="40"/>
      <c r="CI219" s="40"/>
      <c r="CJ219" s="40"/>
      <c r="CK219" s="40"/>
      <c r="CL219" s="40"/>
      <c r="CM219" s="40"/>
      <c r="CN219" s="40"/>
      <c r="CO219" s="40"/>
      <c r="CP219" s="40"/>
      <c r="CQ219" s="40"/>
      <c r="CR219" s="40"/>
      <c r="CS219" s="40"/>
      <c r="CT219" s="40"/>
    </row>
    <row r="220" spans="13:98" x14ac:dyDescent="0.2"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F220" s="40"/>
      <c r="AG220" s="40"/>
      <c r="AH220" s="40"/>
      <c r="AI220" s="40"/>
      <c r="AJ220" s="40"/>
      <c r="AK220" s="40"/>
      <c r="AL220" s="40"/>
      <c r="AM220" s="40"/>
      <c r="AN220" s="40"/>
      <c r="AO220" s="40"/>
      <c r="AP220" s="40"/>
      <c r="AQ220" s="40"/>
      <c r="AR220" s="40"/>
      <c r="AS220" s="40"/>
      <c r="AT220" s="40"/>
      <c r="AU220" s="40"/>
      <c r="AV220" s="40"/>
      <c r="AW220" s="40"/>
      <c r="AX220" s="40"/>
      <c r="AY220" s="40"/>
      <c r="AZ220" s="40"/>
      <c r="BA220" s="40"/>
      <c r="BB220" s="40"/>
      <c r="BC220" s="40"/>
      <c r="BD220" s="40"/>
      <c r="BE220" s="40"/>
      <c r="BF220" s="40"/>
      <c r="BG220" s="40"/>
      <c r="BH220" s="40"/>
      <c r="BI220" s="40"/>
      <c r="BJ220" s="40"/>
      <c r="BK220" s="40"/>
      <c r="BL220" s="40"/>
      <c r="BM220" s="40"/>
      <c r="BN220" s="40"/>
      <c r="BO220" s="40"/>
      <c r="BP220" s="40"/>
      <c r="BQ220" s="40"/>
      <c r="BR220" s="40"/>
      <c r="BS220" s="40"/>
      <c r="BT220" s="40"/>
      <c r="BU220" s="40"/>
      <c r="BV220" s="40"/>
      <c r="BW220" s="40"/>
      <c r="BX220" s="40"/>
      <c r="BY220" s="40"/>
      <c r="BZ220" s="40"/>
      <c r="CA220" s="40"/>
      <c r="CB220" s="40"/>
      <c r="CC220" s="40"/>
      <c r="CD220" s="40"/>
      <c r="CE220" s="40"/>
      <c r="CF220" s="40"/>
      <c r="CG220" s="40"/>
      <c r="CH220" s="40"/>
      <c r="CI220" s="40"/>
      <c r="CJ220" s="40"/>
      <c r="CK220" s="40"/>
      <c r="CL220" s="40"/>
      <c r="CM220" s="40"/>
      <c r="CN220" s="40"/>
      <c r="CO220" s="40"/>
      <c r="CP220" s="40"/>
      <c r="CQ220" s="40"/>
      <c r="CR220" s="40"/>
      <c r="CS220" s="40"/>
      <c r="CT220" s="40"/>
    </row>
    <row r="221" spans="13:98" x14ac:dyDescent="0.2"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F221" s="40"/>
      <c r="AG221" s="40"/>
      <c r="AH221" s="40"/>
      <c r="AI221" s="40"/>
      <c r="AJ221" s="40"/>
      <c r="AK221" s="40"/>
      <c r="AL221" s="40"/>
      <c r="AM221" s="40"/>
      <c r="AN221" s="40"/>
      <c r="AO221" s="40"/>
      <c r="AP221" s="40"/>
      <c r="AQ221" s="40"/>
      <c r="AR221" s="40"/>
      <c r="AS221" s="40"/>
      <c r="AT221" s="40"/>
      <c r="AU221" s="40"/>
      <c r="AV221" s="40"/>
      <c r="AW221" s="40"/>
      <c r="AX221" s="40"/>
      <c r="AY221" s="40"/>
      <c r="AZ221" s="40"/>
      <c r="BA221" s="40"/>
      <c r="BB221" s="40"/>
      <c r="BC221" s="40"/>
      <c r="BD221" s="40"/>
      <c r="BE221" s="40"/>
      <c r="BF221" s="40"/>
      <c r="BG221" s="40"/>
      <c r="BH221" s="40"/>
      <c r="BI221" s="40"/>
      <c r="BJ221" s="40"/>
      <c r="BK221" s="40"/>
      <c r="BL221" s="40"/>
      <c r="BM221" s="40"/>
      <c r="BN221" s="40"/>
      <c r="BO221" s="40"/>
      <c r="BP221" s="40"/>
      <c r="BQ221" s="40"/>
      <c r="BR221" s="40"/>
      <c r="BS221" s="40"/>
      <c r="BT221" s="40"/>
      <c r="BU221" s="40"/>
      <c r="BV221" s="40"/>
      <c r="BW221" s="40"/>
      <c r="BX221" s="40"/>
      <c r="BY221" s="40"/>
      <c r="BZ221" s="40"/>
      <c r="CA221" s="40"/>
      <c r="CB221" s="40"/>
      <c r="CC221" s="40"/>
      <c r="CD221" s="40"/>
      <c r="CE221" s="40"/>
      <c r="CF221" s="40"/>
      <c r="CG221" s="40"/>
      <c r="CH221" s="40"/>
      <c r="CI221" s="40"/>
      <c r="CJ221" s="40"/>
      <c r="CK221" s="40"/>
      <c r="CL221" s="40"/>
      <c r="CM221" s="40"/>
      <c r="CN221" s="40"/>
      <c r="CO221" s="40"/>
      <c r="CP221" s="40"/>
      <c r="CQ221" s="40"/>
      <c r="CR221" s="40"/>
      <c r="CS221" s="40"/>
      <c r="CT221" s="40"/>
    </row>
  </sheetData>
  <mergeCells count="37">
    <mergeCell ref="A20:B20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5:L5"/>
    <mergeCell ref="A6:B6"/>
    <mergeCell ref="A19:L19"/>
    <mergeCell ref="A64:B64"/>
    <mergeCell ref="A76:L76"/>
    <mergeCell ref="A77:B77"/>
    <mergeCell ref="A35:L35"/>
    <mergeCell ref="A36:B36"/>
    <mergeCell ref="A44:B44"/>
    <mergeCell ref="A48:L48"/>
    <mergeCell ref="A49:B49"/>
    <mergeCell ref="A63:L63"/>
    <mergeCell ref="A83:B83"/>
    <mergeCell ref="A88:L88"/>
    <mergeCell ref="A89:B89"/>
    <mergeCell ref="A98:B98"/>
    <mergeCell ref="A85:B85"/>
    <mergeCell ref="A117:B117"/>
    <mergeCell ref="A138:B138"/>
    <mergeCell ref="A142:B142"/>
    <mergeCell ref="A131:B131"/>
    <mergeCell ref="A120:L120"/>
    <mergeCell ref="A121:B121"/>
    <mergeCell ref="A122:B122"/>
  </mergeCells>
  <pageMargins left="0.51181102362204722" right="0.51181102362204722" top="0.78740157480314965" bottom="0.78740157480314965" header="0.31496062992125984" footer="0.31496062992125984"/>
  <pageSetup paperSize="9" scale="46" fitToHeight="0" orientation="portrait" r:id="rId1"/>
  <rowBreaks count="1" manualBreakCount="1">
    <brk id="75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203"/>
  <sheetViews>
    <sheetView topLeftCell="A113" workbookViewId="0">
      <selection activeCell="C128" sqref="C128"/>
    </sheetView>
  </sheetViews>
  <sheetFormatPr defaultRowHeight="12.75" x14ac:dyDescent="0.2"/>
  <cols>
    <col min="1" max="1" width="12.7109375" style="41" customWidth="1"/>
    <col min="2" max="2" width="51.85546875" style="37" customWidth="1"/>
    <col min="3" max="3" width="21.85546875" style="41" customWidth="1"/>
    <col min="4" max="4" width="24.7109375" style="41" customWidth="1"/>
    <col min="5" max="5" width="11.140625" style="41" customWidth="1"/>
    <col min="6" max="6" width="10.5703125" style="41" customWidth="1"/>
    <col min="7" max="7" width="7.42578125" style="41" customWidth="1"/>
    <col min="8" max="8" width="9.140625" style="41" customWidth="1"/>
    <col min="9" max="10" width="14" style="41" customWidth="1"/>
    <col min="11" max="11" width="14.85546875" style="41" customWidth="1"/>
    <col min="12" max="12" width="17.28515625" style="41" customWidth="1"/>
    <col min="13" max="13" width="2.28515625" style="41" customWidth="1"/>
    <col min="14" max="14" width="11.7109375" style="41" bestFit="1" customWidth="1"/>
    <col min="15" max="16384" width="9.140625" style="41"/>
  </cols>
  <sheetData>
    <row r="1" spans="1:98" ht="17.25" customHeight="1" x14ac:dyDescent="0.2">
      <c r="A1" s="143" t="s">
        <v>170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39"/>
      <c r="N1" s="39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</row>
    <row r="2" spans="1:98" ht="18.75" customHeight="1" x14ac:dyDescent="0.2">
      <c r="A2" s="146" t="s">
        <v>20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8"/>
      <c r="M2" s="39"/>
      <c r="N2" s="49" t="s">
        <v>153</v>
      </c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</row>
    <row r="3" spans="1:98" ht="12.75" customHeight="1" x14ac:dyDescent="0.2">
      <c r="A3" s="149" t="s">
        <v>3</v>
      </c>
      <c r="B3" s="149" t="s">
        <v>15</v>
      </c>
      <c r="C3" s="149" t="s">
        <v>16</v>
      </c>
      <c r="D3" s="149" t="s">
        <v>22</v>
      </c>
      <c r="E3" s="149" t="s">
        <v>4</v>
      </c>
      <c r="F3" s="149" t="s">
        <v>9</v>
      </c>
      <c r="G3" s="153" t="s">
        <v>10</v>
      </c>
      <c r="H3" s="154"/>
      <c r="I3" s="153" t="s">
        <v>5</v>
      </c>
      <c r="J3" s="154"/>
      <c r="K3" s="149" t="s">
        <v>21</v>
      </c>
      <c r="L3" s="149" t="s">
        <v>6</v>
      </c>
      <c r="M3" s="40"/>
      <c r="N3" s="50">
        <v>1.8</v>
      </c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</row>
    <row r="4" spans="1:98" ht="39.75" customHeight="1" x14ac:dyDescent="0.2">
      <c r="A4" s="150"/>
      <c r="B4" s="150"/>
      <c r="C4" s="150"/>
      <c r="D4" s="150"/>
      <c r="E4" s="150"/>
      <c r="F4" s="150"/>
      <c r="G4" s="72" t="s">
        <v>11</v>
      </c>
      <c r="H4" s="72" t="s">
        <v>12</v>
      </c>
      <c r="I4" s="73" t="s">
        <v>7</v>
      </c>
      <c r="J4" s="73" t="s">
        <v>8</v>
      </c>
      <c r="K4" s="150"/>
      <c r="L4" s="15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</row>
    <row r="5" spans="1:98" x14ac:dyDescent="0.2">
      <c r="A5" s="136" t="s">
        <v>88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</row>
    <row r="6" spans="1:98" x14ac:dyDescent="0.2">
      <c r="A6" s="130" t="s">
        <v>13</v>
      </c>
      <c r="B6" s="140"/>
      <c r="C6" s="13"/>
      <c r="D6" s="23"/>
      <c r="E6" s="24"/>
      <c r="F6" s="24"/>
      <c r="G6" s="24"/>
      <c r="H6" s="24"/>
      <c r="I6" s="24"/>
      <c r="J6" s="23"/>
      <c r="K6" s="24"/>
      <c r="L6" s="24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</row>
    <row r="7" spans="1:98" s="19" customFormat="1" ht="28.5" customHeight="1" x14ac:dyDescent="0.2">
      <c r="A7" s="58">
        <v>1</v>
      </c>
      <c r="B7" s="22" t="s">
        <v>89</v>
      </c>
      <c r="C7" s="56">
        <v>159500</v>
      </c>
      <c r="D7" s="8">
        <f>C7/'A CONTRATAR'!$N$3</f>
        <v>88611.111111111109</v>
      </c>
      <c r="E7" s="55" t="s">
        <v>1</v>
      </c>
      <c r="F7" s="57" t="s">
        <v>19</v>
      </c>
      <c r="G7" s="55">
        <v>100</v>
      </c>
      <c r="H7" s="55">
        <v>0</v>
      </c>
      <c r="I7" s="55" t="s">
        <v>65</v>
      </c>
      <c r="J7" s="55" t="s">
        <v>70</v>
      </c>
      <c r="K7" s="7" t="s">
        <v>32</v>
      </c>
      <c r="L7" s="29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</row>
    <row r="8" spans="1:98" ht="25.5" x14ac:dyDescent="0.2">
      <c r="A8" s="12">
        <v>2</v>
      </c>
      <c r="B8" s="22" t="s">
        <v>90</v>
      </c>
      <c r="C8" s="48">
        <v>149920</v>
      </c>
      <c r="D8" s="8">
        <f t="shared" ref="D8:D16" si="0">C8/$N$3</f>
        <v>83288.888888888891</v>
      </c>
      <c r="E8" s="7" t="s">
        <v>1</v>
      </c>
      <c r="F8" s="26" t="s">
        <v>19</v>
      </c>
      <c r="G8" s="7">
        <v>100</v>
      </c>
      <c r="H8" s="7">
        <v>0</v>
      </c>
      <c r="I8" s="7" t="s">
        <v>39</v>
      </c>
      <c r="J8" s="7" t="s">
        <v>71</v>
      </c>
      <c r="K8" s="7" t="s">
        <v>32</v>
      </c>
      <c r="L8" s="29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</row>
    <row r="9" spans="1:98" ht="25.5" x14ac:dyDescent="0.2">
      <c r="A9" s="58">
        <v>4</v>
      </c>
      <c r="B9" s="35" t="s">
        <v>136</v>
      </c>
      <c r="C9" s="48">
        <f>66920.5+26000</f>
        <v>92920.5</v>
      </c>
      <c r="D9" s="8">
        <f t="shared" si="0"/>
        <v>51622.5</v>
      </c>
      <c r="E9" s="7" t="s">
        <v>1</v>
      </c>
      <c r="F9" s="26" t="s">
        <v>19</v>
      </c>
      <c r="G9" s="7">
        <v>100</v>
      </c>
      <c r="H9" s="7">
        <v>0</v>
      </c>
      <c r="I9" s="7" t="s">
        <v>63</v>
      </c>
      <c r="J9" s="7" t="s">
        <v>70</v>
      </c>
      <c r="K9" s="7" t="s">
        <v>32</v>
      </c>
      <c r="L9" s="29"/>
      <c r="M9" s="40"/>
      <c r="N9" s="74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</row>
    <row r="10" spans="1:98" ht="25.5" x14ac:dyDescent="0.2">
      <c r="A10" s="12">
        <v>5</v>
      </c>
      <c r="B10" s="35" t="s">
        <v>140</v>
      </c>
      <c r="C10" s="48">
        <v>77000</v>
      </c>
      <c r="D10" s="8">
        <f t="shared" si="0"/>
        <v>42777.777777777774</v>
      </c>
      <c r="E10" s="7" t="s">
        <v>1</v>
      </c>
      <c r="F10" s="26" t="s">
        <v>19</v>
      </c>
      <c r="G10" s="7"/>
      <c r="H10" s="7"/>
      <c r="I10" s="7" t="s">
        <v>65</v>
      </c>
      <c r="J10" s="7" t="s">
        <v>46</v>
      </c>
      <c r="K10" s="7" t="s">
        <v>32</v>
      </c>
      <c r="L10" s="29"/>
      <c r="M10" s="40"/>
      <c r="N10" s="74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</row>
    <row r="11" spans="1:98" ht="25.5" x14ac:dyDescent="0.2">
      <c r="A11" s="58">
        <v>6</v>
      </c>
      <c r="B11" s="35" t="s">
        <v>92</v>
      </c>
      <c r="C11" s="48">
        <v>82500</v>
      </c>
      <c r="D11" s="8">
        <f t="shared" si="0"/>
        <v>45833.333333333336</v>
      </c>
      <c r="E11" s="7" t="s">
        <v>1</v>
      </c>
      <c r="F11" s="26" t="s">
        <v>19</v>
      </c>
      <c r="G11" s="7">
        <v>100</v>
      </c>
      <c r="H11" s="7">
        <v>0</v>
      </c>
      <c r="I11" s="7" t="s">
        <v>65</v>
      </c>
      <c r="J11" s="7" t="s">
        <v>91</v>
      </c>
      <c r="K11" s="7" t="s">
        <v>32</v>
      </c>
      <c r="L11" s="29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</row>
    <row r="12" spans="1:98" ht="25.5" x14ac:dyDescent="0.2">
      <c r="A12" s="58">
        <v>7</v>
      </c>
      <c r="B12" s="35" t="s">
        <v>93</v>
      </c>
      <c r="C12" s="48">
        <v>60000</v>
      </c>
      <c r="D12" s="8">
        <f t="shared" si="0"/>
        <v>33333.333333333336</v>
      </c>
      <c r="E12" s="7" t="s">
        <v>1</v>
      </c>
      <c r="F12" s="26" t="s">
        <v>19</v>
      </c>
      <c r="G12" s="7">
        <v>100</v>
      </c>
      <c r="H12" s="7">
        <v>0</v>
      </c>
      <c r="I12" s="7" t="s">
        <v>65</v>
      </c>
      <c r="J12" s="7" t="s">
        <v>71</v>
      </c>
      <c r="K12" s="7" t="s">
        <v>32</v>
      </c>
      <c r="L12" s="29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</row>
    <row r="13" spans="1:98" ht="25.5" x14ac:dyDescent="0.2">
      <c r="A13" s="12">
        <v>8</v>
      </c>
      <c r="B13" s="35" t="s">
        <v>94</v>
      </c>
      <c r="C13" s="48">
        <v>197500</v>
      </c>
      <c r="D13" s="8">
        <f t="shared" si="0"/>
        <v>109722.22222222222</v>
      </c>
      <c r="E13" s="7" t="s">
        <v>1</v>
      </c>
      <c r="F13" s="26" t="s">
        <v>18</v>
      </c>
      <c r="G13" s="7">
        <v>100</v>
      </c>
      <c r="H13" s="7">
        <v>0</v>
      </c>
      <c r="I13" s="7" t="s">
        <v>39</v>
      </c>
      <c r="J13" s="7" t="s">
        <v>70</v>
      </c>
      <c r="K13" s="7" t="s">
        <v>32</v>
      </c>
      <c r="L13" s="29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</row>
    <row r="14" spans="1:98" ht="25.5" x14ac:dyDescent="0.2">
      <c r="A14" s="58">
        <v>9</v>
      </c>
      <c r="B14" s="35" t="s">
        <v>95</v>
      </c>
      <c r="C14" s="81">
        <v>402500</v>
      </c>
      <c r="D14" s="8">
        <f>C14/'A CONTRATAR'!$N$3</f>
        <v>223611.11111111109</v>
      </c>
      <c r="E14" s="7" t="s">
        <v>2</v>
      </c>
      <c r="F14" s="26" t="s">
        <v>18</v>
      </c>
      <c r="G14" s="7">
        <v>100</v>
      </c>
      <c r="H14" s="7">
        <v>0</v>
      </c>
      <c r="I14" s="7" t="s">
        <v>39</v>
      </c>
      <c r="J14" s="7" t="s">
        <v>71</v>
      </c>
      <c r="K14" s="7" t="s">
        <v>32</v>
      </c>
      <c r="L14" s="29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</row>
    <row r="15" spans="1:98" ht="25.5" x14ac:dyDescent="0.2">
      <c r="A15" s="58">
        <v>10</v>
      </c>
      <c r="B15" s="36" t="s">
        <v>96</v>
      </c>
      <c r="C15" s="61">
        <v>115790</v>
      </c>
      <c r="D15" s="8">
        <f t="shared" si="0"/>
        <v>64327.777777777774</v>
      </c>
      <c r="E15" s="7" t="s">
        <v>1</v>
      </c>
      <c r="F15" s="26" t="s">
        <v>19</v>
      </c>
      <c r="G15" s="7">
        <v>100</v>
      </c>
      <c r="H15" s="7">
        <v>0</v>
      </c>
      <c r="I15" s="7" t="s">
        <v>65</v>
      </c>
      <c r="J15" s="7" t="s">
        <v>70</v>
      </c>
      <c r="K15" s="7" t="s">
        <v>32</v>
      </c>
      <c r="L15" s="29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</row>
    <row r="16" spans="1:98" ht="35.25" customHeight="1" x14ac:dyDescent="0.2">
      <c r="A16" s="12">
        <v>11</v>
      </c>
      <c r="B16" s="22" t="s">
        <v>97</v>
      </c>
      <c r="C16" s="48">
        <v>167900</v>
      </c>
      <c r="D16" s="8">
        <f t="shared" si="0"/>
        <v>93277.777777777781</v>
      </c>
      <c r="E16" s="7" t="s">
        <v>1</v>
      </c>
      <c r="F16" s="26" t="s">
        <v>19</v>
      </c>
      <c r="G16" s="7">
        <v>100</v>
      </c>
      <c r="H16" s="7">
        <v>0</v>
      </c>
      <c r="I16" s="7" t="s">
        <v>63</v>
      </c>
      <c r="J16" s="7" t="s">
        <v>91</v>
      </c>
      <c r="K16" s="7" t="s">
        <v>32</v>
      </c>
      <c r="L16" s="29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</row>
    <row r="17" spans="1:98" s="19" customFormat="1" x14ac:dyDescent="0.2">
      <c r="A17" s="96" t="s">
        <v>86</v>
      </c>
      <c r="B17" s="97" t="s">
        <v>88</v>
      </c>
      <c r="C17" s="98">
        <f>SUM(C7:C16)</f>
        <v>1505530.5</v>
      </c>
      <c r="D17" s="98">
        <f>SUM(D7:D16)</f>
        <v>836405.83333333326</v>
      </c>
      <c r="E17" s="99"/>
      <c r="F17" s="99"/>
      <c r="G17" s="99"/>
      <c r="H17" s="99"/>
      <c r="I17" s="99"/>
      <c r="J17" s="99"/>
      <c r="K17" s="99"/>
      <c r="L17" s="10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</row>
    <row r="18" spans="1:98" s="19" customFormat="1" x14ac:dyDescent="0.2">
      <c r="A18" s="136" t="s">
        <v>99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</row>
    <row r="19" spans="1:98" x14ac:dyDescent="0.2">
      <c r="A19" s="130" t="s">
        <v>13</v>
      </c>
      <c r="B19" s="140"/>
      <c r="C19" s="13"/>
      <c r="D19" s="23"/>
      <c r="E19" s="24"/>
      <c r="F19" s="24"/>
      <c r="G19" s="24"/>
      <c r="H19" s="24"/>
      <c r="I19" s="24"/>
      <c r="J19" s="23"/>
      <c r="K19" s="24"/>
      <c r="L19" s="24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</row>
    <row r="20" spans="1:98" x14ac:dyDescent="0.2">
      <c r="A20" s="12">
        <v>12</v>
      </c>
      <c r="B20" s="22" t="s">
        <v>100</v>
      </c>
      <c r="C20" s="11">
        <v>189520</v>
      </c>
      <c r="D20" s="8">
        <f>C20/'A CONTRATAR'!$N$3</f>
        <v>105288.88888888889</v>
      </c>
      <c r="E20" s="7" t="s">
        <v>1</v>
      </c>
      <c r="F20" s="26" t="s">
        <v>18</v>
      </c>
      <c r="G20" s="7">
        <v>100</v>
      </c>
      <c r="H20" s="7">
        <v>0</v>
      </c>
      <c r="I20" s="7" t="s">
        <v>65</v>
      </c>
      <c r="J20" s="7" t="s">
        <v>71</v>
      </c>
      <c r="K20" s="7" t="s">
        <v>32</v>
      </c>
      <c r="L20" s="29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</row>
    <row r="21" spans="1:98" x14ac:dyDescent="0.2">
      <c r="A21" s="12">
        <v>13</v>
      </c>
      <c r="B21" s="22" t="s">
        <v>101</v>
      </c>
      <c r="C21" s="11">
        <v>288220</v>
      </c>
      <c r="D21" s="8">
        <f>C21/'A CONTRATAR'!$N$3</f>
        <v>160122.22222222222</v>
      </c>
      <c r="E21" s="7" t="s">
        <v>1</v>
      </c>
      <c r="F21" s="26" t="s">
        <v>18</v>
      </c>
      <c r="G21" s="7">
        <v>100</v>
      </c>
      <c r="H21" s="7">
        <v>0</v>
      </c>
      <c r="I21" s="7" t="s">
        <v>65</v>
      </c>
      <c r="J21" s="7" t="s">
        <v>71</v>
      </c>
      <c r="K21" s="7" t="s">
        <v>32</v>
      </c>
      <c r="L21" s="29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</row>
    <row r="22" spans="1:98" ht="25.5" x14ac:dyDescent="0.2">
      <c r="A22" s="12"/>
      <c r="B22" s="27" t="s">
        <v>114</v>
      </c>
      <c r="C22" s="11">
        <v>201000</v>
      </c>
      <c r="D22" s="8">
        <f t="shared" ref="D22" si="1">C22/$N$3</f>
        <v>111666.66666666666</v>
      </c>
      <c r="E22" s="7" t="s">
        <v>1</v>
      </c>
      <c r="F22" s="26" t="s">
        <v>19</v>
      </c>
      <c r="G22" s="7">
        <v>100</v>
      </c>
      <c r="H22" s="7">
        <v>0</v>
      </c>
      <c r="I22" s="7" t="s">
        <v>42</v>
      </c>
      <c r="J22" s="7" t="s">
        <v>91</v>
      </c>
      <c r="K22" s="7" t="s">
        <v>32</v>
      </c>
      <c r="L22" s="29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</row>
    <row r="23" spans="1:98" x14ac:dyDescent="0.2">
      <c r="A23" s="12">
        <v>15</v>
      </c>
      <c r="B23" s="22" t="s">
        <v>102</v>
      </c>
      <c r="C23" s="11">
        <v>497500</v>
      </c>
      <c r="D23" s="8">
        <f t="shared" ref="D23" si="2">C23/$N$3</f>
        <v>276388.88888888888</v>
      </c>
      <c r="E23" s="7" t="s">
        <v>81</v>
      </c>
      <c r="F23" s="26" t="s">
        <v>18</v>
      </c>
      <c r="G23" s="7">
        <v>100</v>
      </c>
      <c r="H23" s="7">
        <v>0</v>
      </c>
      <c r="I23" s="7" t="s">
        <v>63</v>
      </c>
      <c r="J23" s="7" t="s">
        <v>91</v>
      </c>
      <c r="K23" s="7" t="s">
        <v>32</v>
      </c>
      <c r="L23" s="29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</row>
    <row r="24" spans="1:98" ht="33.75" customHeight="1" x14ac:dyDescent="0.2">
      <c r="A24" s="12">
        <v>19</v>
      </c>
      <c r="B24" s="22" t="s">
        <v>142</v>
      </c>
      <c r="C24" s="17">
        <v>23638.93</v>
      </c>
      <c r="D24" s="8">
        <f t="shared" ref="D24:D30" si="3">C24/$N$3</f>
        <v>13132.738888888889</v>
      </c>
      <c r="E24" s="7" t="s">
        <v>1</v>
      </c>
      <c r="F24" s="7" t="s">
        <v>19</v>
      </c>
      <c r="G24" s="7">
        <v>100</v>
      </c>
      <c r="H24" s="7">
        <v>0</v>
      </c>
      <c r="I24" s="7" t="s">
        <v>39</v>
      </c>
      <c r="J24" s="7" t="s">
        <v>91</v>
      </c>
      <c r="K24" s="7" t="s">
        <v>32</v>
      </c>
      <c r="L24" s="29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</row>
    <row r="25" spans="1:98" ht="25.5" x14ac:dyDescent="0.2">
      <c r="A25" s="12">
        <v>18</v>
      </c>
      <c r="B25" s="22" t="s">
        <v>141</v>
      </c>
      <c r="C25" s="11">
        <v>101000</v>
      </c>
      <c r="D25" s="8">
        <f>C25/'A CONTRATAR'!$N$3</f>
        <v>56111.111111111109</v>
      </c>
      <c r="E25" s="7" t="s">
        <v>1</v>
      </c>
      <c r="F25" s="26" t="s">
        <v>19</v>
      </c>
      <c r="G25" s="7">
        <v>100</v>
      </c>
      <c r="H25" s="7">
        <v>0</v>
      </c>
      <c r="I25" s="7" t="s">
        <v>39</v>
      </c>
      <c r="J25" s="7" t="s">
        <v>71</v>
      </c>
      <c r="K25" s="7" t="s">
        <v>32</v>
      </c>
      <c r="L25" s="29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</row>
    <row r="26" spans="1:98" x14ac:dyDescent="0.2">
      <c r="A26" s="12">
        <v>16</v>
      </c>
      <c r="B26" s="22" t="s">
        <v>158</v>
      </c>
      <c r="C26" s="11">
        <v>287100</v>
      </c>
      <c r="D26" s="8">
        <f>C26/'A CONTRATAR'!$N$3</f>
        <v>159500</v>
      </c>
      <c r="E26" s="7" t="s">
        <v>2</v>
      </c>
      <c r="F26" s="26" t="s">
        <v>18</v>
      </c>
      <c r="G26" s="7">
        <v>100</v>
      </c>
      <c r="H26" s="7">
        <v>0</v>
      </c>
      <c r="I26" s="7" t="s">
        <v>63</v>
      </c>
      <c r="J26" s="7" t="s">
        <v>164</v>
      </c>
      <c r="K26" s="7" t="s">
        <v>32</v>
      </c>
      <c r="L26" s="29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</row>
    <row r="27" spans="1:98" x14ac:dyDescent="0.2">
      <c r="A27" s="12">
        <v>17</v>
      </c>
      <c r="B27" s="28" t="s">
        <v>159</v>
      </c>
      <c r="C27" s="11">
        <v>241000</v>
      </c>
      <c r="D27" s="8">
        <f>C27/'A CONTRATAR'!$N$3</f>
        <v>133888.88888888888</v>
      </c>
      <c r="E27" s="7" t="s">
        <v>1</v>
      </c>
      <c r="F27" s="26" t="s">
        <v>19</v>
      </c>
      <c r="G27" s="7">
        <v>100</v>
      </c>
      <c r="H27" s="7">
        <v>0</v>
      </c>
      <c r="I27" s="7" t="s">
        <v>42</v>
      </c>
      <c r="J27" s="7" t="s">
        <v>46</v>
      </c>
      <c r="K27" s="7" t="s">
        <v>32</v>
      </c>
      <c r="L27" s="29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</row>
    <row r="28" spans="1:98" ht="38.25" x14ac:dyDescent="0.2">
      <c r="A28" s="7">
        <v>21</v>
      </c>
      <c r="B28" s="22" t="s">
        <v>160</v>
      </c>
      <c r="C28" s="11">
        <v>155000</v>
      </c>
      <c r="D28" s="8">
        <f>C28/'A CONTRATAR'!$N$3</f>
        <v>86111.111111111109</v>
      </c>
      <c r="E28" s="7" t="s">
        <v>1</v>
      </c>
      <c r="F28" s="7" t="s">
        <v>19</v>
      </c>
      <c r="G28" s="7">
        <v>100</v>
      </c>
      <c r="H28" s="7">
        <v>0</v>
      </c>
      <c r="I28" s="7" t="s">
        <v>42</v>
      </c>
      <c r="J28" s="7" t="s">
        <v>91</v>
      </c>
      <c r="K28" s="7" t="s">
        <v>149</v>
      </c>
      <c r="L28" s="29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</row>
    <row r="29" spans="1:98" x14ac:dyDescent="0.2">
      <c r="A29" s="16"/>
      <c r="B29" s="30" t="s">
        <v>66</v>
      </c>
      <c r="C29" s="31"/>
      <c r="D29" s="18"/>
      <c r="E29" s="20"/>
      <c r="F29" s="20"/>
      <c r="G29" s="20"/>
      <c r="H29" s="20"/>
      <c r="I29" s="20"/>
      <c r="J29" s="20"/>
      <c r="K29" s="20"/>
      <c r="L29" s="2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</row>
    <row r="30" spans="1:98" ht="28.5" customHeight="1" x14ac:dyDescent="0.2">
      <c r="A30" s="12">
        <v>22</v>
      </c>
      <c r="B30" s="22" t="s">
        <v>150</v>
      </c>
      <c r="C30" s="17">
        <v>103405</v>
      </c>
      <c r="D30" s="8">
        <f t="shared" si="3"/>
        <v>57447.222222222219</v>
      </c>
      <c r="E30" s="7" t="s">
        <v>1</v>
      </c>
      <c r="F30" s="7" t="s">
        <v>19</v>
      </c>
      <c r="G30" s="7">
        <v>100</v>
      </c>
      <c r="H30" s="7">
        <v>0</v>
      </c>
      <c r="I30" s="7" t="s">
        <v>65</v>
      </c>
      <c r="J30" s="7" t="s">
        <v>65</v>
      </c>
      <c r="K30" s="7" t="s">
        <v>32</v>
      </c>
      <c r="L30" s="29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</row>
    <row r="31" spans="1:98" x14ac:dyDescent="0.2">
      <c r="A31" s="96" t="s">
        <v>86</v>
      </c>
      <c r="B31" s="97" t="s">
        <v>99</v>
      </c>
      <c r="C31" s="98">
        <f>SUM(C20:C30)</f>
        <v>2087383.93</v>
      </c>
      <c r="D31" s="98">
        <f>SUM(D20:D30)</f>
        <v>1159657.7388888889</v>
      </c>
      <c r="E31" s="99"/>
      <c r="F31" s="99"/>
      <c r="G31" s="99"/>
      <c r="H31" s="99"/>
      <c r="I31" s="99"/>
      <c r="J31" s="99"/>
      <c r="K31" s="99"/>
      <c r="L31" s="10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</row>
    <row r="32" spans="1:98" x14ac:dyDescent="0.2">
      <c r="A32" s="136" t="s">
        <v>103</v>
      </c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</row>
    <row r="33" spans="1:98" x14ac:dyDescent="0.2">
      <c r="A33" s="130" t="s">
        <v>13</v>
      </c>
      <c r="B33" s="140"/>
      <c r="C33" s="54"/>
      <c r="D33" s="52"/>
      <c r="E33" s="70"/>
      <c r="F33" s="70"/>
      <c r="G33" s="70"/>
      <c r="H33" s="70"/>
      <c r="I33" s="70"/>
      <c r="J33" s="52"/>
      <c r="K33" s="70"/>
      <c r="L33" s="7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</row>
    <row r="34" spans="1:98" ht="25.5" x14ac:dyDescent="0.2">
      <c r="A34" s="12">
        <v>23</v>
      </c>
      <c r="B34" s="22" t="s">
        <v>104</v>
      </c>
      <c r="C34" s="11">
        <v>310700</v>
      </c>
      <c r="D34" s="8">
        <f>C34/'A CONTRATAR'!$N$3</f>
        <v>172611.11111111109</v>
      </c>
      <c r="E34" s="7" t="s">
        <v>2</v>
      </c>
      <c r="F34" s="26" t="s">
        <v>18</v>
      </c>
      <c r="G34" s="7">
        <v>100</v>
      </c>
      <c r="H34" s="7">
        <v>0</v>
      </c>
      <c r="I34" s="7" t="s">
        <v>42</v>
      </c>
      <c r="J34" s="7" t="s">
        <v>71</v>
      </c>
      <c r="K34" s="7" t="s">
        <v>32</v>
      </c>
      <c r="L34" s="29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</row>
    <row r="35" spans="1:98" ht="25.5" x14ac:dyDescent="0.2">
      <c r="A35" s="12">
        <v>24</v>
      </c>
      <c r="B35" s="27" t="s">
        <v>138</v>
      </c>
      <c r="C35" s="11">
        <v>135000</v>
      </c>
      <c r="D35" s="8">
        <f>C35/'A CONTRATAR'!$N$3</f>
        <v>75000</v>
      </c>
      <c r="E35" s="7" t="s">
        <v>1</v>
      </c>
      <c r="F35" s="26" t="s">
        <v>19</v>
      </c>
      <c r="G35" s="7">
        <v>100</v>
      </c>
      <c r="H35" s="7">
        <v>0</v>
      </c>
      <c r="I35" s="7" t="s">
        <v>65</v>
      </c>
      <c r="J35" s="7" t="s">
        <v>91</v>
      </c>
      <c r="K35" s="7" t="s">
        <v>32</v>
      </c>
      <c r="L35" s="29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</row>
    <row r="36" spans="1:98" x14ac:dyDescent="0.2">
      <c r="A36" s="12">
        <v>27</v>
      </c>
      <c r="B36" s="22" t="s">
        <v>107</v>
      </c>
      <c r="C36" s="11">
        <v>205000</v>
      </c>
      <c r="D36" s="8">
        <f t="shared" ref="D36:D37" si="4">C36/$N$3</f>
        <v>113888.88888888889</v>
      </c>
      <c r="E36" s="7" t="s">
        <v>1</v>
      </c>
      <c r="F36" s="26" t="s">
        <v>18</v>
      </c>
      <c r="G36" s="7">
        <v>100</v>
      </c>
      <c r="H36" s="7">
        <v>0</v>
      </c>
      <c r="I36" s="7" t="s">
        <v>63</v>
      </c>
      <c r="J36" s="7" t="s">
        <v>151</v>
      </c>
      <c r="K36" s="7" t="s">
        <v>32</v>
      </c>
      <c r="L36" s="29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</row>
    <row r="37" spans="1:98" ht="25.5" x14ac:dyDescent="0.2">
      <c r="A37" s="12">
        <v>28</v>
      </c>
      <c r="B37" s="22" t="s">
        <v>97</v>
      </c>
      <c r="C37" s="11">
        <v>48206.79</v>
      </c>
      <c r="D37" s="8">
        <f t="shared" si="4"/>
        <v>26781.55</v>
      </c>
      <c r="E37" s="7" t="s">
        <v>1</v>
      </c>
      <c r="F37" s="26" t="s">
        <v>19</v>
      </c>
      <c r="G37" s="7">
        <v>100</v>
      </c>
      <c r="H37" s="7">
        <v>0</v>
      </c>
      <c r="I37" s="7" t="s">
        <v>39</v>
      </c>
      <c r="J37" s="7" t="s">
        <v>42</v>
      </c>
      <c r="K37" s="7" t="s">
        <v>32</v>
      </c>
      <c r="L37" s="29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</row>
    <row r="38" spans="1:98" ht="22.5" customHeight="1" x14ac:dyDescent="0.2">
      <c r="A38" s="12">
        <v>25</v>
      </c>
      <c r="B38" s="22" t="s">
        <v>105</v>
      </c>
      <c r="C38" s="11">
        <v>85000</v>
      </c>
      <c r="D38" s="8">
        <f>C38/'A CONTRATAR'!$N$3</f>
        <v>47222.222222222219</v>
      </c>
      <c r="E38" s="7" t="s">
        <v>1</v>
      </c>
      <c r="F38" s="26" t="s">
        <v>19</v>
      </c>
      <c r="G38" s="7">
        <v>100</v>
      </c>
      <c r="H38" s="7">
        <v>0</v>
      </c>
      <c r="I38" s="7" t="s">
        <v>65</v>
      </c>
      <c r="J38" s="7" t="s">
        <v>46</v>
      </c>
      <c r="K38" s="7" t="s">
        <v>149</v>
      </c>
      <c r="L38" s="29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</row>
    <row r="39" spans="1:98" x14ac:dyDescent="0.2">
      <c r="A39" s="138" t="s">
        <v>66</v>
      </c>
      <c r="B39" s="155"/>
      <c r="C39" s="71"/>
      <c r="D39" s="18"/>
      <c r="E39" s="24"/>
      <c r="F39" s="24"/>
      <c r="G39" s="24"/>
      <c r="H39" s="24"/>
      <c r="I39" s="24"/>
      <c r="J39" s="24"/>
      <c r="K39" s="24"/>
      <c r="L39" s="24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</row>
    <row r="40" spans="1:98" ht="27.75" customHeight="1" x14ac:dyDescent="0.2">
      <c r="A40" s="4">
        <v>31</v>
      </c>
      <c r="B40" s="33" t="s">
        <v>162</v>
      </c>
      <c r="C40" s="8">
        <v>70131</v>
      </c>
      <c r="D40" s="8">
        <f t="shared" ref="D40" si="5">C40/$N$3</f>
        <v>38961.666666666664</v>
      </c>
      <c r="E40" s="4" t="s">
        <v>24</v>
      </c>
      <c r="F40" s="4" t="s">
        <v>19</v>
      </c>
      <c r="G40" s="4">
        <v>100</v>
      </c>
      <c r="H40" s="4">
        <v>0</v>
      </c>
      <c r="I40" s="7" t="s">
        <v>63</v>
      </c>
      <c r="J40" s="4" t="s">
        <v>42</v>
      </c>
      <c r="K40" s="7" t="s">
        <v>32</v>
      </c>
      <c r="L40" s="29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</row>
    <row r="41" spans="1:98" x14ac:dyDescent="0.2">
      <c r="A41" s="96" t="s">
        <v>86</v>
      </c>
      <c r="B41" s="97" t="s">
        <v>103</v>
      </c>
      <c r="C41" s="101">
        <f>SUM(C34:C40)</f>
        <v>854037.79</v>
      </c>
      <c r="D41" s="101">
        <f>SUM(D34:D40)</f>
        <v>474465.43888888886</v>
      </c>
      <c r="E41" s="97"/>
      <c r="F41" s="97"/>
      <c r="G41" s="97"/>
      <c r="H41" s="97"/>
      <c r="I41" s="97"/>
      <c r="J41" s="97"/>
      <c r="K41" s="97"/>
      <c r="L41" s="102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</row>
    <row r="42" spans="1:98" x14ac:dyDescent="0.2">
      <c r="A42" s="136" t="s">
        <v>108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</row>
    <row r="43" spans="1:98" x14ac:dyDescent="0.2">
      <c r="A43" s="130" t="s">
        <v>13</v>
      </c>
      <c r="B43" s="140"/>
      <c r="C43" s="13"/>
      <c r="D43" s="23"/>
      <c r="E43" s="24"/>
      <c r="F43" s="24"/>
      <c r="G43" s="24"/>
      <c r="H43" s="24"/>
      <c r="I43" s="24"/>
      <c r="J43" s="23"/>
      <c r="K43" s="24"/>
      <c r="L43" s="24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</row>
    <row r="44" spans="1:98" ht="27" customHeight="1" x14ac:dyDescent="0.2">
      <c r="A44" s="12">
        <v>32</v>
      </c>
      <c r="B44" s="27" t="s">
        <v>109</v>
      </c>
      <c r="C44" s="25">
        <v>220506</v>
      </c>
      <c r="D44" s="8">
        <f>C44/'A CONTRATAR'!$N$3</f>
        <v>122503.33333333333</v>
      </c>
      <c r="E44" s="7" t="s">
        <v>1</v>
      </c>
      <c r="F44" s="26" t="s">
        <v>18</v>
      </c>
      <c r="G44" s="7">
        <v>100</v>
      </c>
      <c r="H44" s="7">
        <v>0</v>
      </c>
      <c r="I44" s="7" t="s">
        <v>39</v>
      </c>
      <c r="J44" s="7" t="s">
        <v>71</v>
      </c>
      <c r="K44" s="7" t="s">
        <v>32</v>
      </c>
      <c r="L44" s="29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</row>
    <row r="45" spans="1:98" ht="24" customHeight="1" x14ac:dyDescent="0.2">
      <c r="A45" s="12">
        <v>33</v>
      </c>
      <c r="B45" s="27" t="s">
        <v>110</v>
      </c>
      <c r="C45" s="25">
        <v>186000</v>
      </c>
      <c r="D45" s="8">
        <f>C45/'A CONTRATAR'!$N$3</f>
        <v>103333.33333333333</v>
      </c>
      <c r="E45" s="7" t="s">
        <v>1</v>
      </c>
      <c r="F45" s="26" t="s">
        <v>18</v>
      </c>
      <c r="G45" s="7">
        <v>100</v>
      </c>
      <c r="H45" s="7">
        <v>0</v>
      </c>
      <c r="I45" s="7" t="s">
        <v>65</v>
      </c>
      <c r="J45" s="7" t="s">
        <v>112</v>
      </c>
      <c r="K45" s="7" t="s">
        <v>32</v>
      </c>
      <c r="L45" s="29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</row>
    <row r="46" spans="1:98" ht="25.5" x14ac:dyDescent="0.2">
      <c r="A46" s="12">
        <v>34</v>
      </c>
      <c r="B46" s="27" t="s">
        <v>111</v>
      </c>
      <c r="C46" s="25">
        <v>97938</v>
      </c>
      <c r="D46" s="8">
        <f>C46/'A CONTRATAR'!$N$3</f>
        <v>54410</v>
      </c>
      <c r="E46" s="7" t="s">
        <v>1</v>
      </c>
      <c r="F46" s="26" t="s">
        <v>19</v>
      </c>
      <c r="G46" s="7">
        <v>100</v>
      </c>
      <c r="H46" s="7">
        <v>0</v>
      </c>
      <c r="I46" s="7" t="s">
        <v>42</v>
      </c>
      <c r="J46" s="7" t="s">
        <v>91</v>
      </c>
      <c r="K46" s="7" t="s">
        <v>32</v>
      </c>
      <c r="L46" s="29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</row>
    <row r="47" spans="1:98" ht="25.5" x14ac:dyDescent="0.2">
      <c r="A47" s="12">
        <v>35</v>
      </c>
      <c r="B47" s="27" t="s">
        <v>137</v>
      </c>
      <c r="C47" s="25">
        <v>110010</v>
      </c>
      <c r="D47" s="8">
        <f t="shared" ref="D47:D52" si="6">C47/$N$3</f>
        <v>61116.666666666664</v>
      </c>
      <c r="E47" s="7" t="s">
        <v>1</v>
      </c>
      <c r="F47" s="26" t="s">
        <v>19</v>
      </c>
      <c r="G47" s="7">
        <v>100</v>
      </c>
      <c r="H47" s="7">
        <v>0</v>
      </c>
      <c r="I47" s="7" t="s">
        <v>39</v>
      </c>
      <c r="J47" s="7" t="s">
        <v>112</v>
      </c>
      <c r="K47" s="7" t="s">
        <v>32</v>
      </c>
      <c r="L47" s="29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</row>
    <row r="48" spans="1:98" ht="25.5" x14ac:dyDescent="0.2">
      <c r="A48" s="12">
        <v>36</v>
      </c>
      <c r="B48" s="27" t="s">
        <v>138</v>
      </c>
      <c r="C48" s="25">
        <v>98600</v>
      </c>
      <c r="D48" s="8">
        <f>C48/'A CONTRATAR'!$N$3</f>
        <v>54777.777777777774</v>
      </c>
      <c r="E48" s="7" t="s">
        <v>1</v>
      </c>
      <c r="F48" s="26" t="s">
        <v>19</v>
      </c>
      <c r="G48" s="7">
        <v>100</v>
      </c>
      <c r="H48" s="7">
        <v>0</v>
      </c>
      <c r="I48" s="7" t="s">
        <v>65</v>
      </c>
      <c r="J48" s="7" t="s">
        <v>112</v>
      </c>
      <c r="K48" s="7" t="s">
        <v>32</v>
      </c>
      <c r="L48" s="29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</row>
    <row r="49" spans="1:98" ht="25.5" x14ac:dyDescent="0.2">
      <c r="A49" s="12">
        <v>37</v>
      </c>
      <c r="B49" s="27" t="s">
        <v>113</v>
      </c>
      <c r="C49" s="25">
        <v>139663</v>
      </c>
      <c r="D49" s="8">
        <f>C49/'A CONTRATAR'!$N$3</f>
        <v>77590.555555555547</v>
      </c>
      <c r="E49" s="7" t="s">
        <v>1</v>
      </c>
      <c r="F49" s="26" t="s">
        <v>19</v>
      </c>
      <c r="G49" s="7">
        <v>100</v>
      </c>
      <c r="H49" s="7">
        <v>0</v>
      </c>
      <c r="I49" s="7" t="s">
        <v>42</v>
      </c>
      <c r="J49" s="7" t="s">
        <v>71</v>
      </c>
      <c r="K49" s="7" t="s">
        <v>32</v>
      </c>
      <c r="L49" s="29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</row>
    <row r="50" spans="1:98" ht="25.5" x14ac:dyDescent="0.2">
      <c r="A50" s="12">
        <v>38</v>
      </c>
      <c r="B50" s="27" t="s">
        <v>114</v>
      </c>
      <c r="C50" s="88">
        <v>99122.83</v>
      </c>
      <c r="D50" s="8">
        <f>C50/'A CONTRATAR'!$N$3</f>
        <v>55068.238888888889</v>
      </c>
      <c r="E50" s="7" t="s">
        <v>1</v>
      </c>
      <c r="F50" s="26" t="s">
        <v>19</v>
      </c>
      <c r="G50" s="7">
        <v>100</v>
      </c>
      <c r="H50" s="7">
        <v>0</v>
      </c>
      <c r="I50" s="7" t="s">
        <v>65</v>
      </c>
      <c r="J50" s="7" t="s">
        <v>70</v>
      </c>
      <c r="K50" s="7" t="s">
        <v>32</v>
      </c>
      <c r="L50" s="29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</row>
    <row r="51" spans="1:98" ht="18.75" customHeight="1" x14ac:dyDescent="0.2">
      <c r="A51" s="12">
        <v>40</v>
      </c>
      <c r="B51" s="27" t="s">
        <v>133</v>
      </c>
      <c r="C51" s="25">
        <v>191250</v>
      </c>
      <c r="D51" s="8">
        <f>C51/'A CONTRATAR'!$N$3</f>
        <v>106250</v>
      </c>
      <c r="E51" s="7" t="s">
        <v>1</v>
      </c>
      <c r="F51" s="26" t="s">
        <v>18</v>
      </c>
      <c r="G51" s="7">
        <v>100</v>
      </c>
      <c r="H51" s="7">
        <v>0</v>
      </c>
      <c r="I51" s="7" t="s">
        <v>39</v>
      </c>
      <c r="J51" s="7" t="s">
        <v>71</v>
      </c>
      <c r="K51" s="7" t="s">
        <v>32</v>
      </c>
      <c r="L51" s="29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</row>
    <row r="52" spans="1:98" ht="25.5" x14ac:dyDescent="0.2">
      <c r="A52" s="12">
        <v>42</v>
      </c>
      <c r="B52" s="22" t="s">
        <v>97</v>
      </c>
      <c r="C52" s="25">
        <v>6000</v>
      </c>
      <c r="D52" s="8">
        <f t="shared" si="6"/>
        <v>3333.333333333333</v>
      </c>
      <c r="E52" s="7" t="s">
        <v>1</v>
      </c>
      <c r="F52" s="26" t="s">
        <v>19</v>
      </c>
      <c r="G52" s="7">
        <v>100</v>
      </c>
      <c r="H52" s="7">
        <v>0</v>
      </c>
      <c r="I52" s="7" t="s">
        <v>116</v>
      </c>
      <c r="J52" s="7" t="s">
        <v>165</v>
      </c>
      <c r="K52" s="7" t="s">
        <v>32</v>
      </c>
      <c r="L52" s="29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</row>
    <row r="53" spans="1:98" x14ac:dyDescent="0.2">
      <c r="A53" s="96" t="s">
        <v>86</v>
      </c>
      <c r="B53" s="97" t="s">
        <v>117</v>
      </c>
      <c r="C53" s="98">
        <f>SUM(C44:C52)</f>
        <v>1149089.83</v>
      </c>
      <c r="D53" s="98">
        <f>SUM(D44:D52)</f>
        <v>638383.23888888885</v>
      </c>
      <c r="E53" s="99"/>
      <c r="F53" s="99"/>
      <c r="G53" s="99"/>
      <c r="H53" s="99"/>
      <c r="I53" s="99"/>
      <c r="J53" s="99"/>
      <c r="K53" s="99"/>
      <c r="L53" s="10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</row>
    <row r="54" spans="1:98" x14ac:dyDescent="0.2">
      <c r="A54" s="136" t="s">
        <v>118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</row>
    <row r="55" spans="1:98" x14ac:dyDescent="0.2">
      <c r="A55" s="130" t="s">
        <v>13</v>
      </c>
      <c r="B55" s="140"/>
      <c r="C55" s="13"/>
      <c r="D55" s="23"/>
      <c r="E55" s="24"/>
      <c r="F55" s="24"/>
      <c r="G55" s="24"/>
      <c r="H55" s="24"/>
      <c r="I55" s="24"/>
      <c r="J55" s="23"/>
      <c r="K55" s="24"/>
      <c r="L55" s="24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</row>
    <row r="56" spans="1:98" x14ac:dyDescent="0.2">
      <c r="A56" s="12">
        <v>44</v>
      </c>
      <c r="B56" s="22" t="s">
        <v>100</v>
      </c>
      <c r="C56" s="11">
        <v>290450</v>
      </c>
      <c r="D56" s="8">
        <f>C56/'A CONTRATAR'!$N$3</f>
        <v>161361.11111111109</v>
      </c>
      <c r="E56" s="7" t="s">
        <v>1</v>
      </c>
      <c r="F56" s="26" t="s">
        <v>18</v>
      </c>
      <c r="G56" s="7">
        <v>100</v>
      </c>
      <c r="H56" s="7">
        <v>0</v>
      </c>
      <c r="I56" s="7" t="s">
        <v>65</v>
      </c>
      <c r="J56" s="7" t="s">
        <v>91</v>
      </c>
      <c r="K56" s="7" t="s">
        <v>32</v>
      </c>
      <c r="L56" s="29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</row>
    <row r="57" spans="1:98" x14ac:dyDescent="0.2">
      <c r="A57" s="12">
        <v>45</v>
      </c>
      <c r="B57" s="22" t="s">
        <v>101</v>
      </c>
      <c r="C57" s="11">
        <v>195700</v>
      </c>
      <c r="D57" s="8">
        <f>C57/'A CONTRATAR'!$N$3</f>
        <v>108722.22222222222</v>
      </c>
      <c r="E57" s="7" t="s">
        <v>33</v>
      </c>
      <c r="F57" s="26" t="s">
        <v>18</v>
      </c>
      <c r="G57" s="7">
        <v>100</v>
      </c>
      <c r="H57" s="7">
        <v>0</v>
      </c>
      <c r="I57" s="7" t="s">
        <v>41</v>
      </c>
      <c r="J57" s="7" t="s">
        <v>91</v>
      </c>
      <c r="K57" s="7" t="s">
        <v>32</v>
      </c>
      <c r="L57" s="29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</row>
    <row r="58" spans="1:98" ht="25.5" x14ac:dyDescent="0.2">
      <c r="A58" s="12">
        <v>46</v>
      </c>
      <c r="B58" s="27" t="s">
        <v>119</v>
      </c>
      <c r="C58" s="11">
        <v>196328</v>
      </c>
      <c r="D58" s="8">
        <f>C58/$N$3</f>
        <v>109071.11111111111</v>
      </c>
      <c r="E58" s="7" t="s">
        <v>33</v>
      </c>
      <c r="F58" s="26" t="s">
        <v>19</v>
      </c>
      <c r="G58" s="7">
        <v>100</v>
      </c>
      <c r="H58" s="7">
        <v>0</v>
      </c>
      <c r="I58" s="7" t="s">
        <v>63</v>
      </c>
      <c r="J58" s="7" t="s">
        <v>71</v>
      </c>
      <c r="K58" s="7" t="s">
        <v>32</v>
      </c>
      <c r="L58" s="29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  <c r="CO58" s="40"/>
      <c r="CP58" s="40"/>
      <c r="CQ58" s="40"/>
      <c r="CR58" s="40"/>
      <c r="CS58" s="40"/>
      <c r="CT58" s="40"/>
    </row>
    <row r="59" spans="1:98" ht="25.5" x14ac:dyDescent="0.2">
      <c r="A59" s="12">
        <v>49</v>
      </c>
      <c r="B59" s="22" t="s">
        <v>121</v>
      </c>
      <c r="C59" s="11">
        <v>156300</v>
      </c>
      <c r="D59" s="8">
        <f>C59/'A CONTRATAR'!$N$3</f>
        <v>86833.333333333328</v>
      </c>
      <c r="E59" s="7" t="s">
        <v>1</v>
      </c>
      <c r="F59" s="26" t="s">
        <v>18</v>
      </c>
      <c r="G59" s="7">
        <v>100</v>
      </c>
      <c r="H59" s="7">
        <v>0</v>
      </c>
      <c r="I59" s="7" t="s">
        <v>65</v>
      </c>
      <c r="J59" s="7" t="s">
        <v>91</v>
      </c>
      <c r="K59" s="7" t="s">
        <v>32</v>
      </c>
      <c r="L59" s="29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</row>
    <row r="60" spans="1:98" ht="22.5" customHeight="1" x14ac:dyDescent="0.2">
      <c r="A60" s="12">
        <v>50</v>
      </c>
      <c r="B60" s="22" t="s">
        <v>122</v>
      </c>
      <c r="C60" s="11">
        <v>110000</v>
      </c>
      <c r="D60" s="8">
        <f>C60/'A CONTRATAR'!$N$3</f>
        <v>61111.111111111109</v>
      </c>
      <c r="E60" s="7" t="s">
        <v>1</v>
      </c>
      <c r="F60" s="26" t="s">
        <v>19</v>
      </c>
      <c r="G60" s="7">
        <v>100</v>
      </c>
      <c r="H60" s="7">
        <v>0</v>
      </c>
      <c r="I60" s="7" t="s">
        <v>65</v>
      </c>
      <c r="J60" s="7" t="s">
        <v>42</v>
      </c>
      <c r="K60" s="7" t="s">
        <v>32</v>
      </c>
      <c r="L60" s="29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  <c r="BV60" s="40"/>
      <c r="BW60" s="40"/>
      <c r="BX60" s="40"/>
      <c r="BY60" s="40"/>
      <c r="BZ60" s="40"/>
      <c r="CA60" s="40"/>
      <c r="CB60" s="40"/>
      <c r="CC60" s="40"/>
      <c r="CD60" s="40"/>
      <c r="CE60" s="40"/>
      <c r="CF60" s="40"/>
      <c r="CG60" s="40"/>
      <c r="CH60" s="40"/>
      <c r="CI60" s="40"/>
      <c r="CJ60" s="40"/>
      <c r="CK60" s="40"/>
      <c r="CL60" s="40"/>
      <c r="CM60" s="40"/>
      <c r="CN60" s="40"/>
      <c r="CO60" s="40"/>
      <c r="CP60" s="40"/>
      <c r="CQ60" s="40"/>
      <c r="CR60" s="40"/>
      <c r="CS60" s="40"/>
      <c r="CT60" s="40"/>
    </row>
    <row r="61" spans="1:98" ht="25.5" x14ac:dyDescent="0.2">
      <c r="A61" s="12">
        <v>48</v>
      </c>
      <c r="B61" s="22" t="s">
        <v>120</v>
      </c>
      <c r="C61" s="11">
        <v>136725</v>
      </c>
      <c r="D61" s="8">
        <f>C61/'A CONTRATAR'!$N$3</f>
        <v>75958.333333333328</v>
      </c>
      <c r="E61" s="7" t="s">
        <v>1</v>
      </c>
      <c r="F61" s="26" t="s">
        <v>19</v>
      </c>
      <c r="G61" s="7">
        <v>100</v>
      </c>
      <c r="H61" s="7">
        <v>0</v>
      </c>
      <c r="I61" s="7" t="s">
        <v>42</v>
      </c>
      <c r="J61" s="7" t="s">
        <v>91</v>
      </c>
      <c r="K61" s="7" t="s">
        <v>149</v>
      </c>
      <c r="L61" s="29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</row>
    <row r="62" spans="1:98" ht="25.5" x14ac:dyDescent="0.2">
      <c r="A62" s="12">
        <v>51</v>
      </c>
      <c r="B62" s="22" t="s">
        <v>123</v>
      </c>
      <c r="C62" s="11">
        <v>196000</v>
      </c>
      <c r="D62" s="8">
        <f>C62/$N$3</f>
        <v>108888.88888888889</v>
      </c>
      <c r="E62" s="7" t="s">
        <v>33</v>
      </c>
      <c r="F62" s="26" t="s">
        <v>18</v>
      </c>
      <c r="G62" s="7">
        <v>100</v>
      </c>
      <c r="H62" s="7">
        <v>0</v>
      </c>
      <c r="I62" s="7" t="s">
        <v>39</v>
      </c>
      <c r="J62" s="7" t="s">
        <v>71</v>
      </c>
      <c r="K62" s="7" t="s">
        <v>32</v>
      </c>
      <c r="L62" s="29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</row>
    <row r="63" spans="1:98" ht="31.5" customHeight="1" x14ac:dyDescent="0.2">
      <c r="A63" s="12">
        <v>52</v>
      </c>
      <c r="B63" s="22" t="s">
        <v>185</v>
      </c>
      <c r="C63" s="11">
        <v>39589</v>
      </c>
      <c r="D63" s="8">
        <f>C63/$N$3</f>
        <v>21993.888888888887</v>
      </c>
      <c r="E63" s="7" t="s">
        <v>1</v>
      </c>
      <c r="F63" s="26" t="s">
        <v>19</v>
      </c>
      <c r="G63" s="7">
        <v>100</v>
      </c>
      <c r="H63" s="7">
        <v>0</v>
      </c>
      <c r="I63" s="7" t="s">
        <v>63</v>
      </c>
      <c r="J63" s="7" t="s">
        <v>46</v>
      </c>
      <c r="K63" s="7" t="s">
        <v>32</v>
      </c>
      <c r="L63" s="29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</row>
    <row r="64" spans="1:98" x14ac:dyDescent="0.2">
      <c r="A64" s="96" t="s">
        <v>86</v>
      </c>
      <c r="B64" s="97" t="s">
        <v>124</v>
      </c>
      <c r="C64" s="98">
        <f>SUM(C56:C63)</f>
        <v>1321092</v>
      </c>
      <c r="D64" s="98">
        <f>SUM(D56:D63)</f>
        <v>733940</v>
      </c>
      <c r="E64" s="99"/>
      <c r="F64" s="99"/>
      <c r="G64" s="99"/>
      <c r="H64" s="99"/>
      <c r="I64" s="99"/>
      <c r="J64" s="99"/>
      <c r="K64" s="99"/>
      <c r="L64" s="10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</row>
    <row r="65" spans="1:98" x14ac:dyDescent="0.2">
      <c r="A65" s="136" t="s">
        <v>125</v>
      </c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</row>
    <row r="66" spans="1:98" ht="12.75" customHeight="1" x14ac:dyDescent="0.2">
      <c r="A66" s="130" t="s">
        <v>13</v>
      </c>
      <c r="B66" s="141"/>
      <c r="C66" s="51"/>
      <c r="D66" s="52"/>
      <c r="E66" s="70"/>
      <c r="F66" s="70"/>
      <c r="G66" s="70"/>
      <c r="H66" s="70"/>
      <c r="I66" s="70"/>
      <c r="J66" s="52"/>
      <c r="K66" s="70"/>
      <c r="L66" s="7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</row>
    <row r="67" spans="1:98" ht="25.5" x14ac:dyDescent="0.2">
      <c r="A67" s="7">
        <v>53</v>
      </c>
      <c r="B67" s="27" t="s">
        <v>127</v>
      </c>
      <c r="C67" s="8">
        <v>124611</v>
      </c>
      <c r="D67" s="8">
        <f>C67/$N$3</f>
        <v>69228.333333333328</v>
      </c>
      <c r="E67" s="7" t="s">
        <v>1</v>
      </c>
      <c r="F67" s="26" t="s">
        <v>19</v>
      </c>
      <c r="G67" s="7">
        <v>100</v>
      </c>
      <c r="H67" s="7">
        <v>0</v>
      </c>
      <c r="I67" s="7" t="s">
        <v>41</v>
      </c>
      <c r="J67" s="7" t="s">
        <v>70</v>
      </c>
      <c r="K67" s="7" t="s">
        <v>32</v>
      </c>
      <c r="L67" s="29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</row>
    <row r="68" spans="1:98" ht="25.5" x14ac:dyDescent="0.2">
      <c r="A68" s="7">
        <v>54</v>
      </c>
      <c r="B68" s="27" t="s">
        <v>129</v>
      </c>
      <c r="C68" s="8">
        <v>119000</v>
      </c>
      <c r="D68" s="8">
        <f>C68/$N$3</f>
        <v>66111.111111111109</v>
      </c>
      <c r="E68" s="7" t="s">
        <v>1</v>
      </c>
      <c r="F68" s="26" t="s">
        <v>19</v>
      </c>
      <c r="G68" s="7">
        <v>100</v>
      </c>
      <c r="H68" s="7">
        <v>0</v>
      </c>
      <c r="I68" s="7" t="s">
        <v>41</v>
      </c>
      <c r="J68" s="7" t="s">
        <v>71</v>
      </c>
      <c r="K68" s="7" t="s">
        <v>32</v>
      </c>
      <c r="L68" s="29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</row>
    <row r="69" spans="1:98" ht="31.5" customHeight="1" x14ac:dyDescent="0.2">
      <c r="A69" s="7">
        <v>55</v>
      </c>
      <c r="B69" s="27" t="s">
        <v>155</v>
      </c>
      <c r="C69" s="8">
        <v>251000</v>
      </c>
      <c r="D69" s="8">
        <f>C69/'A CONTRATAR'!$N$3</f>
        <v>139444.44444444444</v>
      </c>
      <c r="E69" s="7" t="s">
        <v>1</v>
      </c>
      <c r="F69" s="26" t="s">
        <v>19</v>
      </c>
      <c r="G69" s="7">
        <v>100</v>
      </c>
      <c r="H69" s="7">
        <v>0</v>
      </c>
      <c r="I69" s="7" t="s">
        <v>65</v>
      </c>
      <c r="J69" s="7" t="s">
        <v>71</v>
      </c>
      <c r="K69" s="7" t="s">
        <v>32</v>
      </c>
      <c r="L69" s="29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</row>
    <row r="70" spans="1:98" ht="25.5" x14ac:dyDescent="0.2">
      <c r="A70" s="7">
        <v>56</v>
      </c>
      <c r="B70" s="27" t="s">
        <v>128</v>
      </c>
      <c r="C70" s="8">
        <v>110000</v>
      </c>
      <c r="D70" s="8">
        <f>C70/'A CONTRATAR'!$N$3</f>
        <v>61111.111111111109</v>
      </c>
      <c r="E70" s="7" t="s">
        <v>1</v>
      </c>
      <c r="F70" s="26" t="s">
        <v>19</v>
      </c>
      <c r="G70" s="7">
        <v>100</v>
      </c>
      <c r="H70" s="7">
        <v>0</v>
      </c>
      <c r="I70" s="7" t="s">
        <v>41</v>
      </c>
      <c r="J70" s="7" t="s">
        <v>91</v>
      </c>
      <c r="K70" s="7" t="s">
        <v>32</v>
      </c>
      <c r="L70" s="29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</row>
    <row r="71" spans="1:98" x14ac:dyDescent="0.2">
      <c r="A71" s="146" t="s">
        <v>14</v>
      </c>
      <c r="B71" s="148"/>
      <c r="C71" s="3"/>
      <c r="D71" s="119"/>
      <c r="E71" s="1"/>
      <c r="F71" s="1"/>
      <c r="G71" s="120"/>
      <c r="H71" s="120"/>
      <c r="I71" s="120"/>
      <c r="J71" s="120"/>
      <c r="K71" s="120"/>
      <c r="L71" s="1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</row>
    <row r="72" spans="1:98" ht="63.75" x14ac:dyDescent="0.2">
      <c r="A72" s="5">
        <v>58</v>
      </c>
      <c r="B72" s="27" t="s">
        <v>87</v>
      </c>
      <c r="C72" s="11">
        <v>258000</v>
      </c>
      <c r="D72" s="8">
        <f>C72/'A CONTRATAR'!$N$3</f>
        <v>143333.33333333334</v>
      </c>
      <c r="E72" s="10" t="s">
        <v>67</v>
      </c>
      <c r="F72" s="7" t="s">
        <v>18</v>
      </c>
      <c r="G72" s="7">
        <v>100</v>
      </c>
      <c r="H72" s="7">
        <v>0</v>
      </c>
      <c r="I72" s="7" t="s">
        <v>39</v>
      </c>
      <c r="J72" s="7" t="s">
        <v>46</v>
      </c>
      <c r="K72" s="7" t="s">
        <v>32</v>
      </c>
      <c r="L72" s="29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</row>
    <row r="73" spans="1:98" x14ac:dyDescent="0.2">
      <c r="A73" s="96" t="s">
        <v>86</v>
      </c>
      <c r="B73" s="103" t="s">
        <v>125</v>
      </c>
      <c r="C73" s="98">
        <f>SUM(C67:C72)</f>
        <v>862611</v>
      </c>
      <c r="D73" s="98">
        <f>SUM(D67:D72)</f>
        <v>479228.33333333337</v>
      </c>
      <c r="E73" s="104"/>
      <c r="F73" s="104"/>
      <c r="G73" s="104"/>
      <c r="H73" s="104"/>
      <c r="I73" s="104"/>
      <c r="J73" s="104"/>
      <c r="K73" s="104"/>
      <c r="L73" s="104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</row>
    <row r="74" spans="1:98" ht="24" customHeight="1" x14ac:dyDescent="0.2">
      <c r="A74" s="136" t="s">
        <v>126</v>
      </c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</row>
    <row r="75" spans="1:98" x14ac:dyDescent="0.2">
      <c r="A75" s="130" t="s">
        <v>13</v>
      </c>
      <c r="B75" s="137"/>
      <c r="C75" s="21"/>
      <c r="D75" s="23"/>
      <c r="E75" s="24"/>
      <c r="F75" s="24"/>
      <c r="G75" s="24"/>
      <c r="H75" s="24"/>
      <c r="I75" s="24"/>
      <c r="J75" s="23"/>
      <c r="K75" s="24"/>
      <c r="L75" s="24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</row>
    <row r="76" spans="1:98" s="19" customFormat="1" ht="25.5" x14ac:dyDescent="0.2">
      <c r="A76" s="7">
        <v>59</v>
      </c>
      <c r="B76" s="27" t="s">
        <v>130</v>
      </c>
      <c r="C76" s="6">
        <v>134640.26</v>
      </c>
      <c r="D76" s="8">
        <f t="shared" ref="D76:D82" si="7">C76/$N$3</f>
        <v>74800.14444444445</v>
      </c>
      <c r="E76" s="7" t="s">
        <v>1</v>
      </c>
      <c r="F76" s="26" t="s">
        <v>19</v>
      </c>
      <c r="G76" s="4">
        <v>100</v>
      </c>
      <c r="H76" s="4">
        <v>0</v>
      </c>
      <c r="I76" s="7" t="s">
        <v>41</v>
      </c>
      <c r="J76" s="7" t="s">
        <v>45</v>
      </c>
      <c r="K76" s="7" t="s">
        <v>32</v>
      </c>
      <c r="L76" s="29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</row>
    <row r="77" spans="1:98" ht="25.5" x14ac:dyDescent="0.2">
      <c r="A77" s="7">
        <v>60</v>
      </c>
      <c r="B77" s="27" t="s">
        <v>131</v>
      </c>
      <c r="C77" s="6">
        <v>347379.9</v>
      </c>
      <c r="D77" s="8">
        <f t="shared" si="7"/>
        <v>192988.83333333334</v>
      </c>
      <c r="E77" s="7" t="s">
        <v>1</v>
      </c>
      <c r="F77" s="26" t="s">
        <v>18</v>
      </c>
      <c r="G77" s="7">
        <v>100</v>
      </c>
      <c r="H77" s="7">
        <v>0</v>
      </c>
      <c r="I77" s="7" t="s">
        <v>65</v>
      </c>
      <c r="J77" s="7" t="s">
        <v>42</v>
      </c>
      <c r="K77" s="7" t="s">
        <v>32</v>
      </c>
      <c r="L77" s="29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</row>
    <row r="78" spans="1:98" ht="25.5" x14ac:dyDescent="0.2">
      <c r="A78" s="7">
        <v>61</v>
      </c>
      <c r="B78" s="27" t="s">
        <v>127</v>
      </c>
      <c r="C78" s="6">
        <v>118000</v>
      </c>
      <c r="D78" s="8">
        <f t="shared" si="7"/>
        <v>65555.555555555547</v>
      </c>
      <c r="E78" s="7" t="s">
        <v>1</v>
      </c>
      <c r="F78" s="26" t="s">
        <v>19</v>
      </c>
      <c r="G78" s="4">
        <v>100</v>
      </c>
      <c r="H78" s="4">
        <v>0</v>
      </c>
      <c r="I78" s="7" t="s">
        <v>41</v>
      </c>
      <c r="J78" s="7" t="s">
        <v>91</v>
      </c>
      <c r="K78" s="7" t="s">
        <v>32</v>
      </c>
      <c r="L78" s="29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</row>
    <row r="79" spans="1:98" ht="25.5" x14ac:dyDescent="0.2">
      <c r="A79" s="7">
        <v>62</v>
      </c>
      <c r="B79" s="27" t="s">
        <v>132</v>
      </c>
      <c r="C79" s="6">
        <v>164000</v>
      </c>
      <c r="D79" s="8">
        <f t="shared" si="7"/>
        <v>91111.111111111109</v>
      </c>
      <c r="E79" s="7" t="s">
        <v>1</v>
      </c>
      <c r="F79" s="26" t="s">
        <v>19</v>
      </c>
      <c r="G79" s="4">
        <v>100</v>
      </c>
      <c r="H79" s="4">
        <v>0</v>
      </c>
      <c r="I79" s="7" t="s">
        <v>41</v>
      </c>
      <c r="J79" s="7" t="s">
        <v>70</v>
      </c>
      <c r="K79" s="7" t="s">
        <v>32</v>
      </c>
      <c r="L79" s="29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</row>
    <row r="80" spans="1:98" ht="38.25" x14ac:dyDescent="0.2">
      <c r="A80" s="7">
        <v>63</v>
      </c>
      <c r="B80" s="27" t="s">
        <v>145</v>
      </c>
      <c r="C80" s="6">
        <v>37890</v>
      </c>
      <c r="D80" s="8">
        <f t="shared" si="7"/>
        <v>21050</v>
      </c>
      <c r="E80" s="7" t="s">
        <v>1</v>
      </c>
      <c r="F80" s="26" t="s">
        <v>19</v>
      </c>
      <c r="G80" s="4">
        <v>100</v>
      </c>
      <c r="H80" s="4">
        <v>0</v>
      </c>
      <c r="I80" s="7" t="s">
        <v>41</v>
      </c>
      <c r="J80" s="7" t="s">
        <v>65</v>
      </c>
      <c r="K80" s="7" t="s">
        <v>32</v>
      </c>
      <c r="L80" s="29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</row>
    <row r="81" spans="1:98" ht="25.5" x14ac:dyDescent="0.2">
      <c r="A81" s="7">
        <v>65</v>
      </c>
      <c r="B81" s="27" t="s">
        <v>128</v>
      </c>
      <c r="C81" s="6">
        <v>110000</v>
      </c>
      <c r="D81" s="8">
        <f t="shared" si="7"/>
        <v>61111.111111111109</v>
      </c>
      <c r="E81" s="7" t="s">
        <v>1</v>
      </c>
      <c r="F81" s="26" t="s">
        <v>19</v>
      </c>
      <c r="G81" s="4">
        <v>100</v>
      </c>
      <c r="H81" s="4">
        <v>0</v>
      </c>
      <c r="I81" s="7" t="s">
        <v>41</v>
      </c>
      <c r="J81" s="7" t="s">
        <v>46</v>
      </c>
      <c r="K81" s="7" t="s">
        <v>32</v>
      </c>
      <c r="L81" s="29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</row>
    <row r="82" spans="1:98" ht="38.25" x14ac:dyDescent="0.2">
      <c r="A82" s="7">
        <v>66</v>
      </c>
      <c r="B82" s="27" t="s">
        <v>69</v>
      </c>
      <c r="C82" s="15">
        <v>135000</v>
      </c>
      <c r="D82" s="8">
        <f t="shared" si="7"/>
        <v>75000</v>
      </c>
      <c r="E82" s="26" t="s">
        <v>1</v>
      </c>
      <c r="F82" s="26" t="s">
        <v>19</v>
      </c>
      <c r="G82" s="4">
        <v>100</v>
      </c>
      <c r="H82" s="4">
        <v>0</v>
      </c>
      <c r="I82" s="7" t="s">
        <v>36</v>
      </c>
      <c r="J82" s="7" t="s">
        <v>151</v>
      </c>
      <c r="K82" s="7" t="s">
        <v>32</v>
      </c>
      <c r="L82" s="29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</row>
    <row r="83" spans="1:98" x14ac:dyDescent="0.2">
      <c r="A83" s="127" t="s">
        <v>14</v>
      </c>
      <c r="B83" s="128"/>
      <c r="C83" s="3"/>
      <c r="D83" s="18"/>
      <c r="E83" s="1"/>
      <c r="F83" s="1"/>
      <c r="G83" s="2"/>
      <c r="H83" s="2"/>
      <c r="I83" s="2"/>
      <c r="J83" s="2"/>
      <c r="K83" s="2"/>
      <c r="L83" s="6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</row>
    <row r="84" spans="1:98" ht="25.5" x14ac:dyDescent="0.2">
      <c r="A84" s="5">
        <v>68</v>
      </c>
      <c r="B84" s="27" t="s">
        <v>50</v>
      </c>
      <c r="C84" s="8">
        <v>479280</v>
      </c>
      <c r="D84" s="8">
        <f>C84/'A CONTRATAR'!$N$3</f>
        <v>266266.66666666669</v>
      </c>
      <c r="E84" s="10" t="s">
        <v>67</v>
      </c>
      <c r="F84" s="7" t="s">
        <v>18</v>
      </c>
      <c r="G84" s="7">
        <v>100</v>
      </c>
      <c r="H84" s="7">
        <v>0</v>
      </c>
      <c r="I84" s="7" t="s">
        <v>41</v>
      </c>
      <c r="J84" s="7" t="s">
        <v>42</v>
      </c>
      <c r="K84" s="7" t="s">
        <v>32</v>
      </c>
      <c r="L84" s="29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</row>
    <row r="85" spans="1:98" ht="38.25" x14ac:dyDescent="0.2">
      <c r="A85" s="5">
        <v>69</v>
      </c>
      <c r="B85" s="27" t="s">
        <v>51</v>
      </c>
      <c r="C85" s="8">
        <v>88764</v>
      </c>
      <c r="D85" s="8">
        <f>C85/'A CONTRATAR'!$N$3</f>
        <v>49313.333333333328</v>
      </c>
      <c r="E85" s="10" t="s">
        <v>24</v>
      </c>
      <c r="F85" s="7" t="s">
        <v>19</v>
      </c>
      <c r="G85" s="7">
        <v>100</v>
      </c>
      <c r="H85" s="7">
        <v>0</v>
      </c>
      <c r="I85" s="7" t="s">
        <v>41</v>
      </c>
      <c r="J85" s="7" t="s">
        <v>42</v>
      </c>
      <c r="K85" s="7" t="s">
        <v>32</v>
      </c>
      <c r="L85" s="29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</row>
    <row r="86" spans="1:98" ht="51" x14ac:dyDescent="0.2">
      <c r="A86" s="5">
        <v>70</v>
      </c>
      <c r="B86" s="27" t="s">
        <v>52</v>
      </c>
      <c r="C86" s="6">
        <v>11393</v>
      </c>
      <c r="D86" s="8">
        <f>C86/'A CONTRATAR'!$N$3</f>
        <v>6329.4444444444443</v>
      </c>
      <c r="E86" s="14" t="s">
        <v>24</v>
      </c>
      <c r="F86" s="4" t="s">
        <v>19</v>
      </c>
      <c r="G86" s="4">
        <v>100</v>
      </c>
      <c r="H86" s="4">
        <v>0</v>
      </c>
      <c r="I86" s="7" t="s">
        <v>41</v>
      </c>
      <c r="J86" s="7" t="s">
        <v>42</v>
      </c>
      <c r="K86" s="7" t="s">
        <v>32</v>
      </c>
      <c r="L86" s="29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</row>
    <row r="87" spans="1:98" x14ac:dyDescent="0.2">
      <c r="A87" s="5">
        <v>71</v>
      </c>
      <c r="B87" s="27" t="s">
        <v>53</v>
      </c>
      <c r="C87" s="6">
        <v>70722</v>
      </c>
      <c r="D87" s="8">
        <f>C87/'A CONTRATAR'!$N$3</f>
        <v>39290</v>
      </c>
      <c r="E87" s="14" t="s">
        <v>24</v>
      </c>
      <c r="F87" s="4" t="s">
        <v>19</v>
      </c>
      <c r="G87" s="4">
        <v>100</v>
      </c>
      <c r="H87" s="4">
        <v>0</v>
      </c>
      <c r="I87" s="7" t="s">
        <v>41</v>
      </c>
      <c r="J87" s="7" t="s">
        <v>42</v>
      </c>
      <c r="K87" s="7" t="s">
        <v>32</v>
      </c>
      <c r="L87" s="29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</row>
    <row r="88" spans="1:98" ht="38.25" x14ac:dyDescent="0.2">
      <c r="A88" s="5">
        <v>72</v>
      </c>
      <c r="B88" s="27" t="s">
        <v>64</v>
      </c>
      <c r="C88" s="6">
        <v>492562</v>
      </c>
      <c r="D88" s="8">
        <f>C88/'A CONTRATAR'!$N$3</f>
        <v>273645.55555555556</v>
      </c>
      <c r="E88" s="14" t="s">
        <v>67</v>
      </c>
      <c r="F88" s="4" t="s">
        <v>19</v>
      </c>
      <c r="G88" s="4">
        <v>100</v>
      </c>
      <c r="H88" s="4">
        <v>0</v>
      </c>
      <c r="I88" s="7" t="s">
        <v>41</v>
      </c>
      <c r="J88" s="7" t="s">
        <v>42</v>
      </c>
      <c r="K88" s="7" t="s">
        <v>32</v>
      </c>
      <c r="L88" s="29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</row>
    <row r="89" spans="1:98" x14ac:dyDescent="0.2">
      <c r="A89" s="5">
        <v>73</v>
      </c>
      <c r="B89" s="27" t="s">
        <v>72</v>
      </c>
      <c r="C89" s="6">
        <v>39760</v>
      </c>
      <c r="D89" s="8">
        <f>C89/'A CONTRATAR'!$N$3</f>
        <v>22088.888888888887</v>
      </c>
      <c r="E89" s="14" t="s">
        <v>24</v>
      </c>
      <c r="F89" s="4" t="s">
        <v>19</v>
      </c>
      <c r="G89" s="4">
        <v>100</v>
      </c>
      <c r="H89" s="4">
        <v>0</v>
      </c>
      <c r="I89" s="7" t="s">
        <v>41</v>
      </c>
      <c r="J89" s="7" t="s">
        <v>42</v>
      </c>
      <c r="K89" s="7" t="s">
        <v>32</v>
      </c>
      <c r="L89" s="29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</row>
    <row r="90" spans="1:98" ht="25.5" x14ac:dyDescent="0.2">
      <c r="A90" s="5">
        <v>74</v>
      </c>
      <c r="B90" s="27" t="s">
        <v>54</v>
      </c>
      <c r="C90" s="6">
        <v>239600</v>
      </c>
      <c r="D90" s="8">
        <f>C90/'A CONTRATAR'!$N$3</f>
        <v>133111.11111111109</v>
      </c>
      <c r="E90" s="10" t="s">
        <v>135</v>
      </c>
      <c r="F90" s="4" t="s">
        <v>19</v>
      </c>
      <c r="G90" s="4">
        <v>100</v>
      </c>
      <c r="H90" s="4">
        <v>0</v>
      </c>
      <c r="I90" s="7" t="s">
        <v>41</v>
      </c>
      <c r="J90" s="7" t="s">
        <v>42</v>
      </c>
      <c r="K90" s="7" t="s">
        <v>32</v>
      </c>
      <c r="L90" s="29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</row>
    <row r="91" spans="1:98" x14ac:dyDescent="0.2">
      <c r="A91" s="5">
        <v>75</v>
      </c>
      <c r="B91" s="27" t="s">
        <v>55</v>
      </c>
      <c r="C91" s="8">
        <v>225650</v>
      </c>
      <c r="D91" s="8">
        <f>C91/'A CONTRATAR'!$N$3</f>
        <v>125361.11111111111</v>
      </c>
      <c r="E91" s="10" t="s">
        <v>135</v>
      </c>
      <c r="F91" s="7" t="s">
        <v>19</v>
      </c>
      <c r="G91" s="7">
        <v>100</v>
      </c>
      <c r="H91" s="7">
        <v>0</v>
      </c>
      <c r="I91" s="7" t="s">
        <v>41</v>
      </c>
      <c r="J91" s="7" t="s">
        <v>42</v>
      </c>
      <c r="K91" s="7" t="s">
        <v>32</v>
      </c>
      <c r="L91" s="29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</row>
    <row r="92" spans="1:98" x14ac:dyDescent="0.2">
      <c r="A92" s="5">
        <v>76</v>
      </c>
      <c r="B92" s="27" t="s">
        <v>56</v>
      </c>
      <c r="C92" s="8">
        <v>850976</v>
      </c>
      <c r="D92" s="8">
        <f>C92/'A CONTRATAR'!$N$3</f>
        <v>472764.44444444444</v>
      </c>
      <c r="E92" s="10" t="s">
        <v>67</v>
      </c>
      <c r="F92" s="7" t="s">
        <v>18</v>
      </c>
      <c r="G92" s="7">
        <v>100</v>
      </c>
      <c r="H92" s="7">
        <v>0</v>
      </c>
      <c r="I92" s="7" t="s">
        <v>41</v>
      </c>
      <c r="J92" s="7" t="s">
        <v>42</v>
      </c>
      <c r="K92" s="7" t="s">
        <v>32</v>
      </c>
      <c r="L92" s="29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</row>
    <row r="93" spans="1:98" s="19" customFormat="1" x14ac:dyDescent="0.2">
      <c r="A93" s="5">
        <v>77</v>
      </c>
      <c r="B93" s="27" t="s">
        <v>57</v>
      </c>
      <c r="C93" s="6">
        <v>17250</v>
      </c>
      <c r="D93" s="8">
        <f>C93/'A CONTRATAR'!$N$3</f>
        <v>9583.3333333333339</v>
      </c>
      <c r="E93" s="14" t="s">
        <v>24</v>
      </c>
      <c r="F93" s="4" t="s">
        <v>19</v>
      </c>
      <c r="G93" s="4">
        <v>100</v>
      </c>
      <c r="H93" s="4">
        <v>0</v>
      </c>
      <c r="I93" s="7" t="s">
        <v>65</v>
      </c>
      <c r="J93" s="7" t="s">
        <v>70</v>
      </c>
      <c r="K93" s="7" t="s">
        <v>32</v>
      </c>
      <c r="L93" s="29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  <c r="CP93" s="40"/>
      <c r="CQ93" s="40"/>
      <c r="CR93" s="40"/>
      <c r="CS93" s="40"/>
      <c r="CT93" s="40"/>
    </row>
    <row r="94" spans="1:98" s="19" customFormat="1" ht="51" x14ac:dyDescent="0.2">
      <c r="A94" s="5">
        <v>78</v>
      </c>
      <c r="B94" s="27" t="s">
        <v>73</v>
      </c>
      <c r="C94" s="15">
        <v>69628</v>
      </c>
      <c r="D94" s="8">
        <f>C94/'A CONTRATAR'!$N$3</f>
        <v>38682.222222222219</v>
      </c>
      <c r="E94" s="10" t="s">
        <v>24</v>
      </c>
      <c r="F94" s="7" t="s">
        <v>19</v>
      </c>
      <c r="G94" s="7">
        <v>100</v>
      </c>
      <c r="H94" s="7">
        <v>0</v>
      </c>
      <c r="I94" s="7" t="s">
        <v>65</v>
      </c>
      <c r="J94" s="7" t="s">
        <v>70</v>
      </c>
      <c r="K94" s="7" t="s">
        <v>32</v>
      </c>
      <c r="L94" s="29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  <c r="CP94" s="40"/>
      <c r="CQ94" s="40"/>
      <c r="CR94" s="40"/>
      <c r="CS94" s="40"/>
      <c r="CT94" s="40"/>
    </row>
    <row r="95" spans="1:98" s="19" customFormat="1" x14ac:dyDescent="0.2">
      <c r="A95" s="5">
        <v>79</v>
      </c>
      <c r="B95" s="27" t="s">
        <v>58</v>
      </c>
      <c r="C95" s="15">
        <v>3750</v>
      </c>
      <c r="D95" s="8">
        <f>C95/'A CONTRATAR'!$N$3</f>
        <v>2083.3333333333335</v>
      </c>
      <c r="E95" s="14" t="s">
        <v>24</v>
      </c>
      <c r="F95" s="4" t="s">
        <v>19</v>
      </c>
      <c r="G95" s="4">
        <v>100</v>
      </c>
      <c r="H95" s="4">
        <v>0</v>
      </c>
      <c r="I95" s="7" t="s">
        <v>65</v>
      </c>
      <c r="J95" s="7" t="s">
        <v>70</v>
      </c>
      <c r="K95" s="7" t="s">
        <v>32</v>
      </c>
      <c r="L95" s="29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  <c r="CP95" s="40"/>
      <c r="CQ95" s="40"/>
      <c r="CR95" s="40"/>
      <c r="CS95" s="40"/>
      <c r="CT95" s="40"/>
    </row>
    <row r="96" spans="1:98" ht="38.25" x14ac:dyDescent="0.2">
      <c r="A96" s="5">
        <v>80</v>
      </c>
      <c r="B96" s="27" t="s">
        <v>74</v>
      </c>
      <c r="C96" s="15">
        <v>33662</v>
      </c>
      <c r="D96" s="8">
        <f>C96/'A CONTRATAR'!$N$3</f>
        <v>18701.111111111109</v>
      </c>
      <c r="E96" s="14" t="s">
        <v>24</v>
      </c>
      <c r="F96" s="4" t="s">
        <v>19</v>
      </c>
      <c r="G96" s="4">
        <v>100</v>
      </c>
      <c r="H96" s="4">
        <v>0</v>
      </c>
      <c r="I96" s="7" t="s">
        <v>65</v>
      </c>
      <c r="J96" s="7" t="s">
        <v>70</v>
      </c>
      <c r="K96" s="7" t="s">
        <v>32</v>
      </c>
      <c r="L96" s="29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</row>
    <row r="97" spans="1:98" ht="25.5" x14ac:dyDescent="0.2">
      <c r="A97" s="5">
        <v>81</v>
      </c>
      <c r="B97" s="27" t="s">
        <v>59</v>
      </c>
      <c r="C97" s="15">
        <v>43956</v>
      </c>
      <c r="D97" s="8">
        <f>C97/'A CONTRATAR'!$N$3</f>
        <v>24420</v>
      </c>
      <c r="E97" s="14" t="s">
        <v>24</v>
      </c>
      <c r="F97" s="4" t="s">
        <v>19</v>
      </c>
      <c r="G97" s="4">
        <v>100</v>
      </c>
      <c r="H97" s="4">
        <v>0</v>
      </c>
      <c r="I97" s="7" t="s">
        <v>65</v>
      </c>
      <c r="J97" s="7" t="s">
        <v>70</v>
      </c>
      <c r="K97" s="7" t="s">
        <v>32</v>
      </c>
      <c r="L97" s="29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</row>
    <row r="98" spans="1:98" x14ac:dyDescent="0.2">
      <c r="A98" s="5">
        <v>82</v>
      </c>
      <c r="B98" s="27" t="s">
        <v>61</v>
      </c>
      <c r="C98" s="6">
        <v>3000</v>
      </c>
      <c r="D98" s="8">
        <f>C98/'A CONTRATAR'!$N$3</f>
        <v>1666.6666666666665</v>
      </c>
      <c r="E98" s="14" t="s">
        <v>24</v>
      </c>
      <c r="F98" s="4" t="s">
        <v>19</v>
      </c>
      <c r="G98" s="4">
        <v>100</v>
      </c>
      <c r="H98" s="4">
        <v>0</v>
      </c>
      <c r="I98" s="7" t="s">
        <v>65</v>
      </c>
      <c r="J98" s="7" t="s">
        <v>70</v>
      </c>
      <c r="K98" s="7" t="s">
        <v>32</v>
      </c>
      <c r="L98" s="29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</row>
    <row r="99" spans="1:98" x14ac:dyDescent="0.2">
      <c r="A99" s="5">
        <v>83</v>
      </c>
      <c r="B99" s="27" t="s">
        <v>62</v>
      </c>
      <c r="C99" s="6">
        <v>5750</v>
      </c>
      <c r="D99" s="8">
        <f>C99/'A CONTRATAR'!$N$3</f>
        <v>3194.4444444444443</v>
      </c>
      <c r="E99" s="14" t="s">
        <v>24</v>
      </c>
      <c r="F99" s="4" t="s">
        <v>19</v>
      </c>
      <c r="G99" s="4">
        <v>100</v>
      </c>
      <c r="H99" s="4">
        <v>0</v>
      </c>
      <c r="I99" s="7" t="s">
        <v>65</v>
      </c>
      <c r="J99" s="7" t="s">
        <v>70</v>
      </c>
      <c r="K99" s="7" t="s">
        <v>32</v>
      </c>
      <c r="L99" s="29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</row>
    <row r="100" spans="1:98" x14ac:dyDescent="0.2">
      <c r="A100" s="5">
        <v>61</v>
      </c>
      <c r="B100" s="27" t="s">
        <v>49</v>
      </c>
      <c r="C100" s="15">
        <v>738581</v>
      </c>
      <c r="D100" s="8">
        <f>C100/'A CONTRATAR'!$N$3</f>
        <v>410322.77777777775</v>
      </c>
      <c r="E100" s="10" t="s">
        <v>67</v>
      </c>
      <c r="F100" s="7" t="s">
        <v>18</v>
      </c>
      <c r="G100" s="7">
        <v>100</v>
      </c>
      <c r="H100" s="7">
        <v>0</v>
      </c>
      <c r="I100" s="7" t="s">
        <v>41</v>
      </c>
      <c r="J100" s="7" t="s">
        <v>42</v>
      </c>
      <c r="K100" s="7" t="s">
        <v>149</v>
      </c>
      <c r="L100" s="29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</row>
    <row r="101" spans="1:98" x14ac:dyDescent="0.2">
      <c r="A101" s="5">
        <v>62</v>
      </c>
      <c r="B101" s="27" t="s">
        <v>60</v>
      </c>
      <c r="C101" s="15">
        <v>60000</v>
      </c>
      <c r="D101" s="8">
        <f>C101/'A CONTRATAR'!$N$3</f>
        <v>33333.333333333336</v>
      </c>
      <c r="E101" s="14" t="s">
        <v>24</v>
      </c>
      <c r="F101" s="4" t="s">
        <v>19</v>
      </c>
      <c r="G101" s="4">
        <v>100</v>
      </c>
      <c r="H101" s="4">
        <v>0</v>
      </c>
      <c r="I101" s="7" t="s">
        <v>65</v>
      </c>
      <c r="J101" s="7" t="s">
        <v>70</v>
      </c>
      <c r="K101" s="7" t="s">
        <v>149</v>
      </c>
      <c r="L101" s="29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</row>
    <row r="102" spans="1:98" ht="12.75" customHeight="1" x14ac:dyDescent="0.2">
      <c r="A102" s="126" t="s">
        <v>66</v>
      </c>
      <c r="B102" s="126"/>
      <c r="C102" s="93"/>
      <c r="D102" s="93"/>
      <c r="E102" s="94"/>
      <c r="F102" s="95"/>
      <c r="G102" s="95"/>
      <c r="H102" s="95"/>
      <c r="I102" s="95"/>
      <c r="J102" s="95"/>
      <c r="K102" s="95"/>
      <c r="L102" s="95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</row>
    <row r="103" spans="1:98" ht="22.5" customHeight="1" x14ac:dyDescent="0.2">
      <c r="A103" s="58">
        <v>63</v>
      </c>
      <c r="B103" s="92" t="s">
        <v>178</v>
      </c>
      <c r="C103" s="8">
        <v>168000</v>
      </c>
      <c r="D103" s="15">
        <f>C103/'A CONTRATAR'!$N$3</f>
        <v>93333.333333333328</v>
      </c>
      <c r="E103" s="86" t="s">
        <v>24</v>
      </c>
      <c r="F103" s="29" t="s">
        <v>19</v>
      </c>
      <c r="G103" s="29">
        <v>100</v>
      </c>
      <c r="H103" s="29">
        <v>0</v>
      </c>
      <c r="I103" s="29" t="s">
        <v>174</v>
      </c>
      <c r="J103" s="29" t="s">
        <v>174</v>
      </c>
      <c r="K103" s="29" t="s">
        <v>149</v>
      </c>
      <c r="L103" s="29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</row>
    <row r="104" spans="1:98" x14ac:dyDescent="0.2">
      <c r="A104" s="96" t="s">
        <v>86</v>
      </c>
      <c r="B104" s="103" t="s">
        <v>126</v>
      </c>
      <c r="C104" s="101">
        <f>SUM(C76:C103)</f>
        <v>4689194.16</v>
      </c>
      <c r="D104" s="101">
        <f>SUM(D76:D103)</f>
        <v>2605107.8666666672</v>
      </c>
      <c r="E104" s="105"/>
      <c r="F104" s="105"/>
      <c r="G104" s="105"/>
      <c r="H104" s="105"/>
      <c r="I104" s="105"/>
      <c r="J104" s="105"/>
      <c r="K104" s="105"/>
      <c r="L104" s="105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</row>
    <row r="105" spans="1:98" s="67" customFormat="1" ht="28.5" customHeight="1" x14ac:dyDescent="0.2">
      <c r="A105" s="132" t="s">
        <v>154</v>
      </c>
      <c r="B105" s="133"/>
      <c r="C105" s="133"/>
      <c r="D105" s="133"/>
      <c r="E105" s="133"/>
      <c r="F105" s="133"/>
      <c r="G105" s="133"/>
      <c r="H105" s="133"/>
      <c r="I105" s="133"/>
      <c r="J105" s="133"/>
      <c r="K105" s="133"/>
      <c r="L105" s="134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66"/>
      <c r="AS105" s="66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66"/>
      <c r="BQ105" s="66"/>
      <c r="BR105" s="66"/>
      <c r="BS105" s="66"/>
      <c r="BT105" s="66"/>
      <c r="BU105" s="66"/>
      <c r="BV105" s="66"/>
      <c r="BW105" s="66"/>
      <c r="BX105" s="66"/>
      <c r="BY105" s="66"/>
      <c r="BZ105" s="66"/>
      <c r="CA105" s="66"/>
      <c r="CB105" s="66"/>
      <c r="CC105" s="66"/>
      <c r="CD105" s="66"/>
      <c r="CE105" s="66"/>
      <c r="CF105" s="66"/>
      <c r="CG105" s="66"/>
      <c r="CH105" s="66"/>
      <c r="CI105" s="66"/>
      <c r="CJ105" s="66"/>
      <c r="CK105" s="66"/>
      <c r="CL105" s="66"/>
      <c r="CM105" s="66"/>
      <c r="CN105" s="66"/>
      <c r="CO105" s="66"/>
      <c r="CP105" s="66"/>
      <c r="CQ105" s="66"/>
      <c r="CR105" s="66"/>
      <c r="CS105" s="66"/>
      <c r="CT105" s="66"/>
    </row>
    <row r="106" spans="1:98" x14ac:dyDescent="0.2">
      <c r="A106" s="135" t="s">
        <v>13</v>
      </c>
      <c r="B106" s="135"/>
      <c r="C106" s="21"/>
      <c r="D106" s="23"/>
      <c r="E106" s="24"/>
      <c r="F106" s="24"/>
      <c r="G106" s="24"/>
      <c r="H106" s="24"/>
      <c r="I106" s="24"/>
      <c r="J106" s="23"/>
      <c r="K106" s="24"/>
      <c r="L106" s="24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</row>
    <row r="107" spans="1:98" s="19" customFormat="1" ht="25.5" x14ac:dyDescent="0.2">
      <c r="A107" s="7">
        <v>64</v>
      </c>
      <c r="B107" s="27" t="s">
        <v>144</v>
      </c>
      <c r="C107" s="8">
        <v>119845</v>
      </c>
      <c r="D107" s="8">
        <f t="shared" ref="D107:D108" si="8">C107/$N$3</f>
        <v>66580.555555555547</v>
      </c>
      <c r="E107" s="7" t="s">
        <v>1</v>
      </c>
      <c r="F107" s="7" t="s">
        <v>19</v>
      </c>
      <c r="G107" s="7">
        <v>100</v>
      </c>
      <c r="H107" s="7">
        <v>0</v>
      </c>
      <c r="I107" s="7" t="s">
        <v>65</v>
      </c>
      <c r="J107" s="7" t="s">
        <v>71</v>
      </c>
      <c r="K107" s="7" t="s">
        <v>32</v>
      </c>
      <c r="L107" s="32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</row>
    <row r="108" spans="1:98" ht="38.25" x14ac:dyDescent="0.2">
      <c r="A108" s="7">
        <v>65</v>
      </c>
      <c r="B108" s="27" t="s">
        <v>183</v>
      </c>
      <c r="C108" s="8">
        <v>12100</v>
      </c>
      <c r="D108" s="8">
        <f t="shared" si="8"/>
        <v>6722.2222222222217</v>
      </c>
      <c r="E108" s="7" t="s">
        <v>79</v>
      </c>
      <c r="F108" s="7" t="s">
        <v>19</v>
      </c>
      <c r="G108" s="7">
        <v>100</v>
      </c>
      <c r="H108" s="7">
        <v>0</v>
      </c>
      <c r="I108" s="7" t="s">
        <v>40</v>
      </c>
      <c r="J108" s="7" t="s">
        <v>152</v>
      </c>
      <c r="K108" s="7" t="s">
        <v>32</v>
      </c>
      <c r="L108" s="32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  <c r="CP108" s="40"/>
      <c r="CQ108" s="40"/>
      <c r="CR108" s="40"/>
      <c r="CS108" s="40"/>
      <c r="CT108" s="40"/>
    </row>
    <row r="109" spans="1:98" s="19" customFormat="1" ht="25.5" x14ac:dyDescent="0.2">
      <c r="A109" s="7">
        <v>66</v>
      </c>
      <c r="B109" s="27" t="s">
        <v>147</v>
      </c>
      <c r="C109" s="8">
        <v>53900</v>
      </c>
      <c r="D109" s="8">
        <f t="shared" ref="D109:D113" si="9">C109/$N$3</f>
        <v>29944.444444444445</v>
      </c>
      <c r="E109" s="7" t="s">
        <v>1</v>
      </c>
      <c r="F109" s="7" t="s">
        <v>19</v>
      </c>
      <c r="G109" s="7">
        <v>100</v>
      </c>
      <c r="H109" s="7">
        <v>0</v>
      </c>
      <c r="I109" s="7" t="s">
        <v>63</v>
      </c>
      <c r="J109" s="7" t="s">
        <v>46</v>
      </c>
      <c r="K109" s="7" t="s">
        <v>32</v>
      </c>
      <c r="L109" s="32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  <c r="CP109" s="40"/>
      <c r="CQ109" s="40"/>
      <c r="CR109" s="40"/>
      <c r="CS109" s="40"/>
      <c r="CT109" s="40"/>
    </row>
    <row r="110" spans="1:98" s="19" customFormat="1" ht="25.5" x14ac:dyDescent="0.2">
      <c r="A110" s="7">
        <v>67</v>
      </c>
      <c r="B110" s="22" t="s">
        <v>48</v>
      </c>
      <c r="C110" s="8">
        <f>1021027.5 + 306289</f>
        <v>1327316.5</v>
      </c>
      <c r="D110" s="8">
        <f t="shared" si="9"/>
        <v>737398.0555555555</v>
      </c>
      <c r="E110" s="7" t="s">
        <v>2</v>
      </c>
      <c r="F110" s="7" t="s">
        <v>18</v>
      </c>
      <c r="G110" s="7">
        <v>100</v>
      </c>
      <c r="H110" s="7">
        <v>0</v>
      </c>
      <c r="I110" s="7" t="s">
        <v>35</v>
      </c>
      <c r="J110" s="7" t="s">
        <v>156</v>
      </c>
      <c r="K110" s="7" t="s">
        <v>32</v>
      </c>
      <c r="L110" s="7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  <c r="CP110" s="40"/>
      <c r="CQ110" s="40"/>
      <c r="CR110" s="40"/>
      <c r="CS110" s="40"/>
      <c r="CT110" s="40"/>
    </row>
    <row r="111" spans="1:98" s="19" customFormat="1" ht="25.5" x14ac:dyDescent="0.2">
      <c r="A111" s="7">
        <v>68</v>
      </c>
      <c r="B111" s="22" t="s">
        <v>17</v>
      </c>
      <c r="C111" s="8">
        <v>398228.56</v>
      </c>
      <c r="D111" s="8">
        <f t="shared" si="9"/>
        <v>221238.08888888889</v>
      </c>
      <c r="E111" s="7" t="s">
        <v>1</v>
      </c>
      <c r="F111" s="7" t="s">
        <v>18</v>
      </c>
      <c r="G111" s="7">
        <v>100</v>
      </c>
      <c r="H111" s="7">
        <v>0</v>
      </c>
      <c r="I111" s="7" t="s">
        <v>35</v>
      </c>
      <c r="J111" s="7" t="s">
        <v>47</v>
      </c>
      <c r="K111" s="7" t="s">
        <v>32</v>
      </c>
      <c r="L111" s="7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  <c r="BM111" s="40"/>
      <c r="BN111" s="40"/>
      <c r="BO111" s="40"/>
      <c r="BP111" s="40"/>
      <c r="BQ111" s="40"/>
      <c r="BR111" s="40"/>
      <c r="BS111" s="40"/>
      <c r="BT111" s="40"/>
      <c r="BU111" s="40"/>
      <c r="BV111" s="40"/>
      <c r="BW111" s="40"/>
      <c r="BX111" s="40"/>
      <c r="BY111" s="40"/>
      <c r="BZ111" s="40"/>
      <c r="CA111" s="40"/>
      <c r="CB111" s="40"/>
      <c r="CC111" s="40"/>
      <c r="CD111" s="40"/>
      <c r="CE111" s="40"/>
      <c r="CF111" s="40"/>
      <c r="CG111" s="40"/>
      <c r="CH111" s="40"/>
      <c r="CI111" s="40"/>
      <c r="CJ111" s="40"/>
      <c r="CK111" s="40"/>
      <c r="CL111" s="40"/>
      <c r="CM111" s="40"/>
      <c r="CN111" s="40"/>
      <c r="CO111" s="40"/>
      <c r="CP111" s="40"/>
      <c r="CQ111" s="40"/>
      <c r="CR111" s="40"/>
      <c r="CS111" s="40"/>
      <c r="CT111" s="40"/>
    </row>
    <row r="112" spans="1:98" s="19" customFormat="1" x14ac:dyDescent="0.2">
      <c r="A112" s="7">
        <v>69</v>
      </c>
      <c r="B112" s="34" t="s">
        <v>30</v>
      </c>
      <c r="C112" s="43">
        <v>366045.04</v>
      </c>
      <c r="D112" s="8">
        <f t="shared" si="9"/>
        <v>203358.35555555555</v>
      </c>
      <c r="E112" s="7" t="s">
        <v>33</v>
      </c>
      <c r="F112" s="7" t="s">
        <v>18</v>
      </c>
      <c r="G112" s="7">
        <v>100</v>
      </c>
      <c r="H112" s="7">
        <v>0</v>
      </c>
      <c r="I112" s="7" t="s">
        <v>36</v>
      </c>
      <c r="J112" s="7" t="s">
        <v>38</v>
      </c>
      <c r="K112" s="7" t="s">
        <v>32</v>
      </c>
      <c r="L112" s="7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  <c r="CP112" s="40"/>
      <c r="CQ112" s="40"/>
      <c r="CR112" s="40"/>
      <c r="CS112" s="40"/>
      <c r="CT112" s="40"/>
    </row>
    <row r="113" spans="1:98" s="19" customFormat="1" x14ac:dyDescent="0.2">
      <c r="A113" s="7">
        <v>70</v>
      </c>
      <c r="B113" s="34" t="s">
        <v>34</v>
      </c>
      <c r="C113" s="8">
        <v>157526.6</v>
      </c>
      <c r="D113" s="8">
        <f t="shared" si="9"/>
        <v>87514.777777777781</v>
      </c>
      <c r="E113" s="7" t="s">
        <v>33</v>
      </c>
      <c r="F113" s="7" t="s">
        <v>18</v>
      </c>
      <c r="G113" s="7">
        <v>100</v>
      </c>
      <c r="H113" s="7">
        <v>0</v>
      </c>
      <c r="I113" s="7" t="s">
        <v>44</v>
      </c>
      <c r="J113" s="7" t="s">
        <v>41</v>
      </c>
      <c r="K113" s="7" t="s">
        <v>32</v>
      </c>
      <c r="L113" s="7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</row>
    <row r="114" spans="1:98" s="63" customFormat="1" x14ac:dyDescent="0.2">
      <c r="A114" s="127" t="s">
        <v>14</v>
      </c>
      <c r="B114" s="128"/>
      <c r="C114" s="3"/>
      <c r="D114" s="18"/>
      <c r="E114" s="60"/>
      <c r="F114" s="60"/>
      <c r="G114" s="2"/>
      <c r="H114" s="2"/>
      <c r="I114" s="2"/>
      <c r="J114" s="2"/>
      <c r="K114" s="2"/>
      <c r="L114" s="60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2"/>
      <c r="AY114" s="62"/>
      <c r="AZ114" s="62"/>
      <c r="BA114" s="62"/>
      <c r="BB114" s="62"/>
      <c r="BC114" s="62"/>
      <c r="BD114" s="62"/>
      <c r="BE114" s="62"/>
      <c r="BF114" s="62"/>
      <c r="BG114" s="62"/>
      <c r="BH114" s="62"/>
      <c r="BI114" s="62"/>
      <c r="BJ114" s="62"/>
      <c r="BK114" s="62"/>
      <c r="BL114" s="62"/>
      <c r="BM114" s="62"/>
      <c r="BN114" s="62"/>
      <c r="BO114" s="62"/>
      <c r="BP114" s="62"/>
      <c r="BQ114" s="62"/>
      <c r="BR114" s="62"/>
      <c r="BS114" s="62"/>
      <c r="BT114" s="62"/>
      <c r="BU114" s="62"/>
      <c r="BV114" s="62"/>
      <c r="BW114" s="62"/>
      <c r="BX114" s="62"/>
      <c r="BY114" s="62"/>
      <c r="BZ114" s="62"/>
      <c r="CA114" s="62"/>
      <c r="CB114" s="62"/>
      <c r="CC114" s="62"/>
      <c r="CD114" s="62"/>
      <c r="CE114" s="62"/>
      <c r="CF114" s="62"/>
      <c r="CG114" s="62"/>
      <c r="CH114" s="62"/>
      <c r="CI114" s="62"/>
      <c r="CJ114" s="62"/>
      <c r="CK114" s="62"/>
      <c r="CL114" s="62"/>
      <c r="CM114" s="62"/>
      <c r="CN114" s="62"/>
      <c r="CO114" s="62"/>
      <c r="CP114" s="62"/>
      <c r="CQ114" s="62"/>
      <c r="CR114" s="62"/>
      <c r="CS114" s="62"/>
      <c r="CT114" s="62"/>
    </row>
    <row r="115" spans="1:98" s="63" customFormat="1" x14ac:dyDescent="0.2">
      <c r="A115" s="9">
        <v>71</v>
      </c>
      <c r="B115" s="34" t="s">
        <v>23</v>
      </c>
      <c r="C115" s="43">
        <v>48422</v>
      </c>
      <c r="D115" s="8">
        <f t="shared" ref="D115:D116" si="10">C115/$N$3</f>
        <v>26901.111111111109</v>
      </c>
      <c r="E115" s="10" t="s">
        <v>24</v>
      </c>
      <c r="F115" s="10" t="s">
        <v>19</v>
      </c>
      <c r="G115" s="10">
        <v>100</v>
      </c>
      <c r="H115" s="10">
        <v>0</v>
      </c>
      <c r="I115" s="7" t="s">
        <v>35</v>
      </c>
      <c r="J115" s="7" t="s">
        <v>40</v>
      </c>
      <c r="K115" s="7" t="s">
        <v>32</v>
      </c>
      <c r="L115" s="7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  <c r="BA115" s="62"/>
      <c r="BB115" s="62"/>
      <c r="BC115" s="62"/>
      <c r="BD115" s="62"/>
      <c r="BE115" s="62"/>
      <c r="BF115" s="62"/>
      <c r="BG115" s="62"/>
      <c r="BH115" s="62"/>
      <c r="BI115" s="62"/>
      <c r="BJ115" s="62"/>
      <c r="BK115" s="62"/>
      <c r="BL115" s="62"/>
      <c r="BM115" s="62"/>
      <c r="BN115" s="62"/>
      <c r="BO115" s="62"/>
      <c r="BP115" s="62"/>
      <c r="BQ115" s="62"/>
      <c r="BR115" s="62"/>
      <c r="BS115" s="62"/>
      <c r="BT115" s="62"/>
      <c r="BU115" s="62"/>
      <c r="BV115" s="62"/>
      <c r="BW115" s="62"/>
      <c r="BX115" s="62"/>
      <c r="BY115" s="62"/>
      <c r="BZ115" s="62"/>
      <c r="CA115" s="62"/>
      <c r="CB115" s="62"/>
      <c r="CC115" s="62"/>
      <c r="CD115" s="62"/>
      <c r="CE115" s="62"/>
      <c r="CF115" s="62"/>
      <c r="CG115" s="62"/>
      <c r="CH115" s="62"/>
      <c r="CI115" s="62"/>
      <c r="CJ115" s="62"/>
      <c r="CK115" s="62"/>
      <c r="CL115" s="62"/>
      <c r="CM115" s="62"/>
      <c r="CN115" s="62"/>
      <c r="CO115" s="62"/>
      <c r="CP115" s="62"/>
      <c r="CQ115" s="62"/>
      <c r="CR115" s="62"/>
      <c r="CS115" s="62"/>
      <c r="CT115" s="62"/>
    </row>
    <row r="116" spans="1:98" s="63" customFormat="1" x14ac:dyDescent="0.2">
      <c r="A116" s="9">
        <v>72</v>
      </c>
      <c r="B116" s="34" t="s">
        <v>31</v>
      </c>
      <c r="C116" s="43">
        <v>15907.99</v>
      </c>
      <c r="D116" s="8">
        <f t="shared" si="10"/>
        <v>8837.7722222222219</v>
      </c>
      <c r="E116" s="10" t="s">
        <v>24</v>
      </c>
      <c r="F116" s="10" t="s">
        <v>19</v>
      </c>
      <c r="G116" s="10">
        <v>100</v>
      </c>
      <c r="H116" s="10">
        <v>0</v>
      </c>
      <c r="I116" s="7" t="s">
        <v>40</v>
      </c>
      <c r="J116" s="7" t="s">
        <v>37</v>
      </c>
      <c r="K116" s="7" t="s">
        <v>32</v>
      </c>
      <c r="L116" s="7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2"/>
      <c r="AY116" s="62"/>
      <c r="AZ116" s="62"/>
      <c r="BA116" s="62"/>
      <c r="BB116" s="62"/>
      <c r="BC116" s="62"/>
      <c r="BD116" s="62"/>
      <c r="BE116" s="62"/>
      <c r="BF116" s="62"/>
      <c r="BG116" s="62"/>
      <c r="BH116" s="62"/>
      <c r="BI116" s="62"/>
      <c r="BJ116" s="62"/>
      <c r="BK116" s="62"/>
      <c r="BL116" s="62"/>
      <c r="BM116" s="62"/>
      <c r="BN116" s="62"/>
      <c r="BO116" s="62"/>
      <c r="BP116" s="62"/>
      <c r="BQ116" s="62"/>
      <c r="BR116" s="62"/>
      <c r="BS116" s="62"/>
      <c r="BT116" s="62"/>
      <c r="BU116" s="62"/>
      <c r="BV116" s="62"/>
      <c r="BW116" s="62"/>
      <c r="BX116" s="62"/>
      <c r="BY116" s="62"/>
      <c r="BZ116" s="62"/>
      <c r="CA116" s="62"/>
      <c r="CB116" s="62"/>
      <c r="CC116" s="62"/>
      <c r="CD116" s="62"/>
      <c r="CE116" s="62"/>
      <c r="CF116" s="62"/>
      <c r="CG116" s="62"/>
      <c r="CH116" s="62"/>
      <c r="CI116" s="62"/>
      <c r="CJ116" s="62"/>
      <c r="CK116" s="62"/>
      <c r="CL116" s="62"/>
      <c r="CM116" s="62"/>
      <c r="CN116" s="62"/>
      <c r="CO116" s="62"/>
      <c r="CP116" s="62"/>
      <c r="CQ116" s="62"/>
      <c r="CR116" s="62"/>
      <c r="CS116" s="62"/>
      <c r="CT116" s="62"/>
    </row>
    <row r="117" spans="1:98" s="63" customFormat="1" x14ac:dyDescent="0.2">
      <c r="A117" s="130" t="s">
        <v>66</v>
      </c>
      <c r="B117" s="131"/>
      <c r="C117" s="42"/>
      <c r="D117" s="18"/>
      <c r="E117" s="24"/>
      <c r="F117" s="24"/>
      <c r="G117" s="24"/>
      <c r="H117" s="24"/>
      <c r="I117" s="24"/>
      <c r="J117" s="24"/>
      <c r="K117" s="24"/>
      <c r="L117" s="24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2"/>
      <c r="AY117" s="62"/>
      <c r="AZ117" s="62"/>
      <c r="BA117" s="62"/>
      <c r="BB117" s="62"/>
      <c r="BC117" s="62"/>
      <c r="BD117" s="62"/>
      <c r="BE117" s="62"/>
      <c r="BF117" s="62"/>
      <c r="BG117" s="62"/>
      <c r="BH117" s="62"/>
      <c r="BI117" s="62"/>
      <c r="BJ117" s="62"/>
      <c r="BK117" s="62"/>
      <c r="BL117" s="62"/>
      <c r="BM117" s="62"/>
      <c r="BN117" s="62"/>
      <c r="BO117" s="62"/>
      <c r="BP117" s="62"/>
      <c r="BQ117" s="62"/>
      <c r="BR117" s="62"/>
      <c r="BS117" s="62"/>
      <c r="BT117" s="62"/>
      <c r="BU117" s="62"/>
      <c r="BV117" s="62"/>
      <c r="BW117" s="62"/>
      <c r="BX117" s="62"/>
      <c r="BY117" s="62"/>
      <c r="BZ117" s="62"/>
      <c r="CA117" s="62"/>
      <c r="CB117" s="62"/>
      <c r="CC117" s="62"/>
      <c r="CD117" s="62"/>
      <c r="CE117" s="62"/>
      <c r="CF117" s="62"/>
      <c r="CG117" s="62"/>
      <c r="CH117" s="62"/>
      <c r="CI117" s="62"/>
      <c r="CJ117" s="62"/>
      <c r="CK117" s="62"/>
      <c r="CL117" s="62"/>
      <c r="CM117" s="62"/>
      <c r="CN117" s="62"/>
      <c r="CO117" s="62"/>
      <c r="CP117" s="62"/>
      <c r="CQ117" s="62"/>
      <c r="CR117" s="62"/>
      <c r="CS117" s="62"/>
      <c r="CT117" s="62"/>
    </row>
    <row r="118" spans="1:98" ht="25.5" x14ac:dyDescent="0.2">
      <c r="A118" s="7">
        <v>73</v>
      </c>
      <c r="B118" s="27" t="s">
        <v>28</v>
      </c>
      <c r="C118" s="8">
        <v>80000</v>
      </c>
      <c r="D118" s="8">
        <f>C118/'A CONTRATAR'!$N$3</f>
        <v>44444.444444444445</v>
      </c>
      <c r="E118" s="7" t="s">
        <v>68</v>
      </c>
      <c r="F118" s="7" t="s">
        <v>19</v>
      </c>
      <c r="G118" s="7">
        <v>100</v>
      </c>
      <c r="H118" s="7">
        <v>0</v>
      </c>
      <c r="I118" s="7" t="s">
        <v>40</v>
      </c>
      <c r="J118" s="7" t="s">
        <v>91</v>
      </c>
      <c r="K118" s="7" t="s">
        <v>32</v>
      </c>
      <c r="L118" s="32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  <c r="CP118" s="40"/>
      <c r="CQ118" s="40"/>
      <c r="CR118" s="40"/>
      <c r="CS118" s="40"/>
      <c r="CT118" s="40"/>
    </row>
    <row r="119" spans="1:98" s="63" customFormat="1" ht="25.5" x14ac:dyDescent="0.2">
      <c r="A119" s="7">
        <v>74</v>
      </c>
      <c r="B119" s="27" t="s">
        <v>25</v>
      </c>
      <c r="C119" s="8">
        <v>108000</v>
      </c>
      <c r="D119" s="8">
        <f t="shared" ref="D119" si="11">C119/$N$3</f>
        <v>60000</v>
      </c>
      <c r="E119" s="7" t="s">
        <v>24</v>
      </c>
      <c r="F119" s="7" t="s">
        <v>19</v>
      </c>
      <c r="G119" s="7">
        <v>100</v>
      </c>
      <c r="H119" s="7">
        <v>0</v>
      </c>
      <c r="I119" s="7" t="s">
        <v>40</v>
      </c>
      <c r="J119" s="7" t="s">
        <v>43</v>
      </c>
      <c r="K119" s="7" t="s">
        <v>32</v>
      </c>
      <c r="L119" s="7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  <c r="BA119" s="62"/>
      <c r="BB119" s="62"/>
      <c r="BC119" s="62"/>
      <c r="BD119" s="62"/>
      <c r="BE119" s="62"/>
      <c r="BF119" s="62"/>
      <c r="BG119" s="62"/>
      <c r="BH119" s="62"/>
      <c r="BI119" s="62"/>
      <c r="BJ119" s="62"/>
      <c r="BK119" s="62"/>
      <c r="BL119" s="62"/>
      <c r="BM119" s="62"/>
      <c r="BN119" s="62"/>
      <c r="BO119" s="62"/>
      <c r="BP119" s="62"/>
      <c r="BQ119" s="62"/>
      <c r="BR119" s="62"/>
      <c r="BS119" s="62"/>
      <c r="BT119" s="62"/>
      <c r="BU119" s="62"/>
      <c r="BV119" s="62"/>
      <c r="BW119" s="62"/>
      <c r="BX119" s="62"/>
      <c r="BY119" s="62"/>
      <c r="BZ119" s="62"/>
      <c r="CA119" s="62"/>
      <c r="CB119" s="62"/>
      <c r="CC119" s="62"/>
      <c r="CD119" s="62"/>
      <c r="CE119" s="62"/>
      <c r="CF119" s="62"/>
      <c r="CG119" s="62"/>
      <c r="CH119" s="62"/>
      <c r="CI119" s="62"/>
      <c r="CJ119" s="62"/>
      <c r="CK119" s="62"/>
      <c r="CL119" s="62"/>
      <c r="CM119" s="62"/>
      <c r="CN119" s="62"/>
      <c r="CO119" s="62"/>
      <c r="CP119" s="62"/>
      <c r="CQ119" s="62"/>
      <c r="CR119" s="62"/>
      <c r="CS119" s="62"/>
      <c r="CT119" s="62"/>
    </row>
    <row r="120" spans="1:98" s="63" customFormat="1" ht="25.5" x14ac:dyDescent="0.2">
      <c r="A120" s="7">
        <v>75</v>
      </c>
      <c r="B120" s="27" t="s">
        <v>166</v>
      </c>
      <c r="C120" s="8">
        <v>123000</v>
      </c>
      <c r="D120" s="8">
        <f>C120/'A CONTRATAR'!$N$3</f>
        <v>68333.333333333328</v>
      </c>
      <c r="E120" s="7" t="s">
        <v>24</v>
      </c>
      <c r="F120" s="7" t="s">
        <v>19</v>
      </c>
      <c r="G120" s="7">
        <v>100</v>
      </c>
      <c r="H120" s="7">
        <v>0</v>
      </c>
      <c r="I120" s="7" t="s">
        <v>167</v>
      </c>
      <c r="J120" s="7" t="s">
        <v>168</v>
      </c>
      <c r="K120" s="7" t="s">
        <v>32</v>
      </c>
      <c r="L120" s="7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  <c r="BA120" s="62"/>
      <c r="BB120" s="62"/>
      <c r="BC120" s="62"/>
      <c r="BD120" s="62"/>
      <c r="BE120" s="62"/>
      <c r="BF120" s="62"/>
      <c r="BG120" s="62"/>
      <c r="BH120" s="62"/>
      <c r="BI120" s="62"/>
      <c r="BJ120" s="62"/>
      <c r="BK120" s="62"/>
      <c r="BL120" s="62"/>
      <c r="BM120" s="62"/>
      <c r="BN120" s="62"/>
      <c r="BO120" s="62"/>
      <c r="BP120" s="62"/>
      <c r="BQ120" s="62"/>
      <c r="BR120" s="62"/>
      <c r="BS120" s="62"/>
      <c r="BT120" s="62"/>
      <c r="BU120" s="62"/>
      <c r="BV120" s="62"/>
      <c r="BW120" s="62"/>
      <c r="BX120" s="62"/>
      <c r="BY120" s="62"/>
      <c r="BZ120" s="62"/>
      <c r="CA120" s="62"/>
      <c r="CB120" s="62"/>
      <c r="CC120" s="62"/>
      <c r="CD120" s="62"/>
      <c r="CE120" s="62"/>
      <c r="CF120" s="62"/>
      <c r="CG120" s="62"/>
      <c r="CH120" s="62"/>
      <c r="CI120" s="62"/>
      <c r="CJ120" s="62"/>
      <c r="CK120" s="62"/>
      <c r="CL120" s="62"/>
      <c r="CM120" s="62"/>
      <c r="CN120" s="62"/>
      <c r="CO120" s="62"/>
      <c r="CP120" s="62"/>
      <c r="CQ120" s="62"/>
      <c r="CR120" s="62"/>
      <c r="CS120" s="62"/>
      <c r="CT120" s="62"/>
    </row>
    <row r="121" spans="1:98" s="63" customFormat="1" ht="25.5" x14ac:dyDescent="0.2">
      <c r="A121" s="7">
        <v>76</v>
      </c>
      <c r="B121" s="27" t="s">
        <v>146</v>
      </c>
      <c r="C121" s="8">
        <v>141000</v>
      </c>
      <c r="D121" s="8">
        <f t="shared" ref="D121:D122" si="12">C121/$N$3</f>
        <v>78333.333333333328</v>
      </c>
      <c r="E121" s="7" t="s">
        <v>24</v>
      </c>
      <c r="F121" s="7" t="s">
        <v>19</v>
      </c>
      <c r="G121" s="7">
        <v>100</v>
      </c>
      <c r="H121" s="7">
        <v>0</v>
      </c>
      <c r="I121" s="7" t="s">
        <v>65</v>
      </c>
      <c r="J121" s="7" t="s">
        <v>71</v>
      </c>
      <c r="K121" s="7" t="s">
        <v>32</v>
      </c>
      <c r="L121" s="3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2"/>
      <c r="AZ121" s="62"/>
      <c r="BA121" s="62"/>
      <c r="BB121" s="62"/>
      <c r="BC121" s="62"/>
      <c r="BD121" s="62"/>
      <c r="BE121" s="62"/>
      <c r="BF121" s="62"/>
      <c r="BG121" s="62"/>
      <c r="BH121" s="62"/>
      <c r="BI121" s="62"/>
      <c r="BJ121" s="62"/>
      <c r="BK121" s="62"/>
      <c r="BL121" s="62"/>
      <c r="BM121" s="62"/>
      <c r="BN121" s="62"/>
      <c r="BO121" s="62"/>
      <c r="BP121" s="62"/>
      <c r="BQ121" s="62"/>
      <c r="BR121" s="62"/>
      <c r="BS121" s="62"/>
      <c r="BT121" s="62"/>
      <c r="BU121" s="62"/>
      <c r="BV121" s="62"/>
      <c r="BW121" s="62"/>
      <c r="BX121" s="62"/>
      <c r="BY121" s="62"/>
      <c r="BZ121" s="62"/>
      <c r="CA121" s="62"/>
      <c r="CB121" s="62"/>
      <c r="CC121" s="62"/>
      <c r="CD121" s="62"/>
      <c r="CE121" s="62"/>
      <c r="CF121" s="62"/>
      <c r="CG121" s="62"/>
      <c r="CH121" s="62"/>
      <c r="CI121" s="62"/>
      <c r="CJ121" s="62"/>
      <c r="CK121" s="62"/>
      <c r="CL121" s="62"/>
      <c r="CM121" s="62"/>
      <c r="CN121" s="62"/>
      <c r="CO121" s="62"/>
      <c r="CP121" s="62"/>
      <c r="CQ121" s="62"/>
      <c r="CR121" s="62"/>
      <c r="CS121" s="62"/>
      <c r="CT121" s="62"/>
    </row>
    <row r="122" spans="1:98" s="63" customFormat="1" ht="24.75" customHeight="1" x14ac:dyDescent="0.2">
      <c r="A122" s="7">
        <v>77</v>
      </c>
      <c r="B122" s="123" t="s">
        <v>195</v>
      </c>
      <c r="C122" s="8">
        <v>30000</v>
      </c>
      <c r="D122" s="8">
        <f t="shared" si="12"/>
        <v>16666.666666666668</v>
      </c>
      <c r="E122" s="7" t="s">
        <v>81</v>
      </c>
      <c r="F122" s="7" t="s">
        <v>19</v>
      </c>
      <c r="G122" s="7">
        <v>100</v>
      </c>
      <c r="H122" s="7">
        <v>0</v>
      </c>
      <c r="I122" s="7" t="s">
        <v>193</v>
      </c>
      <c r="J122" s="7" t="s">
        <v>194</v>
      </c>
      <c r="K122" s="7" t="s">
        <v>32</v>
      </c>
      <c r="L122" s="3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2"/>
      <c r="AY122" s="62"/>
      <c r="AZ122" s="62"/>
      <c r="BA122" s="62"/>
      <c r="BB122" s="62"/>
      <c r="BC122" s="62"/>
      <c r="BD122" s="62"/>
      <c r="BE122" s="62"/>
      <c r="BF122" s="62"/>
      <c r="BG122" s="62"/>
      <c r="BH122" s="62"/>
      <c r="BI122" s="62"/>
      <c r="BJ122" s="62"/>
      <c r="BK122" s="62"/>
      <c r="BL122" s="62"/>
      <c r="BM122" s="62"/>
      <c r="BN122" s="62"/>
      <c r="BO122" s="62"/>
      <c r="BP122" s="62"/>
      <c r="BQ122" s="62"/>
      <c r="BR122" s="62"/>
      <c r="BS122" s="62"/>
      <c r="BT122" s="62"/>
      <c r="BU122" s="62"/>
      <c r="BV122" s="62"/>
      <c r="BW122" s="62"/>
      <c r="BX122" s="62"/>
      <c r="BY122" s="62"/>
      <c r="BZ122" s="62"/>
      <c r="CA122" s="62"/>
      <c r="CB122" s="62"/>
      <c r="CC122" s="62"/>
      <c r="CD122" s="62"/>
      <c r="CE122" s="62"/>
      <c r="CF122" s="62"/>
      <c r="CG122" s="62"/>
      <c r="CH122" s="62"/>
      <c r="CI122" s="62"/>
      <c r="CJ122" s="62"/>
      <c r="CK122" s="62"/>
      <c r="CL122" s="62"/>
      <c r="CM122" s="62"/>
      <c r="CN122" s="62"/>
      <c r="CO122" s="62"/>
      <c r="CP122" s="62"/>
      <c r="CQ122" s="62"/>
      <c r="CR122" s="62"/>
      <c r="CS122" s="62"/>
      <c r="CT122" s="62"/>
    </row>
    <row r="123" spans="1:98" s="63" customFormat="1" x14ac:dyDescent="0.2">
      <c r="A123" s="106" t="s">
        <v>86</v>
      </c>
      <c r="B123" s="102" t="s">
        <v>154</v>
      </c>
      <c r="C123" s="101">
        <f>SUM(C107:C122)</f>
        <v>2981291.6900000004</v>
      </c>
      <c r="D123" s="101">
        <f>SUM(D107:D122)</f>
        <v>1656273.1611111111</v>
      </c>
      <c r="E123" s="105"/>
      <c r="F123" s="105"/>
      <c r="G123" s="105"/>
      <c r="H123" s="105"/>
      <c r="I123" s="105"/>
      <c r="J123" s="105"/>
      <c r="K123" s="105"/>
      <c r="L123" s="105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2"/>
      <c r="AM123" s="62"/>
      <c r="AN123" s="62"/>
      <c r="AO123" s="62"/>
      <c r="AP123" s="62"/>
      <c r="AQ123" s="62"/>
      <c r="AR123" s="62"/>
      <c r="AS123" s="62"/>
      <c r="AT123" s="62"/>
      <c r="AU123" s="62"/>
      <c r="AV123" s="62"/>
      <c r="AW123" s="62"/>
      <c r="AX123" s="62"/>
      <c r="AY123" s="62"/>
      <c r="AZ123" s="62"/>
      <c r="BA123" s="62"/>
      <c r="BB123" s="62"/>
      <c r="BC123" s="62"/>
      <c r="BD123" s="62"/>
      <c r="BE123" s="62"/>
      <c r="BF123" s="62"/>
      <c r="BG123" s="62"/>
      <c r="BH123" s="62"/>
      <c r="BI123" s="62"/>
      <c r="BJ123" s="62"/>
      <c r="BK123" s="62"/>
      <c r="BL123" s="62"/>
      <c r="BM123" s="62"/>
      <c r="BN123" s="62"/>
      <c r="BO123" s="62"/>
      <c r="BP123" s="62"/>
      <c r="BQ123" s="62"/>
      <c r="BR123" s="62"/>
      <c r="BS123" s="62"/>
      <c r="BT123" s="62"/>
      <c r="BU123" s="62"/>
      <c r="BV123" s="62"/>
      <c r="BW123" s="62"/>
      <c r="BX123" s="62"/>
      <c r="BY123" s="62"/>
      <c r="BZ123" s="62"/>
      <c r="CA123" s="62"/>
      <c r="CB123" s="62"/>
      <c r="CC123" s="62"/>
      <c r="CD123" s="62"/>
      <c r="CE123" s="62"/>
      <c r="CF123" s="62"/>
      <c r="CG123" s="62"/>
      <c r="CH123" s="62"/>
      <c r="CI123" s="62"/>
      <c r="CJ123" s="62"/>
      <c r="CK123" s="62"/>
      <c r="CL123" s="62"/>
      <c r="CM123" s="62"/>
      <c r="CN123" s="62"/>
      <c r="CO123" s="62"/>
      <c r="CP123" s="62"/>
      <c r="CQ123" s="62"/>
      <c r="CR123" s="62"/>
      <c r="CS123" s="62"/>
      <c r="CT123" s="62"/>
    </row>
    <row r="124" spans="1:98" s="45" customFormat="1" ht="30.75" customHeight="1" x14ac:dyDescent="0.2">
      <c r="A124" s="129" t="s">
        <v>86</v>
      </c>
      <c r="B124" s="129"/>
      <c r="C124" s="64">
        <f>C123+C104+C73+C64+C53+C41+C31+C17</f>
        <v>15450230.900000002</v>
      </c>
      <c r="D124" s="64">
        <f>D123+D104+D73+D64+D53+D41+D31+D17</f>
        <v>8583461.6111111101</v>
      </c>
      <c r="E124" s="65"/>
      <c r="F124" s="65"/>
      <c r="G124" s="65"/>
      <c r="H124" s="65"/>
      <c r="I124" s="65"/>
      <c r="J124" s="65"/>
      <c r="K124" s="65"/>
      <c r="L124" s="65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</row>
    <row r="125" spans="1:98" x14ac:dyDescent="0.2"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</row>
    <row r="126" spans="1:98" x14ac:dyDescent="0.2">
      <c r="A126" s="45" t="s">
        <v>84</v>
      </c>
      <c r="C126" s="46"/>
      <c r="D126" s="46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  <c r="CP126" s="40"/>
      <c r="CQ126" s="40"/>
      <c r="CR126" s="40"/>
      <c r="CS126" s="40"/>
      <c r="CT126" s="40"/>
    </row>
    <row r="127" spans="1:98" x14ac:dyDescent="0.2">
      <c r="A127" s="40" t="s">
        <v>81</v>
      </c>
      <c r="B127" s="38" t="s">
        <v>82</v>
      </c>
      <c r="C127" s="46"/>
      <c r="D127" s="46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BF127" s="40"/>
      <c r="BG127" s="40"/>
      <c r="BH127" s="40"/>
      <c r="BI127" s="40"/>
      <c r="BJ127" s="40"/>
      <c r="BK127" s="40"/>
      <c r="BL127" s="40"/>
      <c r="BM127" s="40"/>
      <c r="BN127" s="40"/>
      <c r="BO127" s="40"/>
      <c r="BP127" s="40"/>
      <c r="BQ127" s="40"/>
      <c r="BR127" s="40"/>
      <c r="BS127" s="40"/>
      <c r="BT127" s="40"/>
      <c r="BU127" s="40"/>
      <c r="BV127" s="40"/>
      <c r="BW127" s="40"/>
      <c r="BX127" s="40"/>
      <c r="BY127" s="40"/>
      <c r="BZ127" s="40"/>
      <c r="CA127" s="40"/>
      <c r="CB127" s="40"/>
      <c r="CC127" s="40"/>
      <c r="CD127" s="40"/>
      <c r="CE127" s="40"/>
      <c r="CF127" s="40"/>
      <c r="CG127" s="40"/>
      <c r="CH127" s="40"/>
      <c r="CI127" s="40"/>
      <c r="CJ127" s="40"/>
      <c r="CK127" s="40"/>
      <c r="CL127" s="40"/>
      <c r="CM127" s="40"/>
      <c r="CN127" s="40"/>
      <c r="CO127" s="40"/>
      <c r="CP127" s="40"/>
      <c r="CQ127" s="40"/>
      <c r="CR127" s="40"/>
      <c r="CS127" s="40"/>
      <c r="CT127" s="40"/>
    </row>
    <row r="128" spans="1:98" x14ac:dyDescent="0.2">
      <c r="A128" s="41" t="s">
        <v>24</v>
      </c>
      <c r="B128" s="37" t="s">
        <v>0</v>
      </c>
      <c r="C128" s="46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  <c r="BM128" s="40"/>
      <c r="BN128" s="40"/>
      <c r="BO128" s="40"/>
      <c r="BP128" s="40"/>
      <c r="BQ128" s="40"/>
      <c r="BR128" s="40"/>
      <c r="BS128" s="40"/>
      <c r="BT128" s="40"/>
      <c r="BU128" s="40"/>
      <c r="BV128" s="40"/>
      <c r="BW128" s="40"/>
      <c r="BX128" s="40"/>
      <c r="BY128" s="40"/>
      <c r="BZ128" s="40"/>
      <c r="CA128" s="40"/>
      <c r="CB128" s="40"/>
      <c r="CC128" s="40"/>
      <c r="CD128" s="40"/>
      <c r="CE128" s="40"/>
      <c r="CF128" s="40"/>
      <c r="CG128" s="40"/>
      <c r="CH128" s="40"/>
      <c r="CI128" s="40"/>
      <c r="CJ128" s="40"/>
      <c r="CK128" s="40"/>
      <c r="CL128" s="40"/>
      <c r="CM128" s="40"/>
      <c r="CN128" s="40"/>
      <c r="CO128" s="40"/>
      <c r="CP128" s="40"/>
      <c r="CQ128" s="40"/>
      <c r="CR128" s="40"/>
      <c r="CS128" s="40"/>
      <c r="CT128" s="40"/>
    </row>
    <row r="129" spans="1:98" x14ac:dyDescent="0.2">
      <c r="A129" s="40" t="s">
        <v>75</v>
      </c>
      <c r="B129" s="38" t="s">
        <v>76</v>
      </c>
      <c r="C129" s="46"/>
      <c r="D129" s="46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BF129" s="40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  <c r="BR129" s="40"/>
      <c r="BS129" s="40"/>
      <c r="BT129" s="40"/>
      <c r="BU129" s="40"/>
      <c r="BV129" s="40"/>
      <c r="BW129" s="40"/>
      <c r="BX129" s="40"/>
      <c r="BY129" s="40"/>
      <c r="BZ129" s="40"/>
      <c r="CA129" s="40"/>
      <c r="CB129" s="40"/>
      <c r="CC129" s="40"/>
      <c r="CD129" s="40"/>
      <c r="CE129" s="40"/>
      <c r="CF129" s="40"/>
      <c r="CG129" s="40"/>
      <c r="CH129" s="40"/>
      <c r="CI129" s="40"/>
      <c r="CJ129" s="40"/>
      <c r="CK129" s="40"/>
      <c r="CL129" s="40"/>
      <c r="CM129" s="40"/>
      <c r="CN129" s="40"/>
      <c r="CO129" s="40"/>
      <c r="CP129" s="40"/>
      <c r="CQ129" s="40"/>
      <c r="CR129" s="40"/>
      <c r="CS129" s="40"/>
      <c r="CT129" s="40"/>
    </row>
    <row r="130" spans="1:98" x14ac:dyDescent="0.2">
      <c r="A130" s="40" t="s">
        <v>77</v>
      </c>
      <c r="B130" s="38" t="s">
        <v>78</v>
      </c>
      <c r="C130" s="46"/>
      <c r="D130" s="46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BF130" s="40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  <c r="CP130" s="40"/>
      <c r="CQ130" s="40"/>
      <c r="CR130" s="40"/>
      <c r="CS130" s="40"/>
      <c r="CT130" s="40"/>
    </row>
    <row r="131" spans="1:98" x14ac:dyDescent="0.2">
      <c r="A131" s="40"/>
      <c r="B131" s="38"/>
      <c r="C131" s="46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BF131" s="40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  <c r="CP131" s="40"/>
      <c r="CQ131" s="40"/>
      <c r="CR131" s="40"/>
      <c r="CS131" s="40"/>
      <c r="CT131" s="40"/>
    </row>
    <row r="132" spans="1:98" x14ac:dyDescent="0.2">
      <c r="A132" s="44" t="s">
        <v>83</v>
      </c>
      <c r="B132" s="38"/>
      <c r="D132" s="87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BF132" s="40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  <c r="CP132" s="40"/>
      <c r="CQ132" s="40"/>
      <c r="CR132" s="40"/>
      <c r="CS132" s="40"/>
      <c r="CT132" s="40"/>
    </row>
    <row r="133" spans="1:98" x14ac:dyDescent="0.2">
      <c r="A133" s="41" t="s">
        <v>2</v>
      </c>
      <c r="B133" s="38" t="s">
        <v>26</v>
      </c>
      <c r="C133" s="46"/>
      <c r="D133" s="87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BF133" s="40"/>
      <c r="BG133" s="40"/>
      <c r="BH133" s="40"/>
      <c r="BI133" s="40"/>
      <c r="BJ133" s="40"/>
      <c r="BK133" s="40"/>
      <c r="BL133" s="40"/>
      <c r="BM133" s="40"/>
      <c r="BN133" s="40"/>
      <c r="BO133" s="40"/>
      <c r="BP133" s="40"/>
      <c r="BQ133" s="40"/>
      <c r="BR133" s="40"/>
      <c r="BS133" s="40"/>
      <c r="BT133" s="40"/>
      <c r="BU133" s="40"/>
      <c r="BV133" s="40"/>
      <c r="BW133" s="40"/>
      <c r="BX133" s="40"/>
      <c r="BY133" s="40"/>
      <c r="BZ133" s="40"/>
      <c r="CA133" s="40"/>
      <c r="CB133" s="40"/>
      <c r="CC133" s="40"/>
      <c r="CD133" s="40"/>
      <c r="CE133" s="40"/>
      <c r="CF133" s="40"/>
      <c r="CG133" s="40"/>
      <c r="CH133" s="40"/>
      <c r="CI133" s="40"/>
      <c r="CJ133" s="40"/>
      <c r="CK133" s="40"/>
      <c r="CL133" s="40"/>
      <c r="CM133" s="40"/>
      <c r="CN133" s="40"/>
      <c r="CO133" s="40"/>
      <c r="CP133" s="40"/>
      <c r="CQ133" s="40"/>
      <c r="CR133" s="40"/>
      <c r="CS133" s="40"/>
      <c r="CT133" s="40"/>
    </row>
    <row r="134" spans="1:98" x14ac:dyDescent="0.2">
      <c r="A134" s="41" t="s">
        <v>1</v>
      </c>
      <c r="B134" s="38" t="s">
        <v>27</v>
      </c>
      <c r="C134" s="46"/>
      <c r="D134" s="87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  <c r="AO134" s="40"/>
      <c r="AP134" s="40"/>
      <c r="AQ134" s="40"/>
      <c r="AR134" s="40"/>
      <c r="AS134" s="40"/>
      <c r="AT134" s="40"/>
      <c r="AU134" s="40"/>
      <c r="AV134" s="40"/>
      <c r="AW134" s="40"/>
      <c r="AX134" s="40"/>
      <c r="AY134" s="40"/>
      <c r="AZ134" s="40"/>
      <c r="BA134" s="40"/>
      <c r="BB134" s="40"/>
      <c r="BC134" s="40"/>
      <c r="BD134" s="40"/>
      <c r="BE134" s="40"/>
      <c r="BF134" s="40"/>
      <c r="BG134" s="40"/>
      <c r="BH134" s="40"/>
      <c r="BI134" s="40"/>
      <c r="BJ134" s="40"/>
      <c r="BK134" s="40"/>
      <c r="BL134" s="40"/>
      <c r="BM134" s="40"/>
      <c r="BN134" s="40"/>
      <c r="BO134" s="40"/>
      <c r="BP134" s="40"/>
      <c r="BQ134" s="40"/>
      <c r="BR134" s="40"/>
      <c r="BS134" s="40"/>
      <c r="BT134" s="40"/>
      <c r="BU134" s="40"/>
      <c r="BV134" s="40"/>
      <c r="BW134" s="40"/>
      <c r="BX134" s="40"/>
      <c r="BY134" s="40"/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  <c r="CM134" s="40"/>
      <c r="CN134" s="40"/>
      <c r="CO134" s="40"/>
      <c r="CP134" s="40"/>
      <c r="CQ134" s="40"/>
      <c r="CR134" s="40"/>
      <c r="CS134" s="40"/>
      <c r="CT134" s="40"/>
    </row>
    <row r="135" spans="1:98" x14ac:dyDescent="0.2">
      <c r="A135" s="40" t="s">
        <v>33</v>
      </c>
      <c r="B135" s="38" t="s">
        <v>148</v>
      </c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40"/>
      <c r="AT135" s="40"/>
      <c r="AU135" s="40"/>
      <c r="AV135" s="40"/>
      <c r="AW135" s="40"/>
      <c r="AX135" s="40"/>
      <c r="AY135" s="40"/>
      <c r="AZ135" s="40"/>
      <c r="BA135" s="40"/>
      <c r="BB135" s="40"/>
      <c r="BC135" s="40"/>
      <c r="BD135" s="40"/>
      <c r="BE135" s="40"/>
      <c r="BF135" s="40"/>
      <c r="BG135" s="40"/>
      <c r="BH135" s="40"/>
      <c r="BI135" s="40"/>
      <c r="BJ135" s="40"/>
      <c r="BK135" s="40"/>
      <c r="BL135" s="40"/>
      <c r="BM135" s="40"/>
      <c r="BN135" s="40"/>
      <c r="BO135" s="40"/>
      <c r="BP135" s="40"/>
      <c r="BQ135" s="40"/>
      <c r="BR135" s="40"/>
      <c r="BS135" s="40"/>
      <c r="BT135" s="40"/>
      <c r="BU135" s="40"/>
      <c r="BV135" s="40"/>
      <c r="BW135" s="40"/>
      <c r="BX135" s="40"/>
      <c r="BY135" s="40"/>
      <c r="BZ135" s="40"/>
      <c r="CA135" s="40"/>
      <c r="CB135" s="40"/>
      <c r="CC135" s="40"/>
      <c r="CD135" s="40"/>
      <c r="CE135" s="40"/>
      <c r="CF135" s="40"/>
      <c r="CG135" s="40"/>
      <c r="CH135" s="40"/>
      <c r="CI135" s="40"/>
      <c r="CJ135" s="40"/>
      <c r="CK135" s="40"/>
      <c r="CL135" s="40"/>
      <c r="CM135" s="40"/>
      <c r="CN135" s="40"/>
      <c r="CO135" s="40"/>
      <c r="CP135" s="40"/>
      <c r="CQ135" s="40"/>
      <c r="CR135" s="40"/>
      <c r="CS135" s="40"/>
      <c r="CT135" s="40"/>
    </row>
    <row r="136" spans="1:98" x14ac:dyDescent="0.2">
      <c r="C136" s="46"/>
      <c r="D136" s="46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  <c r="AQ136" s="40"/>
      <c r="AR136" s="40"/>
      <c r="AS136" s="40"/>
      <c r="AT136" s="40"/>
      <c r="AU136" s="40"/>
      <c r="AV136" s="40"/>
      <c r="AW136" s="40"/>
      <c r="AX136" s="40"/>
      <c r="AY136" s="40"/>
      <c r="AZ136" s="40"/>
      <c r="BA136" s="40"/>
      <c r="BB136" s="40"/>
      <c r="BC136" s="40"/>
      <c r="BD136" s="40"/>
      <c r="BE136" s="40"/>
      <c r="BF136" s="40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0"/>
      <c r="CD136" s="40"/>
      <c r="CE136" s="40"/>
      <c r="CF136" s="40"/>
      <c r="CG136" s="40"/>
      <c r="CH136" s="40"/>
      <c r="CI136" s="40"/>
      <c r="CJ136" s="40"/>
      <c r="CK136" s="40"/>
      <c r="CL136" s="40"/>
      <c r="CM136" s="40"/>
      <c r="CN136" s="40"/>
      <c r="CO136" s="40"/>
      <c r="CP136" s="40"/>
      <c r="CQ136" s="40"/>
      <c r="CR136" s="40"/>
      <c r="CS136" s="40"/>
      <c r="CT136" s="40"/>
    </row>
    <row r="137" spans="1:98" x14ac:dyDescent="0.2">
      <c r="C137" s="46"/>
      <c r="D137" s="46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40"/>
      <c r="AS137" s="40"/>
      <c r="AT137" s="40"/>
      <c r="AU137" s="40"/>
      <c r="AV137" s="40"/>
      <c r="AW137" s="40"/>
      <c r="AX137" s="40"/>
      <c r="AY137" s="40"/>
      <c r="AZ137" s="40"/>
      <c r="BA137" s="40"/>
      <c r="BB137" s="40"/>
      <c r="BC137" s="40"/>
      <c r="BD137" s="40"/>
      <c r="BE137" s="40"/>
      <c r="BF137" s="40"/>
      <c r="BG137" s="40"/>
      <c r="BH137" s="40"/>
      <c r="BI137" s="40"/>
      <c r="BJ137" s="40"/>
      <c r="BK137" s="40"/>
      <c r="BL137" s="40"/>
      <c r="BM137" s="40"/>
      <c r="BN137" s="40"/>
      <c r="BO137" s="40"/>
      <c r="BP137" s="40"/>
      <c r="BQ137" s="40"/>
      <c r="BR137" s="40"/>
      <c r="BS137" s="40"/>
      <c r="BT137" s="40"/>
      <c r="BU137" s="40"/>
      <c r="BV137" s="40"/>
      <c r="BW137" s="40"/>
      <c r="BX137" s="40"/>
      <c r="BY137" s="40"/>
      <c r="BZ137" s="40"/>
      <c r="CA137" s="40"/>
      <c r="CB137" s="40"/>
      <c r="CC137" s="40"/>
      <c r="CD137" s="40"/>
      <c r="CE137" s="40"/>
      <c r="CF137" s="40"/>
      <c r="CG137" s="40"/>
      <c r="CH137" s="40"/>
      <c r="CI137" s="40"/>
      <c r="CJ137" s="40"/>
      <c r="CK137" s="40"/>
      <c r="CL137" s="40"/>
      <c r="CM137" s="40"/>
      <c r="CN137" s="40"/>
      <c r="CO137" s="40"/>
      <c r="CP137" s="40"/>
      <c r="CQ137" s="40"/>
      <c r="CR137" s="40"/>
      <c r="CS137" s="40"/>
      <c r="CT137" s="40"/>
    </row>
    <row r="138" spans="1:98" x14ac:dyDescent="0.2">
      <c r="C138" s="46"/>
      <c r="D138" s="46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40"/>
      <c r="AO138" s="40"/>
      <c r="AP138" s="40"/>
      <c r="AQ138" s="40"/>
      <c r="AR138" s="40"/>
      <c r="AS138" s="40"/>
      <c r="AT138" s="40"/>
      <c r="AU138" s="40"/>
      <c r="AV138" s="40"/>
      <c r="AW138" s="40"/>
      <c r="AX138" s="40"/>
      <c r="AY138" s="40"/>
      <c r="AZ138" s="40"/>
      <c r="BA138" s="40"/>
      <c r="BB138" s="40"/>
      <c r="BC138" s="40"/>
      <c r="BD138" s="40"/>
      <c r="BE138" s="40"/>
      <c r="BF138" s="40"/>
      <c r="BG138" s="40"/>
      <c r="BH138" s="40"/>
      <c r="BI138" s="40"/>
      <c r="BJ138" s="40"/>
      <c r="BK138" s="40"/>
      <c r="BL138" s="40"/>
      <c r="BM138" s="40"/>
      <c r="BN138" s="40"/>
      <c r="BO138" s="40"/>
      <c r="BP138" s="40"/>
      <c r="BQ138" s="40"/>
      <c r="BR138" s="40"/>
      <c r="BS138" s="40"/>
      <c r="BT138" s="40"/>
      <c r="BU138" s="40"/>
      <c r="BV138" s="40"/>
      <c r="BW138" s="40"/>
      <c r="BX138" s="40"/>
      <c r="BY138" s="40"/>
      <c r="BZ138" s="40"/>
      <c r="CA138" s="40"/>
      <c r="CB138" s="40"/>
      <c r="CC138" s="40"/>
      <c r="CD138" s="40"/>
      <c r="CE138" s="40"/>
      <c r="CF138" s="40"/>
      <c r="CG138" s="40"/>
      <c r="CH138" s="40"/>
      <c r="CI138" s="40"/>
      <c r="CJ138" s="40"/>
      <c r="CK138" s="40"/>
      <c r="CL138" s="40"/>
      <c r="CM138" s="40"/>
      <c r="CN138" s="40"/>
      <c r="CO138" s="40"/>
      <c r="CP138" s="40"/>
      <c r="CQ138" s="40"/>
      <c r="CR138" s="40"/>
      <c r="CS138" s="40"/>
      <c r="CT138" s="40"/>
    </row>
    <row r="139" spans="1:98" x14ac:dyDescent="0.2">
      <c r="D139" s="46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40"/>
      <c r="AO139" s="40"/>
      <c r="AP139" s="40"/>
      <c r="AQ139" s="40"/>
      <c r="AR139" s="40"/>
      <c r="AS139" s="40"/>
      <c r="AT139" s="40"/>
      <c r="AU139" s="40"/>
      <c r="AV139" s="40"/>
      <c r="AW139" s="40"/>
      <c r="AX139" s="40"/>
      <c r="AY139" s="40"/>
      <c r="AZ139" s="40"/>
      <c r="BA139" s="40"/>
      <c r="BB139" s="40"/>
      <c r="BC139" s="40"/>
      <c r="BD139" s="40"/>
      <c r="BE139" s="40"/>
      <c r="BF139" s="40"/>
      <c r="BG139" s="40"/>
      <c r="BH139" s="40"/>
      <c r="BI139" s="40"/>
      <c r="BJ139" s="40"/>
      <c r="BK139" s="40"/>
      <c r="BL139" s="40"/>
      <c r="BM139" s="40"/>
      <c r="BN139" s="40"/>
      <c r="BO139" s="40"/>
      <c r="BP139" s="40"/>
      <c r="BQ139" s="40"/>
      <c r="BR139" s="40"/>
      <c r="BS139" s="40"/>
      <c r="BT139" s="40"/>
      <c r="BU139" s="40"/>
      <c r="BV139" s="40"/>
      <c r="BW139" s="40"/>
      <c r="BX139" s="40"/>
      <c r="BY139" s="40"/>
      <c r="BZ139" s="40"/>
      <c r="CA139" s="40"/>
      <c r="CB139" s="40"/>
      <c r="CC139" s="40"/>
      <c r="CD139" s="40"/>
      <c r="CE139" s="40"/>
      <c r="CF139" s="40"/>
      <c r="CG139" s="40"/>
      <c r="CH139" s="40"/>
      <c r="CI139" s="40"/>
      <c r="CJ139" s="40"/>
      <c r="CK139" s="40"/>
      <c r="CL139" s="40"/>
      <c r="CM139" s="40"/>
      <c r="CN139" s="40"/>
      <c r="CO139" s="40"/>
      <c r="CP139" s="40"/>
      <c r="CQ139" s="40"/>
      <c r="CR139" s="40"/>
      <c r="CS139" s="40"/>
      <c r="CT139" s="40"/>
    </row>
    <row r="140" spans="1:98" x14ac:dyDescent="0.2">
      <c r="C140" s="46"/>
      <c r="D140" s="46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40"/>
      <c r="AS140" s="40"/>
      <c r="AT140" s="40"/>
      <c r="AU140" s="40"/>
      <c r="AV140" s="40"/>
      <c r="AW140" s="40"/>
      <c r="AX140" s="40"/>
      <c r="AY140" s="40"/>
      <c r="AZ140" s="40"/>
      <c r="BA140" s="40"/>
      <c r="BB140" s="40"/>
      <c r="BC140" s="40"/>
      <c r="BD140" s="40"/>
      <c r="BE140" s="40"/>
      <c r="BF140" s="40"/>
      <c r="BG140" s="40"/>
      <c r="BH140" s="40"/>
      <c r="BI140" s="40"/>
      <c r="BJ140" s="40"/>
      <c r="BK140" s="40"/>
      <c r="BL140" s="40"/>
      <c r="BM140" s="40"/>
      <c r="BN140" s="40"/>
      <c r="BO140" s="40"/>
      <c r="BP140" s="40"/>
      <c r="BQ140" s="40"/>
      <c r="BR140" s="40"/>
      <c r="BS140" s="40"/>
      <c r="BT140" s="40"/>
      <c r="BU140" s="40"/>
      <c r="BV140" s="40"/>
      <c r="BW140" s="40"/>
      <c r="BX140" s="40"/>
      <c r="BY140" s="40"/>
      <c r="BZ140" s="40"/>
      <c r="CA140" s="40"/>
      <c r="CB140" s="40"/>
      <c r="CC140" s="40"/>
      <c r="CD140" s="40"/>
      <c r="CE140" s="40"/>
      <c r="CF140" s="40"/>
      <c r="CG140" s="40"/>
      <c r="CH140" s="40"/>
      <c r="CI140" s="40"/>
      <c r="CJ140" s="40"/>
      <c r="CK140" s="40"/>
      <c r="CL140" s="40"/>
      <c r="CM140" s="40"/>
      <c r="CN140" s="40"/>
      <c r="CO140" s="40"/>
      <c r="CP140" s="40"/>
      <c r="CQ140" s="40"/>
      <c r="CR140" s="40"/>
      <c r="CS140" s="40"/>
      <c r="CT140" s="40"/>
    </row>
    <row r="141" spans="1:98" x14ac:dyDescent="0.2">
      <c r="D141" s="46"/>
      <c r="E141" s="46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  <c r="AO141" s="40"/>
      <c r="AP141" s="40"/>
      <c r="AQ141" s="40"/>
      <c r="AR141" s="40"/>
      <c r="AS141" s="40"/>
      <c r="AT141" s="40"/>
      <c r="AU141" s="40"/>
      <c r="AV141" s="40"/>
      <c r="AW141" s="40"/>
      <c r="AX141" s="40"/>
      <c r="AY141" s="40"/>
      <c r="AZ141" s="40"/>
      <c r="BA141" s="40"/>
      <c r="BB141" s="40"/>
      <c r="BC141" s="40"/>
      <c r="BD141" s="40"/>
      <c r="BE141" s="40"/>
      <c r="BF141" s="40"/>
      <c r="BG141" s="40"/>
      <c r="BH141" s="40"/>
      <c r="BI141" s="40"/>
      <c r="BJ141" s="40"/>
      <c r="BK141" s="40"/>
      <c r="BL141" s="40"/>
      <c r="BM141" s="40"/>
      <c r="BN141" s="40"/>
      <c r="BO141" s="40"/>
      <c r="BP141" s="40"/>
      <c r="BQ141" s="40"/>
      <c r="BR141" s="40"/>
      <c r="BS141" s="40"/>
      <c r="BT141" s="40"/>
      <c r="BU141" s="40"/>
      <c r="BV141" s="40"/>
      <c r="BW141" s="40"/>
      <c r="BX141" s="40"/>
      <c r="BY141" s="40"/>
      <c r="BZ141" s="40"/>
      <c r="CA141" s="40"/>
      <c r="CB141" s="40"/>
      <c r="CC141" s="40"/>
      <c r="CD141" s="40"/>
      <c r="CE141" s="40"/>
      <c r="CF141" s="40"/>
      <c r="CG141" s="40"/>
      <c r="CH141" s="40"/>
      <c r="CI141" s="40"/>
      <c r="CJ141" s="40"/>
      <c r="CK141" s="40"/>
      <c r="CL141" s="40"/>
      <c r="CM141" s="40"/>
      <c r="CN141" s="40"/>
      <c r="CO141" s="40"/>
      <c r="CP141" s="40"/>
      <c r="CQ141" s="40"/>
      <c r="CR141" s="40"/>
      <c r="CS141" s="40"/>
      <c r="CT141" s="40"/>
    </row>
    <row r="142" spans="1:98" x14ac:dyDescent="0.2">
      <c r="C142" s="46"/>
      <c r="D142" s="46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  <c r="AO142" s="40"/>
      <c r="AP142" s="40"/>
      <c r="AQ142" s="40"/>
      <c r="AR142" s="40"/>
      <c r="AS142" s="40"/>
      <c r="AT142" s="40"/>
      <c r="AU142" s="40"/>
      <c r="AV142" s="40"/>
      <c r="AW142" s="40"/>
      <c r="AX142" s="40"/>
      <c r="AY142" s="40"/>
      <c r="AZ142" s="40"/>
      <c r="BA142" s="40"/>
      <c r="BB142" s="40"/>
      <c r="BC142" s="40"/>
      <c r="BD142" s="40"/>
      <c r="BE142" s="40"/>
      <c r="BF142" s="40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  <c r="CP142" s="40"/>
      <c r="CQ142" s="40"/>
      <c r="CR142" s="40"/>
      <c r="CS142" s="40"/>
      <c r="CT142" s="40"/>
    </row>
    <row r="143" spans="1:98" x14ac:dyDescent="0.2">
      <c r="D143" s="46"/>
      <c r="E143" s="46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  <c r="BF143" s="40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  <c r="CP143" s="40"/>
      <c r="CQ143" s="40"/>
      <c r="CR143" s="40"/>
      <c r="CS143" s="40"/>
      <c r="CT143" s="40"/>
    </row>
    <row r="144" spans="1:98" x14ac:dyDescent="0.2">
      <c r="D144" s="46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  <c r="BF144" s="40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  <c r="CP144" s="40"/>
      <c r="CQ144" s="40"/>
      <c r="CR144" s="40"/>
      <c r="CS144" s="40"/>
      <c r="CT144" s="40"/>
    </row>
    <row r="145" spans="3:98" x14ac:dyDescent="0.2">
      <c r="D145" s="46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  <c r="AV145" s="40"/>
      <c r="AW145" s="40"/>
      <c r="AX145" s="40"/>
      <c r="AY145" s="40"/>
      <c r="AZ145" s="40"/>
      <c r="BA145" s="40"/>
      <c r="BB145" s="40"/>
      <c r="BC145" s="40"/>
      <c r="BD145" s="40"/>
      <c r="BE145" s="40"/>
      <c r="BF145" s="40"/>
      <c r="BG145" s="40"/>
      <c r="BH145" s="40"/>
      <c r="BI145" s="40"/>
      <c r="BJ145" s="40"/>
      <c r="BK145" s="40"/>
      <c r="BL145" s="40"/>
      <c r="BM145" s="40"/>
      <c r="BN145" s="40"/>
      <c r="BO145" s="40"/>
      <c r="BP145" s="40"/>
      <c r="BQ145" s="40"/>
      <c r="BR145" s="40"/>
      <c r="BS145" s="40"/>
      <c r="BT145" s="40"/>
      <c r="BU145" s="40"/>
      <c r="BV145" s="40"/>
      <c r="BW145" s="40"/>
      <c r="BX145" s="40"/>
      <c r="BY145" s="40"/>
      <c r="BZ145" s="40"/>
      <c r="CA145" s="40"/>
      <c r="CB145" s="40"/>
      <c r="CC145" s="40"/>
      <c r="CD145" s="40"/>
      <c r="CE145" s="40"/>
      <c r="CF145" s="40"/>
      <c r="CG145" s="40"/>
      <c r="CH145" s="40"/>
      <c r="CI145" s="40"/>
      <c r="CJ145" s="40"/>
      <c r="CK145" s="40"/>
      <c r="CL145" s="40"/>
      <c r="CM145" s="40"/>
      <c r="CN145" s="40"/>
      <c r="CO145" s="40"/>
      <c r="CP145" s="40"/>
      <c r="CQ145" s="40"/>
      <c r="CR145" s="40"/>
      <c r="CS145" s="40"/>
      <c r="CT145" s="40"/>
    </row>
    <row r="146" spans="3:98" x14ac:dyDescent="0.2">
      <c r="D146" s="46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  <c r="BF146" s="40"/>
      <c r="BG146" s="40"/>
      <c r="BH146" s="40"/>
      <c r="BI146" s="40"/>
      <c r="BJ146" s="40"/>
      <c r="BK146" s="40"/>
      <c r="BL146" s="40"/>
      <c r="BM146" s="40"/>
      <c r="BN146" s="40"/>
      <c r="BO146" s="40"/>
      <c r="BP146" s="40"/>
      <c r="BQ146" s="40"/>
      <c r="BR146" s="40"/>
      <c r="BS146" s="40"/>
      <c r="BT146" s="40"/>
      <c r="BU146" s="40"/>
      <c r="BV146" s="40"/>
      <c r="BW146" s="40"/>
      <c r="BX146" s="40"/>
      <c r="BY146" s="40"/>
      <c r="BZ146" s="40"/>
      <c r="CA146" s="40"/>
      <c r="CB146" s="40"/>
      <c r="CC146" s="40"/>
      <c r="CD146" s="40"/>
      <c r="CE146" s="40"/>
      <c r="CF146" s="40"/>
      <c r="CG146" s="40"/>
      <c r="CH146" s="40"/>
      <c r="CI146" s="40"/>
      <c r="CJ146" s="40"/>
      <c r="CK146" s="40"/>
      <c r="CL146" s="40"/>
      <c r="CM146" s="40"/>
      <c r="CN146" s="40"/>
      <c r="CO146" s="40"/>
      <c r="CP146" s="40"/>
      <c r="CQ146" s="40"/>
      <c r="CR146" s="40"/>
      <c r="CS146" s="40"/>
      <c r="CT146" s="40"/>
    </row>
    <row r="147" spans="3:98" x14ac:dyDescent="0.2"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  <c r="BF147" s="40"/>
      <c r="BG147" s="40"/>
      <c r="BH147" s="40"/>
      <c r="BI147" s="40"/>
      <c r="BJ147" s="40"/>
      <c r="BK147" s="40"/>
      <c r="BL147" s="40"/>
      <c r="BM147" s="40"/>
      <c r="BN147" s="40"/>
      <c r="BO147" s="40"/>
      <c r="BP147" s="40"/>
      <c r="BQ147" s="40"/>
      <c r="BR147" s="40"/>
      <c r="BS147" s="40"/>
      <c r="BT147" s="40"/>
      <c r="BU147" s="40"/>
      <c r="BV147" s="40"/>
      <c r="BW147" s="40"/>
      <c r="BX147" s="40"/>
      <c r="BY147" s="40"/>
      <c r="BZ147" s="40"/>
      <c r="CA147" s="40"/>
      <c r="CB147" s="40"/>
      <c r="CC147" s="40"/>
      <c r="CD147" s="40"/>
      <c r="CE147" s="40"/>
      <c r="CF147" s="40"/>
      <c r="CG147" s="40"/>
      <c r="CH147" s="40"/>
      <c r="CI147" s="40"/>
      <c r="CJ147" s="40"/>
      <c r="CK147" s="40"/>
      <c r="CL147" s="40"/>
      <c r="CM147" s="40"/>
      <c r="CN147" s="40"/>
      <c r="CO147" s="40"/>
      <c r="CP147" s="40"/>
      <c r="CQ147" s="40"/>
      <c r="CR147" s="40"/>
      <c r="CS147" s="40"/>
      <c r="CT147" s="40"/>
    </row>
    <row r="148" spans="3:98" x14ac:dyDescent="0.2">
      <c r="C148" s="46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  <c r="BF148" s="40"/>
      <c r="BG148" s="40"/>
      <c r="BH148" s="40"/>
      <c r="BI148" s="40"/>
      <c r="BJ148" s="40"/>
      <c r="BK148" s="40"/>
      <c r="BL148" s="40"/>
      <c r="BM148" s="40"/>
      <c r="BN148" s="40"/>
      <c r="BO148" s="40"/>
      <c r="BP148" s="40"/>
      <c r="BQ148" s="40"/>
      <c r="BR148" s="40"/>
      <c r="BS148" s="40"/>
      <c r="BT148" s="40"/>
      <c r="BU148" s="40"/>
      <c r="BV148" s="40"/>
      <c r="BW148" s="40"/>
      <c r="BX148" s="40"/>
      <c r="BY148" s="40"/>
      <c r="BZ148" s="40"/>
      <c r="CA148" s="40"/>
      <c r="CB148" s="40"/>
      <c r="CC148" s="40"/>
      <c r="CD148" s="40"/>
      <c r="CE148" s="40"/>
      <c r="CF148" s="40"/>
      <c r="CG148" s="40"/>
      <c r="CH148" s="40"/>
      <c r="CI148" s="40"/>
      <c r="CJ148" s="40"/>
      <c r="CK148" s="40"/>
      <c r="CL148" s="40"/>
      <c r="CM148" s="40"/>
      <c r="CN148" s="40"/>
      <c r="CO148" s="40"/>
      <c r="CP148" s="40"/>
      <c r="CQ148" s="40"/>
      <c r="CR148" s="40"/>
      <c r="CS148" s="40"/>
      <c r="CT148" s="40"/>
    </row>
    <row r="149" spans="3:98" x14ac:dyDescent="0.2"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  <c r="BF149" s="40"/>
      <c r="BG149" s="40"/>
      <c r="BH149" s="40"/>
      <c r="BI149" s="40"/>
      <c r="BJ149" s="40"/>
      <c r="BK149" s="40"/>
      <c r="BL149" s="40"/>
      <c r="BM149" s="40"/>
      <c r="BN149" s="40"/>
      <c r="BO149" s="40"/>
      <c r="BP149" s="40"/>
      <c r="BQ149" s="40"/>
      <c r="BR149" s="40"/>
      <c r="BS149" s="40"/>
      <c r="BT149" s="40"/>
      <c r="BU149" s="40"/>
      <c r="BV149" s="40"/>
      <c r="BW149" s="40"/>
      <c r="BX149" s="40"/>
      <c r="BY149" s="40"/>
      <c r="BZ149" s="40"/>
      <c r="CA149" s="40"/>
      <c r="CB149" s="40"/>
      <c r="CC149" s="40"/>
      <c r="CD149" s="40"/>
      <c r="CE149" s="40"/>
      <c r="CF149" s="40"/>
      <c r="CG149" s="40"/>
      <c r="CH149" s="40"/>
      <c r="CI149" s="40"/>
      <c r="CJ149" s="40"/>
      <c r="CK149" s="40"/>
      <c r="CL149" s="40"/>
      <c r="CM149" s="40"/>
      <c r="CN149" s="40"/>
      <c r="CO149" s="40"/>
      <c r="CP149" s="40"/>
      <c r="CQ149" s="40"/>
      <c r="CR149" s="40"/>
      <c r="CS149" s="40"/>
      <c r="CT149" s="40"/>
    </row>
    <row r="150" spans="3:98" x14ac:dyDescent="0.2"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  <c r="BF150" s="40"/>
      <c r="BG150" s="40"/>
      <c r="BH150" s="40"/>
      <c r="BI150" s="40"/>
      <c r="BJ150" s="40"/>
      <c r="BK150" s="40"/>
      <c r="BL150" s="40"/>
      <c r="BM150" s="40"/>
      <c r="BN150" s="40"/>
      <c r="BO150" s="40"/>
      <c r="BP150" s="40"/>
      <c r="BQ150" s="40"/>
      <c r="BR150" s="40"/>
      <c r="BS150" s="40"/>
      <c r="BT150" s="40"/>
      <c r="BU150" s="40"/>
      <c r="BV150" s="40"/>
      <c r="BW150" s="40"/>
      <c r="BX150" s="40"/>
      <c r="BY150" s="40"/>
      <c r="BZ150" s="40"/>
      <c r="CA150" s="40"/>
      <c r="CB150" s="40"/>
      <c r="CC150" s="40"/>
      <c r="CD150" s="40"/>
      <c r="CE150" s="40"/>
      <c r="CF150" s="40"/>
      <c r="CG150" s="40"/>
      <c r="CH150" s="40"/>
      <c r="CI150" s="40"/>
      <c r="CJ150" s="40"/>
      <c r="CK150" s="40"/>
      <c r="CL150" s="40"/>
      <c r="CM150" s="40"/>
      <c r="CN150" s="40"/>
      <c r="CO150" s="40"/>
      <c r="CP150" s="40"/>
      <c r="CQ150" s="40"/>
      <c r="CR150" s="40"/>
      <c r="CS150" s="40"/>
      <c r="CT150" s="40"/>
    </row>
    <row r="151" spans="3:98" x14ac:dyDescent="0.2"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  <c r="BF151" s="40"/>
      <c r="BG151" s="40"/>
      <c r="BH151" s="40"/>
      <c r="BI151" s="40"/>
      <c r="BJ151" s="40"/>
      <c r="BK151" s="40"/>
      <c r="BL151" s="40"/>
      <c r="BM151" s="40"/>
      <c r="BN151" s="40"/>
      <c r="BO151" s="40"/>
      <c r="BP151" s="40"/>
      <c r="BQ151" s="40"/>
      <c r="BR151" s="40"/>
      <c r="BS151" s="40"/>
      <c r="BT151" s="40"/>
      <c r="BU151" s="40"/>
      <c r="BV151" s="40"/>
      <c r="BW151" s="40"/>
      <c r="BX151" s="40"/>
      <c r="BY151" s="40"/>
      <c r="BZ151" s="40"/>
      <c r="CA151" s="40"/>
      <c r="CB151" s="40"/>
      <c r="CC151" s="40"/>
      <c r="CD151" s="40"/>
      <c r="CE151" s="40"/>
      <c r="CF151" s="40"/>
      <c r="CG151" s="40"/>
      <c r="CH151" s="40"/>
      <c r="CI151" s="40"/>
      <c r="CJ151" s="40"/>
      <c r="CK151" s="40"/>
      <c r="CL151" s="40"/>
      <c r="CM151" s="40"/>
      <c r="CN151" s="40"/>
      <c r="CO151" s="40"/>
      <c r="CP151" s="40"/>
      <c r="CQ151" s="40"/>
      <c r="CR151" s="40"/>
      <c r="CS151" s="40"/>
      <c r="CT151" s="40"/>
    </row>
    <row r="152" spans="3:98" x14ac:dyDescent="0.2"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  <c r="BF152" s="40"/>
      <c r="BG152" s="40"/>
      <c r="BH152" s="40"/>
      <c r="BI152" s="40"/>
      <c r="BJ152" s="40"/>
      <c r="BK152" s="40"/>
      <c r="BL152" s="40"/>
      <c r="BM152" s="40"/>
      <c r="BN152" s="40"/>
      <c r="BO152" s="40"/>
      <c r="BP152" s="40"/>
      <c r="BQ152" s="40"/>
      <c r="BR152" s="40"/>
      <c r="BS152" s="40"/>
      <c r="BT152" s="40"/>
      <c r="BU152" s="40"/>
      <c r="BV152" s="40"/>
      <c r="BW152" s="40"/>
      <c r="BX152" s="40"/>
      <c r="BY152" s="40"/>
      <c r="BZ152" s="40"/>
      <c r="CA152" s="40"/>
      <c r="CB152" s="40"/>
      <c r="CC152" s="40"/>
      <c r="CD152" s="40"/>
      <c r="CE152" s="40"/>
      <c r="CF152" s="40"/>
      <c r="CG152" s="40"/>
      <c r="CH152" s="40"/>
      <c r="CI152" s="40"/>
      <c r="CJ152" s="40"/>
      <c r="CK152" s="40"/>
      <c r="CL152" s="40"/>
      <c r="CM152" s="40"/>
      <c r="CN152" s="40"/>
      <c r="CO152" s="40"/>
      <c r="CP152" s="40"/>
      <c r="CQ152" s="40"/>
      <c r="CR152" s="40"/>
      <c r="CS152" s="40"/>
      <c r="CT152" s="40"/>
    </row>
    <row r="153" spans="3:98" x14ac:dyDescent="0.2"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  <c r="BY153" s="40"/>
      <c r="BZ153" s="40"/>
      <c r="CA153" s="40"/>
      <c r="CB153" s="40"/>
      <c r="CC153" s="40"/>
      <c r="CD153" s="40"/>
      <c r="CE153" s="40"/>
      <c r="CF153" s="40"/>
      <c r="CG153" s="40"/>
      <c r="CH153" s="40"/>
      <c r="CI153" s="40"/>
      <c r="CJ153" s="40"/>
      <c r="CK153" s="40"/>
      <c r="CL153" s="40"/>
      <c r="CM153" s="40"/>
      <c r="CN153" s="40"/>
      <c r="CO153" s="40"/>
      <c r="CP153" s="40"/>
      <c r="CQ153" s="40"/>
      <c r="CR153" s="40"/>
      <c r="CS153" s="40"/>
      <c r="CT153" s="40"/>
    </row>
    <row r="154" spans="3:98" x14ac:dyDescent="0.2"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</row>
    <row r="155" spans="3:98" x14ac:dyDescent="0.2"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</row>
    <row r="156" spans="3:98" x14ac:dyDescent="0.2"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</row>
    <row r="157" spans="3:98" x14ac:dyDescent="0.2"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</row>
    <row r="158" spans="3:98" x14ac:dyDescent="0.2"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</row>
    <row r="159" spans="3:98" x14ac:dyDescent="0.2"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</row>
    <row r="160" spans="3:98" x14ac:dyDescent="0.2"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</row>
    <row r="161" spans="13:98" x14ac:dyDescent="0.2"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</row>
    <row r="162" spans="13:98" x14ac:dyDescent="0.2"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</row>
    <row r="163" spans="13:98" x14ac:dyDescent="0.2"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</row>
    <row r="164" spans="13:98" x14ac:dyDescent="0.2"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</row>
    <row r="165" spans="13:98" x14ac:dyDescent="0.2"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</row>
    <row r="166" spans="13:98" x14ac:dyDescent="0.2"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</row>
    <row r="167" spans="13:98" x14ac:dyDescent="0.2"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</row>
    <row r="168" spans="13:98" x14ac:dyDescent="0.2"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0"/>
      <c r="BE168" s="40"/>
      <c r="BF168" s="40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0"/>
      <c r="BR168" s="40"/>
      <c r="BS168" s="40"/>
      <c r="BT168" s="40"/>
      <c r="BU168" s="40"/>
      <c r="BV168" s="40"/>
      <c r="BW168" s="40"/>
      <c r="BX168" s="40"/>
      <c r="BY168" s="40"/>
      <c r="BZ168" s="40"/>
      <c r="CA168" s="40"/>
      <c r="CB168" s="40"/>
      <c r="CC168" s="40"/>
      <c r="CD168" s="40"/>
      <c r="CE168" s="40"/>
      <c r="CF168" s="40"/>
      <c r="CG168" s="40"/>
      <c r="CH168" s="40"/>
      <c r="CI168" s="40"/>
      <c r="CJ168" s="40"/>
      <c r="CK168" s="40"/>
      <c r="CL168" s="40"/>
      <c r="CM168" s="40"/>
      <c r="CN168" s="40"/>
      <c r="CO168" s="40"/>
      <c r="CP168" s="40"/>
      <c r="CQ168" s="40"/>
      <c r="CR168" s="40"/>
      <c r="CS168" s="40"/>
      <c r="CT168" s="40"/>
    </row>
    <row r="169" spans="13:98" x14ac:dyDescent="0.2"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  <c r="AR169" s="40"/>
      <c r="AS169" s="40"/>
      <c r="AT169" s="40"/>
      <c r="AU169" s="40"/>
      <c r="AV169" s="40"/>
      <c r="AW169" s="40"/>
      <c r="AX169" s="40"/>
      <c r="AY169" s="40"/>
      <c r="AZ169" s="40"/>
      <c r="BA169" s="40"/>
      <c r="BB169" s="40"/>
      <c r="BC169" s="40"/>
      <c r="BD169" s="40"/>
      <c r="BE169" s="40"/>
      <c r="BF169" s="40"/>
      <c r="BG169" s="40"/>
      <c r="BH169" s="40"/>
      <c r="BI169" s="40"/>
      <c r="BJ169" s="40"/>
      <c r="BK169" s="40"/>
      <c r="BL169" s="40"/>
      <c r="BM169" s="40"/>
      <c r="BN169" s="40"/>
      <c r="BO169" s="40"/>
      <c r="BP169" s="40"/>
      <c r="BQ169" s="40"/>
      <c r="BR169" s="40"/>
      <c r="BS169" s="40"/>
      <c r="BT169" s="40"/>
      <c r="BU169" s="40"/>
      <c r="BV169" s="40"/>
      <c r="BW169" s="40"/>
      <c r="BX169" s="40"/>
      <c r="BY169" s="40"/>
      <c r="BZ169" s="40"/>
      <c r="CA169" s="40"/>
      <c r="CB169" s="40"/>
      <c r="CC169" s="40"/>
      <c r="CD169" s="40"/>
      <c r="CE169" s="40"/>
      <c r="CF169" s="40"/>
      <c r="CG169" s="40"/>
      <c r="CH169" s="40"/>
      <c r="CI169" s="40"/>
      <c r="CJ169" s="40"/>
      <c r="CK169" s="40"/>
      <c r="CL169" s="40"/>
      <c r="CM169" s="40"/>
      <c r="CN169" s="40"/>
      <c r="CO169" s="40"/>
      <c r="CP169" s="40"/>
      <c r="CQ169" s="40"/>
      <c r="CR169" s="40"/>
      <c r="CS169" s="40"/>
      <c r="CT169" s="40"/>
    </row>
    <row r="170" spans="13:98" x14ac:dyDescent="0.2"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  <c r="AO170" s="40"/>
      <c r="AP170" s="40"/>
      <c r="AQ170" s="40"/>
      <c r="AR170" s="40"/>
      <c r="AS170" s="40"/>
      <c r="AT170" s="40"/>
      <c r="AU170" s="40"/>
      <c r="AV170" s="40"/>
      <c r="AW170" s="40"/>
      <c r="AX170" s="40"/>
      <c r="AY170" s="40"/>
      <c r="AZ170" s="40"/>
      <c r="BA170" s="40"/>
      <c r="BB170" s="40"/>
      <c r="BC170" s="40"/>
      <c r="BD170" s="40"/>
      <c r="BE170" s="40"/>
      <c r="BF170" s="40"/>
      <c r="BG170" s="40"/>
      <c r="BH170" s="40"/>
      <c r="BI170" s="40"/>
      <c r="BJ170" s="40"/>
      <c r="BK170" s="40"/>
      <c r="BL170" s="40"/>
      <c r="BM170" s="40"/>
      <c r="BN170" s="40"/>
      <c r="BO170" s="40"/>
      <c r="BP170" s="40"/>
      <c r="BQ170" s="40"/>
      <c r="BR170" s="40"/>
      <c r="BS170" s="40"/>
      <c r="BT170" s="40"/>
      <c r="BU170" s="40"/>
      <c r="BV170" s="40"/>
      <c r="BW170" s="40"/>
      <c r="BX170" s="40"/>
      <c r="BY170" s="40"/>
      <c r="BZ170" s="40"/>
      <c r="CA170" s="40"/>
      <c r="CB170" s="40"/>
      <c r="CC170" s="40"/>
      <c r="CD170" s="40"/>
      <c r="CE170" s="40"/>
      <c r="CF170" s="40"/>
      <c r="CG170" s="40"/>
      <c r="CH170" s="40"/>
      <c r="CI170" s="40"/>
      <c r="CJ170" s="40"/>
      <c r="CK170" s="40"/>
      <c r="CL170" s="40"/>
      <c r="CM170" s="40"/>
      <c r="CN170" s="40"/>
      <c r="CO170" s="40"/>
      <c r="CP170" s="40"/>
      <c r="CQ170" s="40"/>
      <c r="CR170" s="40"/>
      <c r="CS170" s="40"/>
      <c r="CT170" s="40"/>
    </row>
    <row r="171" spans="13:98" x14ac:dyDescent="0.2"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0"/>
      <c r="AQ171" s="40"/>
      <c r="AR171" s="40"/>
      <c r="AS171" s="40"/>
      <c r="AT171" s="40"/>
      <c r="AU171" s="40"/>
      <c r="AV171" s="40"/>
      <c r="AW171" s="40"/>
      <c r="AX171" s="40"/>
      <c r="AY171" s="40"/>
      <c r="AZ171" s="40"/>
      <c r="BA171" s="40"/>
      <c r="BB171" s="40"/>
      <c r="BC171" s="40"/>
      <c r="BD171" s="40"/>
      <c r="BE171" s="40"/>
      <c r="BF171" s="40"/>
      <c r="BG171" s="40"/>
      <c r="BH171" s="40"/>
      <c r="BI171" s="40"/>
      <c r="BJ171" s="40"/>
      <c r="BK171" s="40"/>
      <c r="BL171" s="40"/>
      <c r="BM171" s="40"/>
      <c r="BN171" s="40"/>
      <c r="BO171" s="40"/>
      <c r="BP171" s="40"/>
      <c r="BQ171" s="40"/>
      <c r="BR171" s="40"/>
      <c r="BS171" s="40"/>
      <c r="BT171" s="40"/>
      <c r="BU171" s="40"/>
      <c r="BV171" s="40"/>
      <c r="BW171" s="40"/>
      <c r="BX171" s="40"/>
      <c r="BY171" s="40"/>
      <c r="BZ171" s="40"/>
      <c r="CA171" s="40"/>
      <c r="CB171" s="40"/>
      <c r="CC171" s="40"/>
      <c r="CD171" s="40"/>
      <c r="CE171" s="40"/>
      <c r="CF171" s="40"/>
      <c r="CG171" s="40"/>
      <c r="CH171" s="40"/>
      <c r="CI171" s="40"/>
      <c r="CJ171" s="40"/>
      <c r="CK171" s="40"/>
      <c r="CL171" s="40"/>
      <c r="CM171" s="40"/>
      <c r="CN171" s="40"/>
      <c r="CO171" s="40"/>
      <c r="CP171" s="40"/>
      <c r="CQ171" s="40"/>
      <c r="CR171" s="40"/>
      <c r="CS171" s="40"/>
      <c r="CT171" s="40"/>
    </row>
    <row r="172" spans="13:98" x14ac:dyDescent="0.2"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40"/>
      <c r="AO172" s="40"/>
      <c r="AP172" s="40"/>
      <c r="AQ172" s="40"/>
      <c r="AR172" s="40"/>
      <c r="AS172" s="40"/>
      <c r="AT172" s="40"/>
      <c r="AU172" s="40"/>
      <c r="AV172" s="40"/>
      <c r="AW172" s="40"/>
      <c r="AX172" s="40"/>
      <c r="AY172" s="40"/>
      <c r="AZ172" s="40"/>
      <c r="BA172" s="40"/>
      <c r="BB172" s="40"/>
      <c r="BC172" s="40"/>
      <c r="BD172" s="40"/>
      <c r="BE172" s="40"/>
      <c r="BF172" s="40"/>
      <c r="BG172" s="40"/>
      <c r="BH172" s="40"/>
      <c r="BI172" s="40"/>
      <c r="BJ172" s="40"/>
      <c r="BK172" s="40"/>
      <c r="BL172" s="40"/>
      <c r="BM172" s="40"/>
      <c r="BN172" s="40"/>
      <c r="BO172" s="40"/>
      <c r="BP172" s="40"/>
      <c r="BQ172" s="40"/>
      <c r="BR172" s="40"/>
      <c r="BS172" s="40"/>
      <c r="BT172" s="40"/>
      <c r="BU172" s="40"/>
      <c r="BV172" s="40"/>
      <c r="BW172" s="40"/>
      <c r="BX172" s="40"/>
      <c r="BY172" s="40"/>
      <c r="BZ172" s="40"/>
      <c r="CA172" s="40"/>
      <c r="CB172" s="40"/>
      <c r="CC172" s="40"/>
      <c r="CD172" s="40"/>
      <c r="CE172" s="40"/>
      <c r="CF172" s="40"/>
      <c r="CG172" s="40"/>
      <c r="CH172" s="40"/>
      <c r="CI172" s="40"/>
      <c r="CJ172" s="40"/>
      <c r="CK172" s="40"/>
      <c r="CL172" s="40"/>
      <c r="CM172" s="40"/>
      <c r="CN172" s="40"/>
      <c r="CO172" s="40"/>
      <c r="CP172" s="40"/>
      <c r="CQ172" s="40"/>
      <c r="CR172" s="40"/>
      <c r="CS172" s="40"/>
      <c r="CT172" s="40"/>
    </row>
    <row r="173" spans="13:98" x14ac:dyDescent="0.2"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40"/>
      <c r="AO173" s="40"/>
      <c r="AP173" s="40"/>
      <c r="AQ173" s="40"/>
      <c r="AR173" s="40"/>
      <c r="AS173" s="40"/>
      <c r="AT173" s="40"/>
      <c r="AU173" s="40"/>
      <c r="AV173" s="40"/>
      <c r="AW173" s="40"/>
      <c r="AX173" s="40"/>
      <c r="AY173" s="40"/>
      <c r="AZ173" s="40"/>
      <c r="BA173" s="40"/>
      <c r="BB173" s="40"/>
      <c r="BC173" s="40"/>
      <c r="BD173" s="40"/>
      <c r="BE173" s="40"/>
      <c r="BF173" s="40"/>
      <c r="BG173" s="40"/>
      <c r="BH173" s="40"/>
      <c r="BI173" s="40"/>
      <c r="BJ173" s="40"/>
      <c r="BK173" s="40"/>
      <c r="BL173" s="40"/>
      <c r="BM173" s="40"/>
      <c r="BN173" s="40"/>
      <c r="BO173" s="40"/>
      <c r="BP173" s="40"/>
      <c r="BQ173" s="40"/>
      <c r="BR173" s="40"/>
      <c r="BS173" s="40"/>
      <c r="BT173" s="40"/>
      <c r="BU173" s="40"/>
      <c r="BV173" s="40"/>
      <c r="BW173" s="40"/>
      <c r="BX173" s="40"/>
      <c r="BY173" s="40"/>
      <c r="BZ173" s="40"/>
      <c r="CA173" s="40"/>
      <c r="CB173" s="40"/>
      <c r="CC173" s="40"/>
      <c r="CD173" s="40"/>
      <c r="CE173" s="40"/>
      <c r="CF173" s="40"/>
      <c r="CG173" s="40"/>
      <c r="CH173" s="40"/>
      <c r="CI173" s="40"/>
      <c r="CJ173" s="40"/>
      <c r="CK173" s="40"/>
      <c r="CL173" s="40"/>
      <c r="CM173" s="40"/>
      <c r="CN173" s="40"/>
      <c r="CO173" s="40"/>
      <c r="CP173" s="40"/>
      <c r="CQ173" s="40"/>
      <c r="CR173" s="40"/>
      <c r="CS173" s="40"/>
      <c r="CT173" s="40"/>
    </row>
    <row r="174" spans="13:98" x14ac:dyDescent="0.2"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  <c r="AO174" s="40"/>
      <c r="AP174" s="40"/>
      <c r="AQ174" s="40"/>
      <c r="AR174" s="40"/>
      <c r="AS174" s="40"/>
      <c r="AT174" s="40"/>
      <c r="AU174" s="40"/>
      <c r="AV174" s="40"/>
      <c r="AW174" s="40"/>
      <c r="AX174" s="40"/>
      <c r="AY174" s="40"/>
      <c r="AZ174" s="40"/>
      <c r="BA174" s="40"/>
      <c r="BB174" s="40"/>
      <c r="BC174" s="40"/>
      <c r="BD174" s="40"/>
      <c r="BE174" s="40"/>
      <c r="BF174" s="40"/>
      <c r="BG174" s="40"/>
      <c r="BH174" s="40"/>
      <c r="BI174" s="40"/>
      <c r="BJ174" s="40"/>
      <c r="BK174" s="40"/>
      <c r="BL174" s="40"/>
      <c r="BM174" s="40"/>
      <c r="BN174" s="40"/>
      <c r="BO174" s="40"/>
      <c r="BP174" s="40"/>
      <c r="BQ174" s="40"/>
      <c r="BR174" s="40"/>
      <c r="BS174" s="40"/>
      <c r="BT174" s="40"/>
      <c r="BU174" s="40"/>
      <c r="BV174" s="40"/>
      <c r="BW174" s="40"/>
      <c r="BX174" s="40"/>
      <c r="BY174" s="40"/>
      <c r="BZ174" s="40"/>
      <c r="CA174" s="40"/>
      <c r="CB174" s="40"/>
      <c r="CC174" s="40"/>
      <c r="CD174" s="40"/>
      <c r="CE174" s="40"/>
      <c r="CF174" s="40"/>
      <c r="CG174" s="40"/>
      <c r="CH174" s="40"/>
      <c r="CI174" s="40"/>
      <c r="CJ174" s="40"/>
      <c r="CK174" s="40"/>
      <c r="CL174" s="40"/>
      <c r="CM174" s="40"/>
      <c r="CN174" s="40"/>
      <c r="CO174" s="40"/>
      <c r="CP174" s="40"/>
      <c r="CQ174" s="40"/>
      <c r="CR174" s="40"/>
      <c r="CS174" s="40"/>
      <c r="CT174" s="40"/>
    </row>
    <row r="175" spans="13:98" x14ac:dyDescent="0.2"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  <c r="AO175" s="40"/>
      <c r="AP175" s="40"/>
      <c r="AQ175" s="40"/>
      <c r="AR175" s="40"/>
      <c r="AS175" s="40"/>
      <c r="AT175" s="40"/>
      <c r="AU175" s="40"/>
      <c r="AV175" s="40"/>
      <c r="AW175" s="40"/>
      <c r="AX175" s="40"/>
      <c r="AY175" s="40"/>
      <c r="AZ175" s="40"/>
      <c r="BA175" s="40"/>
      <c r="BB175" s="40"/>
      <c r="BC175" s="40"/>
      <c r="BD175" s="40"/>
      <c r="BE175" s="40"/>
      <c r="BF175" s="40"/>
      <c r="BG175" s="40"/>
      <c r="BH175" s="40"/>
      <c r="BI175" s="40"/>
      <c r="BJ175" s="40"/>
      <c r="BK175" s="40"/>
      <c r="BL175" s="40"/>
      <c r="BM175" s="40"/>
      <c r="BN175" s="40"/>
      <c r="BO175" s="40"/>
      <c r="BP175" s="40"/>
      <c r="BQ175" s="40"/>
      <c r="BR175" s="40"/>
      <c r="BS175" s="40"/>
      <c r="BT175" s="40"/>
      <c r="BU175" s="40"/>
      <c r="BV175" s="40"/>
      <c r="BW175" s="40"/>
      <c r="BX175" s="40"/>
      <c r="BY175" s="40"/>
      <c r="BZ175" s="40"/>
      <c r="CA175" s="40"/>
      <c r="CB175" s="40"/>
      <c r="CC175" s="40"/>
      <c r="CD175" s="40"/>
      <c r="CE175" s="40"/>
      <c r="CF175" s="40"/>
      <c r="CG175" s="40"/>
      <c r="CH175" s="40"/>
      <c r="CI175" s="40"/>
      <c r="CJ175" s="40"/>
      <c r="CK175" s="40"/>
      <c r="CL175" s="40"/>
      <c r="CM175" s="40"/>
      <c r="CN175" s="40"/>
      <c r="CO175" s="40"/>
      <c r="CP175" s="40"/>
      <c r="CQ175" s="40"/>
      <c r="CR175" s="40"/>
      <c r="CS175" s="40"/>
      <c r="CT175" s="40"/>
    </row>
    <row r="176" spans="13:98" x14ac:dyDescent="0.2"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40"/>
      <c r="AO176" s="40"/>
      <c r="AP176" s="40"/>
      <c r="AQ176" s="40"/>
      <c r="AR176" s="40"/>
      <c r="AS176" s="40"/>
      <c r="AT176" s="40"/>
      <c r="AU176" s="40"/>
      <c r="AV176" s="40"/>
      <c r="AW176" s="40"/>
      <c r="AX176" s="40"/>
      <c r="AY176" s="40"/>
      <c r="AZ176" s="40"/>
      <c r="BA176" s="40"/>
      <c r="BB176" s="40"/>
      <c r="BC176" s="40"/>
      <c r="BD176" s="40"/>
      <c r="BE176" s="40"/>
      <c r="BF176" s="40"/>
      <c r="BG176" s="40"/>
      <c r="BH176" s="40"/>
      <c r="BI176" s="40"/>
      <c r="BJ176" s="40"/>
      <c r="BK176" s="40"/>
      <c r="BL176" s="40"/>
      <c r="BM176" s="40"/>
      <c r="BN176" s="40"/>
      <c r="BO176" s="40"/>
      <c r="BP176" s="40"/>
      <c r="BQ176" s="40"/>
      <c r="BR176" s="40"/>
      <c r="BS176" s="40"/>
      <c r="BT176" s="40"/>
      <c r="BU176" s="40"/>
      <c r="BV176" s="40"/>
      <c r="BW176" s="40"/>
      <c r="BX176" s="40"/>
      <c r="BY176" s="40"/>
      <c r="BZ176" s="40"/>
      <c r="CA176" s="40"/>
      <c r="CB176" s="40"/>
      <c r="CC176" s="40"/>
      <c r="CD176" s="40"/>
      <c r="CE176" s="40"/>
      <c r="CF176" s="40"/>
      <c r="CG176" s="40"/>
      <c r="CH176" s="40"/>
      <c r="CI176" s="40"/>
      <c r="CJ176" s="40"/>
      <c r="CK176" s="40"/>
      <c r="CL176" s="40"/>
      <c r="CM176" s="40"/>
      <c r="CN176" s="40"/>
      <c r="CO176" s="40"/>
      <c r="CP176" s="40"/>
      <c r="CQ176" s="40"/>
      <c r="CR176" s="40"/>
      <c r="CS176" s="40"/>
      <c r="CT176" s="40"/>
    </row>
    <row r="177" spans="13:98" x14ac:dyDescent="0.2"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  <c r="AO177" s="40"/>
      <c r="AP177" s="40"/>
      <c r="AQ177" s="40"/>
      <c r="AR177" s="40"/>
      <c r="AS177" s="40"/>
      <c r="AT177" s="40"/>
      <c r="AU177" s="40"/>
      <c r="AV177" s="40"/>
      <c r="AW177" s="40"/>
      <c r="AX177" s="40"/>
      <c r="AY177" s="40"/>
      <c r="AZ177" s="40"/>
      <c r="BA177" s="40"/>
      <c r="BB177" s="40"/>
      <c r="BC177" s="40"/>
      <c r="BD177" s="40"/>
      <c r="BE177" s="40"/>
      <c r="BF177" s="40"/>
      <c r="BG177" s="40"/>
      <c r="BH177" s="40"/>
      <c r="BI177" s="40"/>
      <c r="BJ177" s="40"/>
      <c r="BK177" s="40"/>
      <c r="BL177" s="40"/>
      <c r="BM177" s="40"/>
      <c r="BN177" s="40"/>
      <c r="BO177" s="40"/>
      <c r="BP177" s="40"/>
      <c r="BQ177" s="40"/>
      <c r="BR177" s="40"/>
      <c r="BS177" s="40"/>
      <c r="BT177" s="40"/>
      <c r="BU177" s="40"/>
      <c r="BV177" s="40"/>
      <c r="BW177" s="40"/>
      <c r="BX177" s="40"/>
      <c r="BY177" s="40"/>
      <c r="BZ177" s="40"/>
      <c r="CA177" s="40"/>
      <c r="CB177" s="40"/>
      <c r="CC177" s="40"/>
      <c r="CD177" s="40"/>
      <c r="CE177" s="40"/>
      <c r="CF177" s="40"/>
      <c r="CG177" s="40"/>
      <c r="CH177" s="40"/>
      <c r="CI177" s="40"/>
      <c r="CJ177" s="40"/>
      <c r="CK177" s="40"/>
      <c r="CL177" s="40"/>
      <c r="CM177" s="40"/>
      <c r="CN177" s="40"/>
      <c r="CO177" s="40"/>
      <c r="CP177" s="40"/>
      <c r="CQ177" s="40"/>
      <c r="CR177" s="40"/>
      <c r="CS177" s="40"/>
      <c r="CT177" s="40"/>
    </row>
    <row r="178" spans="13:98" x14ac:dyDescent="0.2"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  <c r="AO178" s="40"/>
      <c r="AP178" s="40"/>
      <c r="AQ178" s="40"/>
      <c r="AR178" s="40"/>
      <c r="AS178" s="40"/>
      <c r="AT178" s="40"/>
      <c r="AU178" s="40"/>
      <c r="AV178" s="40"/>
      <c r="AW178" s="40"/>
      <c r="AX178" s="40"/>
      <c r="AY178" s="40"/>
      <c r="AZ178" s="40"/>
      <c r="BA178" s="40"/>
      <c r="BB178" s="40"/>
      <c r="BC178" s="40"/>
      <c r="BD178" s="40"/>
      <c r="BE178" s="40"/>
      <c r="BF178" s="40"/>
      <c r="BG178" s="40"/>
      <c r="BH178" s="40"/>
      <c r="BI178" s="40"/>
      <c r="BJ178" s="40"/>
      <c r="BK178" s="40"/>
      <c r="BL178" s="40"/>
      <c r="BM178" s="40"/>
      <c r="BN178" s="40"/>
      <c r="BO178" s="40"/>
      <c r="BP178" s="40"/>
      <c r="BQ178" s="40"/>
      <c r="BR178" s="40"/>
      <c r="BS178" s="40"/>
      <c r="BT178" s="40"/>
      <c r="BU178" s="40"/>
      <c r="BV178" s="40"/>
      <c r="BW178" s="40"/>
      <c r="BX178" s="40"/>
      <c r="BY178" s="40"/>
      <c r="BZ178" s="40"/>
      <c r="CA178" s="40"/>
      <c r="CB178" s="40"/>
      <c r="CC178" s="40"/>
      <c r="CD178" s="40"/>
      <c r="CE178" s="40"/>
      <c r="CF178" s="40"/>
      <c r="CG178" s="40"/>
      <c r="CH178" s="40"/>
      <c r="CI178" s="40"/>
      <c r="CJ178" s="40"/>
      <c r="CK178" s="40"/>
      <c r="CL178" s="40"/>
      <c r="CM178" s="40"/>
      <c r="CN178" s="40"/>
      <c r="CO178" s="40"/>
      <c r="CP178" s="40"/>
      <c r="CQ178" s="40"/>
      <c r="CR178" s="40"/>
      <c r="CS178" s="40"/>
      <c r="CT178" s="40"/>
    </row>
    <row r="179" spans="13:98" x14ac:dyDescent="0.2"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40"/>
      <c r="AO179" s="40"/>
      <c r="AP179" s="40"/>
      <c r="AQ179" s="40"/>
      <c r="AR179" s="40"/>
      <c r="AS179" s="40"/>
      <c r="AT179" s="40"/>
      <c r="AU179" s="40"/>
      <c r="AV179" s="40"/>
      <c r="AW179" s="40"/>
      <c r="AX179" s="40"/>
      <c r="AY179" s="40"/>
      <c r="AZ179" s="40"/>
      <c r="BA179" s="40"/>
      <c r="BB179" s="40"/>
      <c r="BC179" s="40"/>
      <c r="BD179" s="40"/>
      <c r="BE179" s="40"/>
      <c r="BF179" s="40"/>
      <c r="BG179" s="40"/>
      <c r="BH179" s="40"/>
      <c r="BI179" s="40"/>
      <c r="BJ179" s="40"/>
      <c r="BK179" s="40"/>
      <c r="BL179" s="40"/>
      <c r="BM179" s="40"/>
      <c r="BN179" s="40"/>
      <c r="BO179" s="40"/>
      <c r="BP179" s="40"/>
      <c r="BQ179" s="40"/>
      <c r="BR179" s="40"/>
      <c r="BS179" s="40"/>
      <c r="BT179" s="40"/>
      <c r="BU179" s="40"/>
      <c r="BV179" s="40"/>
      <c r="BW179" s="40"/>
      <c r="BX179" s="40"/>
      <c r="BY179" s="40"/>
      <c r="BZ179" s="40"/>
      <c r="CA179" s="40"/>
      <c r="CB179" s="40"/>
      <c r="CC179" s="40"/>
      <c r="CD179" s="40"/>
      <c r="CE179" s="40"/>
      <c r="CF179" s="40"/>
      <c r="CG179" s="40"/>
      <c r="CH179" s="40"/>
      <c r="CI179" s="40"/>
      <c r="CJ179" s="40"/>
      <c r="CK179" s="40"/>
      <c r="CL179" s="40"/>
      <c r="CM179" s="40"/>
      <c r="CN179" s="40"/>
      <c r="CO179" s="40"/>
      <c r="CP179" s="40"/>
      <c r="CQ179" s="40"/>
      <c r="CR179" s="40"/>
      <c r="CS179" s="40"/>
      <c r="CT179" s="40"/>
    </row>
    <row r="180" spans="13:98" x14ac:dyDescent="0.2"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  <c r="AO180" s="40"/>
      <c r="AP180" s="40"/>
      <c r="AQ180" s="40"/>
      <c r="AR180" s="40"/>
      <c r="AS180" s="40"/>
      <c r="AT180" s="40"/>
      <c r="AU180" s="40"/>
      <c r="AV180" s="40"/>
      <c r="AW180" s="40"/>
      <c r="AX180" s="40"/>
      <c r="AY180" s="40"/>
      <c r="AZ180" s="40"/>
      <c r="BA180" s="40"/>
      <c r="BB180" s="40"/>
      <c r="BC180" s="40"/>
      <c r="BD180" s="40"/>
      <c r="BE180" s="40"/>
      <c r="BF180" s="40"/>
      <c r="BG180" s="40"/>
      <c r="BH180" s="40"/>
      <c r="BI180" s="40"/>
      <c r="BJ180" s="40"/>
      <c r="BK180" s="40"/>
      <c r="BL180" s="40"/>
      <c r="BM180" s="40"/>
      <c r="BN180" s="40"/>
      <c r="BO180" s="40"/>
      <c r="BP180" s="40"/>
      <c r="BQ180" s="40"/>
      <c r="BR180" s="40"/>
      <c r="BS180" s="40"/>
      <c r="BT180" s="40"/>
      <c r="BU180" s="40"/>
      <c r="BV180" s="40"/>
      <c r="BW180" s="40"/>
      <c r="BX180" s="40"/>
      <c r="BY180" s="40"/>
      <c r="BZ180" s="40"/>
      <c r="CA180" s="40"/>
      <c r="CB180" s="40"/>
      <c r="CC180" s="40"/>
      <c r="CD180" s="40"/>
      <c r="CE180" s="40"/>
      <c r="CF180" s="40"/>
      <c r="CG180" s="40"/>
      <c r="CH180" s="40"/>
      <c r="CI180" s="40"/>
      <c r="CJ180" s="40"/>
      <c r="CK180" s="40"/>
      <c r="CL180" s="40"/>
      <c r="CM180" s="40"/>
      <c r="CN180" s="40"/>
      <c r="CO180" s="40"/>
      <c r="CP180" s="40"/>
      <c r="CQ180" s="40"/>
      <c r="CR180" s="40"/>
      <c r="CS180" s="40"/>
      <c r="CT180" s="40"/>
    </row>
    <row r="181" spans="13:98" x14ac:dyDescent="0.2"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  <c r="AO181" s="40"/>
      <c r="AP181" s="40"/>
      <c r="AQ181" s="40"/>
      <c r="AR181" s="40"/>
      <c r="AS181" s="40"/>
      <c r="AT181" s="40"/>
      <c r="AU181" s="40"/>
      <c r="AV181" s="40"/>
      <c r="AW181" s="40"/>
      <c r="AX181" s="40"/>
      <c r="AY181" s="40"/>
      <c r="AZ181" s="40"/>
      <c r="BA181" s="40"/>
      <c r="BB181" s="40"/>
      <c r="BC181" s="40"/>
      <c r="BD181" s="40"/>
      <c r="BE181" s="40"/>
      <c r="BF181" s="40"/>
      <c r="BG181" s="40"/>
      <c r="BH181" s="40"/>
      <c r="BI181" s="40"/>
      <c r="BJ181" s="40"/>
      <c r="BK181" s="40"/>
      <c r="BL181" s="40"/>
      <c r="BM181" s="40"/>
      <c r="BN181" s="40"/>
      <c r="BO181" s="40"/>
      <c r="BP181" s="40"/>
      <c r="BQ181" s="40"/>
      <c r="BR181" s="40"/>
      <c r="BS181" s="40"/>
      <c r="BT181" s="40"/>
      <c r="BU181" s="40"/>
      <c r="BV181" s="40"/>
      <c r="BW181" s="40"/>
      <c r="BX181" s="40"/>
      <c r="BY181" s="40"/>
      <c r="BZ181" s="40"/>
      <c r="CA181" s="40"/>
      <c r="CB181" s="40"/>
      <c r="CC181" s="40"/>
      <c r="CD181" s="40"/>
      <c r="CE181" s="40"/>
      <c r="CF181" s="40"/>
      <c r="CG181" s="40"/>
      <c r="CH181" s="40"/>
      <c r="CI181" s="40"/>
      <c r="CJ181" s="40"/>
      <c r="CK181" s="40"/>
      <c r="CL181" s="40"/>
      <c r="CM181" s="40"/>
      <c r="CN181" s="40"/>
      <c r="CO181" s="40"/>
      <c r="CP181" s="40"/>
      <c r="CQ181" s="40"/>
      <c r="CR181" s="40"/>
      <c r="CS181" s="40"/>
      <c r="CT181" s="40"/>
    </row>
    <row r="182" spans="13:98" x14ac:dyDescent="0.2"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  <c r="AO182" s="40"/>
      <c r="AP182" s="40"/>
      <c r="AQ182" s="40"/>
      <c r="AR182" s="40"/>
      <c r="AS182" s="40"/>
      <c r="AT182" s="40"/>
      <c r="AU182" s="40"/>
      <c r="AV182" s="40"/>
      <c r="AW182" s="40"/>
      <c r="AX182" s="40"/>
      <c r="AY182" s="40"/>
      <c r="AZ182" s="40"/>
      <c r="BA182" s="40"/>
      <c r="BB182" s="40"/>
      <c r="BC182" s="40"/>
      <c r="BD182" s="40"/>
      <c r="BE182" s="40"/>
      <c r="BF182" s="40"/>
      <c r="BG182" s="40"/>
      <c r="BH182" s="40"/>
      <c r="BI182" s="40"/>
      <c r="BJ182" s="40"/>
      <c r="BK182" s="40"/>
      <c r="BL182" s="40"/>
      <c r="BM182" s="40"/>
      <c r="BN182" s="40"/>
      <c r="BO182" s="40"/>
      <c r="BP182" s="40"/>
      <c r="BQ182" s="40"/>
      <c r="BR182" s="40"/>
      <c r="BS182" s="40"/>
      <c r="BT182" s="40"/>
      <c r="BU182" s="40"/>
      <c r="BV182" s="40"/>
      <c r="BW182" s="40"/>
      <c r="BX182" s="40"/>
      <c r="BY182" s="40"/>
      <c r="BZ182" s="40"/>
      <c r="CA182" s="40"/>
      <c r="CB182" s="40"/>
      <c r="CC182" s="40"/>
      <c r="CD182" s="40"/>
      <c r="CE182" s="40"/>
      <c r="CF182" s="40"/>
      <c r="CG182" s="40"/>
      <c r="CH182" s="40"/>
      <c r="CI182" s="40"/>
      <c r="CJ182" s="40"/>
      <c r="CK182" s="40"/>
      <c r="CL182" s="40"/>
      <c r="CM182" s="40"/>
      <c r="CN182" s="40"/>
      <c r="CO182" s="40"/>
      <c r="CP182" s="40"/>
      <c r="CQ182" s="40"/>
      <c r="CR182" s="40"/>
      <c r="CS182" s="40"/>
      <c r="CT182" s="40"/>
    </row>
    <row r="183" spans="13:98" x14ac:dyDescent="0.2"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40"/>
      <c r="AO183" s="40"/>
      <c r="AP183" s="40"/>
      <c r="AQ183" s="40"/>
      <c r="AR183" s="40"/>
      <c r="AS183" s="40"/>
      <c r="AT183" s="40"/>
      <c r="AU183" s="40"/>
      <c r="AV183" s="40"/>
      <c r="AW183" s="40"/>
      <c r="AX183" s="40"/>
      <c r="AY183" s="40"/>
      <c r="AZ183" s="40"/>
      <c r="BA183" s="40"/>
      <c r="BB183" s="40"/>
      <c r="BC183" s="40"/>
      <c r="BD183" s="40"/>
      <c r="BE183" s="40"/>
      <c r="BF183" s="40"/>
      <c r="BG183" s="40"/>
      <c r="BH183" s="40"/>
      <c r="BI183" s="40"/>
      <c r="BJ183" s="40"/>
      <c r="BK183" s="40"/>
      <c r="BL183" s="40"/>
      <c r="BM183" s="40"/>
      <c r="BN183" s="40"/>
      <c r="BO183" s="40"/>
      <c r="BP183" s="40"/>
      <c r="BQ183" s="40"/>
      <c r="BR183" s="40"/>
      <c r="BS183" s="40"/>
      <c r="BT183" s="40"/>
      <c r="BU183" s="40"/>
      <c r="BV183" s="40"/>
      <c r="BW183" s="40"/>
      <c r="BX183" s="40"/>
      <c r="BY183" s="40"/>
      <c r="BZ183" s="40"/>
      <c r="CA183" s="40"/>
      <c r="CB183" s="40"/>
      <c r="CC183" s="40"/>
      <c r="CD183" s="40"/>
      <c r="CE183" s="40"/>
      <c r="CF183" s="40"/>
      <c r="CG183" s="40"/>
      <c r="CH183" s="40"/>
      <c r="CI183" s="40"/>
      <c r="CJ183" s="40"/>
      <c r="CK183" s="40"/>
      <c r="CL183" s="40"/>
      <c r="CM183" s="40"/>
      <c r="CN183" s="40"/>
      <c r="CO183" s="40"/>
      <c r="CP183" s="40"/>
      <c r="CQ183" s="40"/>
      <c r="CR183" s="40"/>
      <c r="CS183" s="40"/>
      <c r="CT183" s="40"/>
    </row>
    <row r="184" spans="13:98" x14ac:dyDescent="0.2"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  <c r="AR184" s="40"/>
      <c r="AS184" s="40"/>
      <c r="AT184" s="40"/>
      <c r="AU184" s="40"/>
      <c r="AV184" s="40"/>
      <c r="AW184" s="40"/>
      <c r="AX184" s="40"/>
      <c r="AY184" s="40"/>
      <c r="AZ184" s="40"/>
      <c r="BA184" s="40"/>
      <c r="BB184" s="40"/>
      <c r="BC184" s="40"/>
      <c r="BD184" s="40"/>
      <c r="BE184" s="40"/>
      <c r="BF184" s="40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  <c r="BT184" s="40"/>
      <c r="BU184" s="40"/>
      <c r="BV184" s="40"/>
      <c r="BW184" s="40"/>
      <c r="BX184" s="40"/>
      <c r="BY184" s="40"/>
      <c r="BZ184" s="40"/>
      <c r="CA184" s="40"/>
      <c r="CB184" s="40"/>
      <c r="CC184" s="40"/>
      <c r="CD184" s="40"/>
      <c r="CE184" s="40"/>
      <c r="CF184" s="40"/>
      <c r="CG184" s="40"/>
      <c r="CH184" s="40"/>
      <c r="CI184" s="40"/>
      <c r="CJ184" s="40"/>
      <c r="CK184" s="40"/>
      <c r="CL184" s="40"/>
      <c r="CM184" s="40"/>
      <c r="CN184" s="40"/>
      <c r="CO184" s="40"/>
      <c r="CP184" s="40"/>
      <c r="CQ184" s="40"/>
      <c r="CR184" s="40"/>
      <c r="CS184" s="40"/>
      <c r="CT184" s="40"/>
    </row>
    <row r="185" spans="13:98" x14ac:dyDescent="0.2"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  <c r="AO185" s="40"/>
      <c r="AP185" s="40"/>
      <c r="AQ185" s="40"/>
      <c r="AR185" s="40"/>
      <c r="AS185" s="40"/>
      <c r="AT185" s="40"/>
      <c r="AU185" s="40"/>
      <c r="AV185" s="40"/>
      <c r="AW185" s="40"/>
      <c r="AX185" s="40"/>
      <c r="AY185" s="40"/>
      <c r="AZ185" s="40"/>
      <c r="BA185" s="40"/>
      <c r="BB185" s="40"/>
      <c r="BC185" s="40"/>
      <c r="BD185" s="40"/>
      <c r="BE185" s="40"/>
      <c r="BF185" s="40"/>
      <c r="BG185" s="40"/>
      <c r="BH185" s="40"/>
      <c r="BI185" s="40"/>
      <c r="BJ185" s="40"/>
      <c r="BK185" s="40"/>
      <c r="BL185" s="40"/>
      <c r="BM185" s="40"/>
      <c r="BN185" s="40"/>
      <c r="BO185" s="40"/>
      <c r="BP185" s="40"/>
      <c r="BQ185" s="40"/>
      <c r="BR185" s="40"/>
      <c r="BS185" s="40"/>
      <c r="BT185" s="40"/>
      <c r="BU185" s="40"/>
      <c r="BV185" s="40"/>
      <c r="BW185" s="40"/>
      <c r="BX185" s="40"/>
      <c r="BY185" s="40"/>
      <c r="BZ185" s="40"/>
      <c r="CA185" s="40"/>
      <c r="CB185" s="40"/>
      <c r="CC185" s="40"/>
      <c r="CD185" s="40"/>
      <c r="CE185" s="40"/>
      <c r="CF185" s="40"/>
      <c r="CG185" s="40"/>
      <c r="CH185" s="40"/>
      <c r="CI185" s="40"/>
      <c r="CJ185" s="40"/>
      <c r="CK185" s="40"/>
      <c r="CL185" s="40"/>
      <c r="CM185" s="40"/>
      <c r="CN185" s="40"/>
      <c r="CO185" s="40"/>
      <c r="CP185" s="40"/>
      <c r="CQ185" s="40"/>
      <c r="CR185" s="40"/>
      <c r="CS185" s="40"/>
      <c r="CT185" s="40"/>
    </row>
    <row r="186" spans="13:98" x14ac:dyDescent="0.2"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  <c r="AR186" s="40"/>
      <c r="AS186" s="40"/>
      <c r="AT186" s="40"/>
      <c r="AU186" s="40"/>
      <c r="AV186" s="40"/>
      <c r="AW186" s="40"/>
      <c r="AX186" s="40"/>
      <c r="AY186" s="40"/>
      <c r="AZ186" s="40"/>
      <c r="BA186" s="40"/>
      <c r="BB186" s="40"/>
      <c r="BC186" s="40"/>
      <c r="BD186" s="40"/>
      <c r="BE186" s="40"/>
      <c r="BF186" s="40"/>
      <c r="BG186" s="40"/>
      <c r="BH186" s="40"/>
      <c r="BI186" s="40"/>
      <c r="BJ186" s="40"/>
      <c r="BK186" s="40"/>
      <c r="BL186" s="40"/>
      <c r="BM186" s="40"/>
      <c r="BN186" s="40"/>
      <c r="BO186" s="40"/>
      <c r="BP186" s="40"/>
      <c r="BQ186" s="40"/>
      <c r="BR186" s="40"/>
      <c r="BS186" s="40"/>
      <c r="BT186" s="40"/>
      <c r="BU186" s="40"/>
      <c r="BV186" s="40"/>
      <c r="BW186" s="40"/>
      <c r="BX186" s="40"/>
      <c r="BY186" s="40"/>
      <c r="BZ186" s="40"/>
      <c r="CA186" s="40"/>
      <c r="CB186" s="40"/>
      <c r="CC186" s="40"/>
      <c r="CD186" s="40"/>
      <c r="CE186" s="40"/>
      <c r="CF186" s="40"/>
      <c r="CG186" s="40"/>
      <c r="CH186" s="40"/>
      <c r="CI186" s="40"/>
      <c r="CJ186" s="40"/>
      <c r="CK186" s="40"/>
      <c r="CL186" s="40"/>
      <c r="CM186" s="40"/>
      <c r="CN186" s="40"/>
      <c r="CO186" s="40"/>
      <c r="CP186" s="40"/>
      <c r="CQ186" s="40"/>
      <c r="CR186" s="40"/>
      <c r="CS186" s="40"/>
      <c r="CT186" s="40"/>
    </row>
    <row r="187" spans="13:98" x14ac:dyDescent="0.2"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  <c r="AO187" s="40"/>
      <c r="AP187" s="40"/>
      <c r="AQ187" s="40"/>
      <c r="AR187" s="40"/>
      <c r="AS187" s="40"/>
      <c r="AT187" s="40"/>
      <c r="AU187" s="40"/>
      <c r="AV187" s="40"/>
      <c r="AW187" s="40"/>
      <c r="AX187" s="40"/>
      <c r="AY187" s="40"/>
      <c r="AZ187" s="40"/>
      <c r="BA187" s="40"/>
      <c r="BB187" s="40"/>
      <c r="BC187" s="40"/>
      <c r="BD187" s="40"/>
      <c r="BE187" s="40"/>
      <c r="BF187" s="40"/>
      <c r="BG187" s="40"/>
      <c r="BH187" s="40"/>
      <c r="BI187" s="40"/>
      <c r="BJ187" s="40"/>
      <c r="BK187" s="40"/>
      <c r="BL187" s="40"/>
      <c r="BM187" s="40"/>
      <c r="BN187" s="40"/>
      <c r="BO187" s="40"/>
      <c r="BP187" s="40"/>
      <c r="BQ187" s="40"/>
      <c r="BR187" s="40"/>
      <c r="BS187" s="40"/>
      <c r="BT187" s="40"/>
      <c r="BU187" s="40"/>
      <c r="BV187" s="40"/>
      <c r="BW187" s="40"/>
      <c r="BX187" s="40"/>
      <c r="BY187" s="40"/>
      <c r="BZ187" s="40"/>
      <c r="CA187" s="40"/>
      <c r="CB187" s="40"/>
      <c r="CC187" s="40"/>
      <c r="CD187" s="40"/>
      <c r="CE187" s="40"/>
      <c r="CF187" s="40"/>
      <c r="CG187" s="40"/>
      <c r="CH187" s="40"/>
      <c r="CI187" s="40"/>
      <c r="CJ187" s="40"/>
      <c r="CK187" s="40"/>
      <c r="CL187" s="40"/>
      <c r="CM187" s="40"/>
      <c r="CN187" s="40"/>
      <c r="CO187" s="40"/>
      <c r="CP187" s="40"/>
      <c r="CQ187" s="40"/>
      <c r="CR187" s="40"/>
      <c r="CS187" s="40"/>
      <c r="CT187" s="40"/>
    </row>
    <row r="188" spans="13:98" x14ac:dyDescent="0.2"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40"/>
      <c r="AO188" s="40"/>
      <c r="AP188" s="40"/>
      <c r="AQ188" s="40"/>
      <c r="AR188" s="40"/>
      <c r="AS188" s="40"/>
      <c r="AT188" s="40"/>
      <c r="AU188" s="40"/>
      <c r="AV188" s="40"/>
      <c r="AW188" s="40"/>
      <c r="AX188" s="40"/>
      <c r="AY188" s="40"/>
      <c r="AZ188" s="40"/>
      <c r="BA188" s="40"/>
      <c r="BB188" s="40"/>
      <c r="BC188" s="40"/>
      <c r="BD188" s="40"/>
      <c r="BE188" s="40"/>
      <c r="BF188" s="40"/>
      <c r="BG188" s="40"/>
      <c r="BH188" s="40"/>
      <c r="BI188" s="40"/>
      <c r="BJ188" s="40"/>
      <c r="BK188" s="40"/>
      <c r="BL188" s="40"/>
      <c r="BM188" s="40"/>
      <c r="BN188" s="40"/>
      <c r="BO188" s="40"/>
      <c r="BP188" s="40"/>
      <c r="BQ188" s="40"/>
      <c r="BR188" s="40"/>
      <c r="BS188" s="40"/>
      <c r="BT188" s="40"/>
      <c r="BU188" s="40"/>
      <c r="BV188" s="40"/>
      <c r="BW188" s="40"/>
      <c r="BX188" s="40"/>
      <c r="BY188" s="40"/>
      <c r="BZ188" s="40"/>
      <c r="CA188" s="40"/>
      <c r="CB188" s="40"/>
      <c r="CC188" s="40"/>
      <c r="CD188" s="40"/>
      <c r="CE188" s="40"/>
      <c r="CF188" s="40"/>
      <c r="CG188" s="40"/>
      <c r="CH188" s="40"/>
      <c r="CI188" s="40"/>
      <c r="CJ188" s="40"/>
      <c r="CK188" s="40"/>
      <c r="CL188" s="40"/>
      <c r="CM188" s="40"/>
      <c r="CN188" s="40"/>
      <c r="CO188" s="40"/>
      <c r="CP188" s="40"/>
      <c r="CQ188" s="40"/>
      <c r="CR188" s="40"/>
      <c r="CS188" s="40"/>
      <c r="CT188" s="40"/>
    </row>
    <row r="189" spans="13:98" x14ac:dyDescent="0.2"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0"/>
      <c r="BD189" s="40"/>
      <c r="BE189" s="40"/>
      <c r="BF189" s="40"/>
      <c r="BG189" s="40"/>
      <c r="BH189" s="40"/>
      <c r="BI189" s="40"/>
      <c r="BJ189" s="40"/>
      <c r="BK189" s="40"/>
      <c r="BL189" s="40"/>
      <c r="BM189" s="40"/>
      <c r="BN189" s="40"/>
      <c r="BO189" s="40"/>
      <c r="BP189" s="40"/>
      <c r="BQ189" s="40"/>
      <c r="BR189" s="40"/>
      <c r="BS189" s="40"/>
      <c r="BT189" s="40"/>
      <c r="BU189" s="40"/>
      <c r="BV189" s="40"/>
      <c r="BW189" s="40"/>
      <c r="BX189" s="40"/>
      <c r="BY189" s="40"/>
      <c r="BZ189" s="40"/>
      <c r="CA189" s="40"/>
      <c r="CB189" s="40"/>
      <c r="CC189" s="40"/>
      <c r="CD189" s="40"/>
      <c r="CE189" s="40"/>
      <c r="CF189" s="40"/>
      <c r="CG189" s="40"/>
      <c r="CH189" s="40"/>
      <c r="CI189" s="40"/>
      <c r="CJ189" s="40"/>
      <c r="CK189" s="40"/>
      <c r="CL189" s="40"/>
      <c r="CM189" s="40"/>
      <c r="CN189" s="40"/>
      <c r="CO189" s="40"/>
      <c r="CP189" s="40"/>
      <c r="CQ189" s="40"/>
      <c r="CR189" s="40"/>
      <c r="CS189" s="40"/>
      <c r="CT189" s="40"/>
    </row>
    <row r="190" spans="13:98" x14ac:dyDescent="0.2"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40"/>
      <c r="AO190" s="40"/>
      <c r="AP190" s="40"/>
      <c r="AQ190" s="40"/>
      <c r="AR190" s="40"/>
      <c r="AS190" s="40"/>
      <c r="AT190" s="40"/>
      <c r="AU190" s="40"/>
      <c r="AV190" s="40"/>
      <c r="AW190" s="40"/>
      <c r="AX190" s="40"/>
      <c r="AY190" s="40"/>
      <c r="AZ190" s="40"/>
      <c r="BA190" s="40"/>
      <c r="BB190" s="40"/>
      <c r="BC190" s="40"/>
      <c r="BD190" s="40"/>
      <c r="BE190" s="40"/>
      <c r="BF190" s="40"/>
      <c r="BG190" s="40"/>
      <c r="BH190" s="40"/>
      <c r="BI190" s="40"/>
      <c r="BJ190" s="40"/>
      <c r="BK190" s="40"/>
      <c r="BL190" s="40"/>
      <c r="BM190" s="40"/>
      <c r="BN190" s="40"/>
      <c r="BO190" s="40"/>
      <c r="BP190" s="40"/>
      <c r="BQ190" s="40"/>
      <c r="BR190" s="40"/>
      <c r="BS190" s="40"/>
      <c r="BT190" s="40"/>
      <c r="BU190" s="40"/>
      <c r="BV190" s="40"/>
      <c r="BW190" s="40"/>
      <c r="BX190" s="40"/>
      <c r="BY190" s="40"/>
      <c r="BZ190" s="40"/>
      <c r="CA190" s="40"/>
      <c r="CB190" s="40"/>
      <c r="CC190" s="40"/>
      <c r="CD190" s="40"/>
      <c r="CE190" s="40"/>
      <c r="CF190" s="40"/>
      <c r="CG190" s="40"/>
      <c r="CH190" s="40"/>
      <c r="CI190" s="40"/>
      <c r="CJ190" s="40"/>
      <c r="CK190" s="40"/>
      <c r="CL190" s="40"/>
      <c r="CM190" s="40"/>
      <c r="CN190" s="40"/>
      <c r="CO190" s="40"/>
      <c r="CP190" s="40"/>
      <c r="CQ190" s="40"/>
      <c r="CR190" s="40"/>
      <c r="CS190" s="40"/>
      <c r="CT190" s="40"/>
    </row>
    <row r="191" spans="13:98" x14ac:dyDescent="0.2"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  <c r="AO191" s="40"/>
      <c r="AP191" s="40"/>
      <c r="AQ191" s="40"/>
      <c r="AR191" s="40"/>
      <c r="AS191" s="40"/>
      <c r="AT191" s="40"/>
      <c r="AU191" s="40"/>
      <c r="AV191" s="40"/>
      <c r="AW191" s="40"/>
      <c r="AX191" s="40"/>
      <c r="AY191" s="40"/>
      <c r="AZ191" s="40"/>
      <c r="BA191" s="40"/>
      <c r="BB191" s="40"/>
      <c r="BC191" s="40"/>
      <c r="BD191" s="40"/>
      <c r="BE191" s="40"/>
      <c r="BF191" s="40"/>
      <c r="BG191" s="40"/>
      <c r="BH191" s="40"/>
      <c r="BI191" s="40"/>
      <c r="BJ191" s="40"/>
      <c r="BK191" s="40"/>
      <c r="BL191" s="40"/>
      <c r="BM191" s="40"/>
      <c r="BN191" s="40"/>
      <c r="BO191" s="40"/>
      <c r="BP191" s="40"/>
      <c r="BQ191" s="40"/>
      <c r="BR191" s="40"/>
      <c r="BS191" s="40"/>
      <c r="BT191" s="40"/>
      <c r="BU191" s="40"/>
      <c r="BV191" s="40"/>
      <c r="BW191" s="40"/>
      <c r="BX191" s="40"/>
      <c r="BY191" s="40"/>
      <c r="BZ191" s="40"/>
      <c r="CA191" s="40"/>
      <c r="CB191" s="40"/>
      <c r="CC191" s="40"/>
      <c r="CD191" s="40"/>
      <c r="CE191" s="40"/>
      <c r="CF191" s="40"/>
      <c r="CG191" s="40"/>
      <c r="CH191" s="40"/>
      <c r="CI191" s="40"/>
      <c r="CJ191" s="40"/>
      <c r="CK191" s="40"/>
      <c r="CL191" s="40"/>
      <c r="CM191" s="40"/>
      <c r="CN191" s="40"/>
      <c r="CO191" s="40"/>
      <c r="CP191" s="40"/>
      <c r="CQ191" s="40"/>
      <c r="CR191" s="40"/>
      <c r="CS191" s="40"/>
      <c r="CT191" s="40"/>
    </row>
    <row r="192" spans="13:98" x14ac:dyDescent="0.2"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AX192" s="40"/>
      <c r="AY192" s="40"/>
      <c r="AZ192" s="40"/>
      <c r="BA192" s="40"/>
      <c r="BB192" s="40"/>
      <c r="BC192" s="40"/>
      <c r="BD192" s="40"/>
      <c r="BE192" s="40"/>
      <c r="BF192" s="40"/>
      <c r="BG192" s="40"/>
      <c r="BH192" s="40"/>
      <c r="BI192" s="40"/>
      <c r="BJ192" s="40"/>
      <c r="BK192" s="40"/>
      <c r="BL192" s="40"/>
      <c r="BM192" s="40"/>
      <c r="BN192" s="40"/>
      <c r="BO192" s="40"/>
      <c r="BP192" s="40"/>
      <c r="BQ192" s="40"/>
      <c r="BR192" s="40"/>
      <c r="BS192" s="40"/>
      <c r="BT192" s="40"/>
      <c r="BU192" s="40"/>
      <c r="BV192" s="40"/>
      <c r="BW192" s="40"/>
      <c r="BX192" s="40"/>
      <c r="BY192" s="40"/>
      <c r="BZ192" s="40"/>
      <c r="CA192" s="40"/>
      <c r="CB192" s="40"/>
      <c r="CC192" s="40"/>
      <c r="CD192" s="40"/>
      <c r="CE192" s="40"/>
      <c r="CF192" s="40"/>
      <c r="CG192" s="40"/>
      <c r="CH192" s="40"/>
      <c r="CI192" s="40"/>
      <c r="CJ192" s="40"/>
      <c r="CK192" s="40"/>
      <c r="CL192" s="40"/>
      <c r="CM192" s="40"/>
      <c r="CN192" s="40"/>
      <c r="CO192" s="40"/>
      <c r="CP192" s="40"/>
      <c r="CQ192" s="40"/>
      <c r="CR192" s="40"/>
      <c r="CS192" s="40"/>
      <c r="CT192" s="40"/>
    </row>
    <row r="193" spans="13:98" x14ac:dyDescent="0.2"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40"/>
      <c r="BD193" s="40"/>
      <c r="BE193" s="40"/>
      <c r="BF193" s="40"/>
      <c r="BG193" s="40"/>
      <c r="BH193" s="40"/>
      <c r="BI193" s="40"/>
      <c r="BJ193" s="40"/>
      <c r="BK193" s="40"/>
      <c r="BL193" s="40"/>
      <c r="BM193" s="40"/>
      <c r="BN193" s="40"/>
      <c r="BO193" s="40"/>
      <c r="BP193" s="40"/>
      <c r="BQ193" s="40"/>
      <c r="BR193" s="40"/>
      <c r="BS193" s="40"/>
      <c r="BT193" s="40"/>
      <c r="BU193" s="40"/>
      <c r="BV193" s="40"/>
      <c r="BW193" s="40"/>
      <c r="BX193" s="40"/>
      <c r="BY193" s="40"/>
      <c r="BZ193" s="40"/>
      <c r="CA193" s="40"/>
      <c r="CB193" s="40"/>
      <c r="CC193" s="40"/>
      <c r="CD193" s="40"/>
      <c r="CE193" s="40"/>
      <c r="CF193" s="40"/>
      <c r="CG193" s="40"/>
      <c r="CH193" s="40"/>
      <c r="CI193" s="40"/>
      <c r="CJ193" s="40"/>
      <c r="CK193" s="40"/>
      <c r="CL193" s="40"/>
      <c r="CM193" s="40"/>
      <c r="CN193" s="40"/>
      <c r="CO193" s="40"/>
      <c r="CP193" s="40"/>
      <c r="CQ193" s="40"/>
      <c r="CR193" s="40"/>
      <c r="CS193" s="40"/>
      <c r="CT193" s="40"/>
    </row>
    <row r="194" spans="13:98" x14ac:dyDescent="0.2"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40"/>
      <c r="AO194" s="40"/>
      <c r="AP194" s="40"/>
      <c r="AQ194" s="40"/>
      <c r="AR194" s="40"/>
      <c r="AS194" s="40"/>
      <c r="AT194" s="40"/>
      <c r="AU194" s="40"/>
      <c r="AV194" s="40"/>
      <c r="AW194" s="40"/>
      <c r="AX194" s="40"/>
      <c r="AY194" s="40"/>
      <c r="AZ194" s="40"/>
      <c r="BA194" s="40"/>
      <c r="BB194" s="40"/>
      <c r="BC194" s="40"/>
      <c r="BD194" s="40"/>
      <c r="BE194" s="40"/>
      <c r="BF194" s="40"/>
      <c r="BG194" s="40"/>
      <c r="BH194" s="40"/>
      <c r="BI194" s="40"/>
      <c r="BJ194" s="40"/>
      <c r="BK194" s="40"/>
      <c r="BL194" s="40"/>
      <c r="BM194" s="40"/>
      <c r="BN194" s="40"/>
      <c r="BO194" s="40"/>
      <c r="BP194" s="40"/>
      <c r="BQ194" s="40"/>
      <c r="BR194" s="40"/>
      <c r="BS194" s="40"/>
      <c r="BT194" s="40"/>
      <c r="BU194" s="40"/>
      <c r="BV194" s="40"/>
      <c r="BW194" s="40"/>
      <c r="BX194" s="40"/>
      <c r="BY194" s="40"/>
      <c r="BZ194" s="40"/>
      <c r="CA194" s="40"/>
      <c r="CB194" s="40"/>
      <c r="CC194" s="40"/>
      <c r="CD194" s="40"/>
      <c r="CE194" s="40"/>
      <c r="CF194" s="40"/>
      <c r="CG194" s="40"/>
      <c r="CH194" s="40"/>
      <c r="CI194" s="40"/>
      <c r="CJ194" s="40"/>
      <c r="CK194" s="40"/>
      <c r="CL194" s="40"/>
      <c r="CM194" s="40"/>
      <c r="CN194" s="40"/>
      <c r="CO194" s="40"/>
      <c r="CP194" s="40"/>
      <c r="CQ194" s="40"/>
      <c r="CR194" s="40"/>
      <c r="CS194" s="40"/>
      <c r="CT194" s="40"/>
    </row>
    <row r="195" spans="13:98" x14ac:dyDescent="0.2"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  <c r="AR195" s="40"/>
      <c r="AS195" s="40"/>
      <c r="AT195" s="40"/>
      <c r="AU195" s="40"/>
      <c r="AV195" s="40"/>
      <c r="AW195" s="40"/>
      <c r="AX195" s="40"/>
      <c r="AY195" s="40"/>
      <c r="AZ195" s="40"/>
      <c r="BA195" s="40"/>
      <c r="BB195" s="40"/>
      <c r="BC195" s="40"/>
      <c r="BD195" s="40"/>
      <c r="BE195" s="40"/>
      <c r="BF195" s="40"/>
      <c r="BG195" s="40"/>
      <c r="BH195" s="40"/>
      <c r="BI195" s="40"/>
      <c r="BJ195" s="40"/>
      <c r="BK195" s="40"/>
      <c r="BL195" s="40"/>
      <c r="BM195" s="40"/>
      <c r="BN195" s="40"/>
      <c r="BO195" s="40"/>
      <c r="BP195" s="40"/>
      <c r="BQ195" s="40"/>
      <c r="BR195" s="40"/>
      <c r="BS195" s="40"/>
      <c r="BT195" s="40"/>
      <c r="BU195" s="40"/>
      <c r="BV195" s="40"/>
      <c r="BW195" s="40"/>
      <c r="BX195" s="40"/>
      <c r="BY195" s="40"/>
      <c r="BZ195" s="40"/>
      <c r="CA195" s="40"/>
      <c r="CB195" s="40"/>
      <c r="CC195" s="40"/>
      <c r="CD195" s="40"/>
      <c r="CE195" s="40"/>
      <c r="CF195" s="40"/>
      <c r="CG195" s="40"/>
      <c r="CH195" s="40"/>
      <c r="CI195" s="40"/>
      <c r="CJ195" s="40"/>
      <c r="CK195" s="40"/>
      <c r="CL195" s="40"/>
      <c r="CM195" s="40"/>
      <c r="CN195" s="40"/>
      <c r="CO195" s="40"/>
      <c r="CP195" s="40"/>
      <c r="CQ195" s="40"/>
      <c r="CR195" s="40"/>
      <c r="CS195" s="40"/>
      <c r="CT195" s="40"/>
    </row>
    <row r="196" spans="13:98" x14ac:dyDescent="0.2"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AX196" s="40"/>
      <c r="AY196" s="40"/>
      <c r="AZ196" s="40"/>
      <c r="BA196" s="40"/>
      <c r="BB196" s="40"/>
      <c r="BC196" s="40"/>
      <c r="BD196" s="40"/>
      <c r="BE196" s="40"/>
      <c r="BF196" s="40"/>
      <c r="BG196" s="40"/>
      <c r="BH196" s="40"/>
      <c r="BI196" s="40"/>
      <c r="BJ196" s="40"/>
      <c r="BK196" s="40"/>
      <c r="BL196" s="40"/>
      <c r="BM196" s="40"/>
      <c r="BN196" s="40"/>
      <c r="BO196" s="40"/>
      <c r="BP196" s="40"/>
      <c r="BQ196" s="40"/>
      <c r="BR196" s="40"/>
      <c r="BS196" s="40"/>
      <c r="BT196" s="40"/>
      <c r="BU196" s="40"/>
      <c r="BV196" s="40"/>
      <c r="BW196" s="40"/>
      <c r="BX196" s="40"/>
      <c r="BY196" s="40"/>
      <c r="BZ196" s="40"/>
      <c r="CA196" s="40"/>
      <c r="CB196" s="40"/>
      <c r="CC196" s="40"/>
      <c r="CD196" s="40"/>
      <c r="CE196" s="40"/>
      <c r="CF196" s="40"/>
      <c r="CG196" s="40"/>
      <c r="CH196" s="40"/>
      <c r="CI196" s="40"/>
      <c r="CJ196" s="40"/>
      <c r="CK196" s="40"/>
      <c r="CL196" s="40"/>
      <c r="CM196" s="40"/>
      <c r="CN196" s="40"/>
      <c r="CO196" s="40"/>
      <c r="CP196" s="40"/>
      <c r="CQ196" s="40"/>
      <c r="CR196" s="40"/>
      <c r="CS196" s="40"/>
      <c r="CT196" s="40"/>
    </row>
    <row r="197" spans="13:98" x14ac:dyDescent="0.2"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  <c r="AO197" s="40"/>
      <c r="AP197" s="40"/>
      <c r="AQ197" s="40"/>
      <c r="AR197" s="40"/>
      <c r="AS197" s="40"/>
      <c r="AT197" s="40"/>
      <c r="AU197" s="40"/>
      <c r="AV197" s="40"/>
      <c r="AW197" s="40"/>
      <c r="AX197" s="40"/>
      <c r="AY197" s="40"/>
      <c r="AZ197" s="40"/>
      <c r="BA197" s="40"/>
      <c r="BB197" s="40"/>
      <c r="BC197" s="40"/>
      <c r="BD197" s="40"/>
      <c r="BE197" s="40"/>
      <c r="BF197" s="40"/>
      <c r="BG197" s="40"/>
      <c r="BH197" s="40"/>
      <c r="BI197" s="40"/>
      <c r="BJ197" s="40"/>
      <c r="BK197" s="40"/>
      <c r="BL197" s="40"/>
      <c r="BM197" s="40"/>
      <c r="BN197" s="40"/>
      <c r="BO197" s="40"/>
      <c r="BP197" s="40"/>
      <c r="BQ197" s="40"/>
      <c r="BR197" s="40"/>
      <c r="BS197" s="40"/>
      <c r="BT197" s="40"/>
      <c r="BU197" s="40"/>
      <c r="BV197" s="40"/>
      <c r="BW197" s="40"/>
      <c r="BX197" s="40"/>
      <c r="BY197" s="40"/>
      <c r="BZ197" s="40"/>
      <c r="CA197" s="40"/>
      <c r="CB197" s="40"/>
      <c r="CC197" s="40"/>
      <c r="CD197" s="40"/>
      <c r="CE197" s="40"/>
      <c r="CF197" s="40"/>
      <c r="CG197" s="40"/>
      <c r="CH197" s="40"/>
      <c r="CI197" s="40"/>
      <c r="CJ197" s="40"/>
      <c r="CK197" s="40"/>
      <c r="CL197" s="40"/>
      <c r="CM197" s="40"/>
      <c r="CN197" s="40"/>
      <c r="CO197" s="40"/>
      <c r="CP197" s="40"/>
      <c r="CQ197" s="40"/>
      <c r="CR197" s="40"/>
      <c r="CS197" s="40"/>
      <c r="CT197" s="40"/>
    </row>
    <row r="198" spans="13:98" x14ac:dyDescent="0.2"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40"/>
      <c r="AO198" s="40"/>
      <c r="AP198" s="40"/>
      <c r="AQ198" s="40"/>
      <c r="AR198" s="40"/>
      <c r="AS198" s="40"/>
      <c r="AT198" s="40"/>
      <c r="AU198" s="40"/>
      <c r="AV198" s="40"/>
      <c r="AW198" s="40"/>
      <c r="AX198" s="40"/>
      <c r="AY198" s="40"/>
      <c r="AZ198" s="40"/>
      <c r="BA198" s="40"/>
      <c r="BB198" s="40"/>
      <c r="BC198" s="40"/>
      <c r="BD198" s="40"/>
      <c r="BE198" s="40"/>
      <c r="BF198" s="40"/>
      <c r="BG198" s="40"/>
      <c r="BH198" s="40"/>
      <c r="BI198" s="40"/>
      <c r="BJ198" s="40"/>
      <c r="BK198" s="40"/>
      <c r="BL198" s="40"/>
      <c r="BM198" s="40"/>
      <c r="BN198" s="40"/>
      <c r="BO198" s="40"/>
      <c r="BP198" s="40"/>
      <c r="BQ198" s="40"/>
      <c r="BR198" s="40"/>
      <c r="BS198" s="40"/>
      <c r="BT198" s="40"/>
      <c r="BU198" s="40"/>
      <c r="BV198" s="40"/>
      <c r="BW198" s="40"/>
      <c r="BX198" s="40"/>
      <c r="BY198" s="40"/>
      <c r="BZ198" s="40"/>
      <c r="CA198" s="40"/>
      <c r="CB198" s="40"/>
      <c r="CC198" s="40"/>
      <c r="CD198" s="40"/>
      <c r="CE198" s="40"/>
      <c r="CF198" s="40"/>
      <c r="CG198" s="40"/>
      <c r="CH198" s="40"/>
      <c r="CI198" s="40"/>
      <c r="CJ198" s="40"/>
      <c r="CK198" s="40"/>
      <c r="CL198" s="40"/>
      <c r="CM198" s="40"/>
      <c r="CN198" s="40"/>
      <c r="CO198" s="40"/>
      <c r="CP198" s="40"/>
      <c r="CQ198" s="40"/>
      <c r="CR198" s="40"/>
      <c r="CS198" s="40"/>
      <c r="CT198" s="40"/>
    </row>
    <row r="199" spans="13:98" x14ac:dyDescent="0.2"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  <c r="AO199" s="40"/>
      <c r="AP199" s="40"/>
      <c r="AQ199" s="40"/>
      <c r="AR199" s="40"/>
      <c r="AS199" s="40"/>
      <c r="AT199" s="40"/>
      <c r="AU199" s="40"/>
      <c r="AV199" s="40"/>
      <c r="AW199" s="40"/>
      <c r="AX199" s="40"/>
      <c r="AY199" s="40"/>
      <c r="AZ199" s="40"/>
      <c r="BA199" s="40"/>
      <c r="BB199" s="40"/>
      <c r="BC199" s="40"/>
      <c r="BD199" s="40"/>
      <c r="BE199" s="40"/>
      <c r="BF199" s="40"/>
      <c r="BG199" s="40"/>
      <c r="BH199" s="40"/>
      <c r="BI199" s="40"/>
      <c r="BJ199" s="40"/>
      <c r="BK199" s="40"/>
      <c r="BL199" s="40"/>
      <c r="BM199" s="40"/>
      <c r="BN199" s="40"/>
      <c r="BO199" s="40"/>
      <c r="BP199" s="40"/>
      <c r="BQ199" s="40"/>
      <c r="BR199" s="40"/>
      <c r="BS199" s="40"/>
      <c r="BT199" s="40"/>
      <c r="BU199" s="40"/>
      <c r="BV199" s="40"/>
      <c r="BW199" s="40"/>
      <c r="BX199" s="40"/>
      <c r="BY199" s="40"/>
      <c r="BZ199" s="40"/>
      <c r="CA199" s="40"/>
      <c r="CB199" s="40"/>
      <c r="CC199" s="40"/>
      <c r="CD199" s="40"/>
      <c r="CE199" s="40"/>
      <c r="CF199" s="40"/>
      <c r="CG199" s="40"/>
      <c r="CH199" s="40"/>
      <c r="CI199" s="40"/>
      <c r="CJ199" s="40"/>
      <c r="CK199" s="40"/>
      <c r="CL199" s="40"/>
      <c r="CM199" s="40"/>
      <c r="CN199" s="40"/>
      <c r="CO199" s="40"/>
      <c r="CP199" s="40"/>
      <c r="CQ199" s="40"/>
      <c r="CR199" s="40"/>
      <c r="CS199" s="40"/>
      <c r="CT199" s="40"/>
    </row>
    <row r="200" spans="13:98" x14ac:dyDescent="0.2"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40"/>
      <c r="AO200" s="40"/>
      <c r="AP200" s="40"/>
      <c r="AQ200" s="40"/>
      <c r="AR200" s="40"/>
      <c r="AS200" s="40"/>
      <c r="AT200" s="40"/>
      <c r="AU200" s="40"/>
      <c r="AV200" s="40"/>
      <c r="AW200" s="40"/>
      <c r="AX200" s="40"/>
      <c r="AY200" s="40"/>
      <c r="AZ200" s="40"/>
      <c r="BA200" s="40"/>
      <c r="BB200" s="40"/>
      <c r="BC200" s="40"/>
      <c r="BD200" s="40"/>
      <c r="BE200" s="40"/>
      <c r="BF200" s="40"/>
      <c r="BG200" s="40"/>
      <c r="BH200" s="40"/>
      <c r="BI200" s="40"/>
      <c r="BJ200" s="40"/>
      <c r="BK200" s="40"/>
      <c r="BL200" s="40"/>
      <c r="BM200" s="40"/>
      <c r="BN200" s="40"/>
      <c r="BO200" s="40"/>
      <c r="BP200" s="40"/>
      <c r="BQ200" s="40"/>
      <c r="BR200" s="40"/>
      <c r="BS200" s="40"/>
      <c r="BT200" s="40"/>
      <c r="BU200" s="40"/>
      <c r="BV200" s="40"/>
      <c r="BW200" s="40"/>
      <c r="BX200" s="40"/>
      <c r="BY200" s="40"/>
      <c r="BZ200" s="40"/>
      <c r="CA200" s="40"/>
      <c r="CB200" s="40"/>
      <c r="CC200" s="40"/>
      <c r="CD200" s="40"/>
      <c r="CE200" s="40"/>
      <c r="CF200" s="40"/>
      <c r="CG200" s="40"/>
      <c r="CH200" s="40"/>
      <c r="CI200" s="40"/>
      <c r="CJ200" s="40"/>
      <c r="CK200" s="40"/>
      <c r="CL200" s="40"/>
      <c r="CM200" s="40"/>
      <c r="CN200" s="40"/>
      <c r="CO200" s="40"/>
      <c r="CP200" s="40"/>
      <c r="CQ200" s="40"/>
      <c r="CR200" s="40"/>
      <c r="CS200" s="40"/>
      <c r="CT200" s="40"/>
    </row>
    <row r="201" spans="13:98" x14ac:dyDescent="0.2"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  <c r="AR201" s="40"/>
      <c r="AS201" s="40"/>
      <c r="AT201" s="40"/>
      <c r="AU201" s="40"/>
      <c r="AV201" s="40"/>
      <c r="AW201" s="40"/>
      <c r="AX201" s="40"/>
      <c r="AY201" s="40"/>
      <c r="AZ201" s="40"/>
      <c r="BA201" s="40"/>
      <c r="BB201" s="40"/>
      <c r="BC201" s="40"/>
      <c r="BD201" s="40"/>
      <c r="BE201" s="40"/>
      <c r="BF201" s="40"/>
      <c r="BG201" s="40"/>
      <c r="BH201" s="40"/>
      <c r="BI201" s="40"/>
      <c r="BJ201" s="40"/>
      <c r="BK201" s="40"/>
      <c r="BL201" s="40"/>
      <c r="BM201" s="40"/>
      <c r="BN201" s="40"/>
      <c r="BO201" s="40"/>
      <c r="BP201" s="40"/>
      <c r="BQ201" s="40"/>
      <c r="BR201" s="40"/>
      <c r="BS201" s="40"/>
      <c r="BT201" s="40"/>
      <c r="BU201" s="40"/>
      <c r="BV201" s="40"/>
      <c r="BW201" s="40"/>
      <c r="BX201" s="40"/>
      <c r="BY201" s="40"/>
      <c r="BZ201" s="40"/>
      <c r="CA201" s="40"/>
      <c r="CB201" s="40"/>
      <c r="CC201" s="40"/>
      <c r="CD201" s="40"/>
      <c r="CE201" s="40"/>
      <c r="CF201" s="40"/>
      <c r="CG201" s="40"/>
      <c r="CH201" s="40"/>
      <c r="CI201" s="40"/>
      <c r="CJ201" s="40"/>
      <c r="CK201" s="40"/>
      <c r="CL201" s="40"/>
      <c r="CM201" s="40"/>
      <c r="CN201" s="40"/>
      <c r="CO201" s="40"/>
      <c r="CP201" s="40"/>
      <c r="CQ201" s="40"/>
      <c r="CR201" s="40"/>
      <c r="CS201" s="40"/>
      <c r="CT201" s="40"/>
    </row>
    <row r="202" spans="13:98" x14ac:dyDescent="0.2"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  <c r="BH202" s="40"/>
      <c r="BI202" s="40"/>
      <c r="BJ202" s="40"/>
      <c r="BK202" s="40"/>
      <c r="BL202" s="40"/>
      <c r="BM202" s="40"/>
      <c r="BN202" s="40"/>
      <c r="BO202" s="40"/>
      <c r="BP202" s="40"/>
      <c r="BQ202" s="40"/>
      <c r="BR202" s="40"/>
      <c r="BS202" s="40"/>
      <c r="BT202" s="40"/>
      <c r="BU202" s="40"/>
      <c r="BV202" s="40"/>
      <c r="BW202" s="40"/>
      <c r="BX202" s="40"/>
      <c r="BY202" s="40"/>
      <c r="BZ202" s="40"/>
      <c r="CA202" s="40"/>
      <c r="CB202" s="40"/>
      <c r="CC202" s="40"/>
      <c r="CD202" s="40"/>
      <c r="CE202" s="40"/>
      <c r="CF202" s="40"/>
      <c r="CG202" s="40"/>
      <c r="CH202" s="40"/>
      <c r="CI202" s="40"/>
      <c r="CJ202" s="40"/>
      <c r="CK202" s="40"/>
      <c r="CL202" s="40"/>
      <c r="CM202" s="40"/>
      <c r="CN202" s="40"/>
      <c r="CO202" s="40"/>
      <c r="CP202" s="40"/>
      <c r="CQ202" s="40"/>
      <c r="CR202" s="40"/>
      <c r="CS202" s="40"/>
      <c r="CT202" s="40"/>
    </row>
    <row r="203" spans="13:98" x14ac:dyDescent="0.2"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  <c r="AO203" s="40"/>
      <c r="AP203" s="40"/>
      <c r="AQ203" s="40"/>
      <c r="AR203" s="40"/>
      <c r="AS203" s="40"/>
      <c r="AT203" s="40"/>
      <c r="AU203" s="40"/>
      <c r="AV203" s="40"/>
      <c r="AW203" s="40"/>
      <c r="AX203" s="40"/>
      <c r="AY203" s="40"/>
      <c r="AZ203" s="40"/>
      <c r="BA203" s="40"/>
      <c r="BB203" s="40"/>
      <c r="BC203" s="40"/>
      <c r="BD203" s="40"/>
      <c r="BE203" s="40"/>
      <c r="BF203" s="40"/>
      <c r="BG203" s="40"/>
      <c r="BH203" s="40"/>
      <c r="BI203" s="40"/>
      <c r="BJ203" s="40"/>
      <c r="BK203" s="40"/>
      <c r="BL203" s="40"/>
      <c r="BM203" s="40"/>
      <c r="BN203" s="40"/>
      <c r="BO203" s="40"/>
      <c r="BP203" s="40"/>
      <c r="BQ203" s="40"/>
      <c r="BR203" s="40"/>
      <c r="BS203" s="40"/>
      <c r="BT203" s="40"/>
      <c r="BU203" s="40"/>
      <c r="BV203" s="40"/>
      <c r="BW203" s="40"/>
      <c r="BX203" s="40"/>
      <c r="BY203" s="40"/>
      <c r="BZ203" s="40"/>
      <c r="CA203" s="40"/>
      <c r="CB203" s="40"/>
      <c r="CC203" s="40"/>
      <c r="CD203" s="40"/>
      <c r="CE203" s="40"/>
      <c r="CF203" s="40"/>
      <c r="CG203" s="40"/>
      <c r="CH203" s="40"/>
      <c r="CI203" s="40"/>
      <c r="CJ203" s="40"/>
      <c r="CK203" s="40"/>
      <c r="CL203" s="40"/>
      <c r="CM203" s="40"/>
      <c r="CN203" s="40"/>
      <c r="CO203" s="40"/>
      <c r="CP203" s="40"/>
      <c r="CQ203" s="40"/>
      <c r="CR203" s="40"/>
      <c r="CS203" s="40"/>
      <c r="CT203" s="40"/>
    </row>
  </sheetData>
  <mergeCells count="35">
    <mergeCell ref="A19:B19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5:L5"/>
    <mergeCell ref="A6:B6"/>
    <mergeCell ref="A18:L18"/>
    <mergeCell ref="A74:L74"/>
    <mergeCell ref="A32:L32"/>
    <mergeCell ref="A33:B33"/>
    <mergeCell ref="A39:B39"/>
    <mergeCell ref="A42:L42"/>
    <mergeCell ref="A43:B43"/>
    <mergeCell ref="A54:L54"/>
    <mergeCell ref="A55:B55"/>
    <mergeCell ref="A65:L65"/>
    <mergeCell ref="A66:B66"/>
    <mergeCell ref="A71:B71"/>
    <mergeCell ref="A114:B114"/>
    <mergeCell ref="A117:B117"/>
    <mergeCell ref="A124:B124"/>
    <mergeCell ref="A75:B75"/>
    <mergeCell ref="A83:B83"/>
    <mergeCell ref="A105:L105"/>
    <mergeCell ref="A106:B106"/>
    <mergeCell ref="A102:B10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25"/>
  <sheetViews>
    <sheetView workbookViewId="0">
      <selection activeCell="D49" sqref="D49"/>
    </sheetView>
  </sheetViews>
  <sheetFormatPr defaultRowHeight="12.75" x14ac:dyDescent="0.2"/>
  <cols>
    <col min="1" max="1" width="13.85546875" style="41" customWidth="1"/>
    <col min="2" max="2" width="51.85546875" style="37" customWidth="1"/>
    <col min="3" max="3" width="21.85546875" style="41" customWidth="1"/>
    <col min="4" max="4" width="24.7109375" style="41" customWidth="1"/>
    <col min="5" max="5" width="20.28515625" style="41" customWidth="1"/>
    <col min="6" max="6" width="10.5703125" style="41" customWidth="1"/>
    <col min="7" max="7" width="7.42578125" style="41" customWidth="1"/>
    <col min="8" max="8" width="9.140625" style="41" customWidth="1"/>
    <col min="9" max="10" width="14" style="41" customWidth="1"/>
    <col min="11" max="11" width="14.85546875" style="41" customWidth="1"/>
    <col min="12" max="12" width="17.28515625" style="41" customWidth="1"/>
    <col min="13" max="13" width="2.28515625" style="41" customWidth="1"/>
    <col min="14" max="16384" width="9.140625" style="41"/>
  </cols>
  <sheetData>
    <row r="1" spans="1:98" ht="17.25" customHeight="1" x14ac:dyDescent="0.2">
      <c r="A1" s="143" t="s">
        <v>170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39"/>
      <c r="N1" s="39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</row>
    <row r="2" spans="1:98" ht="18.75" customHeight="1" x14ac:dyDescent="0.2">
      <c r="A2" s="146" t="s">
        <v>20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8"/>
      <c r="M2" s="39"/>
      <c r="N2" s="49" t="s">
        <v>153</v>
      </c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</row>
    <row r="3" spans="1:98" ht="12.75" customHeight="1" x14ac:dyDescent="0.2">
      <c r="A3" s="149" t="s">
        <v>3</v>
      </c>
      <c r="B3" s="149" t="s">
        <v>15</v>
      </c>
      <c r="C3" s="149" t="s">
        <v>16</v>
      </c>
      <c r="D3" s="149" t="s">
        <v>22</v>
      </c>
      <c r="E3" s="149" t="s">
        <v>4</v>
      </c>
      <c r="F3" s="149" t="s">
        <v>9</v>
      </c>
      <c r="G3" s="153" t="s">
        <v>10</v>
      </c>
      <c r="H3" s="154"/>
      <c r="I3" s="153" t="s">
        <v>5</v>
      </c>
      <c r="J3" s="154"/>
      <c r="K3" s="149" t="s">
        <v>169</v>
      </c>
      <c r="L3" s="149" t="s">
        <v>6</v>
      </c>
      <c r="M3" s="40"/>
      <c r="N3" s="50">
        <v>1.8</v>
      </c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</row>
    <row r="4" spans="1:98" ht="39.75" customHeight="1" x14ac:dyDescent="0.2">
      <c r="A4" s="150"/>
      <c r="B4" s="150"/>
      <c r="C4" s="150"/>
      <c r="D4" s="150"/>
      <c r="E4" s="150"/>
      <c r="F4" s="150"/>
      <c r="G4" s="72" t="s">
        <v>11</v>
      </c>
      <c r="H4" s="72" t="s">
        <v>12</v>
      </c>
      <c r="I4" s="73" t="s">
        <v>7</v>
      </c>
      <c r="J4" s="73" t="s">
        <v>8</v>
      </c>
      <c r="K4" s="150"/>
      <c r="L4" s="15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</row>
    <row r="5" spans="1:98" x14ac:dyDescent="0.2">
      <c r="A5" s="136" t="s">
        <v>88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</row>
    <row r="6" spans="1:98" x14ac:dyDescent="0.2">
      <c r="A6" s="130" t="s">
        <v>13</v>
      </c>
      <c r="B6" s="140"/>
      <c r="C6" s="13"/>
      <c r="D6" s="23"/>
      <c r="E6" s="24"/>
      <c r="F6" s="24"/>
      <c r="G6" s="24"/>
      <c r="H6" s="24"/>
      <c r="I6" s="24"/>
      <c r="J6" s="23"/>
      <c r="K6" s="24"/>
      <c r="L6" s="24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</row>
    <row r="7" spans="1:98" s="19" customFormat="1" ht="25.5" x14ac:dyDescent="0.2">
      <c r="A7" s="58">
        <v>1</v>
      </c>
      <c r="B7" s="22" t="s">
        <v>175</v>
      </c>
      <c r="C7" s="48">
        <f>177000+216000</f>
        <v>393000</v>
      </c>
      <c r="D7" s="8">
        <f>C7/$N$3</f>
        <v>218333.33333333331</v>
      </c>
      <c r="E7" s="7" t="s">
        <v>1</v>
      </c>
      <c r="F7" s="7" t="s">
        <v>18</v>
      </c>
      <c r="G7" s="7">
        <v>100</v>
      </c>
      <c r="H7" s="7">
        <v>0</v>
      </c>
      <c r="I7" s="7" t="s">
        <v>42</v>
      </c>
      <c r="J7" s="7" t="s">
        <v>70</v>
      </c>
      <c r="K7" s="7" t="s">
        <v>149</v>
      </c>
      <c r="L7" s="29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</row>
    <row r="8" spans="1:98" s="19" customFormat="1" x14ac:dyDescent="0.2">
      <c r="A8" s="96" t="s">
        <v>86</v>
      </c>
      <c r="B8" s="97" t="s">
        <v>88</v>
      </c>
      <c r="C8" s="98">
        <f>SUM(C7)</f>
        <v>393000</v>
      </c>
      <c r="D8" s="98">
        <f>SUM(D7)</f>
        <v>218333.33333333331</v>
      </c>
      <c r="E8" s="99"/>
      <c r="F8" s="99"/>
      <c r="G8" s="99"/>
      <c r="H8" s="99"/>
      <c r="I8" s="99"/>
      <c r="J8" s="99"/>
      <c r="K8" s="99"/>
      <c r="L8" s="10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</row>
    <row r="9" spans="1:98" s="19" customFormat="1" x14ac:dyDescent="0.2">
      <c r="A9" s="136" t="s">
        <v>99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</row>
    <row r="10" spans="1:98" x14ac:dyDescent="0.2">
      <c r="A10" s="130" t="s">
        <v>13</v>
      </c>
      <c r="B10" s="140"/>
      <c r="C10" s="13"/>
      <c r="D10" s="23"/>
      <c r="E10" s="24"/>
      <c r="F10" s="24"/>
      <c r="G10" s="24"/>
      <c r="H10" s="24"/>
      <c r="I10" s="24"/>
      <c r="J10" s="23"/>
      <c r="K10" s="24"/>
      <c r="L10" s="24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</row>
    <row r="11" spans="1:98" ht="25.5" x14ac:dyDescent="0.2">
      <c r="A11" s="12">
        <v>2</v>
      </c>
      <c r="B11" s="22" t="s">
        <v>143</v>
      </c>
      <c r="C11" s="17">
        <v>400000</v>
      </c>
      <c r="D11" s="8">
        <f>C11/$N$3</f>
        <v>222222.22222222222</v>
      </c>
      <c r="E11" s="7" t="s">
        <v>1</v>
      </c>
      <c r="F11" s="7" t="s">
        <v>19</v>
      </c>
      <c r="G11" s="7">
        <v>100</v>
      </c>
      <c r="H11" s="7">
        <v>0</v>
      </c>
      <c r="I11" s="7" t="s">
        <v>42</v>
      </c>
      <c r="J11" s="7" t="s">
        <v>91</v>
      </c>
      <c r="K11" s="7" t="s">
        <v>149</v>
      </c>
      <c r="L11" s="29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</row>
    <row r="12" spans="1:98" x14ac:dyDescent="0.2">
      <c r="A12" s="7">
        <v>3</v>
      </c>
      <c r="B12" s="22" t="s">
        <v>173</v>
      </c>
      <c r="C12" s="11">
        <v>210000</v>
      </c>
      <c r="D12" s="8">
        <f>C12/$N$3</f>
        <v>116666.66666666666</v>
      </c>
      <c r="E12" s="7" t="s">
        <v>1</v>
      </c>
      <c r="F12" s="7" t="s">
        <v>19</v>
      </c>
      <c r="G12" s="7">
        <v>100</v>
      </c>
      <c r="H12" s="7">
        <v>0</v>
      </c>
      <c r="I12" s="7" t="s">
        <v>174</v>
      </c>
      <c r="J12" s="7" t="s">
        <v>168</v>
      </c>
      <c r="K12" s="7" t="s">
        <v>149</v>
      </c>
      <c r="L12" s="29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</row>
    <row r="13" spans="1:98" x14ac:dyDescent="0.2">
      <c r="A13" s="96" t="s">
        <v>86</v>
      </c>
      <c r="B13" s="97" t="s">
        <v>99</v>
      </c>
      <c r="C13" s="98">
        <f>SUM(C11:C12)</f>
        <v>610000</v>
      </c>
      <c r="D13" s="98">
        <f>SUM(D11:D12)</f>
        <v>338888.88888888888</v>
      </c>
      <c r="E13" s="99"/>
      <c r="F13" s="99"/>
      <c r="G13" s="99"/>
      <c r="H13" s="99"/>
      <c r="I13" s="99"/>
      <c r="J13" s="99"/>
      <c r="K13" s="99"/>
      <c r="L13" s="10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</row>
    <row r="14" spans="1:98" x14ac:dyDescent="0.2">
      <c r="A14" s="136" t="s">
        <v>103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</row>
    <row r="15" spans="1:98" x14ac:dyDescent="0.2">
      <c r="A15" s="130" t="s">
        <v>13</v>
      </c>
      <c r="B15" s="140"/>
      <c r="C15" s="54"/>
      <c r="D15" s="52"/>
      <c r="E15" s="70"/>
      <c r="F15" s="70"/>
      <c r="G15" s="70"/>
      <c r="H15" s="70"/>
      <c r="I15" s="70"/>
      <c r="J15" s="52"/>
      <c r="K15" s="70"/>
      <c r="L15" s="7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</row>
    <row r="16" spans="1:98" ht="27" customHeight="1" x14ac:dyDescent="0.2">
      <c r="A16" s="12">
        <v>4</v>
      </c>
      <c r="B16" s="22" t="s">
        <v>106</v>
      </c>
      <c r="C16" s="11">
        <f>90000+58500</f>
        <v>148500</v>
      </c>
      <c r="D16" s="8">
        <f>C16/$N$3</f>
        <v>82500</v>
      </c>
      <c r="E16" s="7" t="s">
        <v>1</v>
      </c>
      <c r="F16" s="26" t="s">
        <v>19</v>
      </c>
      <c r="G16" s="7">
        <v>100</v>
      </c>
      <c r="H16" s="7">
        <v>0</v>
      </c>
      <c r="I16" s="7" t="s">
        <v>65</v>
      </c>
      <c r="J16" s="7" t="s">
        <v>70</v>
      </c>
      <c r="K16" s="7" t="s">
        <v>149</v>
      </c>
      <c r="L16" s="29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</row>
    <row r="17" spans="1:98" ht="18" customHeight="1" x14ac:dyDescent="0.2">
      <c r="A17" s="12">
        <v>5</v>
      </c>
      <c r="B17" s="22" t="s">
        <v>98</v>
      </c>
      <c r="C17" s="11">
        <v>159000</v>
      </c>
      <c r="D17" s="8">
        <f>C17/$N$3</f>
        <v>88333.333333333328</v>
      </c>
      <c r="E17" s="4" t="s">
        <v>1</v>
      </c>
      <c r="F17" s="26" t="s">
        <v>19</v>
      </c>
      <c r="G17" s="7">
        <v>100</v>
      </c>
      <c r="H17" s="7">
        <v>0</v>
      </c>
      <c r="I17" s="7" t="s">
        <v>42</v>
      </c>
      <c r="J17" s="7" t="s">
        <v>70</v>
      </c>
      <c r="K17" s="7" t="s">
        <v>149</v>
      </c>
      <c r="L17" s="29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</row>
    <row r="18" spans="1:98" x14ac:dyDescent="0.2">
      <c r="A18" s="138" t="s">
        <v>66</v>
      </c>
      <c r="B18" s="155"/>
      <c r="C18" s="71"/>
      <c r="D18" s="18"/>
      <c r="E18" s="24"/>
      <c r="F18" s="24"/>
      <c r="G18" s="24"/>
      <c r="H18" s="24"/>
      <c r="I18" s="24"/>
      <c r="J18" s="24"/>
      <c r="K18" s="24"/>
      <c r="L18" s="24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</row>
    <row r="19" spans="1:98" ht="27.75" customHeight="1" x14ac:dyDescent="0.2">
      <c r="A19" s="4">
        <v>6</v>
      </c>
      <c r="B19" s="22" t="s">
        <v>161</v>
      </c>
      <c r="C19" s="8">
        <v>122744</v>
      </c>
      <c r="D19" s="8">
        <f>C19/$N$3</f>
        <v>68191.111111111109</v>
      </c>
      <c r="E19" s="4" t="s">
        <v>24</v>
      </c>
      <c r="F19" s="4" t="s">
        <v>19</v>
      </c>
      <c r="G19" s="4">
        <v>100</v>
      </c>
      <c r="H19" s="4">
        <v>0</v>
      </c>
      <c r="I19" s="7" t="s">
        <v>63</v>
      </c>
      <c r="J19" s="7" t="s">
        <v>46</v>
      </c>
      <c r="K19" s="4" t="s">
        <v>149</v>
      </c>
      <c r="L19" s="29" t="s">
        <v>134</v>
      </c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</row>
    <row r="20" spans="1:98" x14ac:dyDescent="0.2">
      <c r="A20" s="96" t="s">
        <v>86</v>
      </c>
      <c r="B20" s="97" t="s">
        <v>103</v>
      </c>
      <c r="C20" s="101">
        <f>SUM(C16:C19)</f>
        <v>430244</v>
      </c>
      <c r="D20" s="101">
        <f>SUM(D16:D19)</f>
        <v>239024.44444444444</v>
      </c>
      <c r="E20" s="97"/>
      <c r="F20" s="97"/>
      <c r="G20" s="97"/>
      <c r="H20" s="97"/>
      <c r="I20" s="97"/>
      <c r="J20" s="97"/>
      <c r="K20" s="97"/>
      <c r="L20" s="102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</row>
    <row r="21" spans="1:98" x14ac:dyDescent="0.2">
      <c r="A21" s="136" t="s">
        <v>108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</row>
    <row r="22" spans="1:98" x14ac:dyDescent="0.2">
      <c r="A22" s="130" t="s">
        <v>13</v>
      </c>
      <c r="B22" s="140"/>
      <c r="C22" s="13"/>
      <c r="D22" s="23"/>
      <c r="E22" s="24"/>
      <c r="F22" s="24"/>
      <c r="G22" s="24"/>
      <c r="H22" s="24"/>
      <c r="I22" s="24"/>
      <c r="J22" s="23"/>
      <c r="K22" s="24"/>
      <c r="L22" s="24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</row>
    <row r="23" spans="1:98" x14ac:dyDescent="0.2">
      <c r="A23" s="12">
        <v>7</v>
      </c>
      <c r="B23" s="27" t="s">
        <v>139</v>
      </c>
      <c r="C23" s="25">
        <v>30000</v>
      </c>
      <c r="D23" s="8">
        <f>C23/$N$3</f>
        <v>16666.666666666668</v>
      </c>
      <c r="E23" s="7" t="s">
        <v>1</v>
      </c>
      <c r="F23" s="26" t="s">
        <v>19</v>
      </c>
      <c r="G23" s="7">
        <v>100</v>
      </c>
      <c r="H23" s="7">
        <v>0</v>
      </c>
      <c r="I23" s="7" t="s">
        <v>42</v>
      </c>
      <c r="J23" s="7" t="s">
        <v>46</v>
      </c>
      <c r="K23" s="7" t="s">
        <v>149</v>
      </c>
      <c r="L23" s="29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</row>
    <row r="24" spans="1:98" ht="25.5" x14ac:dyDescent="0.2">
      <c r="A24" s="12">
        <v>8</v>
      </c>
      <c r="B24" s="27" t="s">
        <v>115</v>
      </c>
      <c r="C24" s="25">
        <v>110625</v>
      </c>
      <c r="D24" s="8">
        <f>C24/$N$3</f>
        <v>61458.333333333328</v>
      </c>
      <c r="E24" s="7" t="s">
        <v>1</v>
      </c>
      <c r="F24" s="26" t="s">
        <v>19</v>
      </c>
      <c r="G24" s="7">
        <v>100</v>
      </c>
      <c r="H24" s="7">
        <v>0</v>
      </c>
      <c r="I24" s="7" t="s">
        <v>42</v>
      </c>
      <c r="J24" s="7" t="s">
        <v>152</v>
      </c>
      <c r="K24" s="7" t="s">
        <v>149</v>
      </c>
      <c r="L24" s="29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</row>
    <row r="25" spans="1:98" x14ac:dyDescent="0.2">
      <c r="A25" s="12">
        <v>9</v>
      </c>
      <c r="B25" s="27" t="s">
        <v>98</v>
      </c>
      <c r="C25" s="25">
        <v>194400</v>
      </c>
      <c r="D25" s="8">
        <f>C25/$N$3</f>
        <v>108000</v>
      </c>
      <c r="E25" s="7" t="s">
        <v>1</v>
      </c>
      <c r="F25" s="26" t="s">
        <v>19</v>
      </c>
      <c r="G25" s="7">
        <v>100</v>
      </c>
      <c r="H25" s="7">
        <v>0</v>
      </c>
      <c r="I25" s="7" t="s">
        <v>42</v>
      </c>
      <c r="J25" s="7" t="s">
        <v>164</v>
      </c>
      <c r="K25" s="7" t="s">
        <v>149</v>
      </c>
      <c r="L25" s="29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</row>
    <row r="26" spans="1:98" x14ac:dyDescent="0.2">
      <c r="A26" s="96" t="s">
        <v>86</v>
      </c>
      <c r="B26" s="97" t="s">
        <v>117</v>
      </c>
      <c r="C26" s="98">
        <f>SUM(C23:C25)</f>
        <v>335025</v>
      </c>
      <c r="D26" s="98">
        <f>SUM(D23:D25)</f>
        <v>186125</v>
      </c>
      <c r="E26" s="99"/>
      <c r="F26" s="99"/>
      <c r="G26" s="99"/>
      <c r="H26" s="99"/>
      <c r="I26" s="99"/>
      <c r="J26" s="99"/>
      <c r="K26" s="99"/>
      <c r="L26" s="10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</row>
    <row r="27" spans="1:98" x14ac:dyDescent="0.2">
      <c r="A27" s="136" t="s">
        <v>118</v>
      </c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</row>
    <row r="28" spans="1:98" x14ac:dyDescent="0.2">
      <c r="A28" s="130" t="s">
        <v>13</v>
      </c>
      <c r="B28" s="140"/>
      <c r="C28" s="13"/>
      <c r="D28" s="23"/>
      <c r="E28" s="24"/>
      <c r="F28" s="24"/>
      <c r="G28" s="24"/>
      <c r="H28" s="24"/>
      <c r="I28" s="24"/>
      <c r="J28" s="23"/>
      <c r="K28" s="24"/>
      <c r="L28" s="24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</row>
    <row r="29" spans="1:98" ht="21" customHeight="1" x14ac:dyDescent="0.2">
      <c r="A29" s="7">
        <v>10</v>
      </c>
      <c r="B29" s="22" t="s">
        <v>157</v>
      </c>
      <c r="C29" s="11">
        <v>123000</v>
      </c>
      <c r="D29" s="8">
        <f>C29/$N$3</f>
        <v>68333.333333333328</v>
      </c>
      <c r="E29" s="7" t="s">
        <v>1</v>
      </c>
      <c r="F29" s="7" t="s">
        <v>19</v>
      </c>
      <c r="G29" s="7">
        <v>100</v>
      </c>
      <c r="H29" s="7">
        <v>0</v>
      </c>
      <c r="I29" s="7" t="s">
        <v>42</v>
      </c>
      <c r="J29" s="7" t="s">
        <v>91</v>
      </c>
      <c r="K29" s="7" t="s">
        <v>149</v>
      </c>
      <c r="L29" s="29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</row>
    <row r="30" spans="1:98" ht="21" customHeight="1" x14ac:dyDescent="0.2">
      <c r="A30" s="7">
        <v>11</v>
      </c>
      <c r="B30" s="22" t="s">
        <v>180</v>
      </c>
      <c r="C30" s="11">
        <v>10900</v>
      </c>
      <c r="D30" s="8">
        <f>C30/$N$3</f>
        <v>6055.5555555555557</v>
      </c>
      <c r="E30" s="7" t="s">
        <v>1</v>
      </c>
      <c r="F30" s="7" t="s">
        <v>19</v>
      </c>
      <c r="G30" s="7">
        <v>100</v>
      </c>
      <c r="H30" s="7">
        <v>0</v>
      </c>
      <c r="I30" s="7" t="s">
        <v>174</v>
      </c>
      <c r="J30" s="7" t="s">
        <v>168</v>
      </c>
      <c r="K30" s="7" t="s">
        <v>181</v>
      </c>
      <c r="L30" s="29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</row>
    <row r="31" spans="1:98" x14ac:dyDescent="0.2">
      <c r="A31" s="96" t="s">
        <v>86</v>
      </c>
      <c r="B31" s="96" t="s">
        <v>124</v>
      </c>
      <c r="C31" s="98">
        <f>SUM(C29:C30)</f>
        <v>133900</v>
      </c>
      <c r="D31" s="98">
        <f>SUM(D29:D30)</f>
        <v>74388.888888888891</v>
      </c>
      <c r="E31" s="118"/>
      <c r="F31" s="118"/>
      <c r="G31" s="118"/>
      <c r="H31" s="118"/>
      <c r="I31" s="118"/>
      <c r="J31" s="118"/>
      <c r="K31" s="118"/>
      <c r="L31" s="118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</row>
    <row r="32" spans="1:98" x14ac:dyDescent="0.2">
      <c r="A32" s="136" t="s">
        <v>125</v>
      </c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</row>
    <row r="33" spans="1:98" x14ac:dyDescent="0.2">
      <c r="A33" s="130" t="s">
        <v>66</v>
      </c>
      <c r="B33" s="131"/>
      <c r="C33" s="68"/>
      <c r="D33" s="18"/>
      <c r="E33" s="24"/>
      <c r="F33" s="24"/>
      <c r="G33" s="24"/>
      <c r="H33" s="24"/>
      <c r="I33" s="24"/>
      <c r="J33" s="24"/>
      <c r="K33" s="24"/>
      <c r="L33" s="24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</row>
    <row r="34" spans="1:98" s="19" customFormat="1" ht="25.5" x14ac:dyDescent="0.2">
      <c r="A34" s="7">
        <v>12</v>
      </c>
      <c r="B34" s="27" t="s">
        <v>80</v>
      </c>
      <c r="C34" s="11">
        <v>75000</v>
      </c>
      <c r="D34" s="8">
        <f>C34/$N$3</f>
        <v>41666.666666666664</v>
      </c>
      <c r="E34" s="7" t="s">
        <v>24</v>
      </c>
      <c r="F34" s="26" t="s">
        <v>19</v>
      </c>
      <c r="G34" s="7">
        <v>100</v>
      </c>
      <c r="H34" s="7">
        <v>0</v>
      </c>
      <c r="I34" s="7" t="s">
        <v>36</v>
      </c>
      <c r="J34" s="7" t="s">
        <v>91</v>
      </c>
      <c r="K34" s="7" t="s">
        <v>149</v>
      </c>
      <c r="L34" s="29" t="s">
        <v>85</v>
      </c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</row>
    <row r="35" spans="1:98" s="19" customFormat="1" ht="18.75" customHeight="1" x14ac:dyDescent="0.2">
      <c r="A35" s="7">
        <v>13</v>
      </c>
      <c r="B35" s="122" t="s">
        <v>188</v>
      </c>
      <c r="C35" s="11">
        <v>140000</v>
      </c>
      <c r="D35" s="8">
        <f>C35/$N$3</f>
        <v>77777.777777777781</v>
      </c>
      <c r="E35" s="7" t="s">
        <v>24</v>
      </c>
      <c r="F35" s="26" t="s">
        <v>19</v>
      </c>
      <c r="G35" s="7">
        <v>100</v>
      </c>
      <c r="H35" s="7">
        <v>0</v>
      </c>
      <c r="I35" s="7" t="s">
        <v>174</v>
      </c>
      <c r="J35" s="7" t="s">
        <v>168</v>
      </c>
      <c r="K35" s="7" t="s">
        <v>181</v>
      </c>
      <c r="L35" s="29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</row>
    <row r="36" spans="1:98" x14ac:dyDescent="0.2">
      <c r="A36" s="96" t="s">
        <v>86</v>
      </c>
      <c r="B36" s="103" t="s">
        <v>125</v>
      </c>
      <c r="C36" s="98">
        <f>SUM(C34:C35)</f>
        <v>215000</v>
      </c>
      <c r="D36" s="98">
        <f>SUM(D34:D35)</f>
        <v>119444.44444444444</v>
      </c>
      <c r="E36" s="104"/>
      <c r="F36" s="104"/>
      <c r="G36" s="104"/>
      <c r="H36" s="104"/>
      <c r="I36" s="104"/>
      <c r="J36" s="104"/>
      <c r="K36" s="104"/>
      <c r="L36" s="104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</row>
    <row r="37" spans="1:98" ht="24" customHeight="1" x14ac:dyDescent="0.2">
      <c r="A37" s="136" t="s">
        <v>126</v>
      </c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</row>
    <row r="38" spans="1:98" x14ac:dyDescent="0.2">
      <c r="A38" s="130" t="s">
        <v>13</v>
      </c>
      <c r="B38" s="137"/>
      <c r="C38" s="21"/>
      <c r="D38" s="23"/>
      <c r="E38" s="24"/>
      <c r="F38" s="24"/>
      <c r="G38" s="24"/>
      <c r="H38" s="24"/>
      <c r="I38" s="24"/>
      <c r="J38" s="23"/>
      <c r="K38" s="24"/>
      <c r="L38" s="24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</row>
    <row r="39" spans="1:98" ht="38.25" x14ac:dyDescent="0.2">
      <c r="A39" s="7">
        <v>14</v>
      </c>
      <c r="B39" s="27" t="s">
        <v>186</v>
      </c>
      <c r="C39" s="6">
        <v>72110</v>
      </c>
      <c r="D39" s="8">
        <f>C39/$N$3</f>
        <v>40061.111111111109</v>
      </c>
      <c r="E39" s="7" t="s">
        <v>1</v>
      </c>
      <c r="F39" s="26" t="s">
        <v>19</v>
      </c>
      <c r="G39" s="4">
        <v>100</v>
      </c>
      <c r="H39" s="4">
        <v>0</v>
      </c>
      <c r="I39" s="7" t="s">
        <v>42</v>
      </c>
      <c r="J39" s="7" t="s">
        <v>152</v>
      </c>
      <c r="K39" s="7" t="s">
        <v>149</v>
      </c>
      <c r="L39" s="29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</row>
    <row r="40" spans="1:98" x14ac:dyDescent="0.2">
      <c r="A40" s="96" t="s">
        <v>86</v>
      </c>
      <c r="B40" s="103" t="s">
        <v>126</v>
      </c>
      <c r="C40" s="101">
        <f>SUM(C39)</f>
        <v>72110</v>
      </c>
      <c r="D40" s="101">
        <f>SUM(D39)</f>
        <v>40061.111111111109</v>
      </c>
      <c r="E40" s="105"/>
      <c r="F40" s="105"/>
      <c r="G40" s="105"/>
      <c r="H40" s="105"/>
      <c r="I40" s="105"/>
      <c r="J40" s="105"/>
      <c r="K40" s="105"/>
      <c r="L40" s="105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</row>
    <row r="41" spans="1:98" s="67" customFormat="1" ht="28.5" customHeight="1" x14ac:dyDescent="0.2">
      <c r="A41" s="132" t="s">
        <v>154</v>
      </c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134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</row>
    <row r="42" spans="1:98" x14ac:dyDescent="0.2">
      <c r="A42" s="135" t="s">
        <v>66</v>
      </c>
      <c r="B42" s="135"/>
      <c r="C42" s="42"/>
      <c r="D42" s="18"/>
      <c r="E42" s="24"/>
      <c r="F42" s="24"/>
      <c r="G42" s="24"/>
      <c r="H42" s="24"/>
      <c r="I42" s="24"/>
      <c r="J42" s="24"/>
      <c r="K42" s="24"/>
      <c r="L42" s="24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</row>
    <row r="43" spans="1:98" ht="38.25" x14ac:dyDescent="0.2">
      <c r="A43" s="7">
        <v>15</v>
      </c>
      <c r="B43" s="27" t="s">
        <v>29</v>
      </c>
      <c r="C43" s="8">
        <v>27900</v>
      </c>
      <c r="D43" s="8">
        <f>C43/$N$3</f>
        <v>15500</v>
      </c>
      <c r="E43" s="7" t="s">
        <v>79</v>
      </c>
      <c r="F43" s="7" t="s">
        <v>19</v>
      </c>
      <c r="G43" s="7">
        <v>100</v>
      </c>
      <c r="H43" s="7">
        <v>0</v>
      </c>
      <c r="I43" s="7" t="s">
        <v>40</v>
      </c>
      <c r="J43" s="7" t="s">
        <v>152</v>
      </c>
      <c r="K43" s="7" t="s">
        <v>149</v>
      </c>
      <c r="L43" s="32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</row>
    <row r="44" spans="1:98" ht="25.5" x14ac:dyDescent="0.2">
      <c r="A44" s="12">
        <v>16</v>
      </c>
      <c r="B44" s="27" t="s">
        <v>177</v>
      </c>
      <c r="C44" s="8">
        <v>100000</v>
      </c>
      <c r="D44" s="8">
        <f>C44/$N$3</f>
        <v>55555.555555555555</v>
      </c>
      <c r="E44" s="7" t="s">
        <v>24</v>
      </c>
      <c r="F44" s="7" t="s">
        <v>19</v>
      </c>
      <c r="G44" s="7">
        <v>100</v>
      </c>
      <c r="H44" s="7">
        <v>0</v>
      </c>
      <c r="I44" s="7" t="s">
        <v>176</v>
      </c>
      <c r="J44" s="7" t="s">
        <v>168</v>
      </c>
      <c r="K44" s="7" t="s">
        <v>149</v>
      </c>
      <c r="L44" s="7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</row>
    <row r="45" spans="1:98" ht="26.25" customHeight="1" x14ac:dyDescent="0.2">
      <c r="A45" s="7">
        <v>17</v>
      </c>
      <c r="B45" s="123" t="s">
        <v>195</v>
      </c>
      <c r="C45" s="8">
        <v>30000</v>
      </c>
      <c r="D45" s="8">
        <f t="shared" ref="D45" si="0">C45/$N$3</f>
        <v>16666.666666666668</v>
      </c>
      <c r="E45" s="7" t="s">
        <v>81</v>
      </c>
      <c r="F45" s="7" t="s">
        <v>19</v>
      </c>
      <c r="G45" s="7">
        <v>100</v>
      </c>
      <c r="H45" s="7">
        <v>0</v>
      </c>
      <c r="I45" s="7" t="s">
        <v>193</v>
      </c>
      <c r="J45" s="7" t="s">
        <v>194</v>
      </c>
      <c r="K45" s="7" t="s">
        <v>149</v>
      </c>
      <c r="L45" s="7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</row>
    <row r="46" spans="1:98" s="45" customFormat="1" x14ac:dyDescent="0.2">
      <c r="A46" s="106" t="s">
        <v>86</v>
      </c>
      <c r="B46" s="102" t="s">
        <v>154</v>
      </c>
      <c r="C46" s="101">
        <f>SUM(C43:C45)</f>
        <v>157900</v>
      </c>
      <c r="D46" s="101">
        <f>SUM(D43:D45)</f>
        <v>87722.222222222234</v>
      </c>
      <c r="E46" s="105"/>
      <c r="F46" s="105"/>
      <c r="G46" s="105"/>
      <c r="H46" s="105"/>
      <c r="I46" s="105"/>
      <c r="J46" s="105"/>
      <c r="K46" s="105"/>
      <c r="L46" s="10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</row>
    <row r="47" spans="1:98" ht="21" customHeight="1" x14ac:dyDescent="0.2">
      <c r="A47" s="129" t="s">
        <v>86</v>
      </c>
      <c r="B47" s="129"/>
      <c r="C47" s="64">
        <f>C46+C40+C36+C31+C26+C20+C13+C8</f>
        <v>2347179</v>
      </c>
      <c r="D47" s="64">
        <f>D46+D40+D36+D31+D26+D20+D13+D8</f>
        <v>1303988.3333333333</v>
      </c>
      <c r="E47" s="65"/>
      <c r="F47" s="65"/>
      <c r="G47" s="65"/>
      <c r="H47" s="65"/>
      <c r="I47" s="65"/>
      <c r="J47" s="65"/>
      <c r="K47" s="124"/>
      <c r="L47" s="125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</row>
    <row r="48" spans="1:98" x14ac:dyDescent="0.2"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</row>
    <row r="49" spans="1:98" x14ac:dyDescent="0.2">
      <c r="A49" s="45" t="s">
        <v>84</v>
      </c>
      <c r="C49" s="46"/>
      <c r="D49" s="46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</row>
    <row r="50" spans="1:98" x14ac:dyDescent="0.2">
      <c r="A50" s="40" t="s">
        <v>81</v>
      </c>
      <c r="B50" s="38" t="s">
        <v>82</v>
      </c>
      <c r="C50" s="46"/>
      <c r="D50" s="46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</row>
    <row r="51" spans="1:98" x14ac:dyDescent="0.2">
      <c r="A51" s="41" t="s">
        <v>24</v>
      </c>
      <c r="B51" s="37" t="s">
        <v>0</v>
      </c>
      <c r="C51" s="46"/>
      <c r="D51" s="90"/>
      <c r="E51" s="46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</row>
    <row r="52" spans="1:98" x14ac:dyDescent="0.2">
      <c r="A52" s="40" t="s">
        <v>75</v>
      </c>
      <c r="B52" s="38" t="s">
        <v>76</v>
      </c>
      <c r="C52" s="46"/>
      <c r="E52" s="46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</row>
    <row r="53" spans="1:98" x14ac:dyDescent="0.2">
      <c r="A53" s="40" t="s">
        <v>77</v>
      </c>
      <c r="B53" s="38" t="s">
        <v>78</v>
      </c>
      <c r="C53" s="46"/>
      <c r="D53" s="37"/>
      <c r="E53" s="46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</row>
    <row r="54" spans="1:98" x14ac:dyDescent="0.2">
      <c r="A54" s="40"/>
      <c r="B54" s="38"/>
      <c r="C54" s="46"/>
      <c r="D54" s="37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</row>
    <row r="55" spans="1:98" x14ac:dyDescent="0.2">
      <c r="A55" s="44" t="s">
        <v>83</v>
      </c>
      <c r="B55" s="38"/>
      <c r="D55" s="37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</row>
    <row r="56" spans="1:98" x14ac:dyDescent="0.2">
      <c r="A56" s="41" t="s">
        <v>2</v>
      </c>
      <c r="B56" s="38" t="s">
        <v>26</v>
      </c>
      <c r="C56" s="46"/>
      <c r="D56" s="90"/>
      <c r="E56" s="46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</row>
    <row r="57" spans="1:98" x14ac:dyDescent="0.2">
      <c r="A57" s="41" t="s">
        <v>1</v>
      </c>
      <c r="B57" s="38" t="s">
        <v>27</v>
      </c>
      <c r="C57" s="46"/>
      <c r="E57" s="46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</row>
    <row r="58" spans="1:98" x14ac:dyDescent="0.2">
      <c r="A58" s="40" t="s">
        <v>33</v>
      </c>
      <c r="B58" s="38" t="s">
        <v>148</v>
      </c>
      <c r="D58" s="37"/>
      <c r="E58" s="46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  <c r="CO58" s="40"/>
      <c r="CP58" s="40"/>
      <c r="CQ58" s="40"/>
      <c r="CR58" s="40"/>
      <c r="CS58" s="40"/>
      <c r="CT58" s="40"/>
    </row>
    <row r="59" spans="1:98" x14ac:dyDescent="0.2">
      <c r="C59" s="46"/>
      <c r="E59" s="46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</row>
    <row r="60" spans="1:98" x14ac:dyDescent="0.2">
      <c r="C60" s="46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  <c r="BV60" s="40"/>
      <c r="BW60" s="40"/>
      <c r="BX60" s="40"/>
      <c r="BY60" s="40"/>
      <c r="BZ60" s="40"/>
      <c r="CA60" s="40"/>
      <c r="CB60" s="40"/>
      <c r="CC60" s="40"/>
      <c r="CD60" s="40"/>
      <c r="CE60" s="40"/>
      <c r="CF60" s="40"/>
      <c r="CG60" s="40"/>
      <c r="CH60" s="40"/>
      <c r="CI60" s="40"/>
      <c r="CJ60" s="40"/>
      <c r="CK60" s="40"/>
      <c r="CL60" s="40"/>
      <c r="CM60" s="40"/>
      <c r="CN60" s="40"/>
      <c r="CO60" s="40"/>
      <c r="CP60" s="40"/>
      <c r="CQ60" s="40"/>
      <c r="CR60" s="40"/>
      <c r="CS60" s="40"/>
      <c r="CT60" s="40"/>
    </row>
    <row r="61" spans="1:98" x14ac:dyDescent="0.2">
      <c r="C61" s="46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</row>
    <row r="62" spans="1:98" x14ac:dyDescent="0.2"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</row>
    <row r="63" spans="1:98" x14ac:dyDescent="0.2"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</row>
    <row r="64" spans="1:98" x14ac:dyDescent="0.2">
      <c r="E64" s="46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</row>
    <row r="65" spans="3:98" x14ac:dyDescent="0.2"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</row>
    <row r="66" spans="3:98" x14ac:dyDescent="0.2">
      <c r="E66" s="46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</row>
    <row r="67" spans="3:98" x14ac:dyDescent="0.2"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</row>
    <row r="68" spans="3:98" x14ac:dyDescent="0.2"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</row>
    <row r="69" spans="3:98" x14ac:dyDescent="0.2"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</row>
    <row r="70" spans="3:98" x14ac:dyDescent="0.2"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</row>
    <row r="71" spans="3:98" x14ac:dyDescent="0.2">
      <c r="C71" s="46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</row>
    <row r="72" spans="3:98" x14ac:dyDescent="0.2"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</row>
    <row r="73" spans="3:98" x14ac:dyDescent="0.2"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</row>
    <row r="74" spans="3:98" x14ac:dyDescent="0.2"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</row>
    <row r="75" spans="3:98" x14ac:dyDescent="0.2"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</row>
    <row r="76" spans="3:98" x14ac:dyDescent="0.2"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</row>
    <row r="77" spans="3:98" x14ac:dyDescent="0.2"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</row>
    <row r="78" spans="3:98" x14ac:dyDescent="0.2"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</row>
    <row r="79" spans="3:98" x14ac:dyDescent="0.2"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</row>
    <row r="80" spans="3:98" x14ac:dyDescent="0.2"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</row>
    <row r="81" spans="13:98" x14ac:dyDescent="0.2"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</row>
    <row r="82" spans="13:98" x14ac:dyDescent="0.2"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</row>
    <row r="83" spans="13:98" x14ac:dyDescent="0.2"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</row>
    <row r="84" spans="13:98" x14ac:dyDescent="0.2"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</row>
    <row r="85" spans="13:98" x14ac:dyDescent="0.2"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</row>
    <row r="86" spans="13:98" x14ac:dyDescent="0.2"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</row>
    <row r="87" spans="13:98" x14ac:dyDescent="0.2"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</row>
    <row r="88" spans="13:98" x14ac:dyDescent="0.2"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</row>
    <row r="89" spans="13:98" x14ac:dyDescent="0.2"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</row>
    <row r="90" spans="13:98" x14ac:dyDescent="0.2"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</row>
    <row r="91" spans="13:98" x14ac:dyDescent="0.2"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</row>
    <row r="92" spans="13:98" x14ac:dyDescent="0.2"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</row>
    <row r="93" spans="13:98" x14ac:dyDescent="0.2"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  <c r="CP93" s="40"/>
      <c r="CQ93" s="40"/>
      <c r="CR93" s="40"/>
      <c r="CS93" s="40"/>
      <c r="CT93" s="40"/>
    </row>
    <row r="94" spans="13:98" x14ac:dyDescent="0.2"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  <c r="CP94" s="40"/>
      <c r="CQ94" s="40"/>
      <c r="CR94" s="40"/>
      <c r="CS94" s="40"/>
      <c r="CT94" s="40"/>
    </row>
    <row r="95" spans="13:98" x14ac:dyDescent="0.2"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  <c r="CP95" s="40"/>
      <c r="CQ95" s="40"/>
      <c r="CR95" s="40"/>
      <c r="CS95" s="40"/>
      <c r="CT95" s="40"/>
    </row>
    <row r="96" spans="13:98" x14ac:dyDescent="0.2"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</row>
    <row r="97" spans="13:98" x14ac:dyDescent="0.2"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</row>
    <row r="98" spans="13:98" x14ac:dyDescent="0.2"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</row>
    <row r="99" spans="13:98" x14ac:dyDescent="0.2"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</row>
    <row r="100" spans="13:98" x14ac:dyDescent="0.2"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</row>
    <row r="101" spans="13:98" x14ac:dyDescent="0.2"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</row>
    <row r="102" spans="13:98" x14ac:dyDescent="0.2"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</row>
    <row r="103" spans="13:98" x14ac:dyDescent="0.2"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</row>
    <row r="104" spans="13:98" x14ac:dyDescent="0.2"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</row>
    <row r="105" spans="13:98" x14ac:dyDescent="0.2"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  <c r="CP105" s="40"/>
      <c r="CQ105" s="40"/>
      <c r="CR105" s="40"/>
      <c r="CS105" s="40"/>
      <c r="CT105" s="40"/>
    </row>
    <row r="106" spans="13:98" x14ac:dyDescent="0.2"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</row>
    <row r="107" spans="13:98" x14ac:dyDescent="0.2"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</row>
    <row r="108" spans="13:98" x14ac:dyDescent="0.2"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  <c r="CP108" s="40"/>
      <c r="CQ108" s="40"/>
      <c r="CR108" s="40"/>
      <c r="CS108" s="40"/>
      <c r="CT108" s="40"/>
    </row>
    <row r="109" spans="13:98" x14ac:dyDescent="0.2"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  <c r="CP109" s="40"/>
      <c r="CQ109" s="40"/>
      <c r="CR109" s="40"/>
      <c r="CS109" s="40"/>
      <c r="CT109" s="40"/>
    </row>
    <row r="110" spans="13:98" x14ac:dyDescent="0.2"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  <c r="CP110" s="40"/>
      <c r="CQ110" s="40"/>
      <c r="CR110" s="40"/>
      <c r="CS110" s="40"/>
      <c r="CT110" s="40"/>
    </row>
    <row r="111" spans="13:98" x14ac:dyDescent="0.2"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  <c r="BM111" s="40"/>
      <c r="BN111" s="40"/>
      <c r="BO111" s="40"/>
      <c r="BP111" s="40"/>
      <c r="BQ111" s="40"/>
      <c r="BR111" s="40"/>
      <c r="BS111" s="40"/>
      <c r="BT111" s="40"/>
      <c r="BU111" s="40"/>
      <c r="BV111" s="40"/>
      <c r="BW111" s="40"/>
      <c r="BX111" s="40"/>
      <c r="BY111" s="40"/>
      <c r="BZ111" s="40"/>
      <c r="CA111" s="40"/>
      <c r="CB111" s="40"/>
      <c r="CC111" s="40"/>
      <c r="CD111" s="40"/>
      <c r="CE111" s="40"/>
      <c r="CF111" s="40"/>
      <c r="CG111" s="40"/>
      <c r="CH111" s="40"/>
      <c r="CI111" s="40"/>
      <c r="CJ111" s="40"/>
      <c r="CK111" s="40"/>
      <c r="CL111" s="40"/>
      <c r="CM111" s="40"/>
      <c r="CN111" s="40"/>
      <c r="CO111" s="40"/>
      <c r="CP111" s="40"/>
      <c r="CQ111" s="40"/>
      <c r="CR111" s="40"/>
      <c r="CS111" s="40"/>
      <c r="CT111" s="40"/>
    </row>
    <row r="112" spans="13:98" x14ac:dyDescent="0.2"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  <c r="CP112" s="40"/>
      <c r="CQ112" s="40"/>
      <c r="CR112" s="40"/>
      <c r="CS112" s="40"/>
      <c r="CT112" s="40"/>
    </row>
    <row r="113" spans="13:98" x14ac:dyDescent="0.2"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</row>
    <row r="114" spans="13:98" x14ac:dyDescent="0.2"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  <c r="CP114" s="40"/>
      <c r="CQ114" s="40"/>
      <c r="CR114" s="40"/>
      <c r="CS114" s="40"/>
      <c r="CT114" s="40"/>
    </row>
    <row r="115" spans="13:98" x14ac:dyDescent="0.2"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  <c r="CP115" s="40"/>
      <c r="CQ115" s="40"/>
      <c r="CR115" s="40"/>
      <c r="CS115" s="40"/>
      <c r="CT115" s="40"/>
    </row>
    <row r="116" spans="13:98" x14ac:dyDescent="0.2"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  <c r="CP116" s="40"/>
      <c r="CQ116" s="40"/>
      <c r="CR116" s="40"/>
      <c r="CS116" s="40"/>
      <c r="CT116" s="40"/>
    </row>
    <row r="117" spans="13:98" x14ac:dyDescent="0.2"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  <c r="CP117" s="40"/>
      <c r="CQ117" s="40"/>
      <c r="CR117" s="40"/>
      <c r="CS117" s="40"/>
      <c r="CT117" s="40"/>
    </row>
    <row r="118" spans="13:98" x14ac:dyDescent="0.2"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  <c r="CP118" s="40"/>
      <c r="CQ118" s="40"/>
      <c r="CR118" s="40"/>
      <c r="CS118" s="40"/>
      <c r="CT118" s="40"/>
    </row>
    <row r="119" spans="13:98" x14ac:dyDescent="0.2"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  <c r="AZ119" s="40"/>
      <c r="BA119" s="40"/>
      <c r="BB119" s="40"/>
      <c r="BC119" s="40"/>
      <c r="BD119" s="40"/>
      <c r="BE119" s="40"/>
      <c r="BF119" s="40"/>
      <c r="BG119" s="40"/>
      <c r="BH119" s="40"/>
      <c r="BI119" s="40"/>
      <c r="BJ119" s="40"/>
      <c r="BK119" s="40"/>
      <c r="BL119" s="40"/>
      <c r="BM119" s="40"/>
      <c r="BN119" s="40"/>
      <c r="BO119" s="40"/>
      <c r="BP119" s="40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40"/>
      <c r="CC119" s="40"/>
      <c r="CD119" s="40"/>
      <c r="CE119" s="40"/>
      <c r="CF119" s="40"/>
      <c r="CG119" s="40"/>
      <c r="CH119" s="40"/>
      <c r="CI119" s="40"/>
      <c r="CJ119" s="40"/>
      <c r="CK119" s="40"/>
      <c r="CL119" s="40"/>
      <c r="CM119" s="40"/>
      <c r="CN119" s="40"/>
      <c r="CO119" s="40"/>
      <c r="CP119" s="40"/>
      <c r="CQ119" s="40"/>
      <c r="CR119" s="40"/>
      <c r="CS119" s="40"/>
      <c r="CT119" s="40"/>
    </row>
    <row r="120" spans="13:98" x14ac:dyDescent="0.2"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  <c r="CP120" s="40"/>
      <c r="CQ120" s="40"/>
      <c r="CR120" s="40"/>
      <c r="CS120" s="40"/>
      <c r="CT120" s="40"/>
    </row>
    <row r="121" spans="13:98" x14ac:dyDescent="0.2"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  <c r="CP121" s="40"/>
      <c r="CQ121" s="40"/>
      <c r="CR121" s="40"/>
      <c r="CS121" s="40"/>
      <c r="CT121" s="40"/>
    </row>
    <row r="122" spans="13:98" x14ac:dyDescent="0.2"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</row>
    <row r="123" spans="13:98" x14ac:dyDescent="0.2"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</row>
    <row r="124" spans="13:98" x14ac:dyDescent="0.2"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</row>
    <row r="125" spans="13:98" x14ac:dyDescent="0.2"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</row>
  </sheetData>
  <mergeCells count="30">
    <mergeCell ref="A5:L5"/>
    <mergeCell ref="A6:B6"/>
    <mergeCell ref="A9:L9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27:L27"/>
    <mergeCell ref="A28:B28"/>
    <mergeCell ref="A32:L32"/>
    <mergeCell ref="A33:B33"/>
    <mergeCell ref="A10:B10"/>
    <mergeCell ref="A14:L14"/>
    <mergeCell ref="A15:B15"/>
    <mergeCell ref="A18:B18"/>
    <mergeCell ref="A21:L21"/>
    <mergeCell ref="A22:B22"/>
    <mergeCell ref="A47:B47"/>
    <mergeCell ref="A38:B38"/>
    <mergeCell ref="A41:L41"/>
    <mergeCell ref="A42:B42"/>
    <mergeCell ref="A37:L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37830830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>2117/OC-BR</Approval_x0020_Number>
    <Document_x0020_Author xmlns="cdc7663a-08f0-4737-9e8c-148ce897a09c">Radaelli, Vanderleia</Document_x0020_Author>
    <Fiscal_x0020_Year_x0020_IDB xmlns="cdc7663a-08f0-4737-9e8c-148ce897a09c">2013</Fiscal_x0020_Year_x0020_IDB>
    <Other_x0020_Author xmlns="cdc7663a-08f0-4737-9e8c-148ce897a09c" xsi:nil="true"/>
    <Project_x0020_Number xmlns="cdc7663a-08f0-4737-9e8c-148ce897a09c">BR-L1021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EXCELPAProcurement Plan0NPO-BR-L1021-GS11248711</Migration_x0020_Info>
    <Operation_x0020_Type xmlns="cdc7663a-08f0-4737-9e8c-148ce897a09c" xsi:nil="true"/>
    <Record_x0020_Number xmlns="cdc7663a-08f0-4737-9e8c-148ce897a09c">R0002667619</Record_x0020_Number>
    <Document_x0020_Language_x0020_IDB xmlns="cdc7663a-08f0-4737-9e8c-148ce897a09c">Portuguese</Document_x0020_Language_x0020_IDB>
    <Identifier xmlns="cdc7663a-08f0-4737-9e8c-148ce897a09c"> 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EZSHARE-489612460-469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https://idbg.sharepoint.com/teams/EZ-BR-LON/BR-L1021/_layouts/15/DocIdRedir.aspx?ID=EZSHARE-489612460-469</Url>
      <Description>EZSHARE-489612460-469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F2048A4FEEFF2458119A0FF3E3BC59D" ma:contentTypeVersion="3519" ma:contentTypeDescription="The base project type from which other project content types inherit their information." ma:contentTypeScope="" ma:versionID="47a298307a7dd008edef1e1e5928433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83e31f15f72b1ee44b25c35a9e3610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02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82EC043C-5B57-441D-B830-2E7F19E5BCB5}"/>
</file>

<file path=customXml/itemProps2.xml><?xml version="1.0" encoding="utf-8"?>
<ds:datastoreItem xmlns:ds="http://schemas.openxmlformats.org/officeDocument/2006/customXml" ds:itemID="{4711C622-BE63-4C96-B4B6-48526FE72664}"/>
</file>

<file path=customXml/itemProps3.xml><?xml version="1.0" encoding="utf-8"?>
<ds:datastoreItem xmlns:ds="http://schemas.openxmlformats.org/officeDocument/2006/customXml" ds:itemID="{98554F91-829C-4A35-8A45-BC76954A2172}"/>
</file>

<file path=customXml/itemProps4.xml><?xml version="1.0" encoding="utf-8"?>
<ds:datastoreItem xmlns:ds="http://schemas.openxmlformats.org/officeDocument/2006/customXml" ds:itemID="{34F9EA35-B151-4E38-84B4-CC47BC30DC22}"/>
</file>

<file path=customXml/itemProps5.xml><?xml version="1.0" encoding="utf-8"?>
<ds:datastoreItem xmlns:ds="http://schemas.openxmlformats.org/officeDocument/2006/customXml" ds:itemID="{937A3768-43F2-4C1A-81E4-114BC20DEBDD}"/>
</file>

<file path=customXml/itemProps6.xml><?xml version="1.0" encoding="utf-8"?>
<ds:datastoreItem xmlns:ds="http://schemas.openxmlformats.org/officeDocument/2006/customXml" ds:itemID="{A70EC63C-6CDD-485B-BF78-C8772AB3DF10}"/>
</file>

<file path=customXml/itemProps7.xml><?xml version="1.0" encoding="utf-8"?>
<ds:datastoreItem xmlns:ds="http://schemas.openxmlformats.org/officeDocument/2006/customXml" ds:itemID="{9665BBAE-9A4E-4663-B345-98B51E5B57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TOTAL</vt:lpstr>
      <vt:lpstr>CONTRATADO</vt:lpstr>
      <vt:lpstr>A CONTRATAR</vt:lpstr>
      <vt:lpstr>TOTAL!Print_Area</vt:lpstr>
    </vt:vector>
  </TitlesOfParts>
  <Company>SECTI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</dc:title>
  <dc:creator>Marina Ourivio</dc:creator>
  <cp:lastModifiedBy>Test</cp:lastModifiedBy>
  <cp:lastPrinted>2013-06-13T15:00:28Z</cp:lastPrinted>
  <dcterms:created xsi:type="dcterms:W3CDTF">2006-04-10T14:04:44Z</dcterms:created>
  <dcterms:modified xsi:type="dcterms:W3CDTF">2013-06-13T15:00:55Z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0x010100ACF722E9F6B0B149B0CD8BE2560A6672007F2048A4FEEFF2458119A0FF3E3BC59D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8;#Procurement Administration|d8145667-6247-4db3-9e42-91a14331cc81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8;#Procurement Administration|d8145667-6247-4db3-9e42-91a14331cc81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5" name="Sub-Sector">
    <vt:lpwstr/>
  </property>
  <property fmtid="{D5CDD505-2E9C-101B-9397-08002B2CF9AE}" pid="16" name="Order">
    <vt:r8>46900</vt:r8>
  </property>
  <property fmtid="{D5CDD505-2E9C-101B-9397-08002B2CF9AE}" pid="18" name="Disclosure Activity">
    <vt:lpwstr>Procurement Plan</vt:lpwstr>
  </property>
  <property fmtid="{D5CDD505-2E9C-101B-9397-08002B2CF9AE}" pid="22" name="Webtopic">
    <vt:lpwstr>Generic</vt:lpwstr>
  </property>
  <property fmtid="{D5CDD505-2E9C-101B-9397-08002B2CF9AE}" pid="24" name="Disclosed">
    <vt:bool>true</vt:bool>
  </property>
  <property fmtid="{D5CDD505-2E9C-101B-9397-08002B2CF9AE}" pid="25" name="_dlc_DocIdItemGuid">
    <vt:lpwstr>e7adc34d-736e-449b-ad0d-2f9c5c070639</vt:lpwstr>
  </property>
</Properties>
</file>