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695" windowWidth="14700" windowHeight="6480"/>
  </bookViews>
  <sheets>
    <sheet name="TOTAL" sheetId="9" r:id="rId1"/>
    <sheet name="CONTRATADO" sheetId="28" r:id="rId2"/>
    <sheet name="A CONTRATAR" sheetId="29" r:id="rId3"/>
    <sheet name="Plan1" sheetId="26" state="hidden" r:id="rId4"/>
  </sheets>
  <definedNames>
    <definedName name="_xlnm._FilterDatabase" localSheetId="2" hidden="1">'A CONTRATAR'!$A$4:$N$54</definedName>
    <definedName name="_xlnm._FilterDatabase" localSheetId="1" hidden="1">CONTRATADO!$A$4:$N$203</definedName>
    <definedName name="_xlnm._FilterDatabase" localSheetId="0" hidden="1">TOTAL!$A$4:$N$203</definedName>
    <definedName name="_xlnm.Print_Area" localSheetId="2">'A CONTRATAR'!$A$1:$N$65</definedName>
    <definedName name="_xlnm.Print_Area" localSheetId="1">CONTRATADO!$A$1:$N$214</definedName>
    <definedName name="_xlnm.Print_Area" localSheetId="0">TOTAL!$A$1:$N$214</definedName>
  </definedNames>
  <calcPr calcId="145621"/>
</workbook>
</file>

<file path=xl/calcChain.xml><?xml version="1.0" encoding="utf-8"?>
<calcChain xmlns="http://schemas.openxmlformats.org/spreadsheetml/2006/main">
  <c r="D58" i="29" l="1"/>
  <c r="D57" i="29"/>
  <c r="C54" i="29" l="1"/>
  <c r="D161" i="28"/>
  <c r="C161" i="28"/>
  <c r="D201" i="28"/>
  <c r="D199" i="28"/>
  <c r="D198" i="28"/>
  <c r="D197" i="28"/>
  <c r="D196" i="28"/>
  <c r="D195" i="28"/>
  <c r="D194" i="28"/>
  <c r="D193" i="28"/>
  <c r="C192" i="28"/>
  <c r="D192" i="28" s="1"/>
  <c r="C191" i="28"/>
  <c r="D191" i="28" s="1"/>
  <c r="D190" i="28"/>
  <c r="D188" i="28"/>
  <c r="D187" i="28"/>
  <c r="D186" i="28"/>
  <c r="D185" i="28"/>
  <c r="D184" i="28"/>
  <c r="D183" i="28"/>
  <c r="D182" i="28"/>
  <c r="D181" i="28"/>
  <c r="D180" i="28"/>
  <c r="D179" i="28"/>
  <c r="D178" i="28"/>
  <c r="D177" i="28"/>
  <c r="D176" i="28"/>
  <c r="D202" i="28" s="1"/>
  <c r="C173" i="28"/>
  <c r="D172" i="28"/>
  <c r="D170" i="28"/>
  <c r="D169" i="28"/>
  <c r="D168" i="28"/>
  <c r="C165" i="28"/>
  <c r="D164" i="28"/>
  <c r="D165" i="28" s="1"/>
  <c r="D160" i="28"/>
  <c r="D159" i="28"/>
  <c r="C156" i="28"/>
  <c r="D154" i="28"/>
  <c r="D156" i="28" s="1"/>
  <c r="D150" i="28"/>
  <c r="D149" i="28"/>
  <c r="D148" i="28"/>
  <c r="D147" i="28"/>
  <c r="D146" i="28"/>
  <c r="D144" i="28"/>
  <c r="D143" i="28"/>
  <c r="D142" i="28"/>
  <c r="D141" i="28"/>
  <c r="D140" i="28"/>
  <c r="D139" i="28"/>
  <c r="D138" i="28"/>
  <c r="D137" i="28"/>
  <c r="D136" i="28"/>
  <c r="D135" i="28"/>
  <c r="D134" i="28"/>
  <c r="D133" i="28"/>
  <c r="D132" i="28"/>
  <c r="D131" i="28"/>
  <c r="D130" i="28"/>
  <c r="D129" i="28"/>
  <c r="D128" i="28"/>
  <c r="C128" i="28"/>
  <c r="C151" i="28" s="1"/>
  <c r="D127" i="28"/>
  <c r="D126" i="28"/>
  <c r="D125" i="28"/>
  <c r="D124" i="28"/>
  <c r="D123" i="28"/>
  <c r="D122" i="28"/>
  <c r="D121" i="28"/>
  <c r="D120" i="28"/>
  <c r="D119" i="28"/>
  <c r="D117" i="28"/>
  <c r="D116" i="28"/>
  <c r="D115" i="28"/>
  <c r="D114" i="28"/>
  <c r="D113" i="28"/>
  <c r="D112" i="28"/>
  <c r="D111" i="28"/>
  <c r="D110" i="28"/>
  <c r="D109" i="28"/>
  <c r="D108" i="28"/>
  <c r="C105" i="28"/>
  <c r="D104" i="28"/>
  <c r="D103" i="28"/>
  <c r="D102" i="28"/>
  <c r="D101" i="28"/>
  <c r="D99" i="28"/>
  <c r="D97" i="28"/>
  <c r="D96" i="28"/>
  <c r="D95" i="28"/>
  <c r="D94" i="28"/>
  <c r="D93" i="28"/>
  <c r="D92" i="28"/>
  <c r="D91" i="28"/>
  <c r="C88" i="28"/>
  <c r="D87" i="28"/>
  <c r="D85" i="28"/>
  <c r="D84" i="28"/>
  <c r="D83" i="28"/>
  <c r="D82" i="28"/>
  <c r="D81" i="28"/>
  <c r="D80" i="28"/>
  <c r="D79" i="28"/>
  <c r="D78" i="28"/>
  <c r="D77" i="28"/>
  <c r="D76" i="28"/>
  <c r="D75" i="28"/>
  <c r="D88" i="28" s="1"/>
  <c r="C72" i="28"/>
  <c r="D71" i="28"/>
  <c r="D70" i="28"/>
  <c r="D68" i="28"/>
  <c r="D67" i="28"/>
  <c r="D66" i="28"/>
  <c r="D65" i="28"/>
  <c r="D64" i="28"/>
  <c r="D63" i="28"/>
  <c r="D62" i="28"/>
  <c r="D61" i="28"/>
  <c r="D60" i="28"/>
  <c r="D59" i="28"/>
  <c r="D58" i="28"/>
  <c r="D57" i="28"/>
  <c r="D53" i="28"/>
  <c r="D52" i="28"/>
  <c r="D50" i="28"/>
  <c r="D49" i="28"/>
  <c r="C48" i="28"/>
  <c r="C54" i="28" s="1"/>
  <c r="D47" i="28"/>
  <c r="D46" i="28"/>
  <c r="D45" i="28"/>
  <c r="C42" i="28"/>
  <c r="D41" i="28"/>
  <c r="D40" i="28"/>
  <c r="D39" i="28"/>
  <c r="D38" i="28"/>
  <c r="D37" i="28"/>
  <c r="D35" i="28"/>
  <c r="D34" i="28"/>
  <c r="D33" i="28"/>
  <c r="D32" i="28"/>
  <c r="D31" i="28"/>
  <c r="D30" i="28"/>
  <c r="D29" i="28"/>
  <c r="D28" i="28"/>
  <c r="D27" i="28"/>
  <c r="D23" i="28"/>
  <c r="D22" i="28"/>
  <c r="D21" i="28"/>
  <c r="D20" i="28"/>
  <c r="D18" i="28"/>
  <c r="D17" i="28"/>
  <c r="D16" i="28"/>
  <c r="D15" i="28"/>
  <c r="D14" i="28"/>
  <c r="D13" i="28"/>
  <c r="D12" i="28"/>
  <c r="D11" i="28"/>
  <c r="D10" i="28"/>
  <c r="C9" i="28"/>
  <c r="C24" i="28" s="1"/>
  <c r="D8" i="28"/>
  <c r="D7" i="28"/>
  <c r="D105" i="28" l="1"/>
  <c r="D173" i="28"/>
  <c r="D42" i="28"/>
  <c r="D72" i="28"/>
  <c r="D151" i="28"/>
  <c r="D48" i="28"/>
  <c r="D54" i="28" s="1"/>
  <c r="C202" i="28"/>
  <c r="C203" i="28" s="1"/>
  <c r="D9" i="28"/>
  <c r="D24" i="28" s="1"/>
  <c r="C42" i="9"/>
  <c r="C72" i="9"/>
  <c r="C88" i="9"/>
  <c r="C105" i="9"/>
  <c r="D54" i="29" l="1"/>
  <c r="D203" i="28"/>
  <c r="D206" i="28" s="1"/>
  <c r="D207" i="28" s="1"/>
  <c r="A18" i="26"/>
  <c r="C165" i="9" l="1"/>
  <c r="C156" i="9"/>
  <c r="C173" i="9" l="1"/>
  <c r="C161" i="9" l="1"/>
  <c r="C9" i="9" l="1"/>
  <c r="C24" i="9" l="1"/>
  <c r="C191" i="9"/>
  <c r="C192" i="9"/>
  <c r="C202" i="9" l="1"/>
  <c r="C128" i="9"/>
  <c r="C151" i="9" l="1"/>
  <c r="C48" i="9" l="1"/>
  <c r="C54" i="9" l="1"/>
  <c r="C203" i="9" l="1"/>
  <c r="D199" i="9" l="1"/>
  <c r="D196" i="9"/>
  <c r="D192" i="9"/>
  <c r="D187" i="9"/>
  <c r="D183" i="9"/>
  <c r="D179" i="9"/>
  <c r="D172" i="9"/>
  <c r="D164" i="9"/>
  <c r="D165" i="9" s="1"/>
  <c r="D150" i="9"/>
  <c r="D146" i="9"/>
  <c r="D141" i="9"/>
  <c r="D137" i="9"/>
  <c r="D133" i="9"/>
  <c r="D129" i="9"/>
  <c r="D125" i="9"/>
  <c r="D121" i="9"/>
  <c r="D116" i="9"/>
  <c r="D112" i="9"/>
  <c r="D108" i="9"/>
  <c r="D101" i="9"/>
  <c r="D95" i="9"/>
  <c r="D91" i="9"/>
  <c r="D83" i="9"/>
  <c r="D79" i="9"/>
  <c r="D75" i="9"/>
  <c r="D67" i="9"/>
  <c r="D63" i="9"/>
  <c r="D59" i="9"/>
  <c r="D52" i="9"/>
  <c r="D47" i="9"/>
  <c r="D40" i="9"/>
  <c r="D35" i="9"/>
  <c r="D31" i="9"/>
  <c r="D27" i="9"/>
  <c r="D20" i="9"/>
  <c r="D15" i="9"/>
  <c r="D11" i="9"/>
  <c r="D201" i="9"/>
  <c r="D195" i="9"/>
  <c r="D191" i="9"/>
  <c r="D186" i="9"/>
  <c r="D182" i="9"/>
  <c r="D178" i="9"/>
  <c r="D170" i="9"/>
  <c r="D160" i="9"/>
  <c r="D149" i="9"/>
  <c r="D144" i="9"/>
  <c r="D140" i="9"/>
  <c r="D136" i="9"/>
  <c r="D132" i="9"/>
  <c r="D124" i="9"/>
  <c r="D120" i="9"/>
  <c r="D115" i="9"/>
  <c r="D111" i="9"/>
  <c r="D104" i="9"/>
  <c r="D99" i="9"/>
  <c r="D94" i="9"/>
  <c r="D87" i="9"/>
  <c r="D82" i="9"/>
  <c r="D78" i="9"/>
  <c r="D71" i="9"/>
  <c r="D66" i="9"/>
  <c r="D62" i="9"/>
  <c r="D58" i="9"/>
  <c r="D50" i="9"/>
  <c r="D46" i="9"/>
  <c r="D39" i="9"/>
  <c r="D34" i="9"/>
  <c r="D30" i="9"/>
  <c r="D23" i="9"/>
  <c r="D18" i="9"/>
  <c r="D14" i="9"/>
  <c r="D10" i="9"/>
  <c r="D198" i="9"/>
  <c r="D194" i="9"/>
  <c r="D190" i="9"/>
  <c r="D185" i="9"/>
  <c r="D181" i="9"/>
  <c r="D177" i="9"/>
  <c r="D169" i="9"/>
  <c r="D159" i="9"/>
  <c r="D161" i="9" s="1"/>
  <c r="D148" i="9"/>
  <c r="D143" i="9"/>
  <c r="D139" i="9"/>
  <c r="D135" i="9"/>
  <c r="D131" i="9"/>
  <c r="D127" i="9"/>
  <c r="D123" i="9"/>
  <c r="D119" i="9"/>
  <c r="D114" i="9"/>
  <c r="D110" i="9"/>
  <c r="D103" i="9"/>
  <c r="D97" i="9"/>
  <c r="D93" i="9"/>
  <c r="D85" i="9"/>
  <c r="D81" i="9"/>
  <c r="D77" i="9"/>
  <c r="D70" i="9"/>
  <c r="D65" i="9"/>
  <c r="D61" i="9"/>
  <c r="D57" i="9"/>
  <c r="D49" i="9"/>
  <c r="D45" i="9"/>
  <c r="D38" i="9"/>
  <c r="D33" i="9"/>
  <c r="D29" i="9"/>
  <c r="D22" i="9"/>
  <c r="D17" i="9"/>
  <c r="D13" i="9"/>
  <c r="D9" i="9"/>
  <c r="D197" i="9"/>
  <c r="D193" i="9"/>
  <c r="D188" i="9"/>
  <c r="D184" i="9"/>
  <c r="D180" i="9"/>
  <c r="D176" i="9"/>
  <c r="D168" i="9"/>
  <c r="D154" i="9"/>
  <c r="D156" i="9" s="1"/>
  <c r="D147" i="9"/>
  <c r="D142" i="9"/>
  <c r="D138" i="9"/>
  <c r="D134" i="9"/>
  <c r="D130" i="9"/>
  <c r="D126" i="9"/>
  <c r="D122" i="9"/>
  <c r="D117" i="9"/>
  <c r="D113" i="9"/>
  <c r="D109" i="9"/>
  <c r="D102" i="9"/>
  <c r="D96" i="9"/>
  <c r="D92" i="9"/>
  <c r="D84" i="9"/>
  <c r="D80" i="9"/>
  <c r="D76" i="9"/>
  <c r="D68" i="9"/>
  <c r="D64" i="9"/>
  <c r="D60" i="9"/>
  <c r="D53" i="9"/>
  <c r="D48" i="9"/>
  <c r="D41" i="9"/>
  <c r="D37" i="9"/>
  <c r="D32" i="9"/>
  <c r="D28" i="9"/>
  <c r="D21" i="9"/>
  <c r="D16" i="9"/>
  <c r="D12" i="9"/>
  <c r="D8" i="9"/>
  <c r="D7" i="9"/>
  <c r="D128" i="9"/>
  <c r="D24" i="9" l="1"/>
  <c r="D202" i="9"/>
  <c r="D54" i="9"/>
  <c r="D151" i="9"/>
  <c r="D42" i="9"/>
  <c r="D105" i="9"/>
  <c r="D173" i="9"/>
  <c r="D72" i="9"/>
  <c r="D88" i="9"/>
  <c r="D203" i="9" l="1"/>
  <c r="D206" i="9" s="1"/>
  <c r="D207" i="9" s="1"/>
</calcChain>
</file>

<file path=xl/sharedStrings.xml><?xml version="1.0" encoding="utf-8"?>
<sst xmlns="http://schemas.openxmlformats.org/spreadsheetml/2006/main" count="2083" uniqueCount="228">
  <si>
    <t>Comparação de Preços</t>
  </si>
  <si>
    <t>SQC</t>
  </si>
  <si>
    <t>SBQ</t>
  </si>
  <si>
    <t>Nº de Referência</t>
  </si>
  <si>
    <t>Método de Aquisição</t>
  </si>
  <si>
    <t>Datas Estimadas</t>
  </si>
  <si>
    <t>Comentários</t>
  </si>
  <si>
    <t>Publicação Anúncio Específico de Aquisição</t>
  </si>
  <si>
    <t>Término do Contrato</t>
  </si>
  <si>
    <t>Revisão ("ex ante" ou "ex post")</t>
  </si>
  <si>
    <t>Fonte de Financiamento</t>
  </si>
  <si>
    <t>BID (%)</t>
  </si>
  <si>
    <t>Local/Outro (%)</t>
  </si>
  <si>
    <t>Serviços de Consultoria</t>
  </si>
  <si>
    <t>Bens</t>
  </si>
  <si>
    <t xml:space="preserve">Descrição do Contrato  </t>
  </si>
  <si>
    <t xml:space="preserve">Custo Estimado da Aquisição (em R$) </t>
  </si>
  <si>
    <t>Elaboração Planos de Sustentabilidade Sócio-Ambiental para 5 APLs</t>
  </si>
  <si>
    <t>ex ante</t>
  </si>
  <si>
    <t>ex post</t>
  </si>
  <si>
    <t>PROGRAMA DE APOIO À COMPETITIVIDADE DOS APLs DE MINAS GERAIS</t>
  </si>
  <si>
    <t>Situação (a contratar/em processo/ adjudicado/ cancelado)</t>
  </si>
  <si>
    <t xml:space="preserve">Custo Estimado da Aquisição (em USD)* </t>
  </si>
  <si>
    <t>CP</t>
  </si>
  <si>
    <t xml:space="preserve">Serviços técnicos para adequação do sistema de gerenciamento de projetos </t>
  </si>
  <si>
    <t>Seleção Baseada na Qualidade</t>
  </si>
  <si>
    <t>Seleção Baseada nas Qualificações do Consultor</t>
  </si>
  <si>
    <t xml:space="preserve">Capacitação da equipe técnica da UGP (Despesas com viagens e inscrições para participação em cursos, seminários, e benchmarking em outros APLs) </t>
  </si>
  <si>
    <t>Auditoria Externa</t>
  </si>
  <si>
    <t>contratado</t>
  </si>
  <si>
    <t>SBQC</t>
  </si>
  <si>
    <t>Avaliação Intermediária</t>
  </si>
  <si>
    <t>1º trim. 2010</t>
  </si>
  <si>
    <t>3º trim. 2011</t>
  </si>
  <si>
    <t>2º trim. 2012</t>
  </si>
  <si>
    <t>2º trim. 2010</t>
  </si>
  <si>
    <t>4º trim. 2011</t>
  </si>
  <si>
    <t>4º trim. 2012</t>
  </si>
  <si>
    <t>4º trim. 2010</t>
  </si>
  <si>
    <t>1º trim. 2011</t>
  </si>
  <si>
    <t>1º trim 2013</t>
  </si>
  <si>
    <t>1º trim. 2013</t>
  </si>
  <si>
    <t>1º trim 2011</t>
  </si>
  <si>
    <t>Elaboração dos Planos de Melhoria da Competitvidade para 5 APLs</t>
  </si>
  <si>
    <t>01 Equipamento de impressão 3D para modelos mecânicos</t>
  </si>
  <si>
    <t>01 Sistema compacto de prototipagem de placas de circuito impresso a laser</t>
  </si>
  <si>
    <t>01 Prototipadora CNC para a produção de protótipo PCI (placa de circuito impresso) e pequenas séries, furação e corte das placas</t>
  </si>
  <si>
    <t>01 Sistema para aplicação de máscara de solda nos protótipos confeccionados na prototipadora e sistema para impressão de legendas, logotipos e elementos gráficos em placa de circuito impresso</t>
  </si>
  <si>
    <t>01 Prensa de placas de circuito impresso</t>
  </si>
  <si>
    <t>01 Estêncil printer automática – sistema para aplicação de pasta solda</t>
  </si>
  <si>
    <t>01 Forno de refusão lead-free</t>
  </si>
  <si>
    <t>01 Máquina para fabricação de estêncil a laser</t>
  </si>
  <si>
    <t>03 Ar condicionado 36.000 BTUs</t>
  </si>
  <si>
    <t>01 Lousa Interativa</t>
  </si>
  <si>
    <t xml:space="preserve">04 Licenças Altium Designer Custom Board Implementation EXTENDED </t>
  </si>
  <si>
    <t>01 Compressor de ar</t>
  </si>
  <si>
    <t xml:space="preserve">01 TV LCD 42” </t>
  </si>
  <si>
    <t>1º trim. 2012</t>
  </si>
  <si>
    <t>3º trim. 2012</t>
  </si>
  <si>
    <t>Serviços Diferentes de Consultoria</t>
  </si>
  <si>
    <t>LPN ou PE</t>
  </si>
  <si>
    <t>Consultoria para elaboração do Plano de Manejo para a Unidade de Conservação do Município de Santa Rita do Sapucaí</t>
  </si>
  <si>
    <t>2º trim. 2013</t>
  </si>
  <si>
    <t>3º trim. 2013</t>
  </si>
  <si>
    <t>04 Convesores de interligação</t>
  </si>
  <si>
    <t>Equipamentos de informática (15 Computadores, 01 Servidor, 01 Impressora multifuncional colorida, 02 Monitores LCD 17”, 01 Switch 24 portas, 02 Roteadores wireless, 06 No break, 01 Projetor de multimídia)</t>
  </si>
  <si>
    <t xml:space="preserve">LPN </t>
  </si>
  <si>
    <t>Licitação Pública Nacional</t>
  </si>
  <si>
    <t xml:space="preserve">PE </t>
  </si>
  <si>
    <t>Pregão Eletrônico</t>
  </si>
  <si>
    <t>CD</t>
  </si>
  <si>
    <t>Contratação direta</t>
  </si>
  <si>
    <t>Métodos de contratação de consultores</t>
  </si>
  <si>
    <t>Metódos de aquisição de bens e serviços</t>
  </si>
  <si>
    <t>TOTAL</t>
  </si>
  <si>
    <t>Equipamento para o Centro de Usinagem de Nova Serrana (01  CENTRO DE USINAGEM VERTICAL A COMANDO NUMÉRICO  MODELO D800STD – FANUC 2.0, CABEÇOTE COM 10.000 RPM, PREPARADA PARA MANDRIL BT-40)</t>
  </si>
  <si>
    <t>APL de Calçados e Bolsas da RMBH</t>
  </si>
  <si>
    <t xml:space="preserve">Consultoria para o Programa de gestão de pessoas </t>
  </si>
  <si>
    <t>Consultoria para o Estudo de Prospecção Tecnológica para o APL</t>
  </si>
  <si>
    <t>4º trim. 2013</t>
  </si>
  <si>
    <t>Consultoria para o Programa de Gestão da Responsabilidade Social</t>
  </si>
  <si>
    <t>Consultoria para o Programa de Saúde e Segurança no Trabalho</t>
  </si>
  <si>
    <t xml:space="preserve">Consultoria para o Estudo de Prospecção de Mercado para o APL </t>
  </si>
  <si>
    <t>Consultoria para elaboração do Plano de Negócio Distrito Eco-Industrial</t>
  </si>
  <si>
    <t>Consultoria para elaboração do Estudo de Logística Compartilhada</t>
  </si>
  <si>
    <t>Consultoria para elaboração do Planejamento Estratégico da EGL</t>
  </si>
  <si>
    <t>APL de Fruticultura do Jaíba</t>
  </si>
  <si>
    <t xml:space="preserve">Consultoria para o Programa de Gestão Empresarial </t>
  </si>
  <si>
    <t>Consultoria para o Programa de Gestão de Pessoas</t>
  </si>
  <si>
    <t>Consultoria para Estudo do pós colheita Banana Prata</t>
  </si>
  <si>
    <t>APL de Biotecnologia da RMBH</t>
  </si>
  <si>
    <t>Consultoria para elaboração do Plano de Negócio do Instituto de Ciência e Tecnologia (ICT)</t>
  </si>
  <si>
    <t>Consultoria para o Programa de Responsabilidade Social</t>
  </si>
  <si>
    <t xml:space="preserve">Consultoria para o Programa de Saúde e Segurança no Trabalho </t>
  </si>
  <si>
    <t>Consultoria para o Estudo de Prospecção de Mercado</t>
  </si>
  <si>
    <t>APL de Fundição de Divinópolis, Cláudio e Itaúna</t>
  </si>
  <si>
    <t>Consultoria para o Programa de Gestão Empresarial</t>
  </si>
  <si>
    <t>Consultoria para o Estudo de Prospecção Tecnológica</t>
  </si>
  <si>
    <t>Consultoria para o Programa de Gestão da Qualidade/Certificação</t>
  </si>
  <si>
    <t>4º trim.2013</t>
  </si>
  <si>
    <t>Consultoria para o Programa de Gestão de Responsabilidade social</t>
  </si>
  <si>
    <t>Consultoria para o Programa de saúde, segurança e medicina do trabalho</t>
  </si>
  <si>
    <t>Consultoria para o Programa por uma Cidade mais Sustentável</t>
  </si>
  <si>
    <t>1º trim.2012</t>
  </si>
  <si>
    <t>APL de Fundição de Divinópolis, Itáuna e Cláudio</t>
  </si>
  <si>
    <t>APL de Móveis em Ubá</t>
  </si>
  <si>
    <t>Consultoria para elaboração do Estudo de Prospecção Tecnológica</t>
  </si>
  <si>
    <t>Consultoria para o programa de saúde, segurança e medicina do trabalho</t>
  </si>
  <si>
    <t>Consultoria para elaboração do Plano de negócio e estudo de viabilidade de uma central de destinação de resíduos</t>
  </si>
  <si>
    <t>Consultoria para o Programa por uma cidade mais sustentável</t>
  </si>
  <si>
    <t>Consultoria para elaboração do Estudo de Prospecção de mercado</t>
  </si>
  <si>
    <t xml:space="preserve">APL de Móveis em Ubá </t>
  </si>
  <si>
    <t>APL de Calçados de Nova Serrana</t>
  </si>
  <si>
    <t>APL de Eletroeletronico de Santa Rita do Sapucaí</t>
  </si>
  <si>
    <t xml:space="preserve">Consultoria para Apoio ao Licenciamento Ambiental das empresas do APL </t>
  </si>
  <si>
    <t xml:space="preserve">Consultoria para implantação do Programa Cidade mais Sustentável para o APL </t>
  </si>
  <si>
    <t xml:space="preserve">Consultoria em Produção Mais Limpa para as empresas do APL </t>
  </si>
  <si>
    <t xml:space="preserve">Consultoria para Programa de Gestão Empresarial para o APL </t>
  </si>
  <si>
    <t xml:space="preserve">Consultoria em Certificação e Homologação dos produtos das empresas do APL </t>
  </si>
  <si>
    <t xml:space="preserve">Consultoria em Produção Mais Limpa para as empresas do APL  </t>
  </si>
  <si>
    <t>Consultoria para Programa de Gestão de Pessoas</t>
  </si>
  <si>
    <t>LPN</t>
  </si>
  <si>
    <t>Consultoria para o Programa Gestão Ambiental - Licenciamento Ambiental</t>
  </si>
  <si>
    <t>Consultoria para o Programa de Gestão Ambiental - Licenciamento Ambiental</t>
  </si>
  <si>
    <t>Consultoria para o Programa de Gestão Ambiental - Produção Mais Limpa</t>
  </si>
  <si>
    <t>Consultoria para Palestras Educativas em Saúde</t>
  </si>
  <si>
    <t xml:space="preserve">Consultoria para o Programa Gestão Ambiental - Produção Mais Limpa </t>
  </si>
  <si>
    <t>Consultoria para estruturação de uma Agência de Governança Local - Plano estratégico</t>
  </si>
  <si>
    <t xml:space="preserve">Consultoria para estruturação de uma Agência de Governança Local - Estruturação </t>
  </si>
  <si>
    <t>Consultoria para elaboração do  Plano de Exploração e Utilização para uma Central de Resíduos para o APL  (Estudo)</t>
  </si>
  <si>
    <t>Consultoria de apoio a UGP em avaliação de monitoramento</t>
  </si>
  <si>
    <t>Seleção Baseada na Qualidade e Custo</t>
  </si>
  <si>
    <t>Missão Técnica de Benchmarking (Agencias Locais)</t>
  </si>
  <si>
    <t>3º trim 2013</t>
  </si>
  <si>
    <t>4º trim 2013</t>
  </si>
  <si>
    <t>Dólar</t>
  </si>
  <si>
    <t>Atividades comuns a todos os APLs</t>
  </si>
  <si>
    <t>Consultoria a fim de verificar o atendimento às exigencias PCMSO, PPRA e CIPA</t>
  </si>
  <si>
    <t>4º trim 2011</t>
  </si>
  <si>
    <t>Consultoria para o estudo de cargos e salarios do APL</t>
  </si>
  <si>
    <t>Consultoria de Prospecção de Mercado da Lima</t>
  </si>
  <si>
    <t>Consultoria de Prospecção para manga</t>
  </si>
  <si>
    <t>Recuperação e pavimentação e fortalecimento para logistica da infraestrutura viária interna dos perímetros de Jaíba e Gorutuba</t>
  </si>
  <si>
    <t>Consultoria para elaboração do Planejamento Estratégico da EGL (Fortalecimento nda EGL)</t>
  </si>
  <si>
    <t>1º trim. 2014</t>
  </si>
  <si>
    <t>4º trim.2012</t>
  </si>
  <si>
    <t>Serviços de manutenção de conteúdo para alimentar os 6 Sistema de Informação Centralizada</t>
  </si>
  <si>
    <t>Consultoria para Gestão da Informação no Sistema de Informação em Rede</t>
  </si>
  <si>
    <t>Serviço para Adequação da Ferramenta do sistema de Informação em Rede</t>
  </si>
  <si>
    <t>Missão Empresarial China</t>
  </si>
  <si>
    <t xml:space="preserve">Capacitação da equipe técnica da UGP (Gestão do Tempo) </t>
  </si>
  <si>
    <t>Gestão da Qualidade</t>
  </si>
  <si>
    <t>reais</t>
  </si>
  <si>
    <t>Despesas com viagens da UCP</t>
  </si>
  <si>
    <t>2º trim. 2014</t>
  </si>
  <si>
    <t>2º trim 2013</t>
  </si>
  <si>
    <t>Serviços diversos para realização de Feiras e Missões</t>
  </si>
  <si>
    <t>Ações de Estruturação da EGL</t>
  </si>
  <si>
    <t>2º trim 2014</t>
  </si>
  <si>
    <t>Upgrade do sistema Artcam para o CTCalçado</t>
  </si>
  <si>
    <t>Calibração para o Laboratório do CTCalçaldo</t>
  </si>
  <si>
    <t>Consultoria para elaborar estudo de viabilidade de um curso de medicina no APL</t>
  </si>
  <si>
    <t>Consultoria para desenvolver um Plano de Negócios para sistematizar o funcionamento do Laboratório do APL</t>
  </si>
  <si>
    <t>Servidor e unidade de Backup</t>
  </si>
  <si>
    <t>Mobiliários (Cadeiras)</t>
  </si>
  <si>
    <t>Mobiliários (Mesas e armários)</t>
  </si>
  <si>
    <t>01 Amplificador de Pressão (Booster)</t>
  </si>
  <si>
    <t>Consultoria para realizar pesquisa e elaborar Apresentação Institucional do APL</t>
  </si>
  <si>
    <t>3º trim. 2014</t>
  </si>
  <si>
    <t>01 NOBREAK</t>
  </si>
  <si>
    <t>Capacitação em Gestão de Projetos da analista de aquisições da UGP.</t>
  </si>
  <si>
    <t>Consultoria para elaboração do Caderno de Lições Aprendidas</t>
  </si>
  <si>
    <t>3º trim 2014</t>
  </si>
  <si>
    <t>3º trim 2012</t>
  </si>
  <si>
    <t>4º trim 2012</t>
  </si>
  <si>
    <t>1º trim 2014</t>
  </si>
  <si>
    <t>1º trim 2012</t>
  </si>
  <si>
    <t>APL de Tecnologia da Informação RMBH</t>
  </si>
  <si>
    <t>Consultoria de Prospecção de Mercado para o APL de TI</t>
  </si>
  <si>
    <t>Projeto de Competitividade Industrial Regional do Estado de Minas Gerais</t>
  </si>
  <si>
    <t>Consultoria de Apoio no Desenvolvimento Metodológico P-CIR</t>
  </si>
  <si>
    <t>APL de Malhas da Região do Sul de Minas Gerais</t>
  </si>
  <si>
    <t>Realização de Painéis Técnicos (Especialistas Setoriais)</t>
  </si>
  <si>
    <t>Projeto de Competitividade Industrial Regional de MG</t>
  </si>
  <si>
    <t>APL de Malhas da Região do Sul de MG</t>
  </si>
  <si>
    <t>Consultoria para Elaboração de Estudos Setoriais</t>
  </si>
  <si>
    <t>APL Metal Mecânico Vale do Aço</t>
  </si>
  <si>
    <t>Consultoria para Fortalecimento da Moda e Design para as empresas do APL (1ª Edição)</t>
  </si>
  <si>
    <t>Consultoria para Fortalecimento da Moda e Design para as empresas do APL (2ª Edição)</t>
  </si>
  <si>
    <t>Consultoria de Consórcio</t>
  </si>
  <si>
    <t>Quadros Pneumáticos para Fabricação de Stencil</t>
  </si>
  <si>
    <t>Software SolidWorks</t>
  </si>
  <si>
    <t>Scanner Laser 3D</t>
  </si>
  <si>
    <t>Traçador de Perfil</t>
  </si>
  <si>
    <t>Guilhotina para Corte de Papel</t>
  </si>
  <si>
    <t>02 Equipamentos de Ar Condicionado</t>
  </si>
  <si>
    <t>Avaliação Final</t>
  </si>
  <si>
    <t>4º trim. 2014</t>
  </si>
  <si>
    <t>AÇÕES BID</t>
  </si>
  <si>
    <t>Elaboração Técnica dos Anais do Seminário "Futuro da Industria de MG"</t>
  </si>
  <si>
    <t>Apoio ao Seminário "Futuro da Industria de MG"</t>
  </si>
  <si>
    <t>Workshop de Resultados do Programa</t>
  </si>
  <si>
    <t>Saldo manobra:</t>
  </si>
  <si>
    <t>Consultoria de Prospecção de Mercado para o APL de Malhas</t>
  </si>
  <si>
    <t>Consultoria para o Programa por uma Cidade mais Sustentável - 2ª Etapa</t>
  </si>
  <si>
    <t>Capacitação da equipe técnica da UGP (Inglês)</t>
  </si>
  <si>
    <t>Comitiva Peruana</t>
  </si>
  <si>
    <t>Software CAM para o CTCalçado</t>
  </si>
  <si>
    <t>Apoio à Capacitação em Stanford</t>
  </si>
  <si>
    <t>dólares</t>
  </si>
  <si>
    <t>Organização dos Painéis Técnicos</t>
  </si>
  <si>
    <t xml:space="preserve">total ação bio </t>
  </si>
  <si>
    <t>Apoio GOAL Belo</t>
  </si>
  <si>
    <t xml:space="preserve">Caderno de Resultados do Programa </t>
  </si>
  <si>
    <t>Pesquisas de Monitoramento (Satisfação)</t>
  </si>
  <si>
    <t>Consultoria de Processos para o Laboratório do CTCalçado</t>
  </si>
  <si>
    <t>Servico de manutencao para o equipamento Pick &amp; Place do LPDM</t>
  </si>
  <si>
    <t>Formação de Mão de Obra</t>
  </si>
  <si>
    <t>Estruturação de uma Agência de Governança Local - Capacitação Colaboradores</t>
  </si>
  <si>
    <t>Peças de Comunicação da Região do Jaíba</t>
  </si>
  <si>
    <r>
      <t>Ações de Estruturação da EGL</t>
    </r>
    <r>
      <rPr>
        <sz val="10"/>
        <color rgb="FFFF0000"/>
        <rFont val="Arial"/>
        <family val="2"/>
      </rPr>
      <t xml:space="preserve"> </t>
    </r>
  </si>
  <si>
    <t>Microcomputador para LPDM</t>
  </si>
  <si>
    <t>4º trim 2014</t>
  </si>
  <si>
    <t>Consultoria para Inteligência de Mercado (RMBH)</t>
  </si>
  <si>
    <t>Consultoria para Capacitação em Processos (RMBH)</t>
  </si>
  <si>
    <r>
      <t>01 Pick&amp;Place para posicionamento de componentes tipo BGA's, μBGA's, Flip Chips, QFP's, Conectores, melfs, mini-melfs, chips, Capacitores, Transistores etc</t>
    </r>
    <r>
      <rPr>
        <i/>
        <sz val="10"/>
        <rFont val="Arial"/>
        <family val="2"/>
      </rPr>
      <t>.</t>
    </r>
  </si>
  <si>
    <t>Fortalecimento da Moda e Design para as empresas do APL (Impressão)</t>
  </si>
  <si>
    <t>Equipamentos de informática - UGP e UCP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</si>
</sst>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-&quot;R$&quot;\ * #,##0.00_-;\-&quot;R$&quot;\ * #,##0.00_-;_-&quot;R$&quot;\ * &quot;-&quot;??_-;_-@_-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0" tint="-0.34998626667073579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01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4" fontId="5" fillId="5" borderId="1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vertical="center"/>
    </xf>
    <xf numFmtId="2" fontId="4" fillId="0" borderId="0" xfId="0" applyNumberFormat="1" applyFont="1" applyBorder="1" applyAlignment="1">
      <alignment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" fontId="5" fillId="8" borderId="1" xfId="0" applyNumberFormat="1" applyFont="1" applyFill="1" applyBorder="1" applyAlignment="1">
      <alignment horizontal="center" vertical="center"/>
    </xf>
    <xf numFmtId="0" fontId="4" fillId="8" borderId="1" xfId="0" applyFont="1" applyFill="1" applyBorder="1" applyAlignment="1">
      <alignment vertical="center"/>
    </xf>
    <xf numFmtId="0" fontId="5" fillId="8" borderId="1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/>
    </xf>
    <xf numFmtId="0" fontId="5" fillId="5" borderId="4" xfId="0" applyFont="1" applyFill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6" fillId="5" borderId="3" xfId="0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/>
    </xf>
    <xf numFmtId="2" fontId="4" fillId="0" borderId="0" xfId="0" applyNumberFormat="1" applyFont="1" applyFill="1" applyBorder="1" applyAlignment="1">
      <alignment horizontal="center" vertical="center"/>
    </xf>
    <xf numFmtId="4" fontId="5" fillId="0" borderId="13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4" fontId="4" fillId="0" borderId="16" xfId="0" applyNumberFormat="1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9" borderId="0" xfId="0" applyFont="1" applyFill="1" applyBorder="1" applyAlignment="1">
      <alignment vertical="center"/>
    </xf>
    <xf numFmtId="4" fontId="0" fillId="0" borderId="0" xfId="0" applyNumberFormat="1"/>
    <xf numFmtId="3" fontId="8" fillId="2" borderId="5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4" fontId="5" fillId="8" borderId="2" xfId="0" applyNumberFormat="1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4" fontId="5" fillId="8" borderId="2" xfId="0" applyNumberFormat="1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5" fillId="7" borderId="10" xfId="0" applyFont="1" applyFill="1" applyBorder="1" applyAlignment="1">
      <alignment vertical="center"/>
    </xf>
    <xf numFmtId="0" fontId="5" fillId="7" borderId="11" xfId="0" applyFont="1" applyFill="1" applyBorder="1" applyAlignment="1">
      <alignment horizontal="center" vertical="center" wrapText="1"/>
    </xf>
    <xf numFmtId="4" fontId="5" fillId="7" borderId="2" xfId="0" applyNumberFormat="1" applyFont="1" applyFill="1" applyBorder="1" applyAlignment="1">
      <alignment horizontal="center" vertical="center"/>
    </xf>
    <xf numFmtId="0" fontId="4" fillId="7" borderId="12" xfId="0" applyFont="1" applyFill="1" applyBorder="1" applyAlignment="1">
      <alignment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</cellXfs>
  <cellStyles count="8">
    <cellStyle name="Moeda 2" xfId="3"/>
    <cellStyle name="Moeda 3" xfId="7"/>
    <cellStyle name="Normal" xfId="0" builtinId="0"/>
    <cellStyle name="Normal 2" xfId="1"/>
    <cellStyle name="Normal 3" xfId="2"/>
    <cellStyle name="Normal 4" xfId="4"/>
    <cellStyle name="Normal 5" xfId="6"/>
    <cellStyle name="Vírgula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2"/>
  <sheetViews>
    <sheetView showGridLines="0" tabSelected="1" zoomScale="90" zoomScaleNormal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RowHeight="12.75" x14ac:dyDescent="0.2"/>
  <cols>
    <col min="1" max="1" width="12.7109375" style="14" customWidth="1"/>
    <col min="2" max="2" width="47.42578125" style="11" customWidth="1"/>
    <col min="3" max="3" width="30.28515625" style="14" customWidth="1"/>
    <col min="4" max="4" width="18.5703125" style="17" customWidth="1"/>
    <col min="5" max="5" width="13.140625" style="14" customWidth="1"/>
    <col min="6" max="6" width="13.28515625" style="14" customWidth="1"/>
    <col min="7" max="7" width="12.5703125" style="14" customWidth="1"/>
    <col min="8" max="8" width="9.140625" style="14" customWidth="1"/>
    <col min="9" max="10" width="14" style="14" customWidth="1"/>
    <col min="11" max="11" width="14.85546875" style="14" customWidth="1"/>
    <col min="12" max="12" width="14.28515625" style="14" customWidth="1"/>
    <col min="13" max="13" width="3.140625" style="14" customWidth="1"/>
    <col min="14" max="14" width="6.28515625" style="14" customWidth="1"/>
    <col min="15" max="16384" width="9.140625" style="14"/>
  </cols>
  <sheetData>
    <row r="1" spans="1:14" ht="17.25" customHeight="1" x14ac:dyDescent="0.2">
      <c r="A1" s="90" t="s">
        <v>198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2"/>
      <c r="M1" s="13"/>
      <c r="N1" s="13"/>
    </row>
    <row r="2" spans="1:14" ht="18.75" customHeight="1" x14ac:dyDescent="0.2">
      <c r="A2" s="93" t="s">
        <v>20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5"/>
      <c r="M2" s="13"/>
      <c r="N2" s="18" t="s">
        <v>135</v>
      </c>
    </row>
    <row r="3" spans="1:14" ht="12.75" customHeight="1" x14ac:dyDescent="0.2">
      <c r="A3" s="96" t="s">
        <v>3</v>
      </c>
      <c r="B3" s="96" t="s">
        <v>15</v>
      </c>
      <c r="C3" s="96" t="s">
        <v>16</v>
      </c>
      <c r="D3" s="97" t="s">
        <v>22</v>
      </c>
      <c r="E3" s="96" t="s">
        <v>4</v>
      </c>
      <c r="F3" s="96" t="s">
        <v>9</v>
      </c>
      <c r="G3" s="98" t="s">
        <v>10</v>
      </c>
      <c r="H3" s="98"/>
      <c r="I3" s="98" t="s">
        <v>5</v>
      </c>
      <c r="J3" s="98"/>
      <c r="K3" s="96" t="s">
        <v>21</v>
      </c>
      <c r="L3" s="96" t="s">
        <v>6</v>
      </c>
      <c r="M3" s="13"/>
      <c r="N3" s="50">
        <v>2.1371897565643034</v>
      </c>
    </row>
    <row r="4" spans="1:14" ht="39.75" customHeight="1" x14ac:dyDescent="0.2">
      <c r="A4" s="96"/>
      <c r="B4" s="96"/>
      <c r="C4" s="96"/>
      <c r="D4" s="97"/>
      <c r="E4" s="96"/>
      <c r="F4" s="96"/>
      <c r="G4" s="24" t="s">
        <v>11</v>
      </c>
      <c r="H4" s="24" t="s">
        <v>12</v>
      </c>
      <c r="I4" s="25" t="s">
        <v>7</v>
      </c>
      <c r="J4" s="25" t="s">
        <v>8</v>
      </c>
      <c r="K4" s="96"/>
      <c r="L4" s="96"/>
      <c r="M4" s="13"/>
      <c r="N4" s="13"/>
    </row>
    <row r="5" spans="1:14" x14ac:dyDescent="0.2">
      <c r="A5" s="100" t="s">
        <v>76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3"/>
      <c r="N5" s="13"/>
    </row>
    <row r="6" spans="1:14" x14ac:dyDescent="0.2">
      <c r="A6" s="88" t="s">
        <v>13</v>
      </c>
      <c r="B6" s="89"/>
      <c r="C6" s="37"/>
      <c r="D6" s="38"/>
      <c r="E6" s="35"/>
      <c r="F6" s="35"/>
      <c r="G6" s="35"/>
      <c r="H6" s="35"/>
      <c r="I6" s="35"/>
      <c r="J6" s="39"/>
      <c r="K6" s="35"/>
      <c r="L6" s="36"/>
      <c r="M6" s="13"/>
      <c r="N6" s="13"/>
    </row>
    <row r="7" spans="1:14" s="13" customFormat="1" ht="28.5" customHeight="1" x14ac:dyDescent="0.2">
      <c r="A7" s="10">
        <v>1</v>
      </c>
      <c r="B7" s="27" t="s">
        <v>77</v>
      </c>
      <c r="C7" s="84">
        <v>159500</v>
      </c>
      <c r="D7" s="6">
        <f>C7/$N$3</f>
        <v>74630.715176367157</v>
      </c>
      <c r="E7" s="28" t="s">
        <v>1</v>
      </c>
      <c r="F7" s="28" t="s">
        <v>19</v>
      </c>
      <c r="G7" s="28">
        <v>100</v>
      </c>
      <c r="H7" s="28">
        <v>0</v>
      </c>
      <c r="I7" s="28" t="s">
        <v>58</v>
      </c>
      <c r="J7" s="28" t="s">
        <v>154</v>
      </c>
      <c r="K7" s="28" t="s">
        <v>29</v>
      </c>
      <c r="L7" s="10"/>
    </row>
    <row r="8" spans="1:14" s="13" customFormat="1" ht="25.5" x14ac:dyDescent="0.2">
      <c r="A8" s="10">
        <v>2</v>
      </c>
      <c r="B8" s="27" t="s">
        <v>78</v>
      </c>
      <c r="C8" s="6">
        <v>149920</v>
      </c>
      <c r="D8" s="6">
        <f t="shared" ref="D8:D18" si="0">C8/$N$3</f>
        <v>70148.193224081289</v>
      </c>
      <c r="E8" s="10" t="s">
        <v>1</v>
      </c>
      <c r="F8" s="10" t="s">
        <v>19</v>
      </c>
      <c r="G8" s="10">
        <v>100</v>
      </c>
      <c r="H8" s="10">
        <v>0</v>
      </c>
      <c r="I8" s="10" t="s">
        <v>34</v>
      </c>
      <c r="J8" s="10" t="s">
        <v>63</v>
      </c>
      <c r="K8" s="28" t="s">
        <v>29</v>
      </c>
      <c r="L8" s="10"/>
    </row>
    <row r="9" spans="1:14" s="13" customFormat="1" ht="25.5" x14ac:dyDescent="0.2">
      <c r="A9" s="10">
        <v>3</v>
      </c>
      <c r="B9" s="27" t="s">
        <v>187</v>
      </c>
      <c r="C9" s="6">
        <f>15000+65033.46</f>
        <v>80033.459999999992</v>
      </c>
      <c r="D9" s="6">
        <f t="shared" si="0"/>
        <v>37447.98970432084</v>
      </c>
      <c r="E9" s="10" t="s">
        <v>1</v>
      </c>
      <c r="F9" s="10" t="s">
        <v>19</v>
      </c>
      <c r="G9" s="10">
        <v>100</v>
      </c>
      <c r="H9" s="10">
        <v>0</v>
      </c>
      <c r="I9" s="10" t="s">
        <v>37</v>
      </c>
      <c r="J9" s="28" t="s">
        <v>63</v>
      </c>
      <c r="K9" s="28" t="s">
        <v>29</v>
      </c>
      <c r="L9" s="10"/>
    </row>
    <row r="10" spans="1:14" s="13" customFormat="1" ht="25.5" x14ac:dyDescent="0.2">
      <c r="A10" s="10">
        <v>4</v>
      </c>
      <c r="B10" s="27" t="s">
        <v>188</v>
      </c>
      <c r="C10" s="6">
        <v>96800</v>
      </c>
      <c r="D10" s="6">
        <f t="shared" si="0"/>
        <v>45293.12369324352</v>
      </c>
      <c r="E10" s="10" t="s">
        <v>70</v>
      </c>
      <c r="F10" s="10" t="s">
        <v>19</v>
      </c>
      <c r="G10" s="10">
        <v>100</v>
      </c>
      <c r="H10" s="10">
        <v>0</v>
      </c>
      <c r="I10" s="28" t="s">
        <v>154</v>
      </c>
      <c r="J10" s="28" t="s">
        <v>168</v>
      </c>
      <c r="K10" s="28" t="s">
        <v>29</v>
      </c>
      <c r="L10" s="10"/>
    </row>
    <row r="11" spans="1:14" s="13" customFormat="1" ht="25.5" x14ac:dyDescent="0.2">
      <c r="A11" s="10">
        <v>5</v>
      </c>
      <c r="B11" s="27" t="s">
        <v>122</v>
      </c>
      <c r="C11" s="6">
        <v>83650.62</v>
      </c>
      <c r="D11" s="6">
        <f t="shared" si="0"/>
        <v>39140.473953269728</v>
      </c>
      <c r="E11" s="10" t="s">
        <v>1</v>
      </c>
      <c r="F11" s="10" t="s">
        <v>19</v>
      </c>
      <c r="G11" s="10">
        <v>100</v>
      </c>
      <c r="H11" s="10">
        <v>0</v>
      </c>
      <c r="I11" s="10" t="s">
        <v>57</v>
      </c>
      <c r="J11" s="10" t="s">
        <v>62</v>
      </c>
      <c r="K11" s="10" t="s">
        <v>29</v>
      </c>
      <c r="L11" s="10"/>
    </row>
    <row r="12" spans="1:14" s="13" customFormat="1" ht="25.5" x14ac:dyDescent="0.2">
      <c r="A12" s="10">
        <v>6</v>
      </c>
      <c r="B12" s="27" t="s">
        <v>126</v>
      </c>
      <c r="C12" s="6">
        <v>76998.67</v>
      </c>
      <c r="D12" s="6">
        <f t="shared" si="0"/>
        <v>36027.998807078911</v>
      </c>
      <c r="E12" s="10" t="s">
        <v>1</v>
      </c>
      <c r="F12" s="10" t="s">
        <v>19</v>
      </c>
      <c r="G12" s="10">
        <v>100</v>
      </c>
      <c r="H12" s="10">
        <v>0</v>
      </c>
      <c r="I12" s="10" t="s">
        <v>58</v>
      </c>
      <c r="J12" s="28" t="s">
        <v>154</v>
      </c>
      <c r="K12" s="10" t="s">
        <v>29</v>
      </c>
      <c r="L12" s="10"/>
    </row>
    <row r="13" spans="1:14" s="13" customFormat="1" ht="25.5" x14ac:dyDescent="0.2">
      <c r="A13" s="10">
        <v>7</v>
      </c>
      <c r="B13" s="27" t="s">
        <v>80</v>
      </c>
      <c r="C13" s="6">
        <v>82500</v>
      </c>
      <c r="D13" s="6">
        <f t="shared" si="0"/>
        <v>38602.094056741633</v>
      </c>
      <c r="E13" s="10" t="s">
        <v>1</v>
      </c>
      <c r="F13" s="10" t="s">
        <v>19</v>
      </c>
      <c r="G13" s="10">
        <v>100</v>
      </c>
      <c r="H13" s="10">
        <v>0</v>
      </c>
      <c r="I13" s="10" t="s">
        <v>58</v>
      </c>
      <c r="J13" s="28" t="s">
        <v>154</v>
      </c>
      <c r="K13" s="28" t="s">
        <v>29</v>
      </c>
      <c r="L13" s="10"/>
    </row>
    <row r="14" spans="1:14" s="13" customFormat="1" ht="25.5" x14ac:dyDescent="0.2">
      <c r="A14" s="10">
        <v>8</v>
      </c>
      <c r="B14" s="27" t="s">
        <v>81</v>
      </c>
      <c r="C14" s="6">
        <v>60000</v>
      </c>
      <c r="D14" s="6">
        <f t="shared" si="0"/>
        <v>28074.250223084826</v>
      </c>
      <c r="E14" s="10" t="s">
        <v>1</v>
      </c>
      <c r="F14" s="10" t="s">
        <v>19</v>
      </c>
      <c r="G14" s="10">
        <v>100</v>
      </c>
      <c r="H14" s="10">
        <v>0</v>
      </c>
      <c r="I14" s="10" t="s">
        <v>58</v>
      </c>
      <c r="J14" s="28" t="s">
        <v>154</v>
      </c>
      <c r="K14" s="10" t="s">
        <v>29</v>
      </c>
      <c r="L14" s="10"/>
    </row>
    <row r="15" spans="1:14" s="13" customFormat="1" ht="25.5" x14ac:dyDescent="0.2">
      <c r="A15" s="10">
        <v>9</v>
      </c>
      <c r="B15" s="27" t="s">
        <v>82</v>
      </c>
      <c r="C15" s="6">
        <v>197500</v>
      </c>
      <c r="D15" s="6">
        <f t="shared" si="0"/>
        <v>92411.073650987557</v>
      </c>
      <c r="E15" s="10" t="s">
        <v>1</v>
      </c>
      <c r="F15" s="10" t="s">
        <v>18</v>
      </c>
      <c r="G15" s="10">
        <v>100</v>
      </c>
      <c r="H15" s="10">
        <v>0</v>
      </c>
      <c r="I15" s="10" t="s">
        <v>34</v>
      </c>
      <c r="J15" s="10" t="s">
        <v>62</v>
      </c>
      <c r="K15" s="28" t="s">
        <v>29</v>
      </c>
      <c r="L15" s="10"/>
    </row>
    <row r="16" spans="1:14" s="13" customFormat="1" ht="25.5" x14ac:dyDescent="0.2">
      <c r="A16" s="10">
        <v>10</v>
      </c>
      <c r="B16" s="27" t="s">
        <v>83</v>
      </c>
      <c r="C16" s="6">
        <v>402500</v>
      </c>
      <c r="D16" s="6">
        <f t="shared" si="0"/>
        <v>188331.42857986072</v>
      </c>
      <c r="E16" s="10" t="s">
        <v>2</v>
      </c>
      <c r="F16" s="10" t="s">
        <v>18</v>
      </c>
      <c r="G16" s="10">
        <v>100</v>
      </c>
      <c r="H16" s="10">
        <v>0</v>
      </c>
      <c r="I16" s="10" t="s">
        <v>34</v>
      </c>
      <c r="J16" s="28" t="s">
        <v>144</v>
      </c>
      <c r="K16" s="28" t="s">
        <v>29</v>
      </c>
      <c r="L16" s="10"/>
    </row>
    <row r="17" spans="1:14" s="13" customFormat="1" ht="25.5" x14ac:dyDescent="0.2">
      <c r="A17" s="10">
        <v>11</v>
      </c>
      <c r="B17" s="27" t="s">
        <v>84</v>
      </c>
      <c r="C17" s="6">
        <v>115790</v>
      </c>
      <c r="D17" s="6">
        <f t="shared" si="0"/>
        <v>54178.623888849863</v>
      </c>
      <c r="E17" s="10" t="s">
        <v>1</v>
      </c>
      <c r="F17" s="10" t="s">
        <v>19</v>
      </c>
      <c r="G17" s="10">
        <v>100</v>
      </c>
      <c r="H17" s="10">
        <v>0</v>
      </c>
      <c r="I17" s="10" t="s">
        <v>58</v>
      </c>
      <c r="J17" s="10" t="s">
        <v>62</v>
      </c>
      <c r="K17" s="28" t="s">
        <v>29</v>
      </c>
      <c r="L17" s="10"/>
    </row>
    <row r="18" spans="1:14" ht="35.25" customHeight="1" x14ac:dyDescent="0.2">
      <c r="A18" s="10">
        <v>12</v>
      </c>
      <c r="B18" s="27" t="s">
        <v>85</v>
      </c>
      <c r="C18" s="6">
        <v>167900</v>
      </c>
      <c r="D18" s="6">
        <f t="shared" si="0"/>
        <v>78561.110207599035</v>
      </c>
      <c r="E18" s="10" t="s">
        <v>1</v>
      </c>
      <c r="F18" s="10" t="s">
        <v>19</v>
      </c>
      <c r="G18" s="10">
        <v>100</v>
      </c>
      <c r="H18" s="10">
        <v>0</v>
      </c>
      <c r="I18" s="10" t="s">
        <v>57</v>
      </c>
      <c r="J18" s="10" t="s">
        <v>63</v>
      </c>
      <c r="K18" s="10" t="s">
        <v>29</v>
      </c>
      <c r="L18" s="10"/>
      <c r="M18" s="13"/>
      <c r="N18" s="13"/>
    </row>
    <row r="19" spans="1:14" x14ac:dyDescent="0.2">
      <c r="A19" s="85" t="s">
        <v>59</v>
      </c>
      <c r="B19" s="86"/>
      <c r="C19" s="60"/>
      <c r="D19" s="61"/>
      <c r="E19" s="65"/>
      <c r="F19" s="65"/>
      <c r="G19" s="65"/>
      <c r="H19" s="65"/>
      <c r="I19" s="65"/>
      <c r="J19" s="66"/>
      <c r="K19" s="65"/>
      <c r="L19" s="67"/>
      <c r="M19" s="57"/>
      <c r="N19" s="57"/>
    </row>
    <row r="20" spans="1:14" s="13" customFormat="1" ht="25.5" x14ac:dyDescent="0.2">
      <c r="A20" s="10">
        <v>13</v>
      </c>
      <c r="B20" s="27" t="s">
        <v>226</v>
      </c>
      <c r="C20" s="6">
        <v>129600</v>
      </c>
      <c r="D20" s="6">
        <f t="shared" ref="D20:D23" si="1">C20/$N$3</f>
        <v>60640.380481863227</v>
      </c>
      <c r="E20" s="10" t="s">
        <v>23</v>
      </c>
      <c r="F20" s="10" t="s">
        <v>19</v>
      </c>
      <c r="G20" s="10">
        <v>100</v>
      </c>
      <c r="H20" s="10">
        <v>0</v>
      </c>
      <c r="I20" s="28" t="s">
        <v>154</v>
      </c>
      <c r="J20" s="28" t="s">
        <v>168</v>
      </c>
      <c r="K20" s="28" t="s">
        <v>29</v>
      </c>
      <c r="L20" s="10"/>
    </row>
    <row r="21" spans="1:14" s="13" customFormat="1" ht="35.25" customHeight="1" x14ac:dyDescent="0.2">
      <c r="A21" s="10">
        <v>14</v>
      </c>
      <c r="B21" s="27" t="s">
        <v>217</v>
      </c>
      <c r="C21" s="6">
        <v>9702.9699999999993</v>
      </c>
      <c r="D21" s="6">
        <f t="shared" si="1"/>
        <v>4540.0601281180889</v>
      </c>
      <c r="E21" s="10" t="s">
        <v>23</v>
      </c>
      <c r="F21" s="10" t="s">
        <v>19</v>
      </c>
      <c r="G21" s="10">
        <v>100</v>
      </c>
      <c r="H21" s="10">
        <v>0</v>
      </c>
      <c r="I21" s="10" t="s">
        <v>63</v>
      </c>
      <c r="J21" s="10" t="s">
        <v>168</v>
      </c>
      <c r="K21" s="10" t="s">
        <v>29</v>
      </c>
      <c r="L21" s="10"/>
    </row>
    <row r="22" spans="1:14" s="13" customFormat="1" ht="27.75" customHeight="1" x14ac:dyDescent="0.2">
      <c r="A22" s="10">
        <v>15</v>
      </c>
      <c r="B22" s="27" t="s">
        <v>156</v>
      </c>
      <c r="C22" s="6">
        <v>14846.1</v>
      </c>
      <c r="D22" s="6">
        <f t="shared" si="1"/>
        <v>6946.552103948994</v>
      </c>
      <c r="E22" s="10" t="s">
        <v>23</v>
      </c>
      <c r="F22" s="10" t="s">
        <v>19</v>
      </c>
      <c r="G22" s="10">
        <v>100</v>
      </c>
      <c r="H22" s="10">
        <v>0</v>
      </c>
      <c r="I22" s="10" t="s">
        <v>154</v>
      </c>
      <c r="J22" s="10" t="s">
        <v>154</v>
      </c>
      <c r="K22" s="10" t="s">
        <v>29</v>
      </c>
      <c r="L22" s="10"/>
    </row>
    <row r="23" spans="1:14" s="13" customFormat="1" ht="21.75" customHeight="1" x14ac:dyDescent="0.2">
      <c r="A23" s="10">
        <v>16</v>
      </c>
      <c r="B23" s="27" t="s">
        <v>157</v>
      </c>
      <c r="C23" s="29">
        <v>46683.92</v>
      </c>
      <c r="D23" s="6">
        <f t="shared" si="1"/>
        <v>21843.600857907903</v>
      </c>
      <c r="E23" s="10" t="s">
        <v>23</v>
      </c>
      <c r="F23" s="10" t="s">
        <v>19</v>
      </c>
      <c r="G23" s="10">
        <v>100</v>
      </c>
      <c r="H23" s="10">
        <v>0</v>
      </c>
      <c r="I23" s="10" t="s">
        <v>37</v>
      </c>
      <c r="J23" s="10" t="s">
        <v>197</v>
      </c>
      <c r="K23" s="10" t="s">
        <v>29</v>
      </c>
      <c r="L23" s="10"/>
    </row>
    <row r="24" spans="1:14" s="7" customFormat="1" x14ac:dyDescent="0.2">
      <c r="A24" s="68" t="s">
        <v>74</v>
      </c>
      <c r="B24" s="69" t="s">
        <v>76</v>
      </c>
      <c r="C24" s="70">
        <f>SUM(C7:C23)</f>
        <v>1873925.74</v>
      </c>
      <c r="D24" s="70">
        <f>SUM(D7:D23)</f>
        <v>876817.66873732337</v>
      </c>
      <c r="E24" s="71"/>
      <c r="F24" s="71"/>
      <c r="G24" s="71"/>
      <c r="H24" s="71"/>
      <c r="I24" s="71"/>
      <c r="J24" s="71"/>
      <c r="K24" s="71"/>
      <c r="L24" s="72"/>
      <c r="M24" s="13"/>
      <c r="N24" s="13"/>
    </row>
    <row r="25" spans="1:14" s="7" customFormat="1" x14ac:dyDescent="0.2">
      <c r="A25" s="87" t="s">
        <v>86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13"/>
      <c r="N25" s="13"/>
    </row>
    <row r="26" spans="1:14" x14ac:dyDescent="0.2">
      <c r="A26" s="88" t="s">
        <v>13</v>
      </c>
      <c r="B26" s="89"/>
      <c r="C26" s="37"/>
      <c r="D26" s="38"/>
      <c r="E26" s="35"/>
      <c r="F26" s="35"/>
      <c r="G26" s="35"/>
      <c r="H26" s="35"/>
      <c r="I26" s="35"/>
      <c r="J26" s="39"/>
      <c r="K26" s="35"/>
      <c r="L26" s="36"/>
      <c r="M26" s="13"/>
      <c r="N26" s="13"/>
    </row>
    <row r="27" spans="1:14" s="13" customFormat="1" x14ac:dyDescent="0.2">
      <c r="A27" s="10">
        <v>17</v>
      </c>
      <c r="B27" s="27" t="s">
        <v>87</v>
      </c>
      <c r="C27" s="29">
        <v>189520</v>
      </c>
      <c r="D27" s="6">
        <f t="shared" ref="D27:D35" si="2">C27/$N$3</f>
        <v>88677.198371317267</v>
      </c>
      <c r="E27" s="10" t="s">
        <v>1</v>
      </c>
      <c r="F27" s="2" t="s">
        <v>19</v>
      </c>
      <c r="G27" s="10">
        <v>100</v>
      </c>
      <c r="H27" s="10">
        <v>0</v>
      </c>
      <c r="I27" s="10" t="s">
        <v>58</v>
      </c>
      <c r="J27" s="10" t="s">
        <v>63</v>
      </c>
      <c r="K27" s="28" t="s">
        <v>29</v>
      </c>
      <c r="L27" s="10"/>
    </row>
    <row r="28" spans="1:14" s="13" customFormat="1" x14ac:dyDescent="0.2">
      <c r="A28" s="10">
        <v>18</v>
      </c>
      <c r="B28" s="27" t="s">
        <v>88</v>
      </c>
      <c r="C28" s="29">
        <v>288219.06</v>
      </c>
      <c r="D28" s="6">
        <f t="shared" si="2"/>
        <v>134858.90015837163</v>
      </c>
      <c r="E28" s="10" t="s">
        <v>1</v>
      </c>
      <c r="F28" s="2" t="s">
        <v>19</v>
      </c>
      <c r="G28" s="10">
        <v>100</v>
      </c>
      <c r="H28" s="10">
        <v>0</v>
      </c>
      <c r="I28" s="10" t="s">
        <v>58</v>
      </c>
      <c r="J28" s="10" t="s">
        <v>63</v>
      </c>
      <c r="K28" s="28" t="s">
        <v>29</v>
      </c>
      <c r="L28" s="10"/>
    </row>
    <row r="29" spans="1:14" ht="25.5" x14ac:dyDescent="0.2">
      <c r="A29" s="2">
        <v>19</v>
      </c>
      <c r="B29" s="9" t="s">
        <v>101</v>
      </c>
      <c r="C29" s="5">
        <v>205060.66</v>
      </c>
      <c r="D29" s="6">
        <f t="shared" si="2"/>
        <v>95948.7379958487</v>
      </c>
      <c r="E29" s="2" t="s">
        <v>1</v>
      </c>
      <c r="F29" s="2" t="s">
        <v>19</v>
      </c>
      <c r="G29" s="2">
        <v>100</v>
      </c>
      <c r="H29" s="2">
        <v>0</v>
      </c>
      <c r="I29" s="2" t="s">
        <v>37</v>
      </c>
      <c r="J29" s="2" t="s">
        <v>144</v>
      </c>
      <c r="K29" s="28" t="s">
        <v>29</v>
      </c>
      <c r="L29" s="10"/>
      <c r="M29" s="13"/>
      <c r="N29" s="13"/>
    </row>
    <row r="30" spans="1:14" x14ac:dyDescent="0.2">
      <c r="A30" s="10">
        <v>20</v>
      </c>
      <c r="B30" s="27" t="s">
        <v>89</v>
      </c>
      <c r="C30" s="29">
        <v>497500</v>
      </c>
      <c r="D30" s="6">
        <f t="shared" si="2"/>
        <v>232782.32476641168</v>
      </c>
      <c r="E30" s="10" t="s">
        <v>70</v>
      </c>
      <c r="F30" s="10" t="s">
        <v>18</v>
      </c>
      <c r="G30" s="10">
        <v>100</v>
      </c>
      <c r="H30" s="10">
        <v>0</v>
      </c>
      <c r="I30" s="10" t="s">
        <v>57</v>
      </c>
      <c r="J30" s="10" t="s">
        <v>197</v>
      </c>
      <c r="K30" s="10" t="s">
        <v>29</v>
      </c>
      <c r="L30" s="10"/>
      <c r="M30" s="13"/>
      <c r="N30" s="13"/>
    </row>
    <row r="31" spans="1:14" x14ac:dyDescent="0.2">
      <c r="A31" s="10">
        <v>21</v>
      </c>
      <c r="B31" s="27" t="s">
        <v>140</v>
      </c>
      <c r="C31" s="29">
        <v>287049.7</v>
      </c>
      <c r="D31" s="6">
        <f t="shared" si="2"/>
        <v>134311.75173769053</v>
      </c>
      <c r="E31" s="10" t="s">
        <v>2</v>
      </c>
      <c r="F31" s="10" t="s">
        <v>19</v>
      </c>
      <c r="G31" s="10">
        <v>100</v>
      </c>
      <c r="H31" s="10">
        <v>0</v>
      </c>
      <c r="I31" s="10" t="s">
        <v>57</v>
      </c>
      <c r="J31" s="10" t="s">
        <v>144</v>
      </c>
      <c r="K31" s="10" t="s">
        <v>29</v>
      </c>
      <c r="L31" s="10"/>
      <c r="M31" s="13"/>
      <c r="N31" s="13"/>
    </row>
    <row r="32" spans="1:14" ht="27" customHeight="1" x14ac:dyDescent="0.2">
      <c r="A32" s="2">
        <v>22</v>
      </c>
      <c r="B32" s="8" t="s">
        <v>141</v>
      </c>
      <c r="C32" s="5">
        <v>240474.25</v>
      </c>
      <c r="D32" s="6">
        <f t="shared" si="2"/>
        <v>112518.90444514428</v>
      </c>
      <c r="E32" s="2" t="s">
        <v>1</v>
      </c>
      <c r="F32" s="2" t="s">
        <v>19</v>
      </c>
      <c r="G32" s="2">
        <v>100</v>
      </c>
      <c r="H32" s="2">
        <v>0</v>
      </c>
      <c r="I32" s="2" t="s">
        <v>37</v>
      </c>
      <c r="J32" s="2" t="s">
        <v>144</v>
      </c>
      <c r="K32" s="2" t="s">
        <v>29</v>
      </c>
      <c r="L32" s="10"/>
      <c r="M32" s="13"/>
      <c r="N32" s="13"/>
    </row>
    <row r="33" spans="1:14" ht="25.5" x14ac:dyDescent="0.2">
      <c r="A33" s="10">
        <v>23</v>
      </c>
      <c r="B33" s="27" t="s">
        <v>127</v>
      </c>
      <c r="C33" s="29">
        <v>114226.38</v>
      </c>
      <c r="D33" s="6">
        <f t="shared" si="2"/>
        <v>53446.999569952874</v>
      </c>
      <c r="E33" s="10" t="s">
        <v>1</v>
      </c>
      <c r="F33" s="10" t="s">
        <v>19</v>
      </c>
      <c r="G33" s="10">
        <v>100</v>
      </c>
      <c r="H33" s="10">
        <v>0</v>
      </c>
      <c r="I33" s="10" t="s">
        <v>34</v>
      </c>
      <c r="J33" s="10" t="s">
        <v>168</v>
      </c>
      <c r="K33" s="10" t="s">
        <v>29</v>
      </c>
      <c r="L33" s="10"/>
      <c r="M33" s="13"/>
      <c r="N33" s="13"/>
    </row>
    <row r="34" spans="1:14" ht="25.5" x14ac:dyDescent="0.2">
      <c r="A34" s="2">
        <v>24</v>
      </c>
      <c r="B34" s="27" t="s">
        <v>128</v>
      </c>
      <c r="C34" s="29">
        <v>398256.33</v>
      </c>
      <c r="D34" s="6">
        <f t="shared" si="2"/>
        <v>186345.79768912407</v>
      </c>
      <c r="E34" s="10" t="s">
        <v>1</v>
      </c>
      <c r="F34" s="10" t="s">
        <v>19</v>
      </c>
      <c r="G34" s="10">
        <v>100</v>
      </c>
      <c r="H34" s="10">
        <v>0</v>
      </c>
      <c r="I34" s="10" t="s">
        <v>37</v>
      </c>
      <c r="J34" s="10" t="s">
        <v>168</v>
      </c>
      <c r="K34" s="10" t="s">
        <v>29</v>
      </c>
      <c r="L34" s="10"/>
      <c r="M34" s="13"/>
      <c r="N34" s="13"/>
    </row>
    <row r="35" spans="1:14" ht="38.25" x14ac:dyDescent="0.2">
      <c r="A35" s="10">
        <v>25</v>
      </c>
      <c r="B35" s="8" t="s">
        <v>142</v>
      </c>
      <c r="C35" s="5">
        <v>154175.96</v>
      </c>
      <c r="D35" s="6">
        <f t="shared" si="2"/>
        <v>72139.574657071949</v>
      </c>
      <c r="E35" s="2" t="s">
        <v>1</v>
      </c>
      <c r="F35" s="2" t="s">
        <v>19</v>
      </c>
      <c r="G35" s="2">
        <v>100</v>
      </c>
      <c r="H35" s="2">
        <v>0</v>
      </c>
      <c r="I35" s="2" t="s">
        <v>37</v>
      </c>
      <c r="J35" s="2" t="s">
        <v>79</v>
      </c>
      <c r="K35" s="2" t="s">
        <v>29</v>
      </c>
      <c r="L35" s="10"/>
      <c r="M35" s="13"/>
      <c r="N35" s="13"/>
    </row>
    <row r="36" spans="1:14" x14ac:dyDescent="0.2">
      <c r="A36" s="85" t="s">
        <v>59</v>
      </c>
      <c r="B36" s="86"/>
      <c r="C36" s="44"/>
      <c r="D36" s="45"/>
      <c r="E36" s="46"/>
      <c r="F36" s="46"/>
      <c r="G36" s="46"/>
      <c r="H36" s="46"/>
      <c r="I36" s="46"/>
      <c r="J36" s="47"/>
      <c r="K36" s="46"/>
      <c r="L36" s="48"/>
      <c r="M36" s="13"/>
      <c r="N36" s="13"/>
    </row>
    <row r="37" spans="1:14" s="13" customFormat="1" x14ac:dyDescent="0.2">
      <c r="A37" s="10">
        <v>26</v>
      </c>
      <c r="B37" s="27" t="s">
        <v>219</v>
      </c>
      <c r="C37" s="29">
        <v>31740</v>
      </c>
      <c r="D37" s="6">
        <f t="shared" ref="D37:D41" si="3">C37/$N$3</f>
        <v>14851.278368011874</v>
      </c>
      <c r="E37" s="10" t="s">
        <v>70</v>
      </c>
      <c r="F37" s="10" t="s">
        <v>19</v>
      </c>
      <c r="G37" s="10">
        <v>100</v>
      </c>
      <c r="H37" s="10">
        <v>0</v>
      </c>
      <c r="I37" s="10" t="s">
        <v>34</v>
      </c>
      <c r="J37" s="10" t="s">
        <v>34</v>
      </c>
      <c r="K37" s="10" t="s">
        <v>29</v>
      </c>
      <c r="L37" s="10"/>
    </row>
    <row r="38" spans="1:14" s="13" customFormat="1" ht="33.75" customHeight="1" x14ac:dyDescent="0.2">
      <c r="A38" s="10">
        <v>27</v>
      </c>
      <c r="B38" s="27" t="s">
        <v>218</v>
      </c>
      <c r="C38" s="29">
        <v>23911.33</v>
      </c>
      <c r="D38" s="6">
        <f t="shared" si="3"/>
        <v>11188.211026445915</v>
      </c>
      <c r="E38" s="10" t="s">
        <v>1</v>
      </c>
      <c r="F38" s="10" t="s">
        <v>19</v>
      </c>
      <c r="G38" s="10">
        <v>100</v>
      </c>
      <c r="H38" s="10">
        <v>0</v>
      </c>
      <c r="I38" s="10" t="s">
        <v>34</v>
      </c>
      <c r="J38" s="10" t="s">
        <v>134</v>
      </c>
      <c r="K38" s="10" t="s">
        <v>29</v>
      </c>
      <c r="L38" s="10"/>
    </row>
    <row r="39" spans="1:14" s="13" customFormat="1" ht="21.75" customHeight="1" x14ac:dyDescent="0.2">
      <c r="A39" s="10">
        <v>28</v>
      </c>
      <c r="B39" s="27" t="s">
        <v>157</v>
      </c>
      <c r="C39" s="29">
        <v>20063.849999999999</v>
      </c>
      <c r="D39" s="6">
        <f t="shared" si="3"/>
        <v>9387.9590889740066</v>
      </c>
      <c r="E39" s="10" t="s">
        <v>23</v>
      </c>
      <c r="F39" s="10" t="s">
        <v>19</v>
      </c>
      <c r="G39" s="10">
        <v>100</v>
      </c>
      <c r="H39" s="10">
        <v>0</v>
      </c>
      <c r="I39" s="10" t="s">
        <v>58</v>
      </c>
      <c r="J39" s="10" t="s">
        <v>197</v>
      </c>
      <c r="K39" s="10" t="s">
        <v>29</v>
      </c>
      <c r="L39" s="10"/>
    </row>
    <row r="40" spans="1:14" s="13" customFormat="1" ht="28.5" customHeight="1" x14ac:dyDescent="0.2">
      <c r="A40" s="10">
        <v>29</v>
      </c>
      <c r="B40" s="27" t="s">
        <v>132</v>
      </c>
      <c r="C40" s="29">
        <v>89898.46</v>
      </c>
      <c r="D40" s="6">
        <f t="shared" si="3"/>
        <v>42063.864345166374</v>
      </c>
      <c r="E40" s="10" t="s">
        <v>1</v>
      </c>
      <c r="F40" s="10" t="s">
        <v>19</v>
      </c>
      <c r="G40" s="10">
        <v>100</v>
      </c>
      <c r="H40" s="10">
        <v>0</v>
      </c>
      <c r="I40" s="10" t="s">
        <v>58</v>
      </c>
      <c r="J40" s="10" t="s">
        <v>58</v>
      </c>
      <c r="K40" s="10" t="s">
        <v>29</v>
      </c>
      <c r="L40" s="10"/>
    </row>
    <row r="41" spans="1:14" s="13" customFormat="1" ht="27.75" customHeight="1" x14ac:dyDescent="0.2">
      <c r="A41" s="10">
        <v>30</v>
      </c>
      <c r="B41" s="27" t="s">
        <v>156</v>
      </c>
      <c r="C41" s="6">
        <v>42352.66</v>
      </c>
      <c r="D41" s="6">
        <f t="shared" si="3"/>
        <v>19816.986240887265</v>
      </c>
      <c r="E41" s="10" t="s">
        <v>23</v>
      </c>
      <c r="F41" s="10" t="s">
        <v>19</v>
      </c>
      <c r="G41" s="10">
        <v>100</v>
      </c>
      <c r="H41" s="10">
        <v>0</v>
      </c>
      <c r="I41" s="10" t="s">
        <v>57</v>
      </c>
      <c r="J41" s="10" t="s">
        <v>154</v>
      </c>
      <c r="K41" s="10" t="s">
        <v>29</v>
      </c>
      <c r="L41" s="10"/>
    </row>
    <row r="42" spans="1:14" x14ac:dyDescent="0.2">
      <c r="A42" s="68" t="s">
        <v>74</v>
      </c>
      <c r="B42" s="69" t="s">
        <v>86</v>
      </c>
      <c r="C42" s="70">
        <f>SUM(C27:C41)</f>
        <v>2582448.64</v>
      </c>
      <c r="D42" s="70">
        <f>SUM(D27:D41)</f>
        <v>1208338.4884604181</v>
      </c>
      <c r="E42" s="71"/>
      <c r="F42" s="71"/>
      <c r="G42" s="71"/>
      <c r="H42" s="71"/>
      <c r="I42" s="71"/>
      <c r="J42" s="71"/>
      <c r="K42" s="71"/>
      <c r="L42" s="72"/>
      <c r="M42" s="13"/>
      <c r="N42" s="13"/>
    </row>
    <row r="43" spans="1:14" x14ac:dyDescent="0.2">
      <c r="A43" s="87" t="s">
        <v>90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13"/>
      <c r="N43" s="13"/>
    </row>
    <row r="44" spans="1:14" x14ac:dyDescent="0.2">
      <c r="A44" s="88" t="s">
        <v>13</v>
      </c>
      <c r="B44" s="89"/>
      <c r="C44" s="37"/>
      <c r="D44" s="38"/>
      <c r="E44" s="35"/>
      <c r="F44" s="35"/>
      <c r="G44" s="35"/>
      <c r="H44" s="35"/>
      <c r="I44" s="35"/>
      <c r="J44" s="39"/>
      <c r="K44" s="35"/>
      <c r="L44" s="36"/>
      <c r="M44" s="13"/>
      <c r="N44" s="13"/>
    </row>
    <row r="45" spans="1:14" s="13" customFormat="1" ht="25.5" x14ac:dyDescent="0.2">
      <c r="A45" s="10">
        <v>31</v>
      </c>
      <c r="B45" s="27" t="s">
        <v>91</v>
      </c>
      <c r="C45" s="29">
        <v>300000</v>
      </c>
      <c r="D45" s="6">
        <f t="shared" ref="D45:D50" si="4">C45/$N$3</f>
        <v>140371.25111542412</v>
      </c>
      <c r="E45" s="10" t="s">
        <v>2</v>
      </c>
      <c r="F45" s="10" t="s">
        <v>19</v>
      </c>
      <c r="G45" s="10">
        <v>100</v>
      </c>
      <c r="H45" s="10">
        <v>0</v>
      </c>
      <c r="I45" s="10" t="s">
        <v>37</v>
      </c>
      <c r="J45" s="10" t="s">
        <v>144</v>
      </c>
      <c r="K45" s="28" t="s">
        <v>29</v>
      </c>
      <c r="L45" s="10"/>
    </row>
    <row r="46" spans="1:14" s="13" customFormat="1" ht="25.5" x14ac:dyDescent="0.2">
      <c r="A46" s="10">
        <v>32</v>
      </c>
      <c r="B46" s="26" t="s">
        <v>124</v>
      </c>
      <c r="C46" s="29">
        <v>134453.70000000001</v>
      </c>
      <c r="D46" s="6">
        <f t="shared" si="4"/>
        <v>62911.446953659673</v>
      </c>
      <c r="E46" s="10" t="s">
        <v>1</v>
      </c>
      <c r="F46" s="10" t="s">
        <v>19</v>
      </c>
      <c r="G46" s="10">
        <v>100</v>
      </c>
      <c r="H46" s="10">
        <v>0</v>
      </c>
      <c r="I46" s="10" t="s">
        <v>58</v>
      </c>
      <c r="J46" s="10" t="s">
        <v>154</v>
      </c>
      <c r="K46" s="28" t="s">
        <v>29</v>
      </c>
      <c r="L46" s="10"/>
    </row>
    <row r="47" spans="1:14" ht="22.5" customHeight="1" x14ac:dyDescent="0.2">
      <c r="A47" s="10">
        <v>33</v>
      </c>
      <c r="B47" s="27" t="s">
        <v>92</v>
      </c>
      <c r="C47" s="29">
        <v>85000</v>
      </c>
      <c r="D47" s="6">
        <f t="shared" si="4"/>
        <v>39771.8544827035</v>
      </c>
      <c r="E47" s="10" t="s">
        <v>1</v>
      </c>
      <c r="F47" s="10" t="s">
        <v>19</v>
      </c>
      <c r="G47" s="10">
        <v>100</v>
      </c>
      <c r="H47" s="10">
        <v>0</v>
      </c>
      <c r="I47" s="10" t="s">
        <v>58</v>
      </c>
      <c r="J47" s="10" t="s">
        <v>144</v>
      </c>
      <c r="K47" s="10" t="s">
        <v>29</v>
      </c>
      <c r="L47" s="10"/>
      <c r="M47" s="13"/>
      <c r="N47" s="13"/>
    </row>
    <row r="48" spans="1:14" ht="27" customHeight="1" x14ac:dyDescent="0.2">
      <c r="A48" s="10">
        <v>34</v>
      </c>
      <c r="B48" s="27" t="s">
        <v>93</v>
      </c>
      <c r="C48" s="29">
        <f>90000 +58500</f>
        <v>148500</v>
      </c>
      <c r="D48" s="6">
        <f t="shared" si="4"/>
        <v>69483.769302134941</v>
      </c>
      <c r="E48" s="10" t="s">
        <v>1</v>
      </c>
      <c r="F48" s="10" t="s">
        <v>19</v>
      </c>
      <c r="G48" s="10">
        <v>100</v>
      </c>
      <c r="H48" s="10">
        <v>0</v>
      </c>
      <c r="I48" s="10" t="s">
        <v>58</v>
      </c>
      <c r="J48" s="10" t="s">
        <v>154</v>
      </c>
      <c r="K48" s="10" t="s">
        <v>29</v>
      </c>
      <c r="L48" s="10"/>
      <c r="M48" s="13"/>
      <c r="N48" s="13"/>
    </row>
    <row r="49" spans="1:14" x14ac:dyDescent="0.2">
      <c r="A49" s="10">
        <v>35</v>
      </c>
      <c r="B49" s="27" t="s">
        <v>94</v>
      </c>
      <c r="C49" s="29">
        <v>205000</v>
      </c>
      <c r="D49" s="6">
        <f t="shared" si="4"/>
        <v>95920.354928873159</v>
      </c>
      <c r="E49" s="10" t="s">
        <v>1</v>
      </c>
      <c r="F49" s="10" t="s">
        <v>19</v>
      </c>
      <c r="G49" s="10">
        <v>100</v>
      </c>
      <c r="H49" s="10">
        <v>0</v>
      </c>
      <c r="I49" s="10" t="s">
        <v>57</v>
      </c>
      <c r="J49" s="10" t="s">
        <v>133</v>
      </c>
      <c r="K49" s="10" t="s">
        <v>29</v>
      </c>
      <c r="L49" s="10"/>
      <c r="M49" s="13"/>
      <c r="N49" s="13"/>
    </row>
    <row r="50" spans="1:14" ht="25.5" x14ac:dyDescent="0.2">
      <c r="A50" s="10">
        <v>36</v>
      </c>
      <c r="B50" s="27" t="s">
        <v>85</v>
      </c>
      <c r="C50" s="29">
        <v>48206.79</v>
      </c>
      <c r="D50" s="6">
        <f t="shared" si="4"/>
        <v>22556.158081861722</v>
      </c>
      <c r="E50" s="10" t="s">
        <v>1</v>
      </c>
      <c r="F50" s="10" t="s">
        <v>19</v>
      </c>
      <c r="G50" s="10">
        <v>100</v>
      </c>
      <c r="H50" s="10">
        <v>0</v>
      </c>
      <c r="I50" s="10" t="s">
        <v>34</v>
      </c>
      <c r="J50" s="10" t="s">
        <v>37</v>
      </c>
      <c r="K50" s="10" t="s">
        <v>29</v>
      </c>
      <c r="L50" s="10"/>
      <c r="M50" s="13"/>
      <c r="N50" s="13"/>
    </row>
    <row r="51" spans="1:14" x14ac:dyDescent="0.2">
      <c r="A51" s="85" t="s">
        <v>59</v>
      </c>
      <c r="B51" s="86"/>
      <c r="C51" s="44"/>
      <c r="D51" s="45"/>
      <c r="E51" s="46"/>
      <c r="F51" s="46"/>
      <c r="G51" s="46"/>
      <c r="H51" s="46"/>
      <c r="I51" s="46"/>
      <c r="J51" s="47"/>
      <c r="K51" s="46"/>
      <c r="L51" s="48"/>
      <c r="M51" s="13"/>
      <c r="N51" s="13"/>
    </row>
    <row r="52" spans="1:14" s="13" customFormat="1" ht="21.75" customHeight="1" x14ac:dyDescent="0.2">
      <c r="A52" s="10">
        <v>37</v>
      </c>
      <c r="B52" s="27" t="s">
        <v>220</v>
      </c>
      <c r="C52" s="29">
        <v>37751.49</v>
      </c>
      <c r="D52" s="6">
        <f t="shared" ref="D52:D53" si="5">C52/$N$3</f>
        <v>17664.079609238077</v>
      </c>
      <c r="E52" s="10" t="s">
        <v>23</v>
      </c>
      <c r="F52" s="10" t="s">
        <v>19</v>
      </c>
      <c r="G52" s="10">
        <v>100</v>
      </c>
      <c r="H52" s="10">
        <v>0</v>
      </c>
      <c r="I52" s="10" t="s">
        <v>37</v>
      </c>
      <c r="J52" s="10" t="s">
        <v>197</v>
      </c>
      <c r="K52" s="10" t="s">
        <v>29</v>
      </c>
      <c r="L52" s="10"/>
    </row>
    <row r="53" spans="1:14" ht="27.75" customHeight="1" x14ac:dyDescent="0.2">
      <c r="A53" s="10">
        <v>38</v>
      </c>
      <c r="B53" s="27" t="s">
        <v>156</v>
      </c>
      <c r="C53" s="6">
        <v>297683.77</v>
      </c>
      <c r="D53" s="6">
        <f t="shared" si="5"/>
        <v>139287.47743885388</v>
      </c>
      <c r="E53" s="10" t="s">
        <v>23</v>
      </c>
      <c r="F53" s="10" t="s">
        <v>19</v>
      </c>
      <c r="G53" s="10">
        <v>100</v>
      </c>
      <c r="H53" s="10">
        <v>0</v>
      </c>
      <c r="I53" s="10" t="s">
        <v>57</v>
      </c>
      <c r="J53" s="10" t="s">
        <v>168</v>
      </c>
      <c r="K53" s="10" t="s">
        <v>29</v>
      </c>
      <c r="L53" s="10"/>
      <c r="M53" s="13"/>
      <c r="N53" s="13"/>
    </row>
    <row r="54" spans="1:14" x14ac:dyDescent="0.2">
      <c r="A54" s="68" t="s">
        <v>74</v>
      </c>
      <c r="B54" s="69" t="s">
        <v>90</v>
      </c>
      <c r="C54" s="73">
        <f>SUM(C45:C53)</f>
        <v>1256595.75</v>
      </c>
      <c r="D54" s="73">
        <f>SUM(D45:D53)</f>
        <v>587966.39191274904</v>
      </c>
      <c r="E54" s="69"/>
      <c r="F54" s="69"/>
      <c r="G54" s="69"/>
      <c r="H54" s="69"/>
      <c r="I54" s="69"/>
      <c r="J54" s="69"/>
      <c r="K54" s="69"/>
      <c r="L54" s="74"/>
      <c r="M54" s="13"/>
      <c r="N54" s="13"/>
    </row>
    <row r="55" spans="1:14" x14ac:dyDescent="0.2">
      <c r="A55" s="87" t="s">
        <v>95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13"/>
      <c r="N55" s="13"/>
    </row>
    <row r="56" spans="1:14" x14ac:dyDescent="0.2">
      <c r="A56" s="88" t="s">
        <v>13</v>
      </c>
      <c r="B56" s="89"/>
      <c r="C56" s="37"/>
      <c r="D56" s="38"/>
      <c r="E56" s="35"/>
      <c r="F56" s="35"/>
      <c r="G56" s="35"/>
      <c r="H56" s="35"/>
      <c r="I56" s="35"/>
      <c r="J56" s="39"/>
      <c r="K56" s="35"/>
      <c r="L56" s="36"/>
      <c r="M56" s="13"/>
      <c r="N56" s="13"/>
    </row>
    <row r="57" spans="1:14" ht="27" customHeight="1" x14ac:dyDescent="0.2">
      <c r="A57" s="10">
        <v>39</v>
      </c>
      <c r="B57" s="26" t="s">
        <v>96</v>
      </c>
      <c r="C57" s="6">
        <v>220505.94</v>
      </c>
      <c r="D57" s="6">
        <f t="shared" ref="D57:D68" si="6">C57/$N$3</f>
        <v>103175.64892060882</v>
      </c>
      <c r="E57" s="10" t="s">
        <v>1</v>
      </c>
      <c r="F57" s="10" t="s">
        <v>18</v>
      </c>
      <c r="G57" s="10">
        <v>100</v>
      </c>
      <c r="H57" s="10">
        <v>0</v>
      </c>
      <c r="I57" s="10" t="s">
        <v>34</v>
      </c>
      <c r="J57" s="10" t="s">
        <v>79</v>
      </c>
      <c r="K57" s="28" t="s">
        <v>29</v>
      </c>
      <c r="L57" s="10"/>
      <c r="M57" s="13"/>
      <c r="N57" s="13"/>
    </row>
    <row r="58" spans="1:14" ht="24" customHeight="1" x14ac:dyDescent="0.2">
      <c r="A58" s="10">
        <v>40</v>
      </c>
      <c r="B58" s="26" t="s">
        <v>97</v>
      </c>
      <c r="C58" s="6">
        <v>186000</v>
      </c>
      <c r="D58" s="6">
        <f t="shared" si="6"/>
        <v>87030.175691562967</v>
      </c>
      <c r="E58" s="10" t="s">
        <v>1</v>
      </c>
      <c r="F58" s="10" t="s">
        <v>19</v>
      </c>
      <c r="G58" s="10">
        <v>100</v>
      </c>
      <c r="H58" s="10">
        <v>0</v>
      </c>
      <c r="I58" s="10" t="s">
        <v>58</v>
      </c>
      <c r="J58" s="10" t="s">
        <v>99</v>
      </c>
      <c r="K58" s="10" t="s">
        <v>29</v>
      </c>
      <c r="L58" s="10"/>
      <c r="M58" s="13"/>
      <c r="N58" s="13"/>
    </row>
    <row r="59" spans="1:14" ht="25.5" x14ac:dyDescent="0.2">
      <c r="A59" s="10">
        <v>41</v>
      </c>
      <c r="B59" s="26" t="s">
        <v>98</v>
      </c>
      <c r="C59" s="6">
        <v>97937.05</v>
      </c>
      <c r="D59" s="6">
        <f t="shared" si="6"/>
        <v>45825.154130179493</v>
      </c>
      <c r="E59" s="10" t="s">
        <v>1</v>
      </c>
      <c r="F59" s="10" t="s">
        <v>19</v>
      </c>
      <c r="G59" s="10">
        <v>100</v>
      </c>
      <c r="H59" s="10">
        <v>0</v>
      </c>
      <c r="I59" s="10" t="s">
        <v>37</v>
      </c>
      <c r="J59" s="10" t="s">
        <v>79</v>
      </c>
      <c r="K59" s="10" t="s">
        <v>29</v>
      </c>
      <c r="L59" s="10"/>
      <c r="M59" s="13"/>
      <c r="N59" s="13"/>
    </row>
    <row r="60" spans="1:14" s="58" customFormat="1" ht="25.5" x14ac:dyDescent="0.2">
      <c r="A60" s="10">
        <v>42</v>
      </c>
      <c r="B60" s="26" t="s">
        <v>123</v>
      </c>
      <c r="C60" s="6">
        <v>84710</v>
      </c>
      <c r="D60" s="6">
        <f t="shared" si="6"/>
        <v>39636.162273291928</v>
      </c>
      <c r="E60" s="10" t="s">
        <v>1</v>
      </c>
      <c r="F60" s="10" t="s">
        <v>19</v>
      </c>
      <c r="G60" s="10">
        <v>100</v>
      </c>
      <c r="H60" s="10">
        <v>0</v>
      </c>
      <c r="I60" s="10" t="s">
        <v>34</v>
      </c>
      <c r="J60" s="10" t="s">
        <v>144</v>
      </c>
      <c r="K60" s="10" t="s">
        <v>29</v>
      </c>
      <c r="L60" s="10"/>
      <c r="M60" s="13"/>
      <c r="N60" s="13"/>
    </row>
    <row r="61" spans="1:14" ht="25.5" x14ac:dyDescent="0.2">
      <c r="A61" s="10">
        <v>43</v>
      </c>
      <c r="B61" s="26" t="s">
        <v>124</v>
      </c>
      <c r="C61" s="6">
        <v>98556.82</v>
      </c>
      <c r="D61" s="6">
        <f t="shared" si="6"/>
        <v>46115.147097858855</v>
      </c>
      <c r="E61" s="10" t="s">
        <v>1</v>
      </c>
      <c r="F61" s="10" t="s">
        <v>19</v>
      </c>
      <c r="G61" s="10">
        <v>100</v>
      </c>
      <c r="H61" s="10">
        <v>0</v>
      </c>
      <c r="I61" s="10" t="s">
        <v>58</v>
      </c>
      <c r="J61" s="10" t="s">
        <v>154</v>
      </c>
      <c r="K61" s="28" t="s">
        <v>29</v>
      </c>
      <c r="L61" s="10"/>
      <c r="M61" s="13"/>
      <c r="N61" s="13"/>
    </row>
    <row r="62" spans="1:14" ht="25.5" x14ac:dyDescent="0.2">
      <c r="A62" s="10">
        <v>44</v>
      </c>
      <c r="B62" s="26" t="s">
        <v>100</v>
      </c>
      <c r="C62" s="6">
        <v>139662.44</v>
      </c>
      <c r="D62" s="6">
        <f t="shared" si="6"/>
        <v>65348.638122109522</v>
      </c>
      <c r="E62" s="10" t="s">
        <v>1</v>
      </c>
      <c r="F62" s="10" t="s">
        <v>19</v>
      </c>
      <c r="G62" s="10">
        <v>100</v>
      </c>
      <c r="H62" s="10">
        <v>0</v>
      </c>
      <c r="I62" s="10" t="s">
        <v>37</v>
      </c>
      <c r="J62" s="10" t="s">
        <v>154</v>
      </c>
      <c r="K62" s="10" t="s">
        <v>29</v>
      </c>
      <c r="L62" s="10"/>
      <c r="M62" s="13"/>
      <c r="N62" s="13"/>
    </row>
    <row r="63" spans="1:14" ht="25.5" x14ac:dyDescent="0.2">
      <c r="A63" s="10">
        <v>45</v>
      </c>
      <c r="B63" s="26" t="s">
        <v>101</v>
      </c>
      <c r="C63" s="6">
        <v>99122.83</v>
      </c>
      <c r="D63" s="6">
        <f t="shared" si="6"/>
        <v>46379.985537338325</v>
      </c>
      <c r="E63" s="10" t="s">
        <v>1</v>
      </c>
      <c r="F63" s="10" t="s">
        <v>19</v>
      </c>
      <c r="G63" s="10">
        <v>100</v>
      </c>
      <c r="H63" s="10">
        <v>0</v>
      </c>
      <c r="I63" s="10" t="s">
        <v>58</v>
      </c>
      <c r="J63" s="10" t="s">
        <v>154</v>
      </c>
      <c r="K63" s="28" t="s">
        <v>29</v>
      </c>
      <c r="L63" s="10"/>
      <c r="M63" s="13"/>
      <c r="N63" s="13"/>
    </row>
    <row r="64" spans="1:14" ht="26.25" customHeight="1" x14ac:dyDescent="0.2">
      <c r="A64" s="10">
        <v>46</v>
      </c>
      <c r="B64" s="26" t="s">
        <v>125</v>
      </c>
      <c r="C64" s="6">
        <v>31510.03</v>
      </c>
      <c r="D64" s="6">
        <f t="shared" si="6"/>
        <v>14743.674445948493</v>
      </c>
      <c r="E64" s="10" t="s">
        <v>23</v>
      </c>
      <c r="F64" s="10" t="s">
        <v>19</v>
      </c>
      <c r="G64" s="10">
        <v>100</v>
      </c>
      <c r="H64" s="10">
        <v>0</v>
      </c>
      <c r="I64" s="10" t="s">
        <v>37</v>
      </c>
      <c r="J64" s="10" t="s">
        <v>144</v>
      </c>
      <c r="K64" s="10" t="s">
        <v>29</v>
      </c>
      <c r="L64" s="10"/>
      <c r="M64" s="13"/>
      <c r="N64" s="13"/>
    </row>
    <row r="65" spans="1:14" ht="18.75" customHeight="1" x14ac:dyDescent="0.2">
      <c r="A65" s="10">
        <v>47</v>
      </c>
      <c r="B65" s="26" t="s">
        <v>120</v>
      </c>
      <c r="C65" s="6">
        <v>190661.91</v>
      </c>
      <c r="D65" s="6">
        <f t="shared" si="6"/>
        <v>89211.502822521317</v>
      </c>
      <c r="E65" s="10" t="s">
        <v>1</v>
      </c>
      <c r="F65" s="10" t="s">
        <v>19</v>
      </c>
      <c r="G65" s="10">
        <v>100</v>
      </c>
      <c r="H65" s="10">
        <v>0</v>
      </c>
      <c r="I65" s="10" t="s">
        <v>34</v>
      </c>
      <c r="J65" s="10" t="s">
        <v>79</v>
      </c>
      <c r="K65" s="28" t="s">
        <v>29</v>
      </c>
      <c r="L65" s="10"/>
      <c r="M65" s="13"/>
      <c r="N65" s="13"/>
    </row>
    <row r="66" spans="1:14" ht="25.5" x14ac:dyDescent="0.2">
      <c r="A66" s="10">
        <v>48</v>
      </c>
      <c r="B66" s="26" t="s">
        <v>102</v>
      </c>
      <c r="C66" s="6">
        <v>110000</v>
      </c>
      <c r="D66" s="6">
        <f t="shared" si="6"/>
        <v>51469.458742322182</v>
      </c>
      <c r="E66" s="10" t="s">
        <v>1</v>
      </c>
      <c r="F66" s="10" t="s">
        <v>19</v>
      </c>
      <c r="G66" s="10">
        <v>100</v>
      </c>
      <c r="H66" s="10">
        <v>0</v>
      </c>
      <c r="I66" s="10" t="s">
        <v>37</v>
      </c>
      <c r="J66" s="10" t="s">
        <v>144</v>
      </c>
      <c r="K66" s="10" t="s">
        <v>29</v>
      </c>
      <c r="L66" s="10"/>
      <c r="M66" s="13"/>
      <c r="N66" s="13"/>
    </row>
    <row r="67" spans="1:14" ht="25.5" x14ac:dyDescent="0.2">
      <c r="A67" s="10">
        <v>49</v>
      </c>
      <c r="B67" s="26" t="s">
        <v>204</v>
      </c>
      <c r="C67" s="6">
        <v>70000</v>
      </c>
      <c r="D67" s="6">
        <f t="shared" si="6"/>
        <v>32753.291926932296</v>
      </c>
      <c r="E67" s="10" t="s">
        <v>70</v>
      </c>
      <c r="F67" s="10" t="s">
        <v>19</v>
      </c>
      <c r="G67" s="10">
        <v>100</v>
      </c>
      <c r="H67" s="10">
        <v>0</v>
      </c>
      <c r="I67" s="10" t="s">
        <v>144</v>
      </c>
      <c r="J67" s="10" t="s">
        <v>197</v>
      </c>
      <c r="K67" s="10" t="s">
        <v>29</v>
      </c>
      <c r="L67" s="10"/>
      <c r="M67" s="13"/>
      <c r="N67" s="13"/>
    </row>
    <row r="68" spans="1:14" ht="25.5" x14ac:dyDescent="0.2">
      <c r="A68" s="10">
        <v>50</v>
      </c>
      <c r="B68" s="27" t="s">
        <v>85</v>
      </c>
      <c r="C68" s="6">
        <v>5475</v>
      </c>
      <c r="D68" s="6">
        <f t="shared" si="6"/>
        <v>2561.7753328564904</v>
      </c>
      <c r="E68" s="10" t="s">
        <v>1</v>
      </c>
      <c r="F68" s="10" t="s">
        <v>19</v>
      </c>
      <c r="G68" s="10">
        <v>100</v>
      </c>
      <c r="H68" s="10">
        <v>0</v>
      </c>
      <c r="I68" s="10" t="s">
        <v>103</v>
      </c>
      <c r="J68" s="10" t="s">
        <v>145</v>
      </c>
      <c r="K68" s="28" t="s">
        <v>29</v>
      </c>
      <c r="L68" s="10"/>
      <c r="M68" s="13"/>
      <c r="N68" s="13"/>
    </row>
    <row r="69" spans="1:14" x14ac:dyDescent="0.2">
      <c r="A69" s="85" t="s">
        <v>59</v>
      </c>
      <c r="B69" s="86"/>
      <c r="C69" s="44"/>
      <c r="D69" s="45"/>
      <c r="E69" s="46"/>
      <c r="F69" s="46"/>
      <c r="G69" s="46"/>
      <c r="H69" s="46"/>
      <c r="I69" s="46"/>
      <c r="J69" s="47"/>
      <c r="K69" s="46"/>
      <c r="L69" s="48"/>
      <c r="M69" s="13"/>
      <c r="N69" s="13"/>
    </row>
    <row r="70" spans="1:14" s="13" customFormat="1" ht="21.75" customHeight="1" x14ac:dyDescent="0.2">
      <c r="A70" s="10">
        <v>51</v>
      </c>
      <c r="B70" s="27" t="s">
        <v>157</v>
      </c>
      <c r="C70" s="29">
        <v>7869</v>
      </c>
      <c r="D70" s="6">
        <f t="shared" ref="D70:D71" si="7">C70/$N$3</f>
        <v>3681.9379167575748</v>
      </c>
      <c r="E70" s="10" t="s">
        <v>23</v>
      </c>
      <c r="F70" s="10" t="s">
        <v>19</v>
      </c>
      <c r="G70" s="10">
        <v>100</v>
      </c>
      <c r="H70" s="10">
        <v>0</v>
      </c>
      <c r="I70" s="10" t="s">
        <v>37</v>
      </c>
      <c r="J70" s="10" t="s">
        <v>197</v>
      </c>
      <c r="K70" s="10" t="s">
        <v>29</v>
      </c>
      <c r="L70" s="10"/>
    </row>
    <row r="71" spans="1:14" ht="27.75" customHeight="1" x14ac:dyDescent="0.2">
      <c r="A71" s="10">
        <v>52</v>
      </c>
      <c r="B71" s="27" t="s">
        <v>156</v>
      </c>
      <c r="C71" s="6">
        <v>4500</v>
      </c>
      <c r="D71" s="6">
        <f t="shared" si="7"/>
        <v>2105.5687667313618</v>
      </c>
      <c r="E71" s="10" t="s">
        <v>23</v>
      </c>
      <c r="F71" s="10" t="s">
        <v>19</v>
      </c>
      <c r="G71" s="10">
        <v>100</v>
      </c>
      <c r="H71" s="10">
        <v>0</v>
      </c>
      <c r="I71" s="10" t="s">
        <v>57</v>
      </c>
      <c r="J71" s="10" t="s">
        <v>133</v>
      </c>
      <c r="K71" s="10" t="s">
        <v>29</v>
      </c>
      <c r="L71" s="10"/>
      <c r="M71" s="13"/>
      <c r="N71" s="13"/>
    </row>
    <row r="72" spans="1:14" x14ac:dyDescent="0.2">
      <c r="A72" s="68" t="s">
        <v>74</v>
      </c>
      <c r="B72" s="69" t="s">
        <v>104</v>
      </c>
      <c r="C72" s="70">
        <f>SUM(C57:C71)</f>
        <v>1346511.02</v>
      </c>
      <c r="D72" s="70">
        <f>SUM(D57:D71)</f>
        <v>630038.12172701955</v>
      </c>
      <c r="E72" s="71"/>
      <c r="F72" s="71"/>
      <c r="G72" s="71"/>
      <c r="H72" s="71"/>
      <c r="I72" s="71"/>
      <c r="J72" s="71"/>
      <c r="K72" s="71"/>
      <c r="L72" s="72"/>
      <c r="M72" s="13"/>
      <c r="N72" s="13"/>
    </row>
    <row r="73" spans="1:14" x14ac:dyDescent="0.2">
      <c r="A73" s="87" t="s">
        <v>105</v>
      </c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13"/>
      <c r="N73" s="13"/>
    </row>
    <row r="74" spans="1:14" x14ac:dyDescent="0.2">
      <c r="A74" s="88" t="s">
        <v>13</v>
      </c>
      <c r="B74" s="89"/>
      <c r="C74" s="37"/>
      <c r="D74" s="38"/>
      <c r="E74" s="35"/>
      <c r="F74" s="35"/>
      <c r="G74" s="35"/>
      <c r="H74" s="35"/>
      <c r="I74" s="35"/>
      <c r="J74" s="39"/>
      <c r="K74" s="35"/>
      <c r="L74" s="36"/>
      <c r="M74" s="13"/>
      <c r="N74" s="13"/>
    </row>
    <row r="75" spans="1:14" x14ac:dyDescent="0.2">
      <c r="A75" s="10">
        <v>53</v>
      </c>
      <c r="B75" s="27" t="s">
        <v>87</v>
      </c>
      <c r="C75" s="29">
        <v>290445</v>
      </c>
      <c r="D75" s="6">
        <f t="shared" ref="D75:D85" si="8">C75/$N$3</f>
        <v>135900.42676739788</v>
      </c>
      <c r="E75" s="10" t="s">
        <v>1</v>
      </c>
      <c r="F75" s="10" t="s">
        <v>19</v>
      </c>
      <c r="G75" s="10">
        <v>100</v>
      </c>
      <c r="H75" s="10">
        <v>0</v>
      </c>
      <c r="I75" s="10" t="s">
        <v>58</v>
      </c>
      <c r="J75" s="10" t="s">
        <v>79</v>
      </c>
      <c r="K75" s="28" t="s">
        <v>29</v>
      </c>
      <c r="L75" s="10"/>
      <c r="M75" s="13"/>
      <c r="N75" s="13"/>
    </row>
    <row r="76" spans="1:14" x14ac:dyDescent="0.2">
      <c r="A76" s="10">
        <v>54</v>
      </c>
      <c r="B76" s="27" t="s">
        <v>88</v>
      </c>
      <c r="C76" s="29">
        <v>195657</v>
      </c>
      <c r="D76" s="6">
        <f t="shared" si="8"/>
        <v>91548.726264968456</v>
      </c>
      <c r="E76" s="10" t="s">
        <v>30</v>
      </c>
      <c r="F76" s="10" t="s">
        <v>19</v>
      </c>
      <c r="G76" s="10">
        <v>100</v>
      </c>
      <c r="H76" s="10">
        <v>0</v>
      </c>
      <c r="I76" s="10" t="s">
        <v>36</v>
      </c>
      <c r="J76" s="10" t="s">
        <v>79</v>
      </c>
      <c r="K76" s="28" t="s">
        <v>29</v>
      </c>
      <c r="L76" s="10"/>
      <c r="M76" s="13"/>
      <c r="N76" s="13"/>
    </row>
    <row r="77" spans="1:14" ht="25.5" x14ac:dyDescent="0.2">
      <c r="A77" s="10">
        <v>55</v>
      </c>
      <c r="B77" s="26" t="s">
        <v>106</v>
      </c>
      <c r="C77" s="29">
        <v>196327.74</v>
      </c>
      <c r="D77" s="6">
        <f t="shared" si="8"/>
        <v>91862.568308212329</v>
      </c>
      <c r="E77" s="10" t="s">
        <v>30</v>
      </c>
      <c r="F77" s="10" t="s">
        <v>19</v>
      </c>
      <c r="G77" s="10">
        <v>100</v>
      </c>
      <c r="H77" s="10">
        <v>0</v>
      </c>
      <c r="I77" s="10" t="s">
        <v>57</v>
      </c>
      <c r="J77" s="10" t="s">
        <v>63</v>
      </c>
      <c r="K77" s="10" t="s">
        <v>29</v>
      </c>
      <c r="L77" s="10"/>
      <c r="M77" s="13"/>
      <c r="N77" s="13"/>
    </row>
    <row r="78" spans="1:14" ht="21" customHeight="1" x14ac:dyDescent="0.2">
      <c r="A78" s="10">
        <v>56</v>
      </c>
      <c r="B78" s="27" t="s">
        <v>139</v>
      </c>
      <c r="C78" s="29">
        <v>87350</v>
      </c>
      <c r="D78" s="6">
        <f t="shared" si="8"/>
        <v>40871.42928310766</v>
      </c>
      <c r="E78" s="10" t="s">
        <v>1</v>
      </c>
      <c r="F78" s="10" t="s">
        <v>19</v>
      </c>
      <c r="G78" s="10">
        <v>100</v>
      </c>
      <c r="H78" s="10">
        <v>0</v>
      </c>
      <c r="I78" s="10" t="s">
        <v>37</v>
      </c>
      <c r="J78" s="10" t="s">
        <v>144</v>
      </c>
      <c r="K78" s="10" t="s">
        <v>29</v>
      </c>
      <c r="L78" s="10"/>
      <c r="M78" s="13"/>
      <c r="N78" s="13"/>
    </row>
    <row r="79" spans="1:14" ht="25.5" x14ac:dyDescent="0.2">
      <c r="A79" s="10">
        <v>57</v>
      </c>
      <c r="B79" s="27" t="s">
        <v>107</v>
      </c>
      <c r="C79" s="29">
        <v>73429.070000000007</v>
      </c>
      <c r="D79" s="6">
        <f t="shared" si="8"/>
        <v>34357.768080473528</v>
      </c>
      <c r="E79" s="10" t="s">
        <v>1</v>
      </c>
      <c r="F79" s="10" t="s">
        <v>19</v>
      </c>
      <c r="G79" s="10">
        <v>100</v>
      </c>
      <c r="H79" s="10">
        <v>0</v>
      </c>
      <c r="I79" s="10" t="s">
        <v>37</v>
      </c>
      <c r="J79" s="10" t="s">
        <v>154</v>
      </c>
      <c r="K79" s="10" t="s">
        <v>29</v>
      </c>
      <c r="L79" s="10"/>
      <c r="M79" s="13"/>
      <c r="N79" s="13"/>
    </row>
    <row r="80" spans="1:14" ht="38.25" x14ac:dyDescent="0.2">
      <c r="A80" s="10">
        <v>58</v>
      </c>
      <c r="B80" s="27" t="s">
        <v>108</v>
      </c>
      <c r="C80" s="29">
        <v>156300</v>
      </c>
      <c r="D80" s="6">
        <f t="shared" si="8"/>
        <v>73133.421831135973</v>
      </c>
      <c r="E80" s="10" t="s">
        <v>1</v>
      </c>
      <c r="F80" s="10" t="s">
        <v>19</v>
      </c>
      <c r="G80" s="10">
        <v>100</v>
      </c>
      <c r="H80" s="10">
        <v>0</v>
      </c>
      <c r="I80" s="10" t="s">
        <v>58</v>
      </c>
      <c r="J80" s="10" t="s">
        <v>144</v>
      </c>
      <c r="K80" s="28" t="s">
        <v>29</v>
      </c>
      <c r="L80" s="10"/>
      <c r="M80" s="13"/>
      <c r="N80" s="13"/>
    </row>
    <row r="81" spans="1:14" ht="22.5" customHeight="1" x14ac:dyDescent="0.2">
      <c r="A81" s="10">
        <v>59</v>
      </c>
      <c r="B81" s="27" t="s">
        <v>109</v>
      </c>
      <c r="C81" s="29">
        <v>109984.62</v>
      </c>
      <c r="D81" s="6">
        <f t="shared" si="8"/>
        <v>51462.262376181658</v>
      </c>
      <c r="E81" s="10" t="s">
        <v>1</v>
      </c>
      <c r="F81" s="10" t="s">
        <v>19</v>
      </c>
      <c r="G81" s="10">
        <v>100</v>
      </c>
      <c r="H81" s="10">
        <v>0</v>
      </c>
      <c r="I81" s="10" t="s">
        <v>58</v>
      </c>
      <c r="J81" s="10" t="s">
        <v>144</v>
      </c>
      <c r="K81" s="28" t="s">
        <v>29</v>
      </c>
      <c r="L81" s="10"/>
      <c r="M81" s="13"/>
      <c r="N81" s="13"/>
    </row>
    <row r="82" spans="1:14" ht="25.5" x14ac:dyDescent="0.2">
      <c r="A82" s="10">
        <v>60</v>
      </c>
      <c r="B82" s="27" t="s">
        <v>110</v>
      </c>
      <c r="C82" s="29">
        <v>195770</v>
      </c>
      <c r="D82" s="6">
        <f t="shared" si="8"/>
        <v>91601.599436221935</v>
      </c>
      <c r="E82" s="10" t="s">
        <v>30</v>
      </c>
      <c r="F82" s="10" t="s">
        <v>19</v>
      </c>
      <c r="G82" s="10">
        <v>100</v>
      </c>
      <c r="H82" s="10">
        <v>0</v>
      </c>
      <c r="I82" s="10" t="s">
        <v>34</v>
      </c>
      <c r="J82" s="10" t="s">
        <v>63</v>
      </c>
      <c r="K82" s="10" t="s">
        <v>29</v>
      </c>
      <c r="L82" s="10"/>
      <c r="M82" s="13"/>
      <c r="N82" s="13"/>
    </row>
    <row r="83" spans="1:14" ht="25.5" x14ac:dyDescent="0.2">
      <c r="A83" s="10">
        <v>61</v>
      </c>
      <c r="B83" s="26" t="s">
        <v>143</v>
      </c>
      <c r="C83" s="6">
        <v>39588.089999999997</v>
      </c>
      <c r="D83" s="6">
        <f t="shared" si="8"/>
        <v>18523.432408566699</v>
      </c>
      <c r="E83" s="10" t="s">
        <v>1</v>
      </c>
      <c r="F83" s="10" t="s">
        <v>19</v>
      </c>
      <c r="G83" s="10">
        <v>100</v>
      </c>
      <c r="H83" s="10">
        <v>0</v>
      </c>
      <c r="I83" s="10" t="s">
        <v>57</v>
      </c>
      <c r="J83" s="10" t="s">
        <v>41</v>
      </c>
      <c r="K83" s="10" t="s">
        <v>29</v>
      </c>
      <c r="L83" s="10"/>
      <c r="M83" s="13"/>
      <c r="N83" s="13"/>
    </row>
    <row r="84" spans="1:14" x14ac:dyDescent="0.2">
      <c r="A84" s="10">
        <v>62</v>
      </c>
      <c r="B84" s="26" t="s">
        <v>223</v>
      </c>
      <c r="C84" s="6">
        <v>147000</v>
      </c>
      <c r="D84" s="6">
        <f t="shared" si="8"/>
        <v>68781.91304655782</v>
      </c>
      <c r="E84" s="10" t="s">
        <v>1</v>
      </c>
      <c r="F84" s="10" t="s">
        <v>19</v>
      </c>
      <c r="G84" s="10">
        <v>100</v>
      </c>
      <c r="H84" s="10">
        <v>0</v>
      </c>
      <c r="I84" s="10" t="s">
        <v>154</v>
      </c>
      <c r="J84" s="10" t="s">
        <v>197</v>
      </c>
      <c r="K84" s="10" t="s">
        <v>29</v>
      </c>
      <c r="L84" s="10"/>
      <c r="M84" s="13"/>
      <c r="N84" s="13"/>
    </row>
    <row r="85" spans="1:14" x14ac:dyDescent="0.2">
      <c r="A85" s="10">
        <v>63</v>
      </c>
      <c r="B85" s="26" t="s">
        <v>224</v>
      </c>
      <c r="C85" s="6">
        <v>79736.649999999994</v>
      </c>
      <c r="D85" s="6">
        <f t="shared" si="8"/>
        <v>37309.111067508944</v>
      </c>
      <c r="E85" s="10" t="s">
        <v>1</v>
      </c>
      <c r="F85" s="10" t="s">
        <v>19</v>
      </c>
      <c r="G85" s="10">
        <v>100</v>
      </c>
      <c r="H85" s="10">
        <v>0</v>
      </c>
      <c r="I85" s="10" t="s">
        <v>154</v>
      </c>
      <c r="J85" s="10" t="s">
        <v>197</v>
      </c>
      <c r="K85" s="10" t="s">
        <v>29</v>
      </c>
      <c r="L85" s="10"/>
      <c r="M85" s="13"/>
      <c r="N85" s="13"/>
    </row>
    <row r="86" spans="1:14" x14ac:dyDescent="0.2">
      <c r="A86" s="85" t="s">
        <v>59</v>
      </c>
      <c r="B86" s="86"/>
      <c r="C86" s="44"/>
      <c r="D86" s="45"/>
      <c r="E86" s="46"/>
      <c r="F86" s="46"/>
      <c r="G86" s="46"/>
      <c r="H86" s="46"/>
      <c r="I86" s="46"/>
      <c r="J86" s="47"/>
      <c r="K86" s="46"/>
      <c r="L86" s="48"/>
      <c r="M86" s="13"/>
      <c r="N86" s="13"/>
    </row>
    <row r="87" spans="1:14" s="13" customFormat="1" ht="21.75" customHeight="1" x14ac:dyDescent="0.2">
      <c r="A87" s="10">
        <v>64</v>
      </c>
      <c r="B87" s="27" t="s">
        <v>157</v>
      </c>
      <c r="C87" s="29">
        <v>43287.5</v>
      </c>
      <c r="D87" s="6">
        <f>C87/$N$3</f>
        <v>20254.401775529739</v>
      </c>
      <c r="E87" s="10" t="s">
        <v>23</v>
      </c>
      <c r="F87" s="10" t="s">
        <v>19</v>
      </c>
      <c r="G87" s="10">
        <v>100</v>
      </c>
      <c r="H87" s="10">
        <v>0</v>
      </c>
      <c r="I87" s="10" t="s">
        <v>37</v>
      </c>
      <c r="J87" s="10" t="s">
        <v>197</v>
      </c>
      <c r="K87" s="10" t="s">
        <v>29</v>
      </c>
      <c r="L87" s="10"/>
    </row>
    <row r="88" spans="1:14" x14ac:dyDescent="0.2">
      <c r="A88" s="68" t="s">
        <v>74</v>
      </c>
      <c r="B88" s="69" t="s">
        <v>111</v>
      </c>
      <c r="C88" s="70">
        <f>SUM(C75:C87)</f>
        <v>1614875.6700000002</v>
      </c>
      <c r="D88" s="70">
        <f>SUM(D75:D87)</f>
        <v>755607.06064586248</v>
      </c>
      <c r="E88" s="71"/>
      <c r="F88" s="71"/>
      <c r="G88" s="71"/>
      <c r="H88" s="71"/>
      <c r="I88" s="71"/>
      <c r="J88" s="71"/>
      <c r="K88" s="71"/>
      <c r="L88" s="72"/>
      <c r="M88" s="13"/>
      <c r="N88" s="13"/>
    </row>
    <row r="89" spans="1:14" x14ac:dyDescent="0.2">
      <c r="A89" s="87" t="s">
        <v>112</v>
      </c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13"/>
      <c r="N89" s="13"/>
    </row>
    <row r="90" spans="1:14" x14ac:dyDescent="0.2">
      <c r="A90" s="88" t="s">
        <v>13</v>
      </c>
      <c r="B90" s="89"/>
      <c r="C90" s="37"/>
      <c r="D90" s="38"/>
      <c r="E90" s="35"/>
      <c r="F90" s="35"/>
      <c r="G90" s="35"/>
      <c r="H90" s="35"/>
      <c r="I90" s="35"/>
      <c r="J90" s="39"/>
      <c r="K90" s="35"/>
      <c r="L90" s="36"/>
      <c r="M90" s="13"/>
      <c r="N90" s="13"/>
    </row>
    <row r="91" spans="1:14" ht="25.5" x14ac:dyDescent="0.2">
      <c r="A91" s="10">
        <v>65</v>
      </c>
      <c r="B91" s="26" t="s">
        <v>114</v>
      </c>
      <c r="C91" s="6">
        <v>108803.37</v>
      </c>
      <c r="D91" s="6">
        <f t="shared" ref="D91:D97" si="9">C91/$N$3</f>
        <v>50909.550574914676</v>
      </c>
      <c r="E91" s="10" t="s">
        <v>1</v>
      </c>
      <c r="F91" s="10" t="s">
        <v>19</v>
      </c>
      <c r="G91" s="10">
        <v>100</v>
      </c>
      <c r="H91" s="10">
        <v>0</v>
      </c>
      <c r="I91" s="10" t="s">
        <v>36</v>
      </c>
      <c r="J91" s="10" t="s">
        <v>134</v>
      </c>
      <c r="K91" s="10" t="s">
        <v>29</v>
      </c>
      <c r="L91" s="10"/>
      <c r="M91" s="13"/>
      <c r="N91" s="13"/>
    </row>
    <row r="92" spans="1:14" ht="25.5" x14ac:dyDescent="0.2">
      <c r="A92" s="10">
        <v>66</v>
      </c>
      <c r="B92" s="26" t="s">
        <v>116</v>
      </c>
      <c r="C92" s="6">
        <v>119000</v>
      </c>
      <c r="D92" s="6">
        <f t="shared" si="9"/>
        <v>55680.596275784905</v>
      </c>
      <c r="E92" s="10" t="s">
        <v>1</v>
      </c>
      <c r="F92" s="10" t="s">
        <v>19</v>
      </c>
      <c r="G92" s="10">
        <v>100</v>
      </c>
      <c r="H92" s="10">
        <v>0</v>
      </c>
      <c r="I92" s="10" t="s">
        <v>36</v>
      </c>
      <c r="J92" s="10" t="s">
        <v>63</v>
      </c>
      <c r="K92" s="10" t="s">
        <v>29</v>
      </c>
      <c r="L92" s="10"/>
      <c r="M92" s="13"/>
      <c r="N92" s="13"/>
    </row>
    <row r="93" spans="1:14" ht="31.5" customHeight="1" x14ac:dyDescent="0.2">
      <c r="A93" s="10">
        <v>67</v>
      </c>
      <c r="B93" s="26" t="s">
        <v>137</v>
      </c>
      <c r="C93" s="6">
        <v>260058.16</v>
      </c>
      <c r="D93" s="6">
        <f t="shared" si="9"/>
        <v>121682.29760658383</v>
      </c>
      <c r="E93" s="10" t="s">
        <v>1</v>
      </c>
      <c r="F93" s="10" t="s">
        <v>19</v>
      </c>
      <c r="G93" s="10">
        <v>100</v>
      </c>
      <c r="H93" s="10">
        <v>0</v>
      </c>
      <c r="I93" s="10" t="s">
        <v>58</v>
      </c>
      <c r="J93" s="10" t="s">
        <v>134</v>
      </c>
      <c r="K93" s="10" t="s">
        <v>29</v>
      </c>
      <c r="L93" s="10"/>
      <c r="M93" s="13"/>
      <c r="N93" s="13"/>
    </row>
    <row r="94" spans="1:14" ht="25.5" x14ac:dyDescent="0.2">
      <c r="A94" s="10">
        <v>68</v>
      </c>
      <c r="B94" s="26" t="s">
        <v>115</v>
      </c>
      <c r="C94" s="6">
        <v>110000</v>
      </c>
      <c r="D94" s="6">
        <f t="shared" si="9"/>
        <v>51469.458742322182</v>
      </c>
      <c r="E94" s="10" t="s">
        <v>1</v>
      </c>
      <c r="F94" s="10" t="s">
        <v>19</v>
      </c>
      <c r="G94" s="10">
        <v>100</v>
      </c>
      <c r="H94" s="10">
        <v>0</v>
      </c>
      <c r="I94" s="10" t="s">
        <v>36</v>
      </c>
      <c r="J94" s="10" t="s">
        <v>134</v>
      </c>
      <c r="K94" s="10" t="s">
        <v>29</v>
      </c>
      <c r="L94" s="10"/>
      <c r="M94" s="13"/>
      <c r="N94" s="13"/>
    </row>
    <row r="95" spans="1:14" ht="25.5" x14ac:dyDescent="0.2">
      <c r="A95" s="10">
        <v>69</v>
      </c>
      <c r="B95" s="26" t="s">
        <v>204</v>
      </c>
      <c r="C95" s="6">
        <v>70000</v>
      </c>
      <c r="D95" s="6">
        <f t="shared" si="9"/>
        <v>32753.291926932296</v>
      </c>
      <c r="E95" s="10" t="s">
        <v>70</v>
      </c>
      <c r="F95" s="10" t="s">
        <v>19</v>
      </c>
      <c r="G95" s="10">
        <v>100</v>
      </c>
      <c r="H95" s="10">
        <v>0</v>
      </c>
      <c r="I95" s="10" t="s">
        <v>144</v>
      </c>
      <c r="J95" s="10" t="s">
        <v>197</v>
      </c>
      <c r="K95" s="10" t="s">
        <v>29</v>
      </c>
      <c r="L95" s="10"/>
      <c r="M95" s="13"/>
      <c r="N95" s="13"/>
    </row>
    <row r="96" spans="1:14" ht="18.75" customHeight="1" x14ac:dyDescent="0.2">
      <c r="A96" s="10">
        <v>70</v>
      </c>
      <c r="B96" s="26" t="s">
        <v>151</v>
      </c>
      <c r="C96" s="6">
        <v>115000</v>
      </c>
      <c r="D96" s="6">
        <f t="shared" si="9"/>
        <v>53808.979594245917</v>
      </c>
      <c r="E96" s="10" t="s">
        <v>23</v>
      </c>
      <c r="F96" s="10" t="s">
        <v>19</v>
      </c>
      <c r="G96" s="10">
        <v>100</v>
      </c>
      <c r="H96" s="10">
        <v>0</v>
      </c>
      <c r="I96" s="10" t="s">
        <v>155</v>
      </c>
      <c r="J96" s="10" t="s">
        <v>154</v>
      </c>
      <c r="K96" s="10" t="s">
        <v>29</v>
      </c>
      <c r="L96" s="10"/>
      <c r="M96" s="13"/>
      <c r="N96" s="13"/>
    </row>
    <row r="97" spans="1:14" s="13" customFormat="1" ht="24.75" customHeight="1" x14ac:dyDescent="0.2">
      <c r="A97" s="10">
        <v>71</v>
      </c>
      <c r="B97" s="26" t="s">
        <v>215</v>
      </c>
      <c r="C97" s="6">
        <v>57600</v>
      </c>
      <c r="D97" s="6">
        <f t="shared" si="9"/>
        <v>26951.280214161434</v>
      </c>
      <c r="E97" s="10" t="s">
        <v>1</v>
      </c>
      <c r="F97" s="10" t="s">
        <v>19</v>
      </c>
      <c r="G97" s="10">
        <v>100</v>
      </c>
      <c r="H97" s="10">
        <v>0</v>
      </c>
      <c r="I97" s="10" t="s">
        <v>134</v>
      </c>
      <c r="J97" s="10" t="s">
        <v>168</v>
      </c>
      <c r="K97" s="10" t="s">
        <v>29</v>
      </c>
      <c r="L97" s="10"/>
    </row>
    <row r="98" spans="1:14" x14ac:dyDescent="0.2">
      <c r="A98" s="85" t="s">
        <v>14</v>
      </c>
      <c r="B98" s="86"/>
      <c r="C98" s="44"/>
      <c r="D98" s="45"/>
      <c r="E98" s="46"/>
      <c r="F98" s="46"/>
      <c r="G98" s="46"/>
      <c r="H98" s="46"/>
      <c r="I98" s="46"/>
      <c r="J98" s="47"/>
      <c r="K98" s="46"/>
      <c r="L98" s="48"/>
      <c r="M98" s="13"/>
      <c r="N98" s="13"/>
    </row>
    <row r="99" spans="1:14" ht="63.75" x14ac:dyDescent="0.2">
      <c r="A99" s="1">
        <v>72</v>
      </c>
      <c r="B99" s="9" t="s">
        <v>75</v>
      </c>
      <c r="C99" s="5">
        <v>250000</v>
      </c>
      <c r="D99" s="6">
        <f>C99/$N$3</f>
        <v>116976.04259618677</v>
      </c>
      <c r="E99" s="4" t="s">
        <v>60</v>
      </c>
      <c r="F99" s="2" t="s">
        <v>18</v>
      </c>
      <c r="G99" s="2">
        <v>100</v>
      </c>
      <c r="H99" s="2">
        <v>0</v>
      </c>
      <c r="I99" s="2" t="s">
        <v>34</v>
      </c>
      <c r="J99" s="2" t="s">
        <v>41</v>
      </c>
      <c r="K99" s="2" t="s">
        <v>29</v>
      </c>
      <c r="L99" s="10"/>
      <c r="M99" s="13"/>
      <c r="N99" s="13"/>
    </row>
    <row r="100" spans="1:14" x14ac:dyDescent="0.2">
      <c r="A100" s="85" t="s">
        <v>59</v>
      </c>
      <c r="B100" s="86"/>
      <c r="C100" s="44"/>
      <c r="D100" s="45"/>
      <c r="E100" s="46"/>
      <c r="F100" s="46"/>
      <c r="G100" s="46"/>
      <c r="H100" s="46"/>
      <c r="I100" s="46"/>
      <c r="J100" s="47"/>
      <c r="K100" s="46"/>
      <c r="L100" s="48"/>
      <c r="M100" s="13"/>
      <c r="N100" s="13"/>
    </row>
    <row r="101" spans="1:14" s="7" customFormat="1" x14ac:dyDescent="0.2">
      <c r="A101" s="10">
        <v>73</v>
      </c>
      <c r="B101" s="26" t="s">
        <v>157</v>
      </c>
      <c r="C101" s="29">
        <v>6416.5</v>
      </c>
      <c r="D101" s="6">
        <f t="shared" ref="D101:D104" si="10">C101/$N$3</f>
        <v>3002.3071092737296</v>
      </c>
      <c r="E101" s="10" t="s">
        <v>23</v>
      </c>
      <c r="F101" s="10" t="s">
        <v>19</v>
      </c>
      <c r="G101" s="10">
        <v>100</v>
      </c>
      <c r="H101" s="10">
        <v>0</v>
      </c>
      <c r="I101" s="10" t="s">
        <v>58</v>
      </c>
      <c r="J101" s="10" t="s">
        <v>222</v>
      </c>
      <c r="K101" s="10" t="s">
        <v>29</v>
      </c>
      <c r="L101" s="10"/>
      <c r="M101" s="13"/>
      <c r="N101" s="13"/>
    </row>
    <row r="102" spans="1:14" s="7" customFormat="1" x14ac:dyDescent="0.2">
      <c r="A102" s="10">
        <v>74</v>
      </c>
      <c r="B102" s="26" t="s">
        <v>160</v>
      </c>
      <c r="C102" s="29">
        <v>2750</v>
      </c>
      <c r="D102" s="6">
        <f t="shared" si="10"/>
        <v>1286.7364685580544</v>
      </c>
      <c r="E102" s="10" t="s">
        <v>23</v>
      </c>
      <c r="F102" s="10" t="s">
        <v>19</v>
      </c>
      <c r="G102" s="10">
        <v>100</v>
      </c>
      <c r="H102" s="10">
        <v>0</v>
      </c>
      <c r="I102" s="10" t="s">
        <v>58</v>
      </c>
      <c r="J102" s="10" t="s">
        <v>155</v>
      </c>
      <c r="K102" s="10" t="s">
        <v>29</v>
      </c>
      <c r="L102" s="10"/>
      <c r="M102" s="13"/>
      <c r="N102" s="13"/>
    </row>
    <row r="103" spans="1:14" s="13" customFormat="1" x14ac:dyDescent="0.2">
      <c r="A103" s="10">
        <v>75</v>
      </c>
      <c r="B103" s="26" t="s">
        <v>207</v>
      </c>
      <c r="C103" s="29">
        <v>43020</v>
      </c>
      <c r="D103" s="6">
        <f t="shared" si="10"/>
        <v>20129.23740995182</v>
      </c>
      <c r="E103" s="10" t="s">
        <v>23</v>
      </c>
      <c r="F103" s="10" t="s">
        <v>19</v>
      </c>
      <c r="G103" s="10">
        <v>100</v>
      </c>
      <c r="H103" s="10">
        <v>0</v>
      </c>
      <c r="I103" s="10" t="s">
        <v>79</v>
      </c>
      <c r="J103" s="10" t="s">
        <v>172</v>
      </c>
      <c r="K103" s="10" t="s">
        <v>29</v>
      </c>
      <c r="L103" s="10"/>
    </row>
    <row r="104" spans="1:14" s="7" customFormat="1" x14ac:dyDescent="0.2">
      <c r="A104" s="10">
        <v>76</v>
      </c>
      <c r="B104" s="9" t="s">
        <v>159</v>
      </c>
      <c r="C104" s="5">
        <v>11538.02</v>
      </c>
      <c r="D104" s="6">
        <f t="shared" si="10"/>
        <v>5398.68767598262</v>
      </c>
      <c r="E104" s="2" t="s">
        <v>23</v>
      </c>
      <c r="F104" s="2" t="s">
        <v>19</v>
      </c>
      <c r="G104" s="2">
        <v>100</v>
      </c>
      <c r="H104" s="2">
        <v>0</v>
      </c>
      <c r="I104" s="2" t="s">
        <v>58</v>
      </c>
      <c r="J104" s="2" t="s">
        <v>79</v>
      </c>
      <c r="K104" s="2" t="s">
        <v>29</v>
      </c>
      <c r="L104" s="10"/>
      <c r="M104" s="13"/>
      <c r="N104" s="13"/>
    </row>
    <row r="105" spans="1:14" x14ac:dyDescent="0.2">
      <c r="A105" s="68" t="s">
        <v>74</v>
      </c>
      <c r="B105" s="75" t="s">
        <v>112</v>
      </c>
      <c r="C105" s="70">
        <f>SUM(C91:C104)</f>
        <v>1154186.05</v>
      </c>
      <c r="D105" s="70">
        <f>SUM(D91:D104)</f>
        <v>540048.46619489824</v>
      </c>
      <c r="E105" s="76"/>
      <c r="F105" s="76"/>
      <c r="G105" s="76"/>
      <c r="H105" s="76"/>
      <c r="I105" s="76"/>
      <c r="J105" s="76"/>
      <c r="K105" s="76"/>
      <c r="L105" s="76"/>
      <c r="M105" s="13"/>
      <c r="N105" s="13"/>
    </row>
    <row r="106" spans="1:14" ht="24" customHeight="1" x14ac:dyDescent="0.2">
      <c r="A106" s="87" t="s">
        <v>113</v>
      </c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13"/>
      <c r="N106" s="13"/>
    </row>
    <row r="107" spans="1:14" x14ac:dyDescent="0.2">
      <c r="A107" s="88" t="s">
        <v>13</v>
      </c>
      <c r="B107" s="89"/>
      <c r="C107" s="37"/>
      <c r="D107" s="38"/>
      <c r="E107" s="35"/>
      <c r="F107" s="35"/>
      <c r="G107" s="35"/>
      <c r="H107" s="35"/>
      <c r="I107" s="35"/>
      <c r="J107" s="39"/>
      <c r="K107" s="35"/>
      <c r="L107" s="36"/>
      <c r="M107" s="13"/>
      <c r="N107" s="13"/>
    </row>
    <row r="108" spans="1:14" s="7" customFormat="1" ht="25.5" x14ac:dyDescent="0.2">
      <c r="A108" s="2">
        <v>77</v>
      </c>
      <c r="B108" s="26" t="s">
        <v>117</v>
      </c>
      <c r="C108" s="6">
        <v>134640.26999999999</v>
      </c>
      <c r="D108" s="6">
        <f t="shared" ref="D108:D117" si="11">C108/$N$3</f>
        <v>62998.743834728346</v>
      </c>
      <c r="E108" s="10" t="s">
        <v>1</v>
      </c>
      <c r="F108" s="10" t="s">
        <v>19</v>
      </c>
      <c r="G108" s="10">
        <v>100</v>
      </c>
      <c r="H108" s="10">
        <v>0</v>
      </c>
      <c r="I108" s="10" t="s">
        <v>36</v>
      </c>
      <c r="J108" s="10" t="s">
        <v>40</v>
      </c>
      <c r="K108" s="10" t="s">
        <v>29</v>
      </c>
      <c r="L108" s="10"/>
      <c r="M108" s="13"/>
      <c r="N108" s="13"/>
    </row>
    <row r="109" spans="1:14" ht="25.5" x14ac:dyDescent="0.2">
      <c r="A109" s="2">
        <v>78</v>
      </c>
      <c r="B109" s="9" t="s">
        <v>118</v>
      </c>
      <c r="C109" s="3">
        <v>361703.92</v>
      </c>
      <c r="D109" s="6">
        <f t="shared" si="11"/>
        <v>169242.77261251092</v>
      </c>
      <c r="E109" s="2" t="s">
        <v>1</v>
      </c>
      <c r="F109" s="2" t="s">
        <v>18</v>
      </c>
      <c r="G109" s="2">
        <v>100</v>
      </c>
      <c r="H109" s="2">
        <v>0</v>
      </c>
      <c r="I109" s="2" t="s">
        <v>58</v>
      </c>
      <c r="J109" s="2" t="s">
        <v>37</v>
      </c>
      <c r="K109" s="2" t="s">
        <v>29</v>
      </c>
      <c r="L109" s="10"/>
      <c r="M109" s="13"/>
      <c r="N109" s="13"/>
    </row>
    <row r="110" spans="1:14" ht="25.5" x14ac:dyDescent="0.2">
      <c r="A110" s="2">
        <v>79</v>
      </c>
      <c r="B110" s="9" t="s">
        <v>114</v>
      </c>
      <c r="C110" s="3">
        <v>118000</v>
      </c>
      <c r="D110" s="6">
        <f t="shared" si="11"/>
        <v>55212.692105400158</v>
      </c>
      <c r="E110" s="2" t="s">
        <v>1</v>
      </c>
      <c r="F110" s="2" t="s">
        <v>19</v>
      </c>
      <c r="G110" s="1">
        <v>100</v>
      </c>
      <c r="H110" s="1">
        <v>0</v>
      </c>
      <c r="I110" s="2" t="s">
        <v>36</v>
      </c>
      <c r="J110" s="2" t="s">
        <v>154</v>
      </c>
      <c r="K110" s="2" t="s">
        <v>29</v>
      </c>
      <c r="L110" s="10"/>
      <c r="M110" s="13"/>
      <c r="N110" s="13"/>
    </row>
    <row r="111" spans="1:14" ht="25.5" x14ac:dyDescent="0.2">
      <c r="A111" s="2">
        <v>80</v>
      </c>
      <c r="B111" s="9" t="s">
        <v>119</v>
      </c>
      <c r="C111" s="3">
        <v>136120</v>
      </c>
      <c r="D111" s="6">
        <f t="shared" si="11"/>
        <v>63691.115672771775</v>
      </c>
      <c r="E111" s="2" t="s">
        <v>1</v>
      </c>
      <c r="F111" s="2" t="s">
        <v>19</v>
      </c>
      <c r="G111" s="1">
        <v>100</v>
      </c>
      <c r="H111" s="1">
        <v>0</v>
      </c>
      <c r="I111" s="2" t="s">
        <v>36</v>
      </c>
      <c r="J111" s="2" t="s">
        <v>154</v>
      </c>
      <c r="K111" s="2" t="s">
        <v>29</v>
      </c>
      <c r="L111" s="10"/>
      <c r="M111" s="13"/>
      <c r="N111" s="13"/>
    </row>
    <row r="112" spans="1:14" ht="38.25" x14ac:dyDescent="0.2">
      <c r="A112" s="2">
        <v>81</v>
      </c>
      <c r="B112" s="9" t="s">
        <v>129</v>
      </c>
      <c r="C112" s="3">
        <v>37890</v>
      </c>
      <c r="D112" s="6">
        <f t="shared" si="11"/>
        <v>17728.889015878067</v>
      </c>
      <c r="E112" s="2" t="s">
        <v>1</v>
      </c>
      <c r="F112" s="2" t="s">
        <v>19</v>
      </c>
      <c r="G112" s="1">
        <v>100</v>
      </c>
      <c r="H112" s="1">
        <v>0</v>
      </c>
      <c r="I112" s="2" t="s">
        <v>36</v>
      </c>
      <c r="J112" s="2" t="s">
        <v>58</v>
      </c>
      <c r="K112" s="2" t="s">
        <v>29</v>
      </c>
      <c r="L112" s="10"/>
      <c r="M112" s="13"/>
      <c r="N112" s="13"/>
    </row>
    <row r="113" spans="1:14" ht="25.5" x14ac:dyDescent="0.2">
      <c r="A113" s="2">
        <v>82</v>
      </c>
      <c r="B113" s="9" t="s">
        <v>115</v>
      </c>
      <c r="C113" s="3">
        <v>110000</v>
      </c>
      <c r="D113" s="6">
        <f t="shared" si="11"/>
        <v>51469.458742322182</v>
      </c>
      <c r="E113" s="2" t="s">
        <v>1</v>
      </c>
      <c r="F113" s="2" t="s">
        <v>19</v>
      </c>
      <c r="G113" s="1">
        <v>100</v>
      </c>
      <c r="H113" s="1">
        <v>0</v>
      </c>
      <c r="I113" s="2" t="s">
        <v>36</v>
      </c>
      <c r="J113" s="2" t="s">
        <v>41</v>
      </c>
      <c r="K113" s="2" t="s">
        <v>29</v>
      </c>
      <c r="L113" s="10"/>
      <c r="M113" s="13"/>
      <c r="N113" s="13"/>
    </row>
    <row r="114" spans="1:14" ht="38.25" x14ac:dyDescent="0.2">
      <c r="A114" s="2">
        <v>83</v>
      </c>
      <c r="B114" s="9" t="s">
        <v>61</v>
      </c>
      <c r="C114" s="3">
        <v>135000</v>
      </c>
      <c r="D114" s="6">
        <f t="shared" si="11"/>
        <v>63167.063001940856</v>
      </c>
      <c r="E114" s="2" t="s">
        <v>1</v>
      </c>
      <c r="F114" s="2" t="s">
        <v>19</v>
      </c>
      <c r="G114" s="1">
        <v>100</v>
      </c>
      <c r="H114" s="1">
        <v>0</v>
      </c>
      <c r="I114" s="2" t="s">
        <v>33</v>
      </c>
      <c r="J114" s="2" t="s">
        <v>133</v>
      </c>
      <c r="K114" s="2" t="s">
        <v>29</v>
      </c>
      <c r="L114" s="10"/>
      <c r="M114" s="13"/>
      <c r="N114" s="13"/>
    </row>
    <row r="115" spans="1:14" ht="25.5" x14ac:dyDescent="0.2">
      <c r="A115" s="2">
        <v>84</v>
      </c>
      <c r="B115" s="9" t="s">
        <v>161</v>
      </c>
      <c r="C115" s="3">
        <v>50000</v>
      </c>
      <c r="D115" s="6">
        <f t="shared" si="11"/>
        <v>23395.208519237356</v>
      </c>
      <c r="E115" s="2" t="s">
        <v>1</v>
      </c>
      <c r="F115" s="2" t="s">
        <v>19</v>
      </c>
      <c r="G115" s="1">
        <v>100</v>
      </c>
      <c r="H115" s="1">
        <v>0</v>
      </c>
      <c r="I115" s="2" t="s">
        <v>79</v>
      </c>
      <c r="J115" s="2" t="s">
        <v>168</v>
      </c>
      <c r="K115" s="2" t="s">
        <v>29</v>
      </c>
      <c r="L115" s="10"/>
      <c r="M115" s="13"/>
      <c r="N115" s="13"/>
    </row>
    <row r="116" spans="1:14" ht="38.25" x14ac:dyDescent="0.2">
      <c r="A116" s="2">
        <v>85</v>
      </c>
      <c r="B116" s="9" t="s">
        <v>162</v>
      </c>
      <c r="C116" s="3">
        <v>149361.98000000001</v>
      </c>
      <c r="D116" s="6">
        <f t="shared" si="11"/>
        <v>69887.093338923194</v>
      </c>
      <c r="E116" s="2" t="s">
        <v>1</v>
      </c>
      <c r="F116" s="2" t="s">
        <v>19</v>
      </c>
      <c r="G116" s="1">
        <v>100</v>
      </c>
      <c r="H116" s="1">
        <v>0</v>
      </c>
      <c r="I116" s="2" t="s">
        <v>79</v>
      </c>
      <c r="J116" s="2" t="s">
        <v>168</v>
      </c>
      <c r="K116" s="2" t="s">
        <v>29</v>
      </c>
      <c r="L116" s="10"/>
      <c r="M116" s="13"/>
      <c r="N116" s="13"/>
    </row>
    <row r="117" spans="1:14" ht="25.5" x14ac:dyDescent="0.2">
      <c r="A117" s="2">
        <v>86</v>
      </c>
      <c r="B117" s="9" t="s">
        <v>167</v>
      </c>
      <c r="C117" s="3">
        <v>54800</v>
      </c>
      <c r="D117" s="6">
        <f t="shared" si="11"/>
        <v>25641.14853708414</v>
      </c>
      <c r="E117" s="2" t="s">
        <v>1</v>
      </c>
      <c r="F117" s="2" t="s">
        <v>19</v>
      </c>
      <c r="G117" s="1">
        <v>100</v>
      </c>
      <c r="H117" s="1">
        <v>0</v>
      </c>
      <c r="I117" s="2" t="s">
        <v>79</v>
      </c>
      <c r="J117" s="2" t="s">
        <v>154</v>
      </c>
      <c r="K117" s="2" t="s">
        <v>29</v>
      </c>
      <c r="L117" s="10"/>
      <c r="M117" s="13"/>
      <c r="N117" s="13"/>
    </row>
    <row r="118" spans="1:14" x14ac:dyDescent="0.2">
      <c r="A118" s="85" t="s">
        <v>14</v>
      </c>
      <c r="B118" s="86"/>
      <c r="C118" s="44"/>
      <c r="D118" s="45"/>
      <c r="E118" s="46"/>
      <c r="F118" s="46"/>
      <c r="G118" s="46"/>
      <c r="H118" s="46"/>
      <c r="I118" s="46"/>
      <c r="J118" s="47"/>
      <c r="K118" s="46"/>
      <c r="L118" s="48"/>
      <c r="M118" s="13"/>
      <c r="N118" s="13"/>
    </row>
    <row r="119" spans="1:14" s="13" customFormat="1" ht="12.75" customHeight="1" x14ac:dyDescent="0.2">
      <c r="A119" s="10">
        <v>87</v>
      </c>
      <c r="B119" s="26" t="s">
        <v>44</v>
      </c>
      <c r="C119" s="6">
        <v>738581</v>
      </c>
      <c r="D119" s="6">
        <f t="shared" ref="D119:D144" si="12">C119/$N$3</f>
        <v>345585.13006693689</v>
      </c>
      <c r="E119" s="30" t="s">
        <v>60</v>
      </c>
      <c r="F119" s="10" t="s">
        <v>18</v>
      </c>
      <c r="G119" s="10">
        <v>100</v>
      </c>
      <c r="H119" s="10">
        <v>0</v>
      </c>
      <c r="I119" s="10" t="s">
        <v>36</v>
      </c>
      <c r="J119" s="10" t="s">
        <v>154</v>
      </c>
      <c r="K119" s="10" t="s">
        <v>29</v>
      </c>
      <c r="L119" s="10"/>
    </row>
    <row r="120" spans="1:14" s="13" customFormat="1" ht="25.5" x14ac:dyDescent="0.2">
      <c r="A120" s="10">
        <v>88</v>
      </c>
      <c r="B120" s="26" t="s">
        <v>45</v>
      </c>
      <c r="C120" s="6">
        <v>479280</v>
      </c>
      <c r="D120" s="6">
        <f t="shared" si="12"/>
        <v>224257.11078200157</v>
      </c>
      <c r="E120" s="30" t="s">
        <v>60</v>
      </c>
      <c r="F120" s="10" t="s">
        <v>18</v>
      </c>
      <c r="G120" s="10">
        <v>100</v>
      </c>
      <c r="H120" s="10">
        <v>0</v>
      </c>
      <c r="I120" s="10" t="s">
        <v>36</v>
      </c>
      <c r="J120" s="10" t="s">
        <v>154</v>
      </c>
      <c r="K120" s="10" t="s">
        <v>29</v>
      </c>
      <c r="L120" s="10"/>
    </row>
    <row r="121" spans="1:14" s="13" customFormat="1" ht="38.25" x14ac:dyDescent="0.2">
      <c r="A121" s="10">
        <v>89</v>
      </c>
      <c r="B121" s="26" t="s">
        <v>46</v>
      </c>
      <c r="C121" s="6">
        <v>88764</v>
      </c>
      <c r="D121" s="6">
        <f t="shared" si="12"/>
        <v>41533.045780031694</v>
      </c>
      <c r="E121" s="30" t="s">
        <v>23</v>
      </c>
      <c r="F121" s="10" t="s">
        <v>19</v>
      </c>
      <c r="G121" s="10">
        <v>100</v>
      </c>
      <c r="H121" s="10">
        <v>0</v>
      </c>
      <c r="I121" s="10" t="s">
        <v>36</v>
      </c>
      <c r="J121" s="10" t="s">
        <v>154</v>
      </c>
      <c r="K121" s="10" t="s">
        <v>29</v>
      </c>
      <c r="L121" s="10"/>
    </row>
    <row r="122" spans="1:14" s="13" customFormat="1" ht="53.25" customHeight="1" x14ac:dyDescent="0.2">
      <c r="A122" s="10">
        <v>90</v>
      </c>
      <c r="B122" s="26" t="s">
        <v>47</v>
      </c>
      <c r="C122" s="6">
        <v>11393</v>
      </c>
      <c r="D122" s="6">
        <f t="shared" si="12"/>
        <v>5330.8322131934237</v>
      </c>
      <c r="E122" s="30" t="s">
        <v>23</v>
      </c>
      <c r="F122" s="10" t="s">
        <v>19</v>
      </c>
      <c r="G122" s="10">
        <v>100</v>
      </c>
      <c r="H122" s="10">
        <v>0</v>
      </c>
      <c r="I122" s="10" t="s">
        <v>36</v>
      </c>
      <c r="J122" s="10" t="s">
        <v>154</v>
      </c>
      <c r="K122" s="10" t="s">
        <v>29</v>
      </c>
      <c r="L122" s="10"/>
    </row>
    <row r="123" spans="1:14" s="13" customFormat="1" x14ac:dyDescent="0.2">
      <c r="A123" s="10">
        <v>91</v>
      </c>
      <c r="B123" s="26" t="s">
        <v>48</v>
      </c>
      <c r="C123" s="6">
        <v>70722</v>
      </c>
      <c r="D123" s="6">
        <f t="shared" si="12"/>
        <v>33091.118737950084</v>
      </c>
      <c r="E123" s="30" t="s">
        <v>23</v>
      </c>
      <c r="F123" s="10" t="s">
        <v>19</v>
      </c>
      <c r="G123" s="10">
        <v>100</v>
      </c>
      <c r="H123" s="10">
        <v>0</v>
      </c>
      <c r="I123" s="10" t="s">
        <v>36</v>
      </c>
      <c r="J123" s="10" t="s">
        <v>154</v>
      </c>
      <c r="K123" s="10" t="s">
        <v>29</v>
      </c>
      <c r="L123" s="10"/>
    </row>
    <row r="124" spans="1:14" s="13" customFormat="1" x14ac:dyDescent="0.2">
      <c r="A124" s="10">
        <v>92</v>
      </c>
      <c r="B124" s="26" t="s">
        <v>51</v>
      </c>
      <c r="C124" s="6">
        <v>850976</v>
      </c>
      <c r="D124" s="6">
        <f t="shared" si="12"/>
        <v>398175.21929733054</v>
      </c>
      <c r="E124" s="30" t="s">
        <v>60</v>
      </c>
      <c r="F124" s="10" t="s">
        <v>18</v>
      </c>
      <c r="G124" s="10">
        <v>100</v>
      </c>
      <c r="H124" s="10">
        <v>0</v>
      </c>
      <c r="I124" s="10" t="s">
        <v>36</v>
      </c>
      <c r="J124" s="10" t="s">
        <v>154</v>
      </c>
      <c r="K124" s="10" t="s">
        <v>29</v>
      </c>
      <c r="L124" s="10"/>
    </row>
    <row r="125" spans="1:14" s="13" customFormat="1" ht="56.25" customHeight="1" x14ac:dyDescent="0.2">
      <c r="A125" s="10">
        <v>93</v>
      </c>
      <c r="B125" s="26" t="s">
        <v>225</v>
      </c>
      <c r="C125" s="6">
        <v>442635.9</v>
      </c>
      <c r="D125" s="6">
        <f t="shared" si="12"/>
        <v>207111.18357200589</v>
      </c>
      <c r="E125" s="30" t="s">
        <v>60</v>
      </c>
      <c r="F125" s="10" t="s">
        <v>19</v>
      </c>
      <c r="G125" s="10">
        <v>100</v>
      </c>
      <c r="H125" s="10">
        <v>0</v>
      </c>
      <c r="I125" s="10" t="s">
        <v>36</v>
      </c>
      <c r="J125" s="10" t="s">
        <v>168</v>
      </c>
      <c r="K125" s="10" t="s">
        <v>29</v>
      </c>
      <c r="L125" s="10"/>
    </row>
    <row r="126" spans="1:14" s="13" customFormat="1" ht="40.5" customHeight="1" x14ac:dyDescent="0.2">
      <c r="A126" s="10">
        <v>94</v>
      </c>
      <c r="B126" s="26" t="s">
        <v>49</v>
      </c>
      <c r="C126" s="6">
        <v>239600</v>
      </c>
      <c r="D126" s="6">
        <f t="shared" si="12"/>
        <v>112109.8392241854</v>
      </c>
      <c r="E126" s="30" t="s">
        <v>121</v>
      </c>
      <c r="F126" s="10" t="s">
        <v>19</v>
      </c>
      <c r="G126" s="10">
        <v>100</v>
      </c>
      <c r="H126" s="10">
        <v>0</v>
      </c>
      <c r="I126" s="10" t="s">
        <v>36</v>
      </c>
      <c r="J126" s="10" t="s">
        <v>37</v>
      </c>
      <c r="K126" s="10" t="s">
        <v>29</v>
      </c>
      <c r="L126" s="10"/>
    </row>
    <row r="127" spans="1:14" s="13" customFormat="1" x14ac:dyDescent="0.2">
      <c r="A127" s="10">
        <v>95</v>
      </c>
      <c r="B127" s="26" t="s">
        <v>64</v>
      </c>
      <c r="C127" s="6">
        <v>39760</v>
      </c>
      <c r="D127" s="6">
        <f t="shared" si="12"/>
        <v>18603.869814497546</v>
      </c>
      <c r="E127" s="30" t="s">
        <v>23</v>
      </c>
      <c r="F127" s="10" t="s">
        <v>19</v>
      </c>
      <c r="G127" s="10">
        <v>100</v>
      </c>
      <c r="H127" s="10">
        <v>0</v>
      </c>
      <c r="I127" s="10" t="s">
        <v>36</v>
      </c>
      <c r="J127" s="10" t="s">
        <v>37</v>
      </c>
      <c r="K127" s="10" t="s">
        <v>29</v>
      </c>
      <c r="L127" s="10"/>
    </row>
    <row r="128" spans="1:14" s="13" customFormat="1" x14ac:dyDescent="0.2">
      <c r="A128" s="10">
        <v>96</v>
      </c>
      <c r="B128" s="26" t="s">
        <v>50</v>
      </c>
      <c r="C128" s="6">
        <f>265410-C127</f>
        <v>225650</v>
      </c>
      <c r="D128" s="6">
        <f t="shared" si="12"/>
        <v>105582.57604731819</v>
      </c>
      <c r="E128" s="30" t="s">
        <v>121</v>
      </c>
      <c r="F128" s="10" t="s">
        <v>19</v>
      </c>
      <c r="G128" s="10">
        <v>100</v>
      </c>
      <c r="H128" s="10">
        <v>0</v>
      </c>
      <c r="I128" s="10" t="s">
        <v>36</v>
      </c>
      <c r="J128" s="10" t="s">
        <v>37</v>
      </c>
      <c r="K128" s="10" t="s">
        <v>29</v>
      </c>
      <c r="L128" s="10"/>
    </row>
    <row r="129" spans="1:12" s="13" customFormat="1" x14ac:dyDescent="0.2">
      <c r="A129" s="10">
        <v>97</v>
      </c>
      <c r="B129" s="26" t="s">
        <v>52</v>
      </c>
      <c r="C129" s="6">
        <v>23000</v>
      </c>
      <c r="D129" s="6">
        <f t="shared" si="12"/>
        <v>10761.795918849184</v>
      </c>
      <c r="E129" s="30" t="s">
        <v>23</v>
      </c>
      <c r="F129" s="10" t="s">
        <v>19</v>
      </c>
      <c r="G129" s="10">
        <v>100</v>
      </c>
      <c r="H129" s="10">
        <v>0</v>
      </c>
      <c r="I129" s="10" t="s">
        <v>58</v>
      </c>
      <c r="J129" s="10" t="s">
        <v>62</v>
      </c>
      <c r="K129" s="10" t="s">
        <v>29</v>
      </c>
      <c r="L129" s="10"/>
    </row>
    <row r="130" spans="1:12" s="13" customFormat="1" ht="59.25" customHeight="1" x14ac:dyDescent="0.2">
      <c r="A130" s="10">
        <v>98</v>
      </c>
      <c r="B130" s="26" t="s">
        <v>65</v>
      </c>
      <c r="C130" s="6">
        <v>54357.72</v>
      </c>
      <c r="D130" s="6">
        <f t="shared" si="12"/>
        <v>25434.203880606376</v>
      </c>
      <c r="E130" s="30" t="s">
        <v>23</v>
      </c>
      <c r="F130" s="10" t="s">
        <v>19</v>
      </c>
      <c r="G130" s="10">
        <v>100</v>
      </c>
      <c r="H130" s="10">
        <v>0</v>
      </c>
      <c r="I130" s="10" t="s">
        <v>58</v>
      </c>
      <c r="J130" s="10" t="s">
        <v>62</v>
      </c>
      <c r="K130" s="10" t="s">
        <v>29</v>
      </c>
      <c r="L130" s="10"/>
    </row>
    <row r="131" spans="1:12" s="13" customFormat="1" x14ac:dyDescent="0.2">
      <c r="A131" s="10">
        <v>99</v>
      </c>
      <c r="B131" s="26" t="s">
        <v>163</v>
      </c>
      <c r="C131" s="6">
        <v>15150</v>
      </c>
      <c r="D131" s="6">
        <f t="shared" si="12"/>
        <v>7088.7481813289187</v>
      </c>
      <c r="E131" s="30" t="s">
        <v>23</v>
      </c>
      <c r="F131" s="10" t="s">
        <v>19</v>
      </c>
      <c r="G131" s="10">
        <v>100</v>
      </c>
      <c r="H131" s="10">
        <v>0</v>
      </c>
      <c r="I131" s="10" t="s">
        <v>58</v>
      </c>
      <c r="J131" s="10" t="s">
        <v>62</v>
      </c>
      <c r="K131" s="10" t="s">
        <v>29</v>
      </c>
      <c r="L131" s="10"/>
    </row>
    <row r="132" spans="1:12" s="13" customFormat="1" x14ac:dyDescent="0.2">
      <c r="A132" s="10">
        <v>100</v>
      </c>
      <c r="B132" s="26" t="s">
        <v>53</v>
      </c>
      <c r="C132" s="6">
        <v>3750</v>
      </c>
      <c r="D132" s="6">
        <f t="shared" si="12"/>
        <v>1754.6406389428016</v>
      </c>
      <c r="E132" s="30" t="s">
        <v>23</v>
      </c>
      <c r="F132" s="10" t="s">
        <v>19</v>
      </c>
      <c r="G132" s="10">
        <v>100</v>
      </c>
      <c r="H132" s="10">
        <v>0</v>
      </c>
      <c r="I132" s="10" t="s">
        <v>58</v>
      </c>
      <c r="J132" s="10" t="s">
        <v>62</v>
      </c>
      <c r="K132" s="10" t="s">
        <v>29</v>
      </c>
      <c r="L132" s="10"/>
    </row>
    <row r="133" spans="1:12" s="13" customFormat="1" x14ac:dyDescent="0.2">
      <c r="A133" s="10">
        <v>101</v>
      </c>
      <c r="B133" s="26" t="s">
        <v>164</v>
      </c>
      <c r="C133" s="6">
        <v>17408.62</v>
      </c>
      <c r="D133" s="6">
        <f t="shared" si="12"/>
        <v>8145.5658986433154</v>
      </c>
      <c r="E133" s="30" t="s">
        <v>23</v>
      </c>
      <c r="F133" s="10" t="s">
        <v>19</v>
      </c>
      <c r="G133" s="10">
        <v>100</v>
      </c>
      <c r="H133" s="10">
        <v>0</v>
      </c>
      <c r="I133" s="10" t="s">
        <v>58</v>
      </c>
      <c r="J133" s="10" t="s">
        <v>62</v>
      </c>
      <c r="K133" s="10" t="s">
        <v>29</v>
      </c>
      <c r="L133" s="10"/>
    </row>
    <row r="134" spans="1:12" s="13" customFormat="1" x14ac:dyDescent="0.2">
      <c r="A134" s="10">
        <v>102</v>
      </c>
      <c r="B134" s="26" t="s">
        <v>165</v>
      </c>
      <c r="C134" s="6">
        <v>20151</v>
      </c>
      <c r="D134" s="6">
        <f t="shared" si="12"/>
        <v>9428.7369374230384</v>
      </c>
      <c r="E134" s="30" t="s">
        <v>23</v>
      </c>
      <c r="F134" s="10" t="s">
        <v>19</v>
      </c>
      <c r="G134" s="10">
        <v>100</v>
      </c>
      <c r="H134" s="10">
        <v>0</v>
      </c>
      <c r="I134" s="10" t="s">
        <v>58</v>
      </c>
      <c r="J134" s="10" t="s">
        <v>62</v>
      </c>
      <c r="K134" s="10" t="s">
        <v>29</v>
      </c>
      <c r="L134" s="10"/>
    </row>
    <row r="135" spans="1:12" s="13" customFormat="1" x14ac:dyDescent="0.2">
      <c r="A135" s="10">
        <v>103</v>
      </c>
      <c r="B135" s="26" t="s">
        <v>55</v>
      </c>
      <c r="C135" s="6">
        <v>32944</v>
      </c>
      <c r="D135" s="6">
        <f t="shared" si="12"/>
        <v>15414.634989155109</v>
      </c>
      <c r="E135" s="30" t="s">
        <v>23</v>
      </c>
      <c r="F135" s="10" t="s">
        <v>19</v>
      </c>
      <c r="G135" s="10">
        <v>100</v>
      </c>
      <c r="H135" s="10">
        <v>0</v>
      </c>
      <c r="I135" s="10" t="s">
        <v>63</v>
      </c>
      <c r="J135" s="10" t="s">
        <v>144</v>
      </c>
      <c r="K135" s="10" t="s">
        <v>29</v>
      </c>
      <c r="L135" s="10"/>
    </row>
    <row r="136" spans="1:12" s="13" customFormat="1" x14ac:dyDescent="0.2">
      <c r="A136" s="10">
        <v>104</v>
      </c>
      <c r="B136" s="26" t="s">
        <v>166</v>
      </c>
      <c r="C136" s="6">
        <v>7938</v>
      </c>
      <c r="D136" s="6">
        <f t="shared" si="12"/>
        <v>3714.2233045141224</v>
      </c>
      <c r="E136" s="30" t="s">
        <v>23</v>
      </c>
      <c r="F136" s="10" t="s">
        <v>19</v>
      </c>
      <c r="G136" s="10">
        <v>100</v>
      </c>
      <c r="H136" s="10">
        <v>0</v>
      </c>
      <c r="I136" s="10" t="s">
        <v>63</v>
      </c>
      <c r="J136" s="10" t="s">
        <v>144</v>
      </c>
      <c r="K136" s="10" t="s">
        <v>29</v>
      </c>
      <c r="L136" s="10"/>
    </row>
    <row r="137" spans="1:12" s="13" customFormat="1" x14ac:dyDescent="0.2">
      <c r="A137" s="10">
        <v>105</v>
      </c>
      <c r="B137" s="26" t="s">
        <v>56</v>
      </c>
      <c r="C137" s="6">
        <v>2999.86</v>
      </c>
      <c r="D137" s="6">
        <f t="shared" si="12"/>
        <v>1403.6470045703875</v>
      </c>
      <c r="E137" s="30" t="s">
        <v>23</v>
      </c>
      <c r="F137" s="10" t="s">
        <v>19</v>
      </c>
      <c r="G137" s="10">
        <v>100</v>
      </c>
      <c r="H137" s="10">
        <v>0</v>
      </c>
      <c r="I137" s="10" t="s">
        <v>58</v>
      </c>
      <c r="J137" s="10" t="s">
        <v>62</v>
      </c>
      <c r="K137" s="10" t="s">
        <v>29</v>
      </c>
      <c r="L137" s="10"/>
    </row>
    <row r="138" spans="1:12" s="13" customFormat="1" x14ac:dyDescent="0.2">
      <c r="A138" s="10">
        <v>106</v>
      </c>
      <c r="B138" s="26" t="s">
        <v>169</v>
      </c>
      <c r="C138" s="6">
        <v>28505.3</v>
      </c>
      <c r="D138" s="6">
        <f t="shared" si="12"/>
        <v>13337.74874806833</v>
      </c>
      <c r="E138" s="30" t="s">
        <v>23</v>
      </c>
      <c r="F138" s="10" t="s">
        <v>19</v>
      </c>
      <c r="G138" s="10">
        <v>100</v>
      </c>
      <c r="H138" s="10">
        <v>0</v>
      </c>
      <c r="I138" s="10" t="s">
        <v>63</v>
      </c>
      <c r="J138" s="10" t="s">
        <v>154</v>
      </c>
      <c r="K138" s="10" t="s">
        <v>29</v>
      </c>
      <c r="L138" s="10"/>
    </row>
    <row r="139" spans="1:12" s="13" customFormat="1" x14ac:dyDescent="0.2">
      <c r="A139" s="10">
        <v>107</v>
      </c>
      <c r="B139" s="26" t="s">
        <v>190</v>
      </c>
      <c r="C139" s="6">
        <v>35938</v>
      </c>
      <c r="D139" s="6">
        <f t="shared" si="12"/>
        <v>16815.540075287041</v>
      </c>
      <c r="E139" s="30" t="s">
        <v>23</v>
      </c>
      <c r="F139" s="10" t="s">
        <v>19</v>
      </c>
      <c r="G139" s="10">
        <v>100</v>
      </c>
      <c r="H139" s="10">
        <v>0</v>
      </c>
      <c r="I139" s="10" t="s">
        <v>63</v>
      </c>
      <c r="J139" s="10" t="s">
        <v>154</v>
      </c>
      <c r="K139" s="10" t="s">
        <v>29</v>
      </c>
      <c r="L139" s="10"/>
    </row>
    <row r="140" spans="1:12" s="13" customFormat="1" x14ac:dyDescent="0.2">
      <c r="A140" s="10">
        <v>108</v>
      </c>
      <c r="B140" s="26" t="s">
        <v>192</v>
      </c>
      <c r="C140" s="6">
        <v>190000</v>
      </c>
      <c r="D140" s="6">
        <f t="shared" si="12"/>
        <v>88901.792373101955</v>
      </c>
      <c r="E140" s="30" t="s">
        <v>23</v>
      </c>
      <c r="F140" s="10" t="s">
        <v>19</v>
      </c>
      <c r="G140" s="10">
        <v>100</v>
      </c>
      <c r="H140" s="10">
        <v>0</v>
      </c>
      <c r="I140" s="10" t="s">
        <v>63</v>
      </c>
      <c r="J140" s="10" t="s">
        <v>154</v>
      </c>
      <c r="K140" s="10" t="s">
        <v>29</v>
      </c>
      <c r="L140" s="10"/>
    </row>
    <row r="141" spans="1:12" s="13" customFormat="1" x14ac:dyDescent="0.2">
      <c r="A141" s="10">
        <v>109</v>
      </c>
      <c r="B141" s="26" t="s">
        <v>193</v>
      </c>
      <c r="C141" s="6">
        <v>38826</v>
      </c>
      <c r="D141" s="6">
        <f t="shared" si="12"/>
        <v>18166.847319358192</v>
      </c>
      <c r="E141" s="30" t="s">
        <v>23</v>
      </c>
      <c r="F141" s="10" t="s">
        <v>19</v>
      </c>
      <c r="G141" s="10">
        <v>100</v>
      </c>
      <c r="H141" s="10">
        <v>0</v>
      </c>
      <c r="I141" s="10" t="s">
        <v>63</v>
      </c>
      <c r="J141" s="10" t="s">
        <v>168</v>
      </c>
      <c r="K141" s="10" t="s">
        <v>29</v>
      </c>
      <c r="L141" s="10"/>
    </row>
    <row r="142" spans="1:12" s="13" customFormat="1" x14ac:dyDescent="0.2">
      <c r="A142" s="10">
        <v>110</v>
      </c>
      <c r="B142" s="26" t="s">
        <v>194</v>
      </c>
      <c r="C142" s="6">
        <v>2735.55</v>
      </c>
      <c r="D142" s="6">
        <f t="shared" si="12"/>
        <v>1279.9752532959949</v>
      </c>
      <c r="E142" s="30" t="s">
        <v>23</v>
      </c>
      <c r="F142" s="10" t="s">
        <v>19</v>
      </c>
      <c r="G142" s="10">
        <v>100</v>
      </c>
      <c r="H142" s="10">
        <v>0</v>
      </c>
      <c r="I142" s="10" t="s">
        <v>63</v>
      </c>
      <c r="J142" s="10" t="s">
        <v>154</v>
      </c>
      <c r="K142" s="10" t="s">
        <v>29</v>
      </c>
      <c r="L142" s="10"/>
    </row>
    <row r="143" spans="1:12" s="13" customFormat="1" x14ac:dyDescent="0.2">
      <c r="A143" s="10">
        <v>111</v>
      </c>
      <c r="B143" s="26" t="s">
        <v>195</v>
      </c>
      <c r="C143" s="6">
        <v>7752</v>
      </c>
      <c r="D143" s="6">
        <f t="shared" si="12"/>
        <v>3627.1931288225596</v>
      </c>
      <c r="E143" s="30" t="s">
        <v>23</v>
      </c>
      <c r="F143" s="10" t="s">
        <v>19</v>
      </c>
      <c r="G143" s="10">
        <v>100</v>
      </c>
      <c r="H143" s="10">
        <v>0</v>
      </c>
      <c r="I143" s="10" t="s">
        <v>63</v>
      </c>
      <c r="J143" s="10" t="s">
        <v>154</v>
      </c>
      <c r="K143" s="10" t="s">
        <v>29</v>
      </c>
      <c r="L143" s="10"/>
    </row>
    <row r="144" spans="1:12" s="13" customFormat="1" x14ac:dyDescent="0.2">
      <c r="A144" s="10">
        <v>112</v>
      </c>
      <c r="B144" s="26" t="s">
        <v>221</v>
      </c>
      <c r="C144" s="6">
        <v>9306</v>
      </c>
      <c r="D144" s="6">
        <f t="shared" si="12"/>
        <v>4354.3162096004562</v>
      </c>
      <c r="E144" s="30" t="s">
        <v>23</v>
      </c>
      <c r="F144" s="10" t="s">
        <v>19</v>
      </c>
      <c r="G144" s="10">
        <v>100</v>
      </c>
      <c r="H144" s="10">
        <v>0</v>
      </c>
      <c r="I144" s="10" t="s">
        <v>63</v>
      </c>
      <c r="J144" s="10" t="s">
        <v>168</v>
      </c>
      <c r="K144" s="10" t="s">
        <v>29</v>
      </c>
      <c r="L144" s="10"/>
    </row>
    <row r="145" spans="1:14" x14ac:dyDescent="0.2">
      <c r="A145" s="85" t="s">
        <v>59</v>
      </c>
      <c r="B145" s="86"/>
      <c r="C145" s="44"/>
      <c r="D145" s="45"/>
      <c r="E145" s="46"/>
      <c r="F145" s="46"/>
      <c r="G145" s="46"/>
      <c r="H145" s="46"/>
      <c r="I145" s="46"/>
      <c r="J145" s="47"/>
      <c r="K145" s="46"/>
      <c r="L145" s="48"/>
      <c r="M145" s="13"/>
      <c r="N145" s="13"/>
    </row>
    <row r="146" spans="1:14" s="13" customFormat="1" x14ac:dyDescent="0.2">
      <c r="A146" s="10">
        <v>113</v>
      </c>
      <c r="B146" s="26" t="s">
        <v>191</v>
      </c>
      <c r="C146" s="6">
        <v>22657</v>
      </c>
      <c r="D146" s="6">
        <f t="shared" ref="D146:D150" si="13">C146/$N$3</f>
        <v>10601.304788407215</v>
      </c>
      <c r="E146" s="30" t="s">
        <v>70</v>
      </c>
      <c r="F146" s="10" t="s">
        <v>19</v>
      </c>
      <c r="G146" s="10">
        <v>100</v>
      </c>
      <c r="H146" s="10">
        <v>0</v>
      </c>
      <c r="I146" s="10" t="s">
        <v>63</v>
      </c>
      <c r="J146" s="10" t="s">
        <v>154</v>
      </c>
      <c r="K146" s="10" t="s">
        <v>29</v>
      </c>
      <c r="L146" s="10"/>
    </row>
    <row r="147" spans="1:14" s="13" customFormat="1" ht="25.5" x14ac:dyDescent="0.2">
      <c r="A147" s="10">
        <v>114</v>
      </c>
      <c r="B147" s="26" t="s">
        <v>54</v>
      </c>
      <c r="C147" s="6">
        <v>43956</v>
      </c>
      <c r="D147" s="6">
        <f t="shared" si="13"/>
        <v>20567.195713431942</v>
      </c>
      <c r="E147" s="30" t="s">
        <v>23</v>
      </c>
      <c r="F147" s="10" t="s">
        <v>19</v>
      </c>
      <c r="G147" s="10">
        <v>100</v>
      </c>
      <c r="H147" s="10">
        <v>0</v>
      </c>
      <c r="I147" s="10" t="s">
        <v>58</v>
      </c>
      <c r="J147" s="10" t="s">
        <v>62</v>
      </c>
      <c r="K147" s="10" t="s">
        <v>29</v>
      </c>
      <c r="L147" s="10"/>
    </row>
    <row r="148" spans="1:14" s="13" customFormat="1" ht="19.5" customHeight="1" x14ac:dyDescent="0.2">
      <c r="A148" s="10">
        <v>115</v>
      </c>
      <c r="B148" s="26" t="s">
        <v>157</v>
      </c>
      <c r="C148" s="6">
        <v>13951</v>
      </c>
      <c r="D148" s="6">
        <f t="shared" si="13"/>
        <v>6527.7310810376066</v>
      </c>
      <c r="E148" s="30" t="s">
        <v>23</v>
      </c>
      <c r="F148" s="10" t="s">
        <v>19</v>
      </c>
      <c r="G148" s="10">
        <v>100</v>
      </c>
      <c r="H148" s="10">
        <v>0</v>
      </c>
      <c r="I148" s="10" t="s">
        <v>155</v>
      </c>
      <c r="J148" s="10" t="s">
        <v>222</v>
      </c>
      <c r="K148" s="10" t="s">
        <v>29</v>
      </c>
      <c r="L148" s="10"/>
    </row>
    <row r="149" spans="1:14" s="13" customFormat="1" ht="19.5" customHeight="1" x14ac:dyDescent="0.2">
      <c r="A149" s="10">
        <v>116</v>
      </c>
      <c r="B149" s="26" t="s">
        <v>149</v>
      </c>
      <c r="C149" s="6">
        <v>176167.9</v>
      </c>
      <c r="D149" s="6">
        <f t="shared" si="13"/>
        <v>82429.69509792309</v>
      </c>
      <c r="E149" s="30" t="s">
        <v>23</v>
      </c>
      <c r="F149" s="10" t="s">
        <v>19</v>
      </c>
      <c r="G149" s="10">
        <v>100</v>
      </c>
      <c r="H149" s="10">
        <v>0</v>
      </c>
      <c r="I149" s="10" t="s">
        <v>155</v>
      </c>
      <c r="J149" s="10" t="s">
        <v>155</v>
      </c>
      <c r="K149" s="10" t="s">
        <v>29</v>
      </c>
      <c r="L149" s="10"/>
    </row>
    <row r="150" spans="1:14" s="13" customFormat="1" ht="37.5" customHeight="1" x14ac:dyDescent="0.2">
      <c r="A150" s="10">
        <v>117</v>
      </c>
      <c r="B150" s="26" t="s">
        <v>216</v>
      </c>
      <c r="C150" s="6">
        <v>8370</v>
      </c>
      <c r="D150" s="6">
        <f t="shared" si="13"/>
        <v>3916.3579061203332</v>
      </c>
      <c r="E150" s="30" t="s">
        <v>70</v>
      </c>
      <c r="F150" s="10" t="s">
        <v>19</v>
      </c>
      <c r="G150" s="10">
        <v>100</v>
      </c>
      <c r="H150" s="10">
        <v>0</v>
      </c>
      <c r="I150" s="10" t="s">
        <v>158</v>
      </c>
      <c r="J150" s="10" t="s">
        <v>172</v>
      </c>
      <c r="K150" s="10" t="s">
        <v>29</v>
      </c>
      <c r="L150" s="10"/>
    </row>
    <row r="151" spans="1:14" ht="14.25" customHeight="1" x14ac:dyDescent="0.2">
      <c r="A151" s="68" t="s">
        <v>74</v>
      </c>
      <c r="B151" s="75" t="s">
        <v>113</v>
      </c>
      <c r="C151" s="73">
        <f>SUM(C108:C150)</f>
        <v>5230742.0200000005</v>
      </c>
      <c r="D151" s="73">
        <f>SUM(D108:D150)</f>
        <v>2447486.005364737</v>
      </c>
      <c r="E151" s="77"/>
      <c r="F151" s="77"/>
      <c r="G151" s="77"/>
      <c r="H151" s="77"/>
      <c r="I151" s="77"/>
      <c r="J151" s="77"/>
      <c r="K151" s="77"/>
      <c r="L151" s="77"/>
      <c r="M151" s="13"/>
      <c r="N151" s="13"/>
    </row>
    <row r="152" spans="1:14" ht="24" customHeight="1" x14ac:dyDescent="0.2">
      <c r="A152" s="87" t="s">
        <v>186</v>
      </c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13"/>
      <c r="N152" s="13"/>
    </row>
    <row r="153" spans="1:14" x14ac:dyDescent="0.2">
      <c r="A153" s="88" t="s">
        <v>13</v>
      </c>
      <c r="B153" s="89"/>
      <c r="C153" s="37"/>
      <c r="D153" s="38"/>
      <c r="E153" s="35"/>
      <c r="F153" s="35"/>
      <c r="G153" s="35"/>
      <c r="H153" s="35"/>
      <c r="I153" s="35"/>
      <c r="J153" s="39"/>
      <c r="K153" s="35"/>
      <c r="L153" s="36"/>
      <c r="M153" s="13"/>
      <c r="N153" s="13"/>
    </row>
    <row r="154" spans="1:14" x14ac:dyDescent="0.2">
      <c r="A154" s="2">
        <v>118</v>
      </c>
      <c r="B154" s="26" t="s">
        <v>189</v>
      </c>
      <c r="C154" s="3">
        <v>60000</v>
      </c>
      <c r="D154" s="6">
        <f>C154/$N$3</f>
        <v>28074.250223084826</v>
      </c>
      <c r="E154" s="2" t="s">
        <v>70</v>
      </c>
      <c r="F154" s="2" t="s">
        <v>19</v>
      </c>
      <c r="G154" s="2">
        <v>100</v>
      </c>
      <c r="H154" s="2">
        <v>0</v>
      </c>
      <c r="I154" s="2" t="s">
        <v>175</v>
      </c>
      <c r="J154" s="2" t="s">
        <v>172</v>
      </c>
      <c r="K154" s="2" t="s">
        <v>29</v>
      </c>
      <c r="L154" s="2"/>
      <c r="M154" s="13"/>
      <c r="N154" s="13"/>
    </row>
    <row r="155" spans="1:14" x14ac:dyDescent="0.2">
      <c r="A155" s="85" t="s">
        <v>59</v>
      </c>
      <c r="B155" s="86"/>
      <c r="C155" s="44"/>
      <c r="D155" s="45"/>
      <c r="E155" s="46"/>
      <c r="F155" s="46"/>
      <c r="G155" s="46"/>
      <c r="H155" s="46"/>
      <c r="I155" s="46"/>
      <c r="J155" s="47"/>
      <c r="K155" s="46"/>
      <c r="L155" s="48"/>
      <c r="M155" s="13"/>
      <c r="N155" s="13"/>
    </row>
    <row r="156" spans="1:14" ht="14.25" customHeight="1" x14ac:dyDescent="0.2">
      <c r="A156" s="33" t="s">
        <v>74</v>
      </c>
      <c r="B156" s="34" t="s">
        <v>186</v>
      </c>
      <c r="C156" s="31">
        <f>SUM(C154:C155)</f>
        <v>60000</v>
      </c>
      <c r="D156" s="31">
        <f>SUM(D154:D155)</f>
        <v>28074.250223084826</v>
      </c>
      <c r="E156" s="32"/>
      <c r="F156" s="32"/>
      <c r="G156" s="32"/>
      <c r="H156" s="32"/>
      <c r="I156" s="32"/>
      <c r="J156" s="32"/>
      <c r="K156" s="32"/>
      <c r="L156" s="32"/>
      <c r="M156" s="13"/>
      <c r="N156" s="13"/>
    </row>
    <row r="157" spans="1:14" ht="24" customHeight="1" x14ac:dyDescent="0.2">
      <c r="A157" s="87" t="s">
        <v>177</v>
      </c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13"/>
      <c r="N157" s="13"/>
    </row>
    <row r="158" spans="1:14" x14ac:dyDescent="0.2">
      <c r="A158" s="88" t="s">
        <v>13</v>
      </c>
      <c r="B158" s="89"/>
      <c r="C158" s="37"/>
      <c r="D158" s="38"/>
      <c r="E158" s="35"/>
      <c r="F158" s="35"/>
      <c r="G158" s="35"/>
      <c r="H158" s="35"/>
      <c r="I158" s="35"/>
      <c r="J158" s="39"/>
      <c r="K158" s="35"/>
      <c r="L158" s="36"/>
      <c r="M158" s="13"/>
      <c r="N158" s="13"/>
    </row>
    <row r="159" spans="1:14" ht="25.5" x14ac:dyDescent="0.2">
      <c r="A159" s="2">
        <v>119</v>
      </c>
      <c r="B159" s="9" t="s">
        <v>178</v>
      </c>
      <c r="C159" s="3">
        <v>249416.67</v>
      </c>
      <c r="D159" s="6">
        <f t="shared" ref="D159:D160" si="14">C159/$N$3</f>
        <v>116703.10005647625</v>
      </c>
      <c r="E159" s="2" t="s">
        <v>1</v>
      </c>
      <c r="F159" s="2" t="s">
        <v>19</v>
      </c>
      <c r="G159" s="2">
        <v>100</v>
      </c>
      <c r="H159" s="2">
        <v>0</v>
      </c>
      <c r="I159" s="2" t="s">
        <v>175</v>
      </c>
      <c r="J159" s="2" t="s">
        <v>172</v>
      </c>
      <c r="K159" s="2" t="s">
        <v>29</v>
      </c>
      <c r="L159" s="2"/>
      <c r="M159" s="13"/>
      <c r="N159" s="13"/>
    </row>
    <row r="160" spans="1:14" x14ac:dyDescent="0.2">
      <c r="A160" s="10">
        <v>120</v>
      </c>
      <c r="B160" s="26" t="s">
        <v>208</v>
      </c>
      <c r="C160" s="6">
        <v>384750</v>
      </c>
      <c r="D160" s="6">
        <f t="shared" si="14"/>
        <v>180026.12955553146</v>
      </c>
      <c r="E160" s="10" t="s">
        <v>70</v>
      </c>
      <c r="F160" s="10" t="s">
        <v>19</v>
      </c>
      <c r="G160" s="10">
        <v>100</v>
      </c>
      <c r="H160" s="10">
        <v>0</v>
      </c>
      <c r="I160" s="10" t="s">
        <v>175</v>
      </c>
      <c r="J160" s="10" t="s">
        <v>222</v>
      </c>
      <c r="K160" s="10" t="s">
        <v>29</v>
      </c>
      <c r="L160" s="2"/>
      <c r="M160" s="13"/>
      <c r="N160" s="13"/>
    </row>
    <row r="161" spans="1:14" ht="14.25" customHeight="1" x14ac:dyDescent="0.2">
      <c r="A161" s="68" t="s">
        <v>74</v>
      </c>
      <c r="B161" s="75" t="s">
        <v>177</v>
      </c>
      <c r="C161" s="73">
        <f>SUM(C159:C160)</f>
        <v>634166.67000000004</v>
      </c>
      <c r="D161" s="73">
        <f>SUM(D159:D160)</f>
        <v>296729.22961200774</v>
      </c>
      <c r="E161" s="77"/>
      <c r="F161" s="77"/>
      <c r="G161" s="77"/>
      <c r="H161" s="77"/>
      <c r="I161" s="77"/>
      <c r="J161" s="77"/>
      <c r="K161" s="77"/>
      <c r="L161" s="77"/>
      <c r="M161" s="13"/>
      <c r="N161" s="13"/>
    </row>
    <row r="162" spans="1:14" ht="24" customHeight="1" x14ac:dyDescent="0.2">
      <c r="A162" s="87" t="s">
        <v>181</v>
      </c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13"/>
      <c r="N162" s="13"/>
    </row>
    <row r="163" spans="1:14" x14ac:dyDescent="0.2">
      <c r="A163" s="88" t="s">
        <v>13</v>
      </c>
      <c r="B163" s="89"/>
      <c r="C163" s="37"/>
      <c r="D163" s="38"/>
      <c r="E163" s="35"/>
      <c r="F163" s="35"/>
      <c r="G163" s="35"/>
      <c r="H163" s="35"/>
      <c r="I163" s="35"/>
      <c r="J163" s="39"/>
      <c r="K163" s="35"/>
      <c r="L163" s="36"/>
      <c r="M163" s="13"/>
      <c r="N163" s="13"/>
    </row>
    <row r="164" spans="1:14" ht="25.5" x14ac:dyDescent="0.2">
      <c r="A164" s="2">
        <v>121</v>
      </c>
      <c r="B164" s="9" t="s">
        <v>203</v>
      </c>
      <c r="C164" s="3">
        <v>229957.73</v>
      </c>
      <c r="D164" s="6">
        <f>C164/$N$3</f>
        <v>107598.18087920967</v>
      </c>
      <c r="E164" s="2" t="s">
        <v>1</v>
      </c>
      <c r="F164" s="2" t="s">
        <v>19</v>
      </c>
      <c r="G164" s="2">
        <v>100</v>
      </c>
      <c r="H164" s="2">
        <v>0</v>
      </c>
      <c r="I164" s="2" t="s">
        <v>175</v>
      </c>
      <c r="J164" s="2" t="s">
        <v>222</v>
      </c>
      <c r="K164" s="2" t="s">
        <v>29</v>
      </c>
      <c r="L164" s="2"/>
      <c r="M164" s="13"/>
      <c r="N164" s="13"/>
    </row>
    <row r="165" spans="1:14" ht="14.25" customHeight="1" x14ac:dyDescent="0.2">
      <c r="A165" s="68" t="s">
        <v>74</v>
      </c>
      <c r="B165" s="75" t="s">
        <v>184</v>
      </c>
      <c r="C165" s="73">
        <f>SUM(C164:C164)</f>
        <v>229957.73</v>
      </c>
      <c r="D165" s="73">
        <f>SUM(D164:D164)</f>
        <v>107598.18087920967</v>
      </c>
      <c r="E165" s="77"/>
      <c r="F165" s="77"/>
      <c r="G165" s="77"/>
      <c r="H165" s="77"/>
      <c r="I165" s="77"/>
      <c r="J165" s="77"/>
      <c r="K165" s="77"/>
      <c r="L165" s="77"/>
      <c r="M165" s="13"/>
      <c r="N165" s="13"/>
    </row>
    <row r="166" spans="1:14" ht="24" customHeight="1" x14ac:dyDescent="0.2">
      <c r="A166" s="87" t="s">
        <v>179</v>
      </c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13"/>
      <c r="N166" s="13"/>
    </row>
    <row r="167" spans="1:14" x14ac:dyDescent="0.2">
      <c r="A167" s="88" t="s">
        <v>13</v>
      </c>
      <c r="B167" s="89"/>
      <c r="C167" s="37"/>
      <c r="D167" s="38"/>
      <c r="E167" s="35"/>
      <c r="F167" s="35"/>
      <c r="G167" s="35"/>
      <c r="H167" s="35"/>
      <c r="I167" s="35"/>
      <c r="J167" s="39"/>
      <c r="K167" s="35"/>
      <c r="L167" s="36"/>
      <c r="M167" s="13"/>
      <c r="N167" s="13"/>
    </row>
    <row r="168" spans="1:14" s="13" customFormat="1" ht="25.5" x14ac:dyDescent="0.2">
      <c r="A168" s="10">
        <v>122</v>
      </c>
      <c r="B168" s="26" t="s">
        <v>180</v>
      </c>
      <c r="C168" s="6">
        <v>344600</v>
      </c>
      <c r="D168" s="6">
        <f t="shared" ref="D168:D170" si="15">C168/$N$3</f>
        <v>161239.77711458385</v>
      </c>
      <c r="E168" s="10" t="s">
        <v>1</v>
      </c>
      <c r="F168" s="10" t="s">
        <v>19</v>
      </c>
      <c r="G168" s="10">
        <v>100</v>
      </c>
      <c r="H168" s="10">
        <v>0</v>
      </c>
      <c r="I168" s="10" t="s">
        <v>158</v>
      </c>
      <c r="J168" s="10" t="s">
        <v>222</v>
      </c>
      <c r="K168" s="10" t="s">
        <v>29</v>
      </c>
      <c r="L168" s="10"/>
    </row>
    <row r="169" spans="1:14" ht="25.5" customHeight="1" x14ac:dyDescent="0.2">
      <c r="A169" s="2">
        <v>123</v>
      </c>
      <c r="B169" s="9" t="s">
        <v>185</v>
      </c>
      <c r="C169" s="3">
        <v>297500</v>
      </c>
      <c r="D169" s="6">
        <f t="shared" si="15"/>
        <v>139201.49068946225</v>
      </c>
      <c r="E169" s="2" t="s">
        <v>1</v>
      </c>
      <c r="F169" s="2" t="s">
        <v>19</v>
      </c>
      <c r="G169" s="2">
        <v>100</v>
      </c>
      <c r="H169" s="2">
        <v>0</v>
      </c>
      <c r="I169" s="2" t="s">
        <v>175</v>
      </c>
      <c r="J169" s="2" t="s">
        <v>222</v>
      </c>
      <c r="K169" s="2" t="s">
        <v>29</v>
      </c>
      <c r="L169" s="2"/>
      <c r="M169" s="13"/>
      <c r="N169" s="13"/>
    </row>
    <row r="170" spans="1:14" ht="25.5" customHeight="1" x14ac:dyDescent="0.2">
      <c r="A170" s="10">
        <v>124</v>
      </c>
      <c r="B170" s="26" t="s">
        <v>210</v>
      </c>
      <c r="C170" s="6">
        <v>349404</v>
      </c>
      <c r="D170" s="6">
        <f t="shared" si="15"/>
        <v>163487.58874911218</v>
      </c>
      <c r="E170" s="10" t="s">
        <v>1</v>
      </c>
      <c r="F170" s="10" t="s">
        <v>19</v>
      </c>
      <c r="G170" s="10">
        <v>100</v>
      </c>
      <c r="H170" s="10">
        <v>0</v>
      </c>
      <c r="I170" s="10" t="s">
        <v>175</v>
      </c>
      <c r="J170" s="10" t="s">
        <v>222</v>
      </c>
      <c r="K170" s="10" t="s">
        <v>29</v>
      </c>
      <c r="L170" s="2"/>
      <c r="M170" s="13"/>
      <c r="N170" s="13"/>
    </row>
    <row r="171" spans="1:14" ht="12.75" customHeight="1" x14ac:dyDescent="0.2">
      <c r="A171" s="85" t="s">
        <v>59</v>
      </c>
      <c r="B171" s="86"/>
      <c r="C171" s="44"/>
      <c r="D171" s="45"/>
      <c r="E171" s="46"/>
      <c r="F171" s="46"/>
      <c r="G171" s="46"/>
      <c r="H171" s="46"/>
      <c r="I171" s="46"/>
      <c r="J171" s="47"/>
      <c r="K171" s="46"/>
      <c r="L171" s="48"/>
      <c r="M171" s="13"/>
      <c r="N171" s="13"/>
    </row>
    <row r="172" spans="1:14" ht="30" customHeight="1" x14ac:dyDescent="0.2">
      <c r="A172" s="2">
        <v>125</v>
      </c>
      <c r="B172" s="9" t="s">
        <v>182</v>
      </c>
      <c r="C172" s="3">
        <v>12338.2</v>
      </c>
      <c r="D172" s="6">
        <f>C172/$N$3</f>
        <v>5773.0952350410871</v>
      </c>
      <c r="E172" s="2" t="s">
        <v>70</v>
      </c>
      <c r="F172" s="2" t="s">
        <v>19</v>
      </c>
      <c r="G172" s="2">
        <v>100</v>
      </c>
      <c r="H172" s="2">
        <v>0</v>
      </c>
      <c r="I172" s="2" t="s">
        <v>175</v>
      </c>
      <c r="J172" s="2" t="s">
        <v>222</v>
      </c>
      <c r="K172" s="2" t="s">
        <v>29</v>
      </c>
      <c r="L172" s="2"/>
      <c r="M172" s="13"/>
      <c r="N172" s="13"/>
    </row>
    <row r="173" spans="1:14" ht="14.25" customHeight="1" x14ac:dyDescent="0.2">
      <c r="A173" s="68" t="s">
        <v>74</v>
      </c>
      <c r="B173" s="75" t="s">
        <v>183</v>
      </c>
      <c r="C173" s="73">
        <f>SUM(C168:C172)</f>
        <v>1003842.2</v>
      </c>
      <c r="D173" s="73">
        <f>SUM(D168:D172)</f>
        <v>469701.95178819937</v>
      </c>
      <c r="E173" s="77"/>
      <c r="F173" s="77"/>
      <c r="G173" s="77"/>
      <c r="H173" s="77"/>
      <c r="I173" s="77"/>
      <c r="J173" s="77"/>
      <c r="K173" s="77"/>
      <c r="L173" s="77"/>
      <c r="M173" s="13"/>
      <c r="N173" s="13"/>
    </row>
    <row r="174" spans="1:14" s="23" customFormat="1" ht="28.5" customHeight="1" x14ac:dyDescent="0.2">
      <c r="A174" s="87" t="s">
        <v>136</v>
      </c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22"/>
      <c r="N174" s="22"/>
    </row>
    <row r="175" spans="1:14" x14ac:dyDescent="0.2">
      <c r="A175" s="88" t="s">
        <v>59</v>
      </c>
      <c r="B175" s="89"/>
      <c r="C175" s="37"/>
      <c r="D175" s="38"/>
      <c r="E175" s="35"/>
      <c r="F175" s="35"/>
      <c r="G175" s="35"/>
      <c r="H175" s="35"/>
      <c r="I175" s="35"/>
      <c r="J175" s="39"/>
      <c r="K175" s="35"/>
      <c r="L175" s="36"/>
      <c r="M175" s="13"/>
      <c r="N175" s="13"/>
    </row>
    <row r="176" spans="1:14" ht="25.5" x14ac:dyDescent="0.2">
      <c r="A176" s="2">
        <v>126</v>
      </c>
      <c r="B176" s="9" t="s">
        <v>150</v>
      </c>
      <c r="C176" s="3">
        <v>12100</v>
      </c>
      <c r="D176" s="6">
        <f t="shared" ref="D176:D188" si="16">C176/$N$3</f>
        <v>5661.64046165544</v>
      </c>
      <c r="E176" s="2" t="s">
        <v>70</v>
      </c>
      <c r="F176" s="2" t="s">
        <v>19</v>
      </c>
      <c r="G176" s="2">
        <v>100</v>
      </c>
      <c r="H176" s="2">
        <v>0</v>
      </c>
      <c r="I176" s="2" t="s">
        <v>173</v>
      </c>
      <c r="J176" s="2" t="s">
        <v>173</v>
      </c>
      <c r="K176" s="2" t="s">
        <v>29</v>
      </c>
      <c r="L176" s="2"/>
      <c r="M176" s="13"/>
      <c r="N176" s="13"/>
    </row>
    <row r="177" spans="1:14" s="13" customFormat="1" ht="67.5" customHeight="1" x14ac:dyDescent="0.2">
      <c r="A177" s="10">
        <v>127</v>
      </c>
      <c r="B177" s="26" t="s">
        <v>27</v>
      </c>
      <c r="C177" s="6">
        <v>131168.89000000001</v>
      </c>
      <c r="D177" s="6">
        <f t="shared" si="16"/>
        <v>61374.470655738158</v>
      </c>
      <c r="E177" s="10" t="s">
        <v>23</v>
      </c>
      <c r="F177" s="10" t="s">
        <v>19</v>
      </c>
      <c r="G177" s="10">
        <v>100</v>
      </c>
      <c r="H177" s="10">
        <v>0</v>
      </c>
      <c r="I177" s="10" t="s">
        <v>40</v>
      </c>
      <c r="J177" s="10" t="s">
        <v>222</v>
      </c>
      <c r="K177" s="10" t="s">
        <v>29</v>
      </c>
      <c r="L177" s="10"/>
    </row>
    <row r="178" spans="1:14" x14ac:dyDescent="0.2">
      <c r="A178" s="2">
        <v>128</v>
      </c>
      <c r="B178" s="9" t="s">
        <v>205</v>
      </c>
      <c r="C178" s="3">
        <v>53900</v>
      </c>
      <c r="D178" s="6">
        <f t="shared" si="16"/>
        <v>25220.034783737869</v>
      </c>
      <c r="E178" s="2" t="s">
        <v>70</v>
      </c>
      <c r="F178" s="2" t="s">
        <v>19</v>
      </c>
      <c r="G178" s="2">
        <v>100</v>
      </c>
      <c r="H178" s="2">
        <v>0</v>
      </c>
      <c r="I178" s="2" t="s">
        <v>175</v>
      </c>
      <c r="J178" s="2" t="s">
        <v>222</v>
      </c>
      <c r="K178" s="2" t="s">
        <v>29</v>
      </c>
      <c r="L178" s="2"/>
      <c r="M178" s="13"/>
      <c r="N178" s="13"/>
    </row>
    <row r="179" spans="1:14" ht="25.5" x14ac:dyDescent="0.2">
      <c r="A179" s="2">
        <v>129</v>
      </c>
      <c r="B179" s="9" t="s">
        <v>148</v>
      </c>
      <c r="C179" s="3">
        <v>176190</v>
      </c>
      <c r="D179" s="6">
        <f t="shared" si="16"/>
        <v>82440.035780088598</v>
      </c>
      <c r="E179" s="2" t="s">
        <v>23</v>
      </c>
      <c r="F179" s="2" t="s">
        <v>19</v>
      </c>
      <c r="G179" s="2">
        <v>100</v>
      </c>
      <c r="H179" s="2">
        <v>0</v>
      </c>
      <c r="I179" s="2" t="s">
        <v>58</v>
      </c>
      <c r="J179" s="2" t="s">
        <v>154</v>
      </c>
      <c r="K179" s="2" t="s">
        <v>29</v>
      </c>
      <c r="L179" s="2"/>
      <c r="M179" s="13"/>
      <c r="N179" s="13"/>
    </row>
    <row r="180" spans="1:14" ht="25.5" x14ac:dyDescent="0.2">
      <c r="A180" s="10">
        <v>130</v>
      </c>
      <c r="B180" s="9" t="s">
        <v>24</v>
      </c>
      <c r="C180" s="3">
        <v>108000</v>
      </c>
      <c r="D180" s="6">
        <f t="shared" si="16"/>
        <v>50533.650401552688</v>
      </c>
      <c r="E180" s="2" t="s">
        <v>23</v>
      </c>
      <c r="F180" s="2" t="s">
        <v>19</v>
      </c>
      <c r="G180" s="2">
        <v>100</v>
      </c>
      <c r="H180" s="2">
        <v>0</v>
      </c>
      <c r="I180" s="2" t="s">
        <v>35</v>
      </c>
      <c r="J180" s="2" t="s">
        <v>38</v>
      </c>
      <c r="K180" s="2" t="s">
        <v>29</v>
      </c>
      <c r="L180" s="2"/>
      <c r="M180" s="13"/>
      <c r="N180" s="13"/>
    </row>
    <row r="181" spans="1:14" ht="25.5" x14ac:dyDescent="0.2">
      <c r="A181" s="2">
        <v>131</v>
      </c>
      <c r="B181" s="9" t="s">
        <v>146</v>
      </c>
      <c r="C181" s="3">
        <v>140760</v>
      </c>
      <c r="D181" s="6">
        <f t="shared" si="16"/>
        <v>65862.191023356994</v>
      </c>
      <c r="E181" s="2" t="s">
        <v>23</v>
      </c>
      <c r="F181" s="2" t="s">
        <v>19</v>
      </c>
      <c r="G181" s="2">
        <v>100</v>
      </c>
      <c r="H181" s="2">
        <v>0</v>
      </c>
      <c r="I181" s="2" t="s">
        <v>174</v>
      </c>
      <c r="J181" s="2" t="s">
        <v>172</v>
      </c>
      <c r="K181" s="2" t="s">
        <v>29</v>
      </c>
      <c r="L181" s="2"/>
      <c r="M181" s="13"/>
      <c r="N181" s="13"/>
    </row>
    <row r="182" spans="1:14" s="13" customFormat="1" ht="30" customHeight="1" x14ac:dyDescent="0.2">
      <c r="A182" s="10">
        <v>132</v>
      </c>
      <c r="B182" s="26" t="s">
        <v>153</v>
      </c>
      <c r="C182" s="6">
        <v>91146.880000000005</v>
      </c>
      <c r="D182" s="6">
        <f t="shared" si="16"/>
        <v>42648.005269558096</v>
      </c>
      <c r="E182" s="10" t="s">
        <v>70</v>
      </c>
      <c r="F182" s="10" t="s">
        <v>19</v>
      </c>
      <c r="G182" s="10">
        <v>100</v>
      </c>
      <c r="H182" s="10">
        <v>0</v>
      </c>
      <c r="I182" s="10" t="s">
        <v>176</v>
      </c>
      <c r="J182" s="10" t="s">
        <v>222</v>
      </c>
      <c r="K182" s="10" t="s">
        <v>29</v>
      </c>
      <c r="L182" s="10"/>
    </row>
    <row r="183" spans="1:14" ht="27" customHeight="1" x14ac:dyDescent="0.2">
      <c r="A183" s="10">
        <v>133</v>
      </c>
      <c r="B183" s="9" t="s">
        <v>170</v>
      </c>
      <c r="C183" s="3">
        <v>14432.76</v>
      </c>
      <c r="D183" s="6">
        <f t="shared" si="16"/>
        <v>6753.1485941621622</v>
      </c>
      <c r="E183" s="2" t="s">
        <v>70</v>
      </c>
      <c r="F183" s="2" t="s">
        <v>19</v>
      </c>
      <c r="G183" s="2">
        <v>100</v>
      </c>
      <c r="H183" s="2">
        <v>0</v>
      </c>
      <c r="I183" s="2" t="s">
        <v>155</v>
      </c>
      <c r="J183" s="2" t="s">
        <v>172</v>
      </c>
      <c r="K183" s="2" t="s">
        <v>29</v>
      </c>
      <c r="L183" s="2"/>
      <c r="M183" s="13"/>
      <c r="N183" s="13"/>
    </row>
    <row r="184" spans="1:14" ht="36" customHeight="1" x14ac:dyDescent="0.2">
      <c r="A184" s="2">
        <v>134</v>
      </c>
      <c r="B184" s="9" t="s">
        <v>200</v>
      </c>
      <c r="C184" s="3">
        <v>13680.8</v>
      </c>
      <c r="D184" s="6">
        <f t="shared" si="16"/>
        <v>6401.3033741996478</v>
      </c>
      <c r="E184" s="2" t="s">
        <v>23</v>
      </c>
      <c r="F184" s="2" t="s">
        <v>19</v>
      </c>
      <c r="G184" s="2">
        <v>100</v>
      </c>
      <c r="H184" s="2">
        <v>0</v>
      </c>
      <c r="I184" s="2" t="s">
        <v>154</v>
      </c>
      <c r="J184" s="2" t="s">
        <v>168</v>
      </c>
      <c r="K184" s="2" t="s">
        <v>29</v>
      </c>
      <c r="L184" s="2"/>
      <c r="M184" s="13"/>
      <c r="N184" s="13"/>
    </row>
    <row r="185" spans="1:14" ht="31.5" customHeight="1" x14ac:dyDescent="0.2">
      <c r="A185" s="10">
        <v>135</v>
      </c>
      <c r="B185" s="26" t="s">
        <v>201</v>
      </c>
      <c r="C185" s="6">
        <v>158296.29</v>
      </c>
      <c r="D185" s="6">
        <f t="shared" si="16"/>
        <v>74067.494247433337</v>
      </c>
      <c r="E185" s="10" t="s">
        <v>23</v>
      </c>
      <c r="F185" s="10" t="s">
        <v>19</v>
      </c>
      <c r="G185" s="10">
        <v>100</v>
      </c>
      <c r="H185" s="10">
        <v>0</v>
      </c>
      <c r="I185" s="10" t="s">
        <v>154</v>
      </c>
      <c r="J185" s="10" t="s">
        <v>197</v>
      </c>
      <c r="K185" s="10" t="s">
        <v>29</v>
      </c>
      <c r="L185" s="2"/>
      <c r="M185" s="13"/>
      <c r="N185" s="13"/>
    </row>
    <row r="186" spans="1:14" ht="31.5" customHeight="1" x14ac:dyDescent="0.2">
      <c r="A186" s="2">
        <v>136</v>
      </c>
      <c r="B186" s="9" t="s">
        <v>214</v>
      </c>
      <c r="C186" s="6">
        <v>23000</v>
      </c>
      <c r="D186" s="6">
        <f t="shared" si="16"/>
        <v>10761.795918849184</v>
      </c>
      <c r="E186" s="10" t="s">
        <v>23</v>
      </c>
      <c r="F186" s="10" t="s">
        <v>19</v>
      </c>
      <c r="G186" s="10">
        <v>100</v>
      </c>
      <c r="H186" s="10">
        <v>0</v>
      </c>
      <c r="I186" s="10" t="s">
        <v>154</v>
      </c>
      <c r="J186" s="10" t="s">
        <v>197</v>
      </c>
      <c r="K186" s="10" t="s">
        <v>29</v>
      </c>
      <c r="L186" s="2"/>
      <c r="M186" s="13"/>
      <c r="N186" s="13"/>
    </row>
    <row r="187" spans="1:14" ht="31.5" customHeight="1" x14ac:dyDescent="0.2">
      <c r="A187" s="2">
        <v>137</v>
      </c>
      <c r="B187" s="26" t="s">
        <v>206</v>
      </c>
      <c r="C187" s="6">
        <v>9068.6</v>
      </c>
      <c r="D187" s="6">
        <f t="shared" si="16"/>
        <v>4243.2357595511176</v>
      </c>
      <c r="E187" s="10" t="s">
        <v>23</v>
      </c>
      <c r="F187" s="10" t="s">
        <v>19</v>
      </c>
      <c r="G187" s="10">
        <v>100</v>
      </c>
      <c r="H187" s="10">
        <v>0</v>
      </c>
      <c r="I187" s="10" t="s">
        <v>154</v>
      </c>
      <c r="J187" s="10" t="s">
        <v>168</v>
      </c>
      <c r="K187" s="10" t="s">
        <v>29</v>
      </c>
      <c r="L187" s="10"/>
      <c r="M187" s="13"/>
      <c r="N187" s="13"/>
    </row>
    <row r="188" spans="1:14" ht="31.5" customHeight="1" x14ac:dyDescent="0.2">
      <c r="A188" s="10">
        <v>138</v>
      </c>
      <c r="B188" s="26" t="s">
        <v>212</v>
      </c>
      <c r="C188" s="6">
        <v>27025</v>
      </c>
      <c r="D188" s="6">
        <f t="shared" si="16"/>
        <v>12645.11020464779</v>
      </c>
      <c r="E188" s="10" t="s">
        <v>23</v>
      </c>
      <c r="F188" s="10" t="s">
        <v>19</v>
      </c>
      <c r="G188" s="10">
        <v>100</v>
      </c>
      <c r="H188" s="10">
        <v>0</v>
      </c>
      <c r="I188" s="10" t="s">
        <v>154</v>
      </c>
      <c r="J188" s="10" t="s">
        <v>168</v>
      </c>
      <c r="K188" s="10" t="s">
        <v>29</v>
      </c>
      <c r="L188" s="10"/>
      <c r="M188" s="13"/>
      <c r="N188" s="13"/>
    </row>
    <row r="189" spans="1:14" x14ac:dyDescent="0.2">
      <c r="A189" s="85" t="s">
        <v>13</v>
      </c>
      <c r="B189" s="86"/>
      <c r="C189" s="44"/>
      <c r="D189" s="45"/>
      <c r="E189" s="46"/>
      <c r="F189" s="46"/>
      <c r="G189" s="46"/>
      <c r="H189" s="46"/>
      <c r="I189" s="46"/>
      <c r="J189" s="47"/>
      <c r="K189" s="46"/>
      <c r="L189" s="48"/>
      <c r="M189" s="13"/>
      <c r="N189" s="13"/>
    </row>
    <row r="190" spans="1:14" s="7" customFormat="1" ht="30" customHeight="1" x14ac:dyDescent="0.2">
      <c r="A190" s="2">
        <v>139</v>
      </c>
      <c r="B190" s="9" t="s">
        <v>130</v>
      </c>
      <c r="C190" s="3">
        <v>53900</v>
      </c>
      <c r="D190" s="6">
        <f t="shared" ref="D190:D199" si="17">C190/$N$3</f>
        <v>25220.034783737869</v>
      </c>
      <c r="E190" s="2" t="s">
        <v>1</v>
      </c>
      <c r="F190" s="2" t="s">
        <v>19</v>
      </c>
      <c r="G190" s="2">
        <v>100</v>
      </c>
      <c r="H190" s="2">
        <v>0</v>
      </c>
      <c r="I190" s="2" t="s">
        <v>57</v>
      </c>
      <c r="J190" s="2" t="s">
        <v>79</v>
      </c>
      <c r="K190" s="2" t="s">
        <v>29</v>
      </c>
      <c r="L190" s="2"/>
    </row>
    <row r="191" spans="1:14" s="7" customFormat="1" ht="30" customHeight="1" x14ac:dyDescent="0.2">
      <c r="A191" s="2">
        <v>140</v>
      </c>
      <c r="B191" s="8" t="s">
        <v>43</v>
      </c>
      <c r="C191" s="3">
        <f>1085333.05+60077.65</f>
        <v>1145410.7</v>
      </c>
      <c r="D191" s="6">
        <f t="shared" si="17"/>
        <v>535942.4433333124</v>
      </c>
      <c r="E191" s="2" t="s">
        <v>2</v>
      </c>
      <c r="F191" s="2" t="s">
        <v>18</v>
      </c>
      <c r="G191" s="2">
        <v>100</v>
      </c>
      <c r="H191" s="2">
        <v>0</v>
      </c>
      <c r="I191" s="2" t="s">
        <v>32</v>
      </c>
      <c r="J191" s="2" t="s">
        <v>138</v>
      </c>
      <c r="K191" s="2" t="s">
        <v>29</v>
      </c>
      <c r="L191" s="2"/>
      <c r="M191" s="13"/>
      <c r="N191" s="13"/>
    </row>
    <row r="192" spans="1:14" s="7" customFormat="1" ht="25.5" x14ac:dyDescent="0.2">
      <c r="A192" s="2">
        <v>141</v>
      </c>
      <c r="B192" s="8" t="s">
        <v>17</v>
      </c>
      <c r="C192" s="3">
        <f>199600.62+79159.36</f>
        <v>278759.98</v>
      </c>
      <c r="D192" s="6">
        <f t="shared" si="17"/>
        <v>130432.95717836868</v>
      </c>
      <c r="E192" s="2" t="s">
        <v>1</v>
      </c>
      <c r="F192" s="2" t="s">
        <v>18</v>
      </c>
      <c r="G192" s="2">
        <v>100</v>
      </c>
      <c r="H192" s="2">
        <v>0</v>
      </c>
      <c r="I192" s="2" t="s">
        <v>32</v>
      </c>
      <c r="J192" s="2" t="s">
        <v>42</v>
      </c>
      <c r="K192" s="2" t="s">
        <v>29</v>
      </c>
      <c r="L192" s="2"/>
      <c r="M192" s="13"/>
      <c r="N192" s="13"/>
    </row>
    <row r="193" spans="1:14" s="7" customFormat="1" x14ac:dyDescent="0.2">
      <c r="A193" s="2">
        <v>142</v>
      </c>
      <c r="B193" s="9" t="s">
        <v>28</v>
      </c>
      <c r="C193" s="3">
        <v>366045.1</v>
      </c>
      <c r="D193" s="6">
        <f t="shared" si="17"/>
        <v>171274.02883890178</v>
      </c>
      <c r="E193" s="2" t="s">
        <v>30</v>
      </c>
      <c r="F193" s="2" t="s">
        <v>18</v>
      </c>
      <c r="G193" s="2">
        <v>100</v>
      </c>
      <c r="H193" s="2">
        <v>0</v>
      </c>
      <c r="I193" s="2" t="s">
        <v>33</v>
      </c>
      <c r="J193" s="2" t="s">
        <v>222</v>
      </c>
      <c r="K193" s="2" t="s">
        <v>29</v>
      </c>
      <c r="L193" s="2"/>
      <c r="M193" s="13"/>
      <c r="N193" s="13"/>
    </row>
    <row r="194" spans="1:14" s="7" customFormat="1" x14ac:dyDescent="0.2">
      <c r="A194" s="2">
        <v>143</v>
      </c>
      <c r="B194" s="9" t="s">
        <v>31</v>
      </c>
      <c r="C194" s="3">
        <v>157526.6</v>
      </c>
      <c r="D194" s="6">
        <f t="shared" si="17"/>
        <v>73707.353086529911</v>
      </c>
      <c r="E194" s="2" t="s">
        <v>30</v>
      </c>
      <c r="F194" s="2" t="s">
        <v>18</v>
      </c>
      <c r="G194" s="2">
        <v>100</v>
      </c>
      <c r="H194" s="2">
        <v>0</v>
      </c>
      <c r="I194" s="2" t="s">
        <v>39</v>
      </c>
      <c r="J194" s="2" t="s">
        <v>37</v>
      </c>
      <c r="K194" s="2" t="s">
        <v>29</v>
      </c>
      <c r="L194" s="2"/>
      <c r="M194" s="13"/>
      <c r="N194" s="13"/>
    </row>
    <row r="195" spans="1:14" s="7" customFormat="1" x14ac:dyDescent="0.2">
      <c r="A195" s="2">
        <v>144</v>
      </c>
      <c r="B195" s="26" t="s">
        <v>196</v>
      </c>
      <c r="C195" s="6">
        <v>178000</v>
      </c>
      <c r="D195" s="6">
        <f t="shared" si="17"/>
        <v>83286.942328484976</v>
      </c>
      <c r="E195" s="10" t="s">
        <v>1</v>
      </c>
      <c r="F195" s="10" t="s">
        <v>19</v>
      </c>
      <c r="G195" s="10">
        <v>100</v>
      </c>
      <c r="H195" s="10">
        <v>0</v>
      </c>
      <c r="I195" s="10" t="s">
        <v>144</v>
      </c>
      <c r="J195" s="10" t="s">
        <v>197</v>
      </c>
      <c r="K195" s="10" t="s">
        <v>29</v>
      </c>
      <c r="L195" s="2"/>
      <c r="M195" s="13"/>
      <c r="N195" s="13"/>
    </row>
    <row r="196" spans="1:14" ht="31.5" customHeight="1" x14ac:dyDescent="0.2">
      <c r="A196" s="2">
        <v>145</v>
      </c>
      <c r="B196" s="26" t="s">
        <v>213</v>
      </c>
      <c r="C196" s="6">
        <v>111345.14</v>
      </c>
      <c r="D196" s="6">
        <f t="shared" si="17"/>
        <v>52098.855358073517</v>
      </c>
      <c r="E196" s="10" t="s">
        <v>23</v>
      </c>
      <c r="F196" s="10" t="s">
        <v>19</v>
      </c>
      <c r="G196" s="10">
        <v>100</v>
      </c>
      <c r="H196" s="10">
        <v>0</v>
      </c>
      <c r="I196" s="10" t="s">
        <v>154</v>
      </c>
      <c r="J196" s="10" t="s">
        <v>197</v>
      </c>
      <c r="K196" s="10" t="s">
        <v>29</v>
      </c>
      <c r="L196" s="2"/>
      <c r="M196" s="13"/>
      <c r="N196" s="13"/>
    </row>
    <row r="197" spans="1:14" s="7" customFormat="1" ht="25.5" x14ac:dyDescent="0.2">
      <c r="A197" s="2">
        <v>146</v>
      </c>
      <c r="B197" s="9" t="s">
        <v>147</v>
      </c>
      <c r="C197" s="3">
        <v>143465.46</v>
      </c>
      <c r="D197" s="6">
        <f t="shared" si="17"/>
        <v>67128.087040166109</v>
      </c>
      <c r="E197" s="2" t="s">
        <v>1</v>
      </c>
      <c r="F197" s="2" t="s">
        <v>19</v>
      </c>
      <c r="G197" s="2">
        <v>100</v>
      </c>
      <c r="H197" s="2">
        <v>0</v>
      </c>
      <c r="I197" s="2" t="s">
        <v>58</v>
      </c>
      <c r="J197" s="2" t="s">
        <v>154</v>
      </c>
      <c r="K197" s="2" t="s">
        <v>29</v>
      </c>
      <c r="L197" s="2"/>
      <c r="M197" s="13"/>
      <c r="N197" s="13"/>
    </row>
    <row r="198" spans="1:14" s="7" customFormat="1" ht="25.5" x14ac:dyDescent="0.2">
      <c r="A198" s="2">
        <v>147</v>
      </c>
      <c r="B198" s="9" t="s">
        <v>171</v>
      </c>
      <c r="C198" s="3">
        <v>82996.25</v>
      </c>
      <c r="D198" s="6">
        <f t="shared" si="17"/>
        <v>38834.291501295069</v>
      </c>
      <c r="E198" s="2" t="s">
        <v>1</v>
      </c>
      <c r="F198" s="2" t="s">
        <v>19</v>
      </c>
      <c r="G198" s="2">
        <v>100</v>
      </c>
      <c r="H198" s="2">
        <v>0</v>
      </c>
      <c r="I198" s="2" t="s">
        <v>63</v>
      </c>
      <c r="J198" s="2" t="s">
        <v>168</v>
      </c>
      <c r="K198" s="2" t="s">
        <v>29</v>
      </c>
      <c r="L198" s="2"/>
      <c r="M198" s="13"/>
      <c r="N198" s="13"/>
    </row>
    <row r="199" spans="1:14" s="7" customFormat="1" ht="25.5" x14ac:dyDescent="0.2">
      <c r="A199" s="2">
        <v>148</v>
      </c>
      <c r="B199" s="9" t="s">
        <v>199</v>
      </c>
      <c r="C199" s="3">
        <v>21000</v>
      </c>
      <c r="D199" s="6">
        <f t="shared" si="17"/>
        <v>9825.9875780796883</v>
      </c>
      <c r="E199" s="2" t="s">
        <v>70</v>
      </c>
      <c r="F199" s="2" t="s">
        <v>19</v>
      </c>
      <c r="G199" s="2">
        <v>100</v>
      </c>
      <c r="H199" s="2">
        <v>0</v>
      </c>
      <c r="I199" s="2" t="s">
        <v>144</v>
      </c>
      <c r="J199" s="2" t="s">
        <v>154</v>
      </c>
      <c r="K199" s="2" t="s">
        <v>29</v>
      </c>
      <c r="L199" s="2"/>
      <c r="M199" s="13"/>
      <c r="N199" s="13"/>
    </row>
    <row r="200" spans="1:14" x14ac:dyDescent="0.2">
      <c r="A200" s="85" t="s">
        <v>14</v>
      </c>
      <c r="B200" s="86"/>
      <c r="C200" s="44"/>
      <c r="D200" s="45"/>
      <c r="E200" s="46"/>
      <c r="F200" s="46"/>
      <c r="G200" s="46"/>
      <c r="H200" s="46"/>
      <c r="I200" s="46"/>
      <c r="J200" s="47"/>
      <c r="K200" s="46"/>
      <c r="L200" s="48"/>
      <c r="M200" s="13"/>
      <c r="N200" s="13"/>
    </row>
    <row r="201" spans="1:14" s="19" customFormat="1" x14ac:dyDescent="0.2">
      <c r="A201" s="30">
        <v>149</v>
      </c>
      <c r="B201" s="26" t="s">
        <v>227</v>
      </c>
      <c r="C201" s="6">
        <v>96636.17</v>
      </c>
      <c r="D201" s="6">
        <f>C201/$N$3</f>
        <v>45216.466953009382</v>
      </c>
      <c r="E201" s="30" t="s">
        <v>23</v>
      </c>
      <c r="F201" s="30" t="s">
        <v>19</v>
      </c>
      <c r="G201" s="30">
        <v>100</v>
      </c>
      <c r="H201" s="30">
        <v>0</v>
      </c>
      <c r="I201" s="10" t="s">
        <v>32</v>
      </c>
      <c r="J201" s="10" t="s">
        <v>168</v>
      </c>
      <c r="K201" s="10" t="s">
        <v>29</v>
      </c>
      <c r="L201" s="10"/>
    </row>
    <row r="202" spans="1:14" s="20" customFormat="1" x14ac:dyDescent="0.2">
      <c r="A202" s="78" t="s">
        <v>74</v>
      </c>
      <c r="B202" s="79" t="s">
        <v>136</v>
      </c>
      <c r="C202" s="80">
        <f>SUM(C176:C201)</f>
        <v>3593854.62</v>
      </c>
      <c r="D202" s="80">
        <f>SUM(D176:D201)</f>
        <v>1681579.5644544906</v>
      </c>
      <c r="E202" s="81"/>
      <c r="F202" s="81"/>
      <c r="G202" s="81"/>
      <c r="H202" s="81"/>
      <c r="I202" s="81"/>
      <c r="J202" s="81"/>
      <c r="K202" s="81"/>
      <c r="L202" s="81"/>
      <c r="M202" s="19"/>
      <c r="N202" s="19"/>
    </row>
    <row r="203" spans="1:14" s="16" customFormat="1" ht="30.75" customHeight="1" x14ac:dyDescent="0.2">
      <c r="A203" s="99" t="s">
        <v>74</v>
      </c>
      <c r="B203" s="99"/>
      <c r="C203" s="21">
        <f>C24+C42+C54+C72+C88+C105+C151+C156+C161+C165+C173+C202</f>
        <v>20581106.110000003</v>
      </c>
      <c r="D203" s="21">
        <f>D24+D42+D54+D72+D88+D105+D151+D156+D161+D165+D173+D202</f>
        <v>9629985.3800000008</v>
      </c>
      <c r="E203" s="43"/>
      <c r="F203" s="40"/>
      <c r="G203" s="40"/>
      <c r="H203" s="40"/>
      <c r="I203" s="40"/>
      <c r="J203" s="40"/>
      <c r="K203" s="40"/>
      <c r="L203" s="41"/>
      <c r="M203" s="15"/>
      <c r="N203" s="15"/>
    </row>
    <row r="204" spans="1:14" x14ac:dyDescent="0.2">
      <c r="C204" s="17"/>
      <c r="M204" s="13"/>
      <c r="N204" s="13"/>
    </row>
    <row r="205" spans="1:14" ht="13.5" thickBot="1" x14ac:dyDescent="0.25">
      <c r="A205" s="16" t="s">
        <v>73</v>
      </c>
      <c r="C205" s="17"/>
      <c r="F205" s="42"/>
      <c r="M205" s="13"/>
      <c r="N205" s="13"/>
    </row>
    <row r="206" spans="1:14" x14ac:dyDescent="0.2">
      <c r="A206" s="13" t="s">
        <v>70</v>
      </c>
      <c r="B206" s="12" t="s">
        <v>71</v>
      </c>
      <c r="C206" s="51" t="s">
        <v>202</v>
      </c>
      <c r="D206" s="52">
        <f>10000000-D203</f>
        <v>370014.61999999918</v>
      </c>
      <c r="E206" s="53" t="s">
        <v>209</v>
      </c>
      <c r="F206" s="17"/>
      <c r="M206" s="13"/>
      <c r="N206" s="13"/>
    </row>
    <row r="207" spans="1:14" ht="13.5" thickBot="1" x14ac:dyDescent="0.25">
      <c r="A207" s="14" t="s">
        <v>23</v>
      </c>
      <c r="B207" s="11" t="s">
        <v>0</v>
      </c>
      <c r="C207" s="54"/>
      <c r="D207" s="55">
        <f>D206*N3</f>
        <v>790791.45564303151</v>
      </c>
      <c r="E207" s="56" t="s">
        <v>152</v>
      </c>
      <c r="F207" s="17"/>
      <c r="M207" s="13"/>
      <c r="N207" s="13"/>
    </row>
    <row r="208" spans="1:14" x14ac:dyDescent="0.2">
      <c r="A208" s="13" t="s">
        <v>66</v>
      </c>
      <c r="B208" s="12" t="s">
        <v>67</v>
      </c>
      <c r="C208" s="17"/>
      <c r="M208" s="13"/>
      <c r="N208" s="13"/>
    </row>
    <row r="209" spans="1:14" x14ac:dyDescent="0.2">
      <c r="A209" s="13" t="s">
        <v>68</v>
      </c>
      <c r="B209" s="12" t="s">
        <v>69</v>
      </c>
      <c r="C209" s="49"/>
      <c r="D209" s="49"/>
      <c r="E209" s="49"/>
      <c r="G209" s="13"/>
      <c r="M209" s="13"/>
      <c r="N209" s="13"/>
    </row>
    <row r="210" spans="1:14" x14ac:dyDescent="0.2">
      <c r="A210" s="13"/>
      <c r="B210" s="12"/>
      <c r="C210" s="62"/>
      <c r="D210" s="49"/>
      <c r="E210" s="13"/>
      <c r="F210" s="49"/>
      <c r="G210" s="13"/>
      <c r="M210" s="13"/>
      <c r="N210" s="13"/>
    </row>
    <row r="211" spans="1:14" x14ac:dyDescent="0.2">
      <c r="A211" s="15" t="s">
        <v>72</v>
      </c>
      <c r="B211" s="12"/>
      <c r="C211" s="49"/>
      <c r="D211" s="49"/>
      <c r="E211" s="49"/>
      <c r="F211" s="49"/>
      <c r="G211" s="13"/>
      <c r="M211" s="13"/>
      <c r="N211" s="13"/>
    </row>
    <row r="212" spans="1:14" x14ac:dyDescent="0.2">
      <c r="A212" s="14" t="s">
        <v>2</v>
      </c>
      <c r="B212" s="12" t="s">
        <v>25</v>
      </c>
      <c r="C212" s="63"/>
      <c r="D212" s="49"/>
      <c r="E212" s="49"/>
      <c r="F212" s="49"/>
      <c r="G212" s="49"/>
      <c r="M212" s="13"/>
      <c r="N212" s="13"/>
    </row>
    <row r="213" spans="1:14" x14ac:dyDescent="0.2">
      <c r="A213" s="14" t="s">
        <v>1</v>
      </c>
      <c r="B213" s="12" t="s">
        <v>26</v>
      </c>
      <c r="C213" s="49"/>
      <c r="D213" s="49"/>
      <c r="E213" s="49"/>
      <c r="F213" s="49"/>
      <c r="G213" s="49"/>
      <c r="L213" s="17"/>
      <c r="M213" s="13"/>
      <c r="N213" s="13"/>
    </row>
    <row r="214" spans="1:14" x14ac:dyDescent="0.2">
      <c r="A214" s="13" t="s">
        <v>30</v>
      </c>
      <c r="B214" s="12" t="s">
        <v>131</v>
      </c>
      <c r="C214" s="49"/>
      <c r="D214" s="49"/>
      <c r="E214" s="49"/>
      <c r="F214" s="13"/>
      <c r="G214" s="13"/>
      <c r="M214" s="13"/>
      <c r="N214" s="13"/>
    </row>
    <row r="215" spans="1:14" x14ac:dyDescent="0.2">
      <c r="C215" s="63"/>
      <c r="D215" s="49"/>
      <c r="E215" s="13"/>
      <c r="F215" s="13"/>
      <c r="G215" s="13"/>
      <c r="M215" s="13"/>
      <c r="N215" s="13"/>
    </row>
    <row r="216" spans="1:14" x14ac:dyDescent="0.2">
      <c r="C216" s="49"/>
      <c r="D216" s="49"/>
      <c r="E216" s="13"/>
      <c r="F216" s="49"/>
      <c r="G216" s="13"/>
      <c r="M216" s="13"/>
      <c r="N216" s="13"/>
    </row>
    <row r="217" spans="1:14" x14ac:dyDescent="0.2">
      <c r="C217" s="49"/>
      <c r="D217" s="49"/>
      <c r="E217" s="13"/>
      <c r="F217" s="49"/>
      <c r="G217" s="13"/>
      <c r="M217" s="13"/>
      <c r="N217" s="13"/>
    </row>
    <row r="218" spans="1:14" x14ac:dyDescent="0.2">
      <c r="C218" s="64"/>
      <c r="D218" s="49"/>
      <c r="E218" s="13"/>
      <c r="F218" s="49"/>
      <c r="G218" s="13"/>
      <c r="M218" s="13"/>
      <c r="N218" s="13"/>
    </row>
    <row r="219" spans="1:14" x14ac:dyDescent="0.2">
      <c r="C219" s="49"/>
      <c r="D219" s="49"/>
      <c r="E219" s="13"/>
      <c r="F219" s="49"/>
      <c r="G219" s="13"/>
      <c r="M219" s="13"/>
      <c r="N219" s="13"/>
    </row>
    <row r="220" spans="1:14" x14ac:dyDescent="0.2">
      <c r="C220" s="13"/>
      <c r="D220" s="49"/>
      <c r="E220" s="49"/>
      <c r="F220" s="49"/>
      <c r="G220" s="13"/>
      <c r="M220" s="13"/>
      <c r="N220" s="13"/>
    </row>
    <row r="221" spans="1:14" x14ac:dyDescent="0.2">
      <c r="C221" s="49"/>
      <c r="D221" s="49"/>
      <c r="E221" s="13"/>
      <c r="F221" s="49"/>
      <c r="G221" s="13"/>
      <c r="M221" s="13"/>
      <c r="N221" s="13"/>
    </row>
    <row r="222" spans="1:14" x14ac:dyDescent="0.2">
      <c r="E222" s="17"/>
      <c r="M222" s="13"/>
      <c r="N222" s="13"/>
    </row>
    <row r="223" spans="1:14" x14ac:dyDescent="0.2">
      <c r="M223" s="13"/>
      <c r="N223" s="13"/>
    </row>
    <row r="224" spans="1:14" x14ac:dyDescent="0.2">
      <c r="M224" s="13"/>
      <c r="N224" s="13"/>
    </row>
    <row r="225" spans="3:14" x14ac:dyDescent="0.2">
      <c r="M225" s="13"/>
      <c r="N225" s="13"/>
    </row>
    <row r="226" spans="3:14" x14ac:dyDescent="0.2">
      <c r="M226" s="13"/>
      <c r="N226" s="13"/>
    </row>
    <row r="227" spans="3:14" x14ac:dyDescent="0.2">
      <c r="C227" s="17"/>
      <c r="M227" s="13"/>
      <c r="N227" s="13"/>
    </row>
    <row r="228" spans="3:14" x14ac:dyDescent="0.2">
      <c r="M228" s="13"/>
      <c r="N228" s="13"/>
    </row>
    <row r="229" spans="3:14" x14ac:dyDescent="0.2">
      <c r="M229" s="13"/>
      <c r="N229" s="13"/>
    </row>
    <row r="230" spans="3:14" x14ac:dyDescent="0.2">
      <c r="M230" s="13"/>
      <c r="N230" s="13"/>
    </row>
    <row r="231" spans="3:14" x14ac:dyDescent="0.2">
      <c r="M231" s="13"/>
      <c r="N231" s="13"/>
    </row>
    <row r="232" spans="3:14" x14ac:dyDescent="0.2">
      <c r="M232" s="13"/>
      <c r="N232" s="13"/>
    </row>
    <row r="233" spans="3:14" x14ac:dyDescent="0.2">
      <c r="M233" s="13"/>
      <c r="N233" s="13"/>
    </row>
    <row r="234" spans="3:14" x14ac:dyDescent="0.2">
      <c r="M234" s="13"/>
      <c r="N234" s="13"/>
    </row>
    <row r="235" spans="3:14" x14ac:dyDescent="0.2">
      <c r="M235" s="13"/>
      <c r="N235" s="13"/>
    </row>
    <row r="236" spans="3:14" x14ac:dyDescent="0.2">
      <c r="M236" s="13"/>
      <c r="N236" s="13"/>
    </row>
    <row r="237" spans="3:14" x14ac:dyDescent="0.2">
      <c r="M237" s="13"/>
      <c r="N237" s="13"/>
    </row>
    <row r="238" spans="3:14" x14ac:dyDescent="0.2">
      <c r="M238" s="13"/>
      <c r="N238" s="13"/>
    </row>
    <row r="239" spans="3:14" x14ac:dyDescent="0.2">
      <c r="M239" s="13"/>
      <c r="N239" s="13"/>
    </row>
    <row r="240" spans="3:14" x14ac:dyDescent="0.2">
      <c r="M240" s="13"/>
      <c r="N240" s="13"/>
    </row>
    <row r="241" spans="13:14" x14ac:dyDescent="0.2">
      <c r="M241" s="13"/>
      <c r="N241" s="13"/>
    </row>
    <row r="242" spans="13:14" x14ac:dyDescent="0.2">
      <c r="M242" s="13"/>
      <c r="N242" s="13"/>
    </row>
    <row r="243" spans="13:14" x14ac:dyDescent="0.2">
      <c r="M243" s="13"/>
      <c r="N243" s="13"/>
    </row>
    <row r="244" spans="13:14" x14ac:dyDescent="0.2">
      <c r="M244" s="13"/>
      <c r="N244" s="13"/>
    </row>
    <row r="245" spans="13:14" x14ac:dyDescent="0.2">
      <c r="M245" s="13"/>
      <c r="N245" s="13"/>
    </row>
    <row r="246" spans="13:14" x14ac:dyDescent="0.2">
      <c r="M246" s="13"/>
      <c r="N246" s="13"/>
    </row>
    <row r="247" spans="13:14" x14ac:dyDescent="0.2">
      <c r="M247" s="13"/>
      <c r="N247" s="13"/>
    </row>
    <row r="248" spans="13:14" x14ac:dyDescent="0.2">
      <c r="M248" s="13"/>
      <c r="N248" s="13"/>
    </row>
    <row r="249" spans="13:14" x14ac:dyDescent="0.2">
      <c r="M249" s="13"/>
      <c r="N249" s="13"/>
    </row>
    <row r="250" spans="13:14" x14ac:dyDescent="0.2">
      <c r="M250" s="13"/>
      <c r="N250" s="13"/>
    </row>
    <row r="251" spans="13:14" x14ac:dyDescent="0.2">
      <c r="M251" s="13"/>
      <c r="N251" s="13"/>
    </row>
    <row r="252" spans="13:14" x14ac:dyDescent="0.2">
      <c r="M252" s="13"/>
      <c r="N252" s="13"/>
    </row>
    <row r="253" spans="13:14" x14ac:dyDescent="0.2">
      <c r="M253" s="13"/>
      <c r="N253" s="13"/>
    </row>
    <row r="254" spans="13:14" x14ac:dyDescent="0.2">
      <c r="M254" s="13"/>
      <c r="N254" s="13"/>
    </row>
    <row r="255" spans="13:14" x14ac:dyDescent="0.2">
      <c r="M255" s="13"/>
      <c r="N255" s="13"/>
    </row>
    <row r="256" spans="13:14" x14ac:dyDescent="0.2">
      <c r="M256" s="13"/>
      <c r="N256" s="13"/>
    </row>
    <row r="257" spans="13:14" x14ac:dyDescent="0.2">
      <c r="M257" s="13"/>
      <c r="N257" s="13"/>
    </row>
    <row r="258" spans="13:14" x14ac:dyDescent="0.2">
      <c r="M258" s="13"/>
      <c r="N258" s="13"/>
    </row>
    <row r="259" spans="13:14" x14ac:dyDescent="0.2">
      <c r="M259" s="13"/>
      <c r="N259" s="13"/>
    </row>
    <row r="260" spans="13:14" x14ac:dyDescent="0.2">
      <c r="M260" s="13"/>
      <c r="N260" s="13"/>
    </row>
    <row r="261" spans="13:14" x14ac:dyDescent="0.2">
      <c r="M261" s="13"/>
      <c r="N261" s="13"/>
    </row>
    <row r="262" spans="13:14" x14ac:dyDescent="0.2">
      <c r="M262" s="13"/>
      <c r="N262" s="13"/>
    </row>
    <row r="263" spans="13:14" x14ac:dyDescent="0.2">
      <c r="M263" s="13"/>
      <c r="N263" s="13"/>
    </row>
    <row r="264" spans="13:14" x14ac:dyDescent="0.2">
      <c r="M264" s="13"/>
      <c r="N264" s="13"/>
    </row>
    <row r="265" spans="13:14" x14ac:dyDescent="0.2">
      <c r="M265" s="13"/>
      <c r="N265" s="13"/>
    </row>
    <row r="266" spans="13:14" x14ac:dyDescent="0.2">
      <c r="M266" s="13"/>
      <c r="N266" s="13"/>
    </row>
    <row r="267" spans="13:14" x14ac:dyDescent="0.2">
      <c r="M267" s="13"/>
      <c r="N267" s="13"/>
    </row>
    <row r="268" spans="13:14" x14ac:dyDescent="0.2">
      <c r="M268" s="13"/>
      <c r="N268" s="13"/>
    </row>
    <row r="269" spans="13:14" x14ac:dyDescent="0.2">
      <c r="M269" s="13"/>
      <c r="N269" s="13"/>
    </row>
    <row r="270" spans="13:14" x14ac:dyDescent="0.2">
      <c r="M270" s="13"/>
      <c r="N270" s="13"/>
    </row>
    <row r="271" spans="13:14" x14ac:dyDescent="0.2">
      <c r="M271" s="13"/>
      <c r="N271" s="13"/>
    </row>
    <row r="272" spans="13:14" x14ac:dyDescent="0.2">
      <c r="M272" s="13"/>
      <c r="N272" s="13"/>
    </row>
    <row r="273" spans="13:14" x14ac:dyDescent="0.2">
      <c r="M273" s="13"/>
      <c r="N273" s="13"/>
    </row>
    <row r="274" spans="13:14" x14ac:dyDescent="0.2">
      <c r="M274" s="13"/>
      <c r="N274" s="13"/>
    </row>
    <row r="275" spans="13:14" x14ac:dyDescent="0.2">
      <c r="M275" s="13"/>
      <c r="N275" s="13"/>
    </row>
    <row r="276" spans="13:14" x14ac:dyDescent="0.2">
      <c r="M276" s="13"/>
      <c r="N276" s="13"/>
    </row>
    <row r="277" spans="13:14" x14ac:dyDescent="0.2">
      <c r="M277" s="13"/>
      <c r="N277" s="13"/>
    </row>
    <row r="278" spans="13:14" x14ac:dyDescent="0.2">
      <c r="M278" s="13"/>
      <c r="N278" s="13"/>
    </row>
    <row r="279" spans="13:14" x14ac:dyDescent="0.2">
      <c r="M279" s="13"/>
      <c r="N279" s="13"/>
    </row>
    <row r="280" spans="13:14" x14ac:dyDescent="0.2">
      <c r="M280" s="13"/>
      <c r="N280" s="13"/>
    </row>
    <row r="281" spans="13:14" x14ac:dyDescent="0.2">
      <c r="M281" s="13"/>
      <c r="N281" s="13"/>
    </row>
    <row r="282" spans="13:14" x14ac:dyDescent="0.2">
      <c r="M282" s="13"/>
      <c r="N282" s="13"/>
    </row>
  </sheetData>
  <mergeCells count="50">
    <mergeCell ref="A107:B107"/>
    <mergeCell ref="A118:B118"/>
    <mergeCell ref="A100:B100"/>
    <mergeCell ref="A145:B145"/>
    <mergeCell ref="A171:B171"/>
    <mergeCell ref="A152:L152"/>
    <mergeCell ref="A153:B153"/>
    <mergeCell ref="A166:L166"/>
    <mergeCell ref="A167:B167"/>
    <mergeCell ref="A162:L162"/>
    <mergeCell ref="A163:B163"/>
    <mergeCell ref="A157:L157"/>
    <mergeCell ref="A158:B158"/>
    <mergeCell ref="A155:B155"/>
    <mergeCell ref="A86:B86"/>
    <mergeCell ref="A36:B36"/>
    <mergeCell ref="A98:B98"/>
    <mergeCell ref="A106:L106"/>
    <mergeCell ref="A5:L5"/>
    <mergeCell ref="A6:B6"/>
    <mergeCell ref="A25:L25"/>
    <mergeCell ref="A73:L73"/>
    <mergeCell ref="A19:B19"/>
    <mergeCell ref="A26:B26"/>
    <mergeCell ref="A90:B90"/>
    <mergeCell ref="A74:B74"/>
    <mergeCell ref="A89:L89"/>
    <mergeCell ref="A69:B69"/>
    <mergeCell ref="A43:L43"/>
    <mergeCell ref="A44:B44"/>
    <mergeCell ref="A200:B200"/>
    <mergeCell ref="A203:B203"/>
    <mergeCell ref="A189:B189"/>
    <mergeCell ref="A174:L174"/>
    <mergeCell ref="A175:B175"/>
    <mergeCell ref="A51:B51"/>
    <mergeCell ref="A55:L55"/>
    <mergeCell ref="A56:B56"/>
    <mergeCell ref="A1:L1"/>
    <mergeCell ref="A2:L2"/>
    <mergeCell ref="A3:A4"/>
    <mergeCell ref="B3:B4"/>
    <mergeCell ref="C3:C4"/>
    <mergeCell ref="D3:D4"/>
    <mergeCell ref="E3:E4"/>
    <mergeCell ref="F3:F4"/>
    <mergeCell ref="G3:H3"/>
    <mergeCell ref="I3:J3"/>
    <mergeCell ref="K3:K4"/>
    <mergeCell ref="L3:L4"/>
  </mergeCells>
  <pageMargins left="0.51181102362204722" right="0.51181102362204722" top="0.78740157480314965" bottom="0.78740157480314965" header="0.31496062992125984" footer="0.31496062992125984"/>
  <pageSetup paperSize="9" scale="32" fitToHeight="3" orientation="portrait" r:id="rId1"/>
  <rowBreaks count="1" manualBreakCount="1">
    <brk id="88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2"/>
  <sheetViews>
    <sheetView showGridLines="0" zoomScale="90" zoomScaleNormal="90" workbookViewId="0">
      <pane xSplit="2" ySplit="6" topLeftCell="C202" activePane="bottomRight" state="frozen"/>
      <selection pane="topRight" activeCell="C1" sqref="C1"/>
      <selection pane="bottomLeft" activeCell="A7" sqref="A7"/>
      <selection pane="bottomRight" activeCell="A2" sqref="A2:L2"/>
    </sheetView>
  </sheetViews>
  <sheetFormatPr defaultRowHeight="12.75" x14ac:dyDescent="0.2"/>
  <cols>
    <col min="1" max="1" width="12.7109375" style="14" customWidth="1"/>
    <col min="2" max="2" width="47.42578125" style="11" customWidth="1"/>
    <col min="3" max="3" width="30.28515625" style="14" customWidth="1"/>
    <col min="4" max="4" width="18.5703125" style="17" customWidth="1"/>
    <col min="5" max="5" width="13.140625" style="14" customWidth="1"/>
    <col min="6" max="6" width="13.28515625" style="14" customWidth="1"/>
    <col min="7" max="7" width="12.5703125" style="14" customWidth="1"/>
    <col min="8" max="8" width="9.140625" style="14" customWidth="1"/>
    <col min="9" max="10" width="14" style="14" customWidth="1"/>
    <col min="11" max="11" width="14.85546875" style="14" customWidth="1"/>
    <col min="12" max="12" width="14.28515625" style="14" customWidth="1"/>
    <col min="13" max="13" width="3.140625" style="14" customWidth="1"/>
    <col min="14" max="14" width="6.28515625" style="14" customWidth="1"/>
    <col min="15" max="16384" width="9.140625" style="14"/>
  </cols>
  <sheetData>
    <row r="1" spans="1:14" ht="17.25" customHeight="1" x14ac:dyDescent="0.2">
      <c r="A1" s="90" t="s">
        <v>198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2"/>
      <c r="M1" s="13"/>
      <c r="N1" s="13"/>
    </row>
    <row r="2" spans="1:14" ht="18.75" customHeight="1" x14ac:dyDescent="0.2">
      <c r="A2" s="93" t="s">
        <v>20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5"/>
      <c r="M2" s="13"/>
      <c r="N2" s="18" t="s">
        <v>135</v>
      </c>
    </row>
    <row r="3" spans="1:14" ht="12.75" customHeight="1" x14ac:dyDescent="0.2">
      <c r="A3" s="96" t="s">
        <v>3</v>
      </c>
      <c r="B3" s="96" t="s">
        <v>15</v>
      </c>
      <c r="C3" s="96" t="s">
        <v>16</v>
      </c>
      <c r="D3" s="97" t="s">
        <v>22</v>
      </c>
      <c r="E3" s="96" t="s">
        <v>4</v>
      </c>
      <c r="F3" s="96" t="s">
        <v>9</v>
      </c>
      <c r="G3" s="98" t="s">
        <v>10</v>
      </c>
      <c r="H3" s="98"/>
      <c r="I3" s="98" t="s">
        <v>5</v>
      </c>
      <c r="J3" s="98"/>
      <c r="K3" s="96" t="s">
        <v>21</v>
      </c>
      <c r="L3" s="96" t="s">
        <v>6</v>
      </c>
      <c r="M3" s="13"/>
      <c r="N3" s="50">
        <v>2.1371897565643034</v>
      </c>
    </row>
    <row r="4" spans="1:14" ht="39.75" customHeight="1" x14ac:dyDescent="0.2">
      <c r="A4" s="96"/>
      <c r="B4" s="96"/>
      <c r="C4" s="96"/>
      <c r="D4" s="97"/>
      <c r="E4" s="96"/>
      <c r="F4" s="96"/>
      <c r="G4" s="83" t="s">
        <v>11</v>
      </c>
      <c r="H4" s="83" t="s">
        <v>12</v>
      </c>
      <c r="I4" s="82" t="s">
        <v>7</v>
      </c>
      <c r="J4" s="82" t="s">
        <v>8</v>
      </c>
      <c r="K4" s="96"/>
      <c r="L4" s="96"/>
      <c r="M4" s="13"/>
      <c r="N4" s="13"/>
    </row>
    <row r="5" spans="1:14" x14ac:dyDescent="0.2">
      <c r="A5" s="100" t="s">
        <v>76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3"/>
      <c r="N5" s="13"/>
    </row>
    <row r="6" spans="1:14" x14ac:dyDescent="0.2">
      <c r="A6" s="88" t="s">
        <v>13</v>
      </c>
      <c r="B6" s="89"/>
      <c r="C6" s="37"/>
      <c r="D6" s="38"/>
      <c r="E6" s="35"/>
      <c r="F6" s="35"/>
      <c r="G6" s="35"/>
      <c r="H6" s="35"/>
      <c r="I6" s="35"/>
      <c r="J6" s="39"/>
      <c r="K6" s="35"/>
      <c r="L6" s="36"/>
      <c r="M6" s="13"/>
      <c r="N6" s="13"/>
    </row>
    <row r="7" spans="1:14" s="13" customFormat="1" ht="28.5" customHeight="1" x14ac:dyDescent="0.2">
      <c r="A7" s="10">
        <v>1</v>
      </c>
      <c r="B7" s="27" t="s">
        <v>77</v>
      </c>
      <c r="C7" s="84">
        <v>159500</v>
      </c>
      <c r="D7" s="6">
        <f>C7/$N$3</f>
        <v>74630.715176367157</v>
      </c>
      <c r="E7" s="28" t="s">
        <v>1</v>
      </c>
      <c r="F7" s="28" t="s">
        <v>19</v>
      </c>
      <c r="G7" s="28">
        <v>100</v>
      </c>
      <c r="H7" s="28">
        <v>0</v>
      </c>
      <c r="I7" s="28" t="s">
        <v>58</v>
      </c>
      <c r="J7" s="28" t="s">
        <v>154</v>
      </c>
      <c r="K7" s="28" t="s">
        <v>29</v>
      </c>
      <c r="L7" s="10"/>
    </row>
    <row r="8" spans="1:14" s="13" customFormat="1" ht="25.5" x14ac:dyDescent="0.2">
      <c r="A8" s="10">
        <v>2</v>
      </c>
      <c r="B8" s="27" t="s">
        <v>78</v>
      </c>
      <c r="C8" s="6">
        <v>149920</v>
      </c>
      <c r="D8" s="6">
        <f t="shared" ref="D8:D18" si="0">C8/$N$3</f>
        <v>70148.193224081289</v>
      </c>
      <c r="E8" s="10" t="s">
        <v>1</v>
      </c>
      <c r="F8" s="10" t="s">
        <v>19</v>
      </c>
      <c r="G8" s="10">
        <v>100</v>
      </c>
      <c r="H8" s="10">
        <v>0</v>
      </c>
      <c r="I8" s="10" t="s">
        <v>34</v>
      </c>
      <c r="J8" s="10" t="s">
        <v>63</v>
      </c>
      <c r="K8" s="28" t="s">
        <v>29</v>
      </c>
      <c r="L8" s="10"/>
    </row>
    <row r="9" spans="1:14" s="13" customFormat="1" ht="25.5" x14ac:dyDescent="0.2">
      <c r="A9" s="10">
        <v>3</v>
      </c>
      <c r="B9" s="27" t="s">
        <v>187</v>
      </c>
      <c r="C9" s="6">
        <f>15000+65033.46</f>
        <v>80033.459999999992</v>
      </c>
      <c r="D9" s="6">
        <f t="shared" si="0"/>
        <v>37447.98970432084</v>
      </c>
      <c r="E9" s="10" t="s">
        <v>1</v>
      </c>
      <c r="F9" s="10" t="s">
        <v>19</v>
      </c>
      <c r="G9" s="10">
        <v>100</v>
      </c>
      <c r="H9" s="10">
        <v>0</v>
      </c>
      <c r="I9" s="10" t="s">
        <v>37</v>
      </c>
      <c r="J9" s="28" t="s">
        <v>63</v>
      </c>
      <c r="K9" s="28" t="s">
        <v>29</v>
      </c>
      <c r="L9" s="10"/>
    </row>
    <row r="10" spans="1:14" s="13" customFormat="1" ht="25.5" x14ac:dyDescent="0.2">
      <c r="A10" s="10">
        <v>4</v>
      </c>
      <c r="B10" s="27" t="s">
        <v>188</v>
      </c>
      <c r="C10" s="6">
        <v>96800</v>
      </c>
      <c r="D10" s="6">
        <f t="shared" si="0"/>
        <v>45293.12369324352</v>
      </c>
      <c r="E10" s="10" t="s">
        <v>70</v>
      </c>
      <c r="F10" s="10" t="s">
        <v>19</v>
      </c>
      <c r="G10" s="10">
        <v>100</v>
      </c>
      <c r="H10" s="10">
        <v>0</v>
      </c>
      <c r="I10" s="28" t="s">
        <v>154</v>
      </c>
      <c r="J10" s="28" t="s">
        <v>168</v>
      </c>
      <c r="K10" s="28" t="s">
        <v>29</v>
      </c>
      <c r="L10" s="10"/>
    </row>
    <row r="11" spans="1:14" s="13" customFormat="1" ht="25.5" x14ac:dyDescent="0.2">
      <c r="A11" s="10">
        <v>5</v>
      </c>
      <c r="B11" s="27" t="s">
        <v>122</v>
      </c>
      <c r="C11" s="6">
        <v>83650.62</v>
      </c>
      <c r="D11" s="6">
        <f t="shared" si="0"/>
        <v>39140.473953269728</v>
      </c>
      <c r="E11" s="10" t="s">
        <v>1</v>
      </c>
      <c r="F11" s="10" t="s">
        <v>19</v>
      </c>
      <c r="G11" s="10">
        <v>100</v>
      </c>
      <c r="H11" s="10">
        <v>0</v>
      </c>
      <c r="I11" s="10" t="s">
        <v>57</v>
      </c>
      <c r="J11" s="10" t="s">
        <v>62</v>
      </c>
      <c r="K11" s="10" t="s">
        <v>29</v>
      </c>
      <c r="L11" s="10"/>
    </row>
    <row r="12" spans="1:14" s="13" customFormat="1" ht="25.5" x14ac:dyDescent="0.2">
      <c r="A12" s="10">
        <v>6</v>
      </c>
      <c r="B12" s="27" t="s">
        <v>126</v>
      </c>
      <c r="C12" s="6">
        <v>76998.67</v>
      </c>
      <c r="D12" s="6">
        <f t="shared" si="0"/>
        <v>36027.998807078911</v>
      </c>
      <c r="E12" s="10" t="s">
        <v>1</v>
      </c>
      <c r="F12" s="10" t="s">
        <v>19</v>
      </c>
      <c r="G12" s="10">
        <v>100</v>
      </c>
      <c r="H12" s="10">
        <v>0</v>
      </c>
      <c r="I12" s="10" t="s">
        <v>58</v>
      </c>
      <c r="J12" s="28" t="s">
        <v>154</v>
      </c>
      <c r="K12" s="10" t="s">
        <v>29</v>
      </c>
      <c r="L12" s="10"/>
    </row>
    <row r="13" spans="1:14" s="13" customFormat="1" ht="25.5" x14ac:dyDescent="0.2">
      <c r="A13" s="10">
        <v>7</v>
      </c>
      <c r="B13" s="27" t="s">
        <v>80</v>
      </c>
      <c r="C13" s="6">
        <v>82500</v>
      </c>
      <c r="D13" s="6">
        <f t="shared" si="0"/>
        <v>38602.094056741633</v>
      </c>
      <c r="E13" s="10" t="s">
        <v>1</v>
      </c>
      <c r="F13" s="10" t="s">
        <v>19</v>
      </c>
      <c r="G13" s="10">
        <v>100</v>
      </c>
      <c r="H13" s="10">
        <v>0</v>
      </c>
      <c r="I13" s="10" t="s">
        <v>58</v>
      </c>
      <c r="J13" s="28" t="s">
        <v>154</v>
      </c>
      <c r="K13" s="28" t="s">
        <v>29</v>
      </c>
      <c r="L13" s="10"/>
    </row>
    <row r="14" spans="1:14" s="13" customFormat="1" ht="25.5" x14ac:dyDescent="0.2">
      <c r="A14" s="10">
        <v>8</v>
      </c>
      <c r="B14" s="27" t="s">
        <v>81</v>
      </c>
      <c r="C14" s="6">
        <v>60000</v>
      </c>
      <c r="D14" s="6">
        <f t="shared" si="0"/>
        <v>28074.250223084826</v>
      </c>
      <c r="E14" s="10" t="s">
        <v>1</v>
      </c>
      <c r="F14" s="10" t="s">
        <v>19</v>
      </c>
      <c r="G14" s="10">
        <v>100</v>
      </c>
      <c r="H14" s="10">
        <v>0</v>
      </c>
      <c r="I14" s="10" t="s">
        <v>58</v>
      </c>
      <c r="J14" s="28" t="s">
        <v>154</v>
      </c>
      <c r="K14" s="10" t="s">
        <v>29</v>
      </c>
      <c r="L14" s="10"/>
    </row>
    <row r="15" spans="1:14" s="13" customFormat="1" ht="25.5" x14ac:dyDescent="0.2">
      <c r="A15" s="10">
        <v>9</v>
      </c>
      <c r="B15" s="27" t="s">
        <v>82</v>
      </c>
      <c r="C15" s="6">
        <v>197500</v>
      </c>
      <c r="D15" s="6">
        <f t="shared" si="0"/>
        <v>92411.073650987557</v>
      </c>
      <c r="E15" s="10" t="s">
        <v>1</v>
      </c>
      <c r="F15" s="10" t="s">
        <v>18</v>
      </c>
      <c r="G15" s="10">
        <v>100</v>
      </c>
      <c r="H15" s="10">
        <v>0</v>
      </c>
      <c r="I15" s="10" t="s">
        <v>34</v>
      </c>
      <c r="J15" s="10" t="s">
        <v>62</v>
      </c>
      <c r="K15" s="28" t="s">
        <v>29</v>
      </c>
      <c r="L15" s="10"/>
    </row>
    <row r="16" spans="1:14" s="13" customFormat="1" ht="25.5" x14ac:dyDescent="0.2">
      <c r="A16" s="10">
        <v>10</v>
      </c>
      <c r="B16" s="27" t="s">
        <v>83</v>
      </c>
      <c r="C16" s="6">
        <v>402500</v>
      </c>
      <c r="D16" s="6">
        <f t="shared" si="0"/>
        <v>188331.42857986072</v>
      </c>
      <c r="E16" s="10" t="s">
        <v>2</v>
      </c>
      <c r="F16" s="10" t="s">
        <v>18</v>
      </c>
      <c r="G16" s="10">
        <v>100</v>
      </c>
      <c r="H16" s="10">
        <v>0</v>
      </c>
      <c r="I16" s="10" t="s">
        <v>34</v>
      </c>
      <c r="J16" s="28" t="s">
        <v>144</v>
      </c>
      <c r="K16" s="28" t="s">
        <v>29</v>
      </c>
      <c r="L16" s="10"/>
    </row>
    <row r="17" spans="1:14" s="13" customFormat="1" ht="25.5" x14ac:dyDescent="0.2">
      <c r="A17" s="10">
        <v>11</v>
      </c>
      <c r="B17" s="27" t="s">
        <v>84</v>
      </c>
      <c r="C17" s="6">
        <v>115790</v>
      </c>
      <c r="D17" s="6">
        <f t="shared" si="0"/>
        <v>54178.623888849863</v>
      </c>
      <c r="E17" s="10" t="s">
        <v>1</v>
      </c>
      <c r="F17" s="10" t="s">
        <v>19</v>
      </c>
      <c r="G17" s="10">
        <v>100</v>
      </c>
      <c r="H17" s="10">
        <v>0</v>
      </c>
      <c r="I17" s="10" t="s">
        <v>58</v>
      </c>
      <c r="J17" s="10" t="s">
        <v>62</v>
      </c>
      <c r="K17" s="28" t="s">
        <v>29</v>
      </c>
      <c r="L17" s="10"/>
    </row>
    <row r="18" spans="1:14" ht="35.25" customHeight="1" x14ac:dyDescent="0.2">
      <c r="A18" s="10">
        <v>12</v>
      </c>
      <c r="B18" s="27" t="s">
        <v>85</v>
      </c>
      <c r="C18" s="6">
        <v>167900</v>
      </c>
      <c r="D18" s="6">
        <f t="shared" si="0"/>
        <v>78561.110207599035</v>
      </c>
      <c r="E18" s="10" t="s">
        <v>1</v>
      </c>
      <c r="F18" s="10" t="s">
        <v>19</v>
      </c>
      <c r="G18" s="10">
        <v>100</v>
      </c>
      <c r="H18" s="10">
        <v>0</v>
      </c>
      <c r="I18" s="10" t="s">
        <v>57</v>
      </c>
      <c r="J18" s="10" t="s">
        <v>63</v>
      </c>
      <c r="K18" s="10" t="s">
        <v>29</v>
      </c>
      <c r="L18" s="10"/>
      <c r="M18" s="13"/>
      <c r="N18" s="13"/>
    </row>
    <row r="19" spans="1:14" x14ac:dyDescent="0.2">
      <c r="A19" s="85" t="s">
        <v>59</v>
      </c>
      <c r="B19" s="86"/>
      <c r="C19" s="60"/>
      <c r="D19" s="61"/>
      <c r="E19" s="65"/>
      <c r="F19" s="65"/>
      <c r="G19" s="65"/>
      <c r="H19" s="65"/>
      <c r="I19" s="65"/>
      <c r="J19" s="66"/>
      <c r="K19" s="65"/>
      <c r="L19" s="67"/>
      <c r="M19" s="57"/>
      <c r="N19" s="57"/>
    </row>
    <row r="20" spans="1:14" s="13" customFormat="1" ht="25.5" x14ac:dyDescent="0.2">
      <c r="A20" s="10">
        <v>13</v>
      </c>
      <c r="B20" s="27" t="s">
        <v>226</v>
      </c>
      <c r="C20" s="6">
        <v>129600</v>
      </c>
      <c r="D20" s="6">
        <f t="shared" ref="D20:D23" si="1">C20/$N$3</f>
        <v>60640.380481863227</v>
      </c>
      <c r="E20" s="10" t="s">
        <v>23</v>
      </c>
      <c r="F20" s="10" t="s">
        <v>19</v>
      </c>
      <c r="G20" s="10">
        <v>100</v>
      </c>
      <c r="H20" s="10">
        <v>0</v>
      </c>
      <c r="I20" s="28" t="s">
        <v>154</v>
      </c>
      <c r="J20" s="28" t="s">
        <v>168</v>
      </c>
      <c r="K20" s="28" t="s">
        <v>29</v>
      </c>
      <c r="L20" s="10"/>
    </row>
    <row r="21" spans="1:14" s="13" customFormat="1" ht="35.25" customHeight="1" x14ac:dyDescent="0.2">
      <c r="A21" s="10">
        <v>14</v>
      </c>
      <c r="B21" s="27" t="s">
        <v>217</v>
      </c>
      <c r="C21" s="6">
        <v>9702.9699999999993</v>
      </c>
      <c r="D21" s="6">
        <f t="shared" si="1"/>
        <v>4540.0601281180889</v>
      </c>
      <c r="E21" s="10" t="s">
        <v>23</v>
      </c>
      <c r="F21" s="10" t="s">
        <v>19</v>
      </c>
      <c r="G21" s="10">
        <v>100</v>
      </c>
      <c r="H21" s="10">
        <v>0</v>
      </c>
      <c r="I21" s="10" t="s">
        <v>63</v>
      </c>
      <c r="J21" s="10" t="s">
        <v>168</v>
      </c>
      <c r="K21" s="10" t="s">
        <v>29</v>
      </c>
      <c r="L21" s="10"/>
    </row>
    <row r="22" spans="1:14" s="13" customFormat="1" ht="27.75" customHeight="1" x14ac:dyDescent="0.2">
      <c r="A22" s="10">
        <v>15</v>
      </c>
      <c r="B22" s="27" t="s">
        <v>156</v>
      </c>
      <c r="C22" s="6">
        <v>14846.1</v>
      </c>
      <c r="D22" s="6">
        <f t="shared" si="1"/>
        <v>6946.552103948994</v>
      </c>
      <c r="E22" s="10" t="s">
        <v>23</v>
      </c>
      <c r="F22" s="10" t="s">
        <v>19</v>
      </c>
      <c r="G22" s="10">
        <v>100</v>
      </c>
      <c r="H22" s="10">
        <v>0</v>
      </c>
      <c r="I22" s="10" t="s">
        <v>154</v>
      </c>
      <c r="J22" s="10" t="s">
        <v>154</v>
      </c>
      <c r="K22" s="10" t="s">
        <v>29</v>
      </c>
      <c r="L22" s="10"/>
    </row>
    <row r="23" spans="1:14" s="13" customFormat="1" ht="21.75" customHeight="1" x14ac:dyDescent="0.2">
      <c r="A23" s="10">
        <v>16</v>
      </c>
      <c r="B23" s="27" t="s">
        <v>157</v>
      </c>
      <c r="C23" s="29">
        <v>46683.92</v>
      </c>
      <c r="D23" s="6">
        <f t="shared" si="1"/>
        <v>21843.600857907903</v>
      </c>
      <c r="E23" s="10" t="s">
        <v>23</v>
      </c>
      <c r="F23" s="10" t="s">
        <v>19</v>
      </c>
      <c r="G23" s="10">
        <v>100</v>
      </c>
      <c r="H23" s="10">
        <v>0</v>
      </c>
      <c r="I23" s="10" t="s">
        <v>37</v>
      </c>
      <c r="J23" s="10" t="s">
        <v>197</v>
      </c>
      <c r="K23" s="10" t="s">
        <v>29</v>
      </c>
      <c r="L23" s="10"/>
    </row>
    <row r="24" spans="1:14" s="7" customFormat="1" x14ac:dyDescent="0.2">
      <c r="A24" s="68" t="s">
        <v>74</v>
      </c>
      <c r="B24" s="69" t="s">
        <v>76</v>
      </c>
      <c r="C24" s="70">
        <f>SUM(C7:C23)</f>
        <v>1873925.74</v>
      </c>
      <c r="D24" s="70">
        <f>SUM(D7:D23)</f>
        <v>876817.66873732337</v>
      </c>
      <c r="E24" s="71"/>
      <c r="F24" s="71"/>
      <c r="G24" s="71"/>
      <c r="H24" s="71"/>
      <c r="I24" s="71"/>
      <c r="J24" s="71"/>
      <c r="K24" s="71"/>
      <c r="L24" s="72"/>
      <c r="M24" s="13"/>
      <c r="N24" s="13"/>
    </row>
    <row r="25" spans="1:14" s="7" customFormat="1" x14ac:dyDescent="0.2">
      <c r="A25" s="87" t="s">
        <v>86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13"/>
      <c r="N25" s="13"/>
    </row>
    <row r="26" spans="1:14" x14ac:dyDescent="0.2">
      <c r="A26" s="88" t="s">
        <v>13</v>
      </c>
      <c r="B26" s="89"/>
      <c r="C26" s="37"/>
      <c r="D26" s="38"/>
      <c r="E26" s="35"/>
      <c r="F26" s="35"/>
      <c r="G26" s="35"/>
      <c r="H26" s="35"/>
      <c r="I26" s="35"/>
      <c r="J26" s="39"/>
      <c r="K26" s="35"/>
      <c r="L26" s="36"/>
      <c r="M26" s="13"/>
      <c r="N26" s="13"/>
    </row>
    <row r="27" spans="1:14" s="13" customFormat="1" x14ac:dyDescent="0.2">
      <c r="A27" s="10">
        <v>17</v>
      </c>
      <c r="B27" s="27" t="s">
        <v>87</v>
      </c>
      <c r="C27" s="29">
        <v>189520</v>
      </c>
      <c r="D27" s="6">
        <f t="shared" ref="D27:D35" si="2">C27/$N$3</f>
        <v>88677.198371317267</v>
      </c>
      <c r="E27" s="10" t="s">
        <v>1</v>
      </c>
      <c r="F27" s="2" t="s">
        <v>19</v>
      </c>
      <c r="G27" s="10">
        <v>100</v>
      </c>
      <c r="H27" s="10">
        <v>0</v>
      </c>
      <c r="I27" s="10" t="s">
        <v>58</v>
      </c>
      <c r="J27" s="10" t="s">
        <v>63</v>
      </c>
      <c r="K27" s="28" t="s">
        <v>29</v>
      </c>
      <c r="L27" s="10"/>
    </row>
    <row r="28" spans="1:14" s="13" customFormat="1" x14ac:dyDescent="0.2">
      <c r="A28" s="10">
        <v>18</v>
      </c>
      <c r="B28" s="27" t="s">
        <v>88</v>
      </c>
      <c r="C28" s="29">
        <v>288219.06</v>
      </c>
      <c r="D28" s="6">
        <f t="shared" si="2"/>
        <v>134858.90015837163</v>
      </c>
      <c r="E28" s="10" t="s">
        <v>1</v>
      </c>
      <c r="F28" s="2" t="s">
        <v>19</v>
      </c>
      <c r="G28" s="10">
        <v>100</v>
      </c>
      <c r="H28" s="10">
        <v>0</v>
      </c>
      <c r="I28" s="10" t="s">
        <v>58</v>
      </c>
      <c r="J28" s="10" t="s">
        <v>63</v>
      </c>
      <c r="K28" s="28" t="s">
        <v>29</v>
      </c>
      <c r="L28" s="10"/>
    </row>
    <row r="29" spans="1:14" ht="25.5" x14ac:dyDescent="0.2">
      <c r="A29" s="2">
        <v>19</v>
      </c>
      <c r="B29" s="9" t="s">
        <v>101</v>
      </c>
      <c r="C29" s="5">
        <v>205060.66</v>
      </c>
      <c r="D29" s="6">
        <f t="shared" si="2"/>
        <v>95948.7379958487</v>
      </c>
      <c r="E29" s="2" t="s">
        <v>1</v>
      </c>
      <c r="F29" s="2" t="s">
        <v>19</v>
      </c>
      <c r="G29" s="2">
        <v>100</v>
      </c>
      <c r="H29" s="2">
        <v>0</v>
      </c>
      <c r="I29" s="2" t="s">
        <v>37</v>
      </c>
      <c r="J29" s="2" t="s">
        <v>144</v>
      </c>
      <c r="K29" s="28" t="s">
        <v>29</v>
      </c>
      <c r="L29" s="10"/>
      <c r="M29" s="13"/>
      <c r="N29" s="13"/>
    </row>
    <row r="30" spans="1:14" x14ac:dyDescent="0.2">
      <c r="A30" s="10">
        <v>20</v>
      </c>
      <c r="B30" s="27" t="s">
        <v>89</v>
      </c>
      <c r="C30" s="29">
        <v>497500</v>
      </c>
      <c r="D30" s="6">
        <f t="shared" si="2"/>
        <v>232782.32476641168</v>
      </c>
      <c r="E30" s="10" t="s">
        <v>70</v>
      </c>
      <c r="F30" s="10" t="s">
        <v>18</v>
      </c>
      <c r="G30" s="10">
        <v>100</v>
      </c>
      <c r="H30" s="10">
        <v>0</v>
      </c>
      <c r="I30" s="10" t="s">
        <v>57</v>
      </c>
      <c r="J30" s="10" t="s">
        <v>197</v>
      </c>
      <c r="K30" s="10" t="s">
        <v>29</v>
      </c>
      <c r="L30" s="10"/>
      <c r="M30" s="13"/>
      <c r="N30" s="13"/>
    </row>
    <row r="31" spans="1:14" x14ac:dyDescent="0.2">
      <c r="A31" s="10">
        <v>21</v>
      </c>
      <c r="B31" s="27" t="s">
        <v>140</v>
      </c>
      <c r="C31" s="29">
        <v>287049.7</v>
      </c>
      <c r="D31" s="6">
        <f t="shared" si="2"/>
        <v>134311.75173769053</v>
      </c>
      <c r="E31" s="10" t="s">
        <v>2</v>
      </c>
      <c r="F31" s="10" t="s">
        <v>19</v>
      </c>
      <c r="G31" s="10">
        <v>100</v>
      </c>
      <c r="H31" s="10">
        <v>0</v>
      </c>
      <c r="I31" s="10" t="s">
        <v>57</v>
      </c>
      <c r="J31" s="10" t="s">
        <v>144</v>
      </c>
      <c r="K31" s="10" t="s">
        <v>29</v>
      </c>
      <c r="L31" s="10"/>
      <c r="M31" s="13"/>
      <c r="N31" s="13"/>
    </row>
    <row r="32" spans="1:14" ht="27" customHeight="1" x14ac:dyDescent="0.2">
      <c r="A32" s="2">
        <v>22</v>
      </c>
      <c r="B32" s="8" t="s">
        <v>141</v>
      </c>
      <c r="C32" s="5">
        <v>240474.25</v>
      </c>
      <c r="D32" s="6">
        <f t="shared" si="2"/>
        <v>112518.90444514428</v>
      </c>
      <c r="E32" s="2" t="s">
        <v>1</v>
      </c>
      <c r="F32" s="2" t="s">
        <v>19</v>
      </c>
      <c r="G32" s="2">
        <v>100</v>
      </c>
      <c r="H32" s="2">
        <v>0</v>
      </c>
      <c r="I32" s="2" t="s">
        <v>37</v>
      </c>
      <c r="J32" s="2" t="s">
        <v>144</v>
      </c>
      <c r="K32" s="2" t="s">
        <v>29</v>
      </c>
      <c r="L32" s="10"/>
      <c r="M32" s="13"/>
      <c r="N32" s="13"/>
    </row>
    <row r="33" spans="1:14" ht="25.5" x14ac:dyDescent="0.2">
      <c r="A33" s="10">
        <v>23</v>
      </c>
      <c r="B33" s="27" t="s">
        <v>127</v>
      </c>
      <c r="C33" s="29">
        <v>114226.38</v>
      </c>
      <c r="D33" s="6">
        <f t="shared" si="2"/>
        <v>53446.999569952874</v>
      </c>
      <c r="E33" s="10" t="s">
        <v>1</v>
      </c>
      <c r="F33" s="10" t="s">
        <v>19</v>
      </c>
      <c r="G33" s="10">
        <v>100</v>
      </c>
      <c r="H33" s="10">
        <v>0</v>
      </c>
      <c r="I33" s="10" t="s">
        <v>34</v>
      </c>
      <c r="J33" s="10" t="s">
        <v>168</v>
      </c>
      <c r="K33" s="10" t="s">
        <v>29</v>
      </c>
      <c r="L33" s="10"/>
      <c r="M33" s="13"/>
      <c r="N33" s="13"/>
    </row>
    <row r="34" spans="1:14" ht="25.5" x14ac:dyDescent="0.2">
      <c r="A34" s="2">
        <v>24</v>
      </c>
      <c r="B34" s="27" t="s">
        <v>128</v>
      </c>
      <c r="C34" s="29">
        <v>398256.33</v>
      </c>
      <c r="D34" s="6">
        <f t="shared" si="2"/>
        <v>186345.79768912407</v>
      </c>
      <c r="E34" s="10" t="s">
        <v>1</v>
      </c>
      <c r="F34" s="10" t="s">
        <v>19</v>
      </c>
      <c r="G34" s="10">
        <v>100</v>
      </c>
      <c r="H34" s="10">
        <v>0</v>
      </c>
      <c r="I34" s="10" t="s">
        <v>37</v>
      </c>
      <c r="J34" s="10" t="s">
        <v>168</v>
      </c>
      <c r="K34" s="10" t="s">
        <v>29</v>
      </c>
      <c r="L34" s="10"/>
      <c r="M34" s="13"/>
      <c r="N34" s="13"/>
    </row>
    <row r="35" spans="1:14" ht="38.25" x14ac:dyDescent="0.2">
      <c r="A35" s="10">
        <v>25</v>
      </c>
      <c r="B35" s="8" t="s">
        <v>142</v>
      </c>
      <c r="C35" s="5">
        <v>154175.96</v>
      </c>
      <c r="D35" s="6">
        <f t="shared" si="2"/>
        <v>72139.574657071949</v>
      </c>
      <c r="E35" s="2" t="s">
        <v>1</v>
      </c>
      <c r="F35" s="2" t="s">
        <v>19</v>
      </c>
      <c r="G35" s="2">
        <v>100</v>
      </c>
      <c r="H35" s="2">
        <v>0</v>
      </c>
      <c r="I35" s="2" t="s">
        <v>37</v>
      </c>
      <c r="J35" s="2" t="s">
        <v>79</v>
      </c>
      <c r="K35" s="2" t="s">
        <v>29</v>
      </c>
      <c r="L35" s="10"/>
      <c r="M35" s="13"/>
      <c r="N35" s="13"/>
    </row>
    <row r="36" spans="1:14" x14ac:dyDescent="0.2">
      <c r="A36" s="85" t="s">
        <v>59</v>
      </c>
      <c r="B36" s="86"/>
      <c r="C36" s="44"/>
      <c r="D36" s="45"/>
      <c r="E36" s="46"/>
      <c r="F36" s="46"/>
      <c r="G36" s="46"/>
      <c r="H36" s="46"/>
      <c r="I36" s="46"/>
      <c r="J36" s="47"/>
      <c r="K36" s="46"/>
      <c r="L36" s="48"/>
      <c r="M36" s="13"/>
      <c r="N36" s="13"/>
    </row>
    <row r="37" spans="1:14" s="13" customFormat="1" x14ac:dyDescent="0.2">
      <c r="A37" s="10">
        <v>26</v>
      </c>
      <c r="B37" s="27" t="s">
        <v>219</v>
      </c>
      <c r="C37" s="29">
        <v>31740</v>
      </c>
      <c r="D37" s="6">
        <f t="shared" ref="D37:D41" si="3">C37/$N$3</f>
        <v>14851.278368011874</v>
      </c>
      <c r="E37" s="10" t="s">
        <v>70</v>
      </c>
      <c r="F37" s="10" t="s">
        <v>19</v>
      </c>
      <c r="G37" s="10">
        <v>100</v>
      </c>
      <c r="H37" s="10">
        <v>0</v>
      </c>
      <c r="I37" s="10" t="s">
        <v>34</v>
      </c>
      <c r="J37" s="10" t="s">
        <v>34</v>
      </c>
      <c r="K37" s="10" t="s">
        <v>29</v>
      </c>
      <c r="L37" s="10"/>
    </row>
    <row r="38" spans="1:14" s="13" customFormat="1" ht="33.75" customHeight="1" x14ac:dyDescent="0.2">
      <c r="A38" s="10">
        <v>27</v>
      </c>
      <c r="B38" s="27" t="s">
        <v>218</v>
      </c>
      <c r="C38" s="29">
        <v>23911.33</v>
      </c>
      <c r="D38" s="6">
        <f t="shared" si="3"/>
        <v>11188.211026445915</v>
      </c>
      <c r="E38" s="10" t="s">
        <v>1</v>
      </c>
      <c r="F38" s="10" t="s">
        <v>19</v>
      </c>
      <c r="G38" s="10">
        <v>100</v>
      </c>
      <c r="H38" s="10">
        <v>0</v>
      </c>
      <c r="I38" s="10" t="s">
        <v>34</v>
      </c>
      <c r="J38" s="10" t="s">
        <v>134</v>
      </c>
      <c r="K38" s="10" t="s">
        <v>29</v>
      </c>
      <c r="L38" s="10"/>
    </row>
    <row r="39" spans="1:14" s="13" customFormat="1" ht="21.75" customHeight="1" x14ac:dyDescent="0.2">
      <c r="A39" s="10">
        <v>28</v>
      </c>
      <c r="B39" s="27" t="s">
        <v>157</v>
      </c>
      <c r="C39" s="29">
        <v>20063.849999999999</v>
      </c>
      <c r="D39" s="6">
        <f t="shared" si="3"/>
        <v>9387.9590889740066</v>
      </c>
      <c r="E39" s="10" t="s">
        <v>23</v>
      </c>
      <c r="F39" s="10" t="s">
        <v>19</v>
      </c>
      <c r="G39" s="10">
        <v>100</v>
      </c>
      <c r="H39" s="10">
        <v>0</v>
      </c>
      <c r="I39" s="10" t="s">
        <v>58</v>
      </c>
      <c r="J39" s="10" t="s">
        <v>197</v>
      </c>
      <c r="K39" s="10" t="s">
        <v>29</v>
      </c>
      <c r="L39" s="10"/>
    </row>
    <row r="40" spans="1:14" s="13" customFormat="1" ht="28.5" customHeight="1" x14ac:dyDescent="0.2">
      <c r="A40" s="10">
        <v>29</v>
      </c>
      <c r="B40" s="27" t="s">
        <v>132</v>
      </c>
      <c r="C40" s="29">
        <v>89898.46</v>
      </c>
      <c r="D40" s="6">
        <f t="shared" si="3"/>
        <v>42063.864345166374</v>
      </c>
      <c r="E40" s="10" t="s">
        <v>1</v>
      </c>
      <c r="F40" s="10" t="s">
        <v>19</v>
      </c>
      <c r="G40" s="10">
        <v>100</v>
      </c>
      <c r="H40" s="10">
        <v>0</v>
      </c>
      <c r="I40" s="10" t="s">
        <v>58</v>
      </c>
      <c r="J40" s="10" t="s">
        <v>58</v>
      </c>
      <c r="K40" s="10" t="s">
        <v>29</v>
      </c>
      <c r="L40" s="10"/>
    </row>
    <row r="41" spans="1:14" s="13" customFormat="1" ht="27.75" customHeight="1" x14ac:dyDescent="0.2">
      <c r="A41" s="10">
        <v>30</v>
      </c>
      <c r="B41" s="27" t="s">
        <v>156</v>
      </c>
      <c r="C41" s="6">
        <v>42352.66</v>
      </c>
      <c r="D41" s="6">
        <f t="shared" si="3"/>
        <v>19816.986240887265</v>
      </c>
      <c r="E41" s="10" t="s">
        <v>23</v>
      </c>
      <c r="F41" s="10" t="s">
        <v>19</v>
      </c>
      <c r="G41" s="10">
        <v>100</v>
      </c>
      <c r="H41" s="10">
        <v>0</v>
      </c>
      <c r="I41" s="10" t="s">
        <v>57</v>
      </c>
      <c r="J41" s="10" t="s">
        <v>154</v>
      </c>
      <c r="K41" s="10" t="s">
        <v>29</v>
      </c>
      <c r="L41" s="10"/>
    </row>
    <row r="42" spans="1:14" x14ac:dyDescent="0.2">
      <c r="A42" s="68" t="s">
        <v>74</v>
      </c>
      <c r="B42" s="69" t="s">
        <v>86</v>
      </c>
      <c r="C42" s="70">
        <f>SUM(C27:C41)</f>
        <v>2582448.64</v>
      </c>
      <c r="D42" s="70">
        <f>SUM(D27:D41)</f>
        <v>1208338.4884604181</v>
      </c>
      <c r="E42" s="71"/>
      <c r="F42" s="71"/>
      <c r="G42" s="71"/>
      <c r="H42" s="71"/>
      <c r="I42" s="71"/>
      <c r="J42" s="71"/>
      <c r="K42" s="71"/>
      <c r="L42" s="72"/>
      <c r="M42" s="13"/>
      <c r="N42" s="13"/>
    </row>
    <row r="43" spans="1:14" x14ac:dyDescent="0.2">
      <c r="A43" s="87" t="s">
        <v>90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13"/>
      <c r="N43" s="13"/>
    </row>
    <row r="44" spans="1:14" x14ac:dyDescent="0.2">
      <c r="A44" s="88" t="s">
        <v>13</v>
      </c>
      <c r="B44" s="89"/>
      <c r="C44" s="37"/>
      <c r="D44" s="38"/>
      <c r="E44" s="35"/>
      <c r="F44" s="35"/>
      <c r="G44" s="35"/>
      <c r="H44" s="35"/>
      <c r="I44" s="35"/>
      <c r="J44" s="39"/>
      <c r="K44" s="35"/>
      <c r="L44" s="36"/>
      <c r="M44" s="13"/>
      <c r="N44" s="13"/>
    </row>
    <row r="45" spans="1:14" s="13" customFormat="1" ht="25.5" x14ac:dyDescent="0.2">
      <c r="A45" s="10">
        <v>31</v>
      </c>
      <c r="B45" s="27" t="s">
        <v>91</v>
      </c>
      <c r="C45" s="29">
        <v>300000</v>
      </c>
      <c r="D45" s="6">
        <f t="shared" ref="D45:D50" si="4">C45/$N$3</f>
        <v>140371.25111542412</v>
      </c>
      <c r="E45" s="10" t="s">
        <v>2</v>
      </c>
      <c r="F45" s="10" t="s">
        <v>19</v>
      </c>
      <c r="G45" s="10">
        <v>100</v>
      </c>
      <c r="H45" s="10">
        <v>0</v>
      </c>
      <c r="I45" s="10" t="s">
        <v>37</v>
      </c>
      <c r="J45" s="10" t="s">
        <v>144</v>
      </c>
      <c r="K45" s="28" t="s">
        <v>29</v>
      </c>
      <c r="L45" s="10"/>
    </row>
    <row r="46" spans="1:14" s="13" customFormat="1" ht="25.5" x14ac:dyDescent="0.2">
      <c r="A46" s="10">
        <v>32</v>
      </c>
      <c r="B46" s="26" t="s">
        <v>124</v>
      </c>
      <c r="C46" s="29">
        <v>134453.70000000001</v>
      </c>
      <c r="D46" s="6">
        <f t="shared" si="4"/>
        <v>62911.446953659673</v>
      </c>
      <c r="E46" s="10" t="s">
        <v>1</v>
      </c>
      <c r="F46" s="10" t="s">
        <v>19</v>
      </c>
      <c r="G46" s="10">
        <v>100</v>
      </c>
      <c r="H46" s="10">
        <v>0</v>
      </c>
      <c r="I46" s="10" t="s">
        <v>58</v>
      </c>
      <c r="J46" s="10" t="s">
        <v>154</v>
      </c>
      <c r="K46" s="28" t="s">
        <v>29</v>
      </c>
      <c r="L46" s="10"/>
    </row>
    <row r="47" spans="1:14" ht="22.5" customHeight="1" x14ac:dyDescent="0.2">
      <c r="A47" s="10">
        <v>33</v>
      </c>
      <c r="B47" s="27" t="s">
        <v>92</v>
      </c>
      <c r="C47" s="29">
        <v>85000</v>
      </c>
      <c r="D47" s="6">
        <f t="shared" si="4"/>
        <v>39771.8544827035</v>
      </c>
      <c r="E47" s="10" t="s">
        <v>1</v>
      </c>
      <c r="F47" s="10" t="s">
        <v>19</v>
      </c>
      <c r="G47" s="10">
        <v>100</v>
      </c>
      <c r="H47" s="10">
        <v>0</v>
      </c>
      <c r="I47" s="10" t="s">
        <v>58</v>
      </c>
      <c r="J47" s="10" t="s">
        <v>144</v>
      </c>
      <c r="K47" s="10" t="s">
        <v>29</v>
      </c>
      <c r="L47" s="10"/>
      <c r="M47" s="13"/>
      <c r="N47" s="13"/>
    </row>
    <row r="48" spans="1:14" ht="27" customHeight="1" x14ac:dyDescent="0.2">
      <c r="A48" s="10">
        <v>34</v>
      </c>
      <c r="B48" s="27" t="s">
        <v>93</v>
      </c>
      <c r="C48" s="29">
        <f>90000 +58500</f>
        <v>148500</v>
      </c>
      <c r="D48" s="6">
        <f t="shared" si="4"/>
        <v>69483.769302134941</v>
      </c>
      <c r="E48" s="10" t="s">
        <v>1</v>
      </c>
      <c r="F48" s="10" t="s">
        <v>19</v>
      </c>
      <c r="G48" s="10">
        <v>100</v>
      </c>
      <c r="H48" s="10">
        <v>0</v>
      </c>
      <c r="I48" s="10" t="s">
        <v>58</v>
      </c>
      <c r="J48" s="10" t="s">
        <v>154</v>
      </c>
      <c r="K48" s="10" t="s">
        <v>29</v>
      </c>
      <c r="L48" s="10"/>
      <c r="M48" s="13"/>
      <c r="N48" s="13"/>
    </row>
    <row r="49" spans="1:14" x14ac:dyDescent="0.2">
      <c r="A49" s="10">
        <v>35</v>
      </c>
      <c r="B49" s="27" t="s">
        <v>94</v>
      </c>
      <c r="C49" s="29">
        <v>205000</v>
      </c>
      <c r="D49" s="6">
        <f t="shared" si="4"/>
        <v>95920.354928873159</v>
      </c>
      <c r="E49" s="10" t="s">
        <v>1</v>
      </c>
      <c r="F49" s="10" t="s">
        <v>19</v>
      </c>
      <c r="G49" s="10">
        <v>100</v>
      </c>
      <c r="H49" s="10">
        <v>0</v>
      </c>
      <c r="I49" s="10" t="s">
        <v>57</v>
      </c>
      <c r="J49" s="10" t="s">
        <v>133</v>
      </c>
      <c r="K49" s="10" t="s">
        <v>29</v>
      </c>
      <c r="L49" s="10"/>
      <c r="M49" s="13"/>
      <c r="N49" s="13"/>
    </row>
    <row r="50" spans="1:14" ht="25.5" x14ac:dyDescent="0.2">
      <c r="A50" s="10">
        <v>36</v>
      </c>
      <c r="B50" s="27" t="s">
        <v>85</v>
      </c>
      <c r="C50" s="29">
        <v>48206.79</v>
      </c>
      <c r="D50" s="6">
        <f t="shared" si="4"/>
        <v>22556.158081861722</v>
      </c>
      <c r="E50" s="10" t="s">
        <v>1</v>
      </c>
      <c r="F50" s="10" t="s">
        <v>19</v>
      </c>
      <c r="G50" s="10">
        <v>100</v>
      </c>
      <c r="H50" s="10">
        <v>0</v>
      </c>
      <c r="I50" s="10" t="s">
        <v>34</v>
      </c>
      <c r="J50" s="10" t="s">
        <v>37</v>
      </c>
      <c r="K50" s="10" t="s">
        <v>29</v>
      </c>
      <c r="L50" s="10"/>
      <c r="M50" s="13"/>
      <c r="N50" s="13"/>
    </row>
    <row r="51" spans="1:14" x14ac:dyDescent="0.2">
      <c r="A51" s="85" t="s">
        <v>59</v>
      </c>
      <c r="B51" s="86"/>
      <c r="C51" s="44"/>
      <c r="D51" s="45"/>
      <c r="E51" s="46"/>
      <c r="F51" s="46"/>
      <c r="G51" s="46"/>
      <c r="H51" s="46"/>
      <c r="I51" s="46"/>
      <c r="J51" s="47"/>
      <c r="K51" s="46"/>
      <c r="L51" s="48"/>
      <c r="M51" s="13"/>
      <c r="N51" s="13"/>
    </row>
    <row r="52" spans="1:14" s="13" customFormat="1" ht="21.75" customHeight="1" x14ac:dyDescent="0.2">
      <c r="A52" s="10">
        <v>37</v>
      </c>
      <c r="B52" s="27" t="s">
        <v>220</v>
      </c>
      <c r="C52" s="29">
        <v>37751.49</v>
      </c>
      <c r="D52" s="6">
        <f t="shared" ref="D52:D53" si="5">C52/$N$3</f>
        <v>17664.079609238077</v>
      </c>
      <c r="E52" s="10" t="s">
        <v>23</v>
      </c>
      <c r="F52" s="10" t="s">
        <v>19</v>
      </c>
      <c r="G52" s="10">
        <v>100</v>
      </c>
      <c r="H52" s="10">
        <v>0</v>
      </c>
      <c r="I52" s="10" t="s">
        <v>37</v>
      </c>
      <c r="J52" s="10" t="s">
        <v>197</v>
      </c>
      <c r="K52" s="10" t="s">
        <v>29</v>
      </c>
      <c r="L52" s="10"/>
    </row>
    <row r="53" spans="1:14" ht="27.75" customHeight="1" x14ac:dyDescent="0.2">
      <c r="A53" s="10">
        <v>38</v>
      </c>
      <c r="B53" s="27" t="s">
        <v>156</v>
      </c>
      <c r="C53" s="6">
        <v>297683.77</v>
      </c>
      <c r="D53" s="6">
        <f t="shared" si="5"/>
        <v>139287.47743885388</v>
      </c>
      <c r="E53" s="10" t="s">
        <v>23</v>
      </c>
      <c r="F53" s="10" t="s">
        <v>19</v>
      </c>
      <c r="G53" s="10">
        <v>100</v>
      </c>
      <c r="H53" s="10">
        <v>0</v>
      </c>
      <c r="I53" s="10" t="s">
        <v>57</v>
      </c>
      <c r="J53" s="10" t="s">
        <v>168</v>
      </c>
      <c r="K53" s="10" t="s">
        <v>29</v>
      </c>
      <c r="L53" s="10"/>
      <c r="M53" s="13"/>
      <c r="N53" s="13"/>
    </row>
    <row r="54" spans="1:14" x14ac:dyDescent="0.2">
      <c r="A54" s="68" t="s">
        <v>74</v>
      </c>
      <c r="B54" s="69" t="s">
        <v>90</v>
      </c>
      <c r="C54" s="73">
        <f>SUM(C45:C53)</f>
        <v>1256595.75</v>
      </c>
      <c r="D54" s="73">
        <f>SUM(D45:D53)</f>
        <v>587966.39191274904</v>
      </c>
      <c r="E54" s="69"/>
      <c r="F54" s="69"/>
      <c r="G54" s="69"/>
      <c r="H54" s="69"/>
      <c r="I54" s="69"/>
      <c r="J54" s="69"/>
      <c r="K54" s="69"/>
      <c r="L54" s="74"/>
      <c r="M54" s="13"/>
      <c r="N54" s="13"/>
    </row>
    <row r="55" spans="1:14" x14ac:dyDescent="0.2">
      <c r="A55" s="87" t="s">
        <v>95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13"/>
      <c r="N55" s="13"/>
    </row>
    <row r="56" spans="1:14" x14ac:dyDescent="0.2">
      <c r="A56" s="88" t="s">
        <v>13</v>
      </c>
      <c r="B56" s="89"/>
      <c r="C56" s="37"/>
      <c r="D56" s="38"/>
      <c r="E56" s="35"/>
      <c r="F56" s="35"/>
      <c r="G56" s="35"/>
      <c r="H56" s="35"/>
      <c r="I56" s="35"/>
      <c r="J56" s="39"/>
      <c r="K56" s="35"/>
      <c r="L56" s="36"/>
      <c r="M56" s="13"/>
      <c r="N56" s="13"/>
    </row>
    <row r="57" spans="1:14" ht="27" customHeight="1" x14ac:dyDescent="0.2">
      <c r="A57" s="10">
        <v>39</v>
      </c>
      <c r="B57" s="26" t="s">
        <v>96</v>
      </c>
      <c r="C57" s="6">
        <v>220505.94</v>
      </c>
      <c r="D57" s="6">
        <f t="shared" ref="D57:D68" si="6">C57/$N$3</f>
        <v>103175.64892060882</v>
      </c>
      <c r="E57" s="10" t="s">
        <v>1</v>
      </c>
      <c r="F57" s="10" t="s">
        <v>18</v>
      </c>
      <c r="G57" s="10">
        <v>100</v>
      </c>
      <c r="H57" s="10">
        <v>0</v>
      </c>
      <c r="I57" s="10" t="s">
        <v>34</v>
      </c>
      <c r="J57" s="10" t="s">
        <v>79</v>
      </c>
      <c r="K57" s="28" t="s">
        <v>29</v>
      </c>
      <c r="L57" s="10"/>
      <c r="M57" s="13"/>
      <c r="N57" s="13"/>
    </row>
    <row r="58" spans="1:14" ht="24" customHeight="1" x14ac:dyDescent="0.2">
      <c r="A58" s="10">
        <v>40</v>
      </c>
      <c r="B58" s="26" t="s">
        <v>97</v>
      </c>
      <c r="C58" s="6">
        <v>186000</v>
      </c>
      <c r="D58" s="6">
        <f t="shared" si="6"/>
        <v>87030.175691562967</v>
      </c>
      <c r="E58" s="10" t="s">
        <v>1</v>
      </c>
      <c r="F58" s="10" t="s">
        <v>19</v>
      </c>
      <c r="G58" s="10">
        <v>100</v>
      </c>
      <c r="H58" s="10">
        <v>0</v>
      </c>
      <c r="I58" s="10" t="s">
        <v>58</v>
      </c>
      <c r="J58" s="10" t="s">
        <v>99</v>
      </c>
      <c r="K58" s="10" t="s">
        <v>29</v>
      </c>
      <c r="L58" s="10"/>
      <c r="M58" s="13"/>
      <c r="N58" s="13"/>
    </row>
    <row r="59" spans="1:14" ht="25.5" x14ac:dyDescent="0.2">
      <c r="A59" s="10">
        <v>41</v>
      </c>
      <c r="B59" s="26" t="s">
        <v>98</v>
      </c>
      <c r="C59" s="6">
        <v>97937.05</v>
      </c>
      <c r="D59" s="6">
        <f t="shared" si="6"/>
        <v>45825.154130179493</v>
      </c>
      <c r="E59" s="10" t="s">
        <v>1</v>
      </c>
      <c r="F59" s="10" t="s">
        <v>19</v>
      </c>
      <c r="G59" s="10">
        <v>100</v>
      </c>
      <c r="H59" s="10">
        <v>0</v>
      </c>
      <c r="I59" s="10" t="s">
        <v>37</v>
      </c>
      <c r="J59" s="10" t="s">
        <v>79</v>
      </c>
      <c r="K59" s="10" t="s">
        <v>29</v>
      </c>
      <c r="L59" s="10"/>
      <c r="M59" s="13"/>
      <c r="N59" s="13"/>
    </row>
    <row r="60" spans="1:14" s="58" customFormat="1" ht="25.5" x14ac:dyDescent="0.2">
      <c r="A60" s="10">
        <v>42</v>
      </c>
      <c r="B60" s="26" t="s">
        <v>123</v>
      </c>
      <c r="C60" s="6">
        <v>84710</v>
      </c>
      <c r="D60" s="6">
        <f t="shared" si="6"/>
        <v>39636.162273291928</v>
      </c>
      <c r="E60" s="10" t="s">
        <v>1</v>
      </c>
      <c r="F60" s="10" t="s">
        <v>19</v>
      </c>
      <c r="G60" s="10">
        <v>100</v>
      </c>
      <c r="H60" s="10">
        <v>0</v>
      </c>
      <c r="I60" s="10" t="s">
        <v>34</v>
      </c>
      <c r="J60" s="10" t="s">
        <v>144</v>
      </c>
      <c r="K60" s="10" t="s">
        <v>29</v>
      </c>
      <c r="L60" s="10"/>
      <c r="M60" s="13"/>
      <c r="N60" s="13"/>
    </row>
    <row r="61" spans="1:14" ht="25.5" x14ac:dyDescent="0.2">
      <c r="A61" s="10">
        <v>43</v>
      </c>
      <c r="B61" s="26" t="s">
        <v>124</v>
      </c>
      <c r="C61" s="6">
        <v>98556.82</v>
      </c>
      <c r="D61" s="6">
        <f t="shared" si="6"/>
        <v>46115.147097858855</v>
      </c>
      <c r="E61" s="10" t="s">
        <v>1</v>
      </c>
      <c r="F61" s="10" t="s">
        <v>19</v>
      </c>
      <c r="G61" s="10">
        <v>100</v>
      </c>
      <c r="H61" s="10">
        <v>0</v>
      </c>
      <c r="I61" s="10" t="s">
        <v>58</v>
      </c>
      <c r="J61" s="10" t="s">
        <v>154</v>
      </c>
      <c r="K61" s="28" t="s">
        <v>29</v>
      </c>
      <c r="L61" s="10"/>
      <c r="M61" s="13"/>
      <c r="N61" s="13"/>
    </row>
    <row r="62" spans="1:14" ht="25.5" x14ac:dyDescent="0.2">
      <c r="A62" s="10">
        <v>44</v>
      </c>
      <c r="B62" s="26" t="s">
        <v>100</v>
      </c>
      <c r="C62" s="6">
        <v>139662.44</v>
      </c>
      <c r="D62" s="6">
        <f t="shared" si="6"/>
        <v>65348.638122109522</v>
      </c>
      <c r="E62" s="10" t="s">
        <v>1</v>
      </c>
      <c r="F62" s="10" t="s">
        <v>19</v>
      </c>
      <c r="G62" s="10">
        <v>100</v>
      </c>
      <c r="H62" s="10">
        <v>0</v>
      </c>
      <c r="I62" s="10" t="s">
        <v>37</v>
      </c>
      <c r="J62" s="10" t="s">
        <v>154</v>
      </c>
      <c r="K62" s="10" t="s">
        <v>29</v>
      </c>
      <c r="L62" s="10"/>
      <c r="M62" s="13"/>
      <c r="N62" s="13"/>
    </row>
    <row r="63" spans="1:14" ht="25.5" x14ac:dyDescent="0.2">
      <c r="A63" s="10">
        <v>45</v>
      </c>
      <c r="B63" s="26" t="s">
        <v>101</v>
      </c>
      <c r="C63" s="6">
        <v>99122.83</v>
      </c>
      <c r="D63" s="6">
        <f t="shared" si="6"/>
        <v>46379.985537338325</v>
      </c>
      <c r="E63" s="10" t="s">
        <v>1</v>
      </c>
      <c r="F63" s="10" t="s">
        <v>19</v>
      </c>
      <c r="G63" s="10">
        <v>100</v>
      </c>
      <c r="H63" s="10">
        <v>0</v>
      </c>
      <c r="I63" s="10" t="s">
        <v>58</v>
      </c>
      <c r="J63" s="10" t="s">
        <v>154</v>
      </c>
      <c r="K63" s="28" t="s">
        <v>29</v>
      </c>
      <c r="L63" s="10"/>
      <c r="M63" s="13"/>
      <c r="N63" s="13"/>
    </row>
    <row r="64" spans="1:14" ht="26.25" customHeight="1" x14ac:dyDescent="0.2">
      <c r="A64" s="10">
        <v>46</v>
      </c>
      <c r="B64" s="26" t="s">
        <v>125</v>
      </c>
      <c r="C64" s="6">
        <v>31510.03</v>
      </c>
      <c r="D64" s="6">
        <f t="shared" si="6"/>
        <v>14743.674445948493</v>
      </c>
      <c r="E64" s="10" t="s">
        <v>23</v>
      </c>
      <c r="F64" s="10" t="s">
        <v>19</v>
      </c>
      <c r="G64" s="10">
        <v>100</v>
      </c>
      <c r="H64" s="10">
        <v>0</v>
      </c>
      <c r="I64" s="10" t="s">
        <v>37</v>
      </c>
      <c r="J64" s="10" t="s">
        <v>144</v>
      </c>
      <c r="K64" s="10" t="s">
        <v>29</v>
      </c>
      <c r="L64" s="10"/>
      <c r="M64" s="13"/>
      <c r="N64" s="13"/>
    </row>
    <row r="65" spans="1:14" ht="18.75" customHeight="1" x14ac:dyDescent="0.2">
      <c r="A65" s="10">
        <v>47</v>
      </c>
      <c r="B65" s="26" t="s">
        <v>120</v>
      </c>
      <c r="C65" s="6">
        <v>190661.91</v>
      </c>
      <c r="D65" s="6">
        <f t="shared" si="6"/>
        <v>89211.502822521317</v>
      </c>
      <c r="E65" s="10" t="s">
        <v>1</v>
      </c>
      <c r="F65" s="10" t="s">
        <v>19</v>
      </c>
      <c r="G65" s="10">
        <v>100</v>
      </c>
      <c r="H65" s="10">
        <v>0</v>
      </c>
      <c r="I65" s="10" t="s">
        <v>34</v>
      </c>
      <c r="J65" s="10" t="s">
        <v>79</v>
      </c>
      <c r="K65" s="28" t="s">
        <v>29</v>
      </c>
      <c r="L65" s="10"/>
      <c r="M65" s="13"/>
      <c r="N65" s="13"/>
    </row>
    <row r="66" spans="1:14" ht="25.5" x14ac:dyDescent="0.2">
      <c r="A66" s="10">
        <v>48</v>
      </c>
      <c r="B66" s="26" t="s">
        <v>102</v>
      </c>
      <c r="C66" s="6">
        <v>110000</v>
      </c>
      <c r="D66" s="6">
        <f t="shared" si="6"/>
        <v>51469.458742322182</v>
      </c>
      <c r="E66" s="10" t="s">
        <v>1</v>
      </c>
      <c r="F66" s="10" t="s">
        <v>19</v>
      </c>
      <c r="G66" s="10">
        <v>100</v>
      </c>
      <c r="H66" s="10">
        <v>0</v>
      </c>
      <c r="I66" s="10" t="s">
        <v>37</v>
      </c>
      <c r="J66" s="10" t="s">
        <v>144</v>
      </c>
      <c r="K66" s="10" t="s">
        <v>29</v>
      </c>
      <c r="L66" s="10"/>
      <c r="M66" s="13"/>
      <c r="N66" s="13"/>
    </row>
    <row r="67" spans="1:14" ht="25.5" x14ac:dyDescent="0.2">
      <c r="A67" s="10">
        <v>49</v>
      </c>
      <c r="B67" s="26" t="s">
        <v>204</v>
      </c>
      <c r="C67" s="6">
        <v>70000</v>
      </c>
      <c r="D67" s="6">
        <f t="shared" si="6"/>
        <v>32753.291926932296</v>
      </c>
      <c r="E67" s="10" t="s">
        <v>70</v>
      </c>
      <c r="F67" s="10" t="s">
        <v>19</v>
      </c>
      <c r="G67" s="10">
        <v>100</v>
      </c>
      <c r="H67" s="10">
        <v>0</v>
      </c>
      <c r="I67" s="10" t="s">
        <v>144</v>
      </c>
      <c r="J67" s="10" t="s">
        <v>197</v>
      </c>
      <c r="K67" s="10" t="s">
        <v>29</v>
      </c>
      <c r="L67" s="10"/>
      <c r="M67" s="13"/>
      <c r="N67" s="13"/>
    </row>
    <row r="68" spans="1:14" ht="25.5" x14ac:dyDescent="0.2">
      <c r="A68" s="10">
        <v>50</v>
      </c>
      <c r="B68" s="27" t="s">
        <v>85</v>
      </c>
      <c r="C68" s="6">
        <v>5475</v>
      </c>
      <c r="D68" s="6">
        <f t="shared" si="6"/>
        <v>2561.7753328564904</v>
      </c>
      <c r="E68" s="10" t="s">
        <v>1</v>
      </c>
      <c r="F68" s="10" t="s">
        <v>19</v>
      </c>
      <c r="G68" s="10">
        <v>100</v>
      </c>
      <c r="H68" s="10">
        <v>0</v>
      </c>
      <c r="I68" s="10" t="s">
        <v>103</v>
      </c>
      <c r="J68" s="10" t="s">
        <v>145</v>
      </c>
      <c r="K68" s="28" t="s">
        <v>29</v>
      </c>
      <c r="L68" s="10"/>
      <c r="M68" s="13"/>
      <c r="N68" s="13"/>
    </row>
    <row r="69" spans="1:14" x14ac:dyDescent="0.2">
      <c r="A69" s="85" t="s">
        <v>59</v>
      </c>
      <c r="B69" s="86"/>
      <c r="C69" s="44"/>
      <c r="D69" s="45"/>
      <c r="E69" s="46"/>
      <c r="F69" s="46"/>
      <c r="G69" s="46"/>
      <c r="H69" s="46"/>
      <c r="I69" s="46"/>
      <c r="J69" s="47"/>
      <c r="K69" s="46"/>
      <c r="L69" s="48"/>
      <c r="M69" s="13"/>
      <c r="N69" s="13"/>
    </row>
    <row r="70" spans="1:14" s="13" customFormat="1" ht="21.75" customHeight="1" x14ac:dyDescent="0.2">
      <c r="A70" s="10">
        <v>51</v>
      </c>
      <c r="B70" s="27" t="s">
        <v>157</v>
      </c>
      <c r="C70" s="29">
        <v>7869</v>
      </c>
      <c r="D70" s="6">
        <f t="shared" ref="D70:D71" si="7">C70/$N$3</f>
        <v>3681.9379167575748</v>
      </c>
      <c r="E70" s="10" t="s">
        <v>23</v>
      </c>
      <c r="F70" s="10" t="s">
        <v>19</v>
      </c>
      <c r="G70" s="10">
        <v>100</v>
      </c>
      <c r="H70" s="10">
        <v>0</v>
      </c>
      <c r="I70" s="10" t="s">
        <v>37</v>
      </c>
      <c r="J70" s="10" t="s">
        <v>197</v>
      </c>
      <c r="K70" s="10" t="s">
        <v>29</v>
      </c>
      <c r="L70" s="10"/>
    </row>
    <row r="71" spans="1:14" ht="27.75" customHeight="1" x14ac:dyDescent="0.2">
      <c r="A71" s="10">
        <v>52</v>
      </c>
      <c r="B71" s="27" t="s">
        <v>156</v>
      </c>
      <c r="C71" s="6">
        <v>4500</v>
      </c>
      <c r="D71" s="6">
        <f t="shared" si="7"/>
        <v>2105.5687667313618</v>
      </c>
      <c r="E71" s="10" t="s">
        <v>23</v>
      </c>
      <c r="F71" s="10" t="s">
        <v>19</v>
      </c>
      <c r="G71" s="10">
        <v>100</v>
      </c>
      <c r="H71" s="10">
        <v>0</v>
      </c>
      <c r="I71" s="10" t="s">
        <v>57</v>
      </c>
      <c r="J71" s="10" t="s">
        <v>133</v>
      </c>
      <c r="K71" s="10" t="s">
        <v>29</v>
      </c>
      <c r="L71" s="10"/>
      <c r="M71" s="13"/>
      <c r="N71" s="13"/>
    </row>
    <row r="72" spans="1:14" x14ac:dyDescent="0.2">
      <c r="A72" s="68" t="s">
        <v>74</v>
      </c>
      <c r="B72" s="69" t="s">
        <v>104</v>
      </c>
      <c r="C72" s="70">
        <f>SUM(C57:C71)</f>
        <v>1346511.02</v>
      </c>
      <c r="D72" s="70">
        <f>SUM(D57:D71)</f>
        <v>630038.12172701955</v>
      </c>
      <c r="E72" s="71"/>
      <c r="F72" s="71"/>
      <c r="G72" s="71"/>
      <c r="H72" s="71"/>
      <c r="I72" s="71"/>
      <c r="J72" s="71"/>
      <c r="K72" s="71"/>
      <c r="L72" s="72"/>
      <c r="M72" s="13"/>
      <c r="N72" s="13"/>
    </row>
    <row r="73" spans="1:14" x14ac:dyDescent="0.2">
      <c r="A73" s="87" t="s">
        <v>105</v>
      </c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13"/>
      <c r="N73" s="13"/>
    </row>
    <row r="74" spans="1:14" x14ac:dyDescent="0.2">
      <c r="A74" s="88" t="s">
        <v>13</v>
      </c>
      <c r="B74" s="89"/>
      <c r="C74" s="37"/>
      <c r="D74" s="38"/>
      <c r="E74" s="35"/>
      <c r="F74" s="35"/>
      <c r="G74" s="35"/>
      <c r="H74" s="35"/>
      <c r="I74" s="35"/>
      <c r="J74" s="39"/>
      <c r="K74" s="35"/>
      <c r="L74" s="36"/>
      <c r="M74" s="13"/>
      <c r="N74" s="13"/>
    </row>
    <row r="75" spans="1:14" x14ac:dyDescent="0.2">
      <c r="A75" s="10">
        <v>53</v>
      </c>
      <c r="B75" s="27" t="s">
        <v>87</v>
      </c>
      <c r="C75" s="29">
        <v>290445</v>
      </c>
      <c r="D75" s="6">
        <f t="shared" ref="D75:D85" si="8">C75/$N$3</f>
        <v>135900.42676739788</v>
      </c>
      <c r="E75" s="10" t="s">
        <v>1</v>
      </c>
      <c r="F75" s="10" t="s">
        <v>19</v>
      </c>
      <c r="G75" s="10">
        <v>100</v>
      </c>
      <c r="H75" s="10">
        <v>0</v>
      </c>
      <c r="I75" s="10" t="s">
        <v>58</v>
      </c>
      <c r="J75" s="10" t="s">
        <v>79</v>
      </c>
      <c r="K75" s="28" t="s">
        <v>29</v>
      </c>
      <c r="L75" s="10"/>
      <c r="M75" s="13"/>
      <c r="N75" s="13"/>
    </row>
    <row r="76" spans="1:14" x14ac:dyDescent="0.2">
      <c r="A76" s="10">
        <v>54</v>
      </c>
      <c r="B76" s="27" t="s">
        <v>88</v>
      </c>
      <c r="C76" s="29">
        <v>195657</v>
      </c>
      <c r="D76" s="6">
        <f t="shared" si="8"/>
        <v>91548.726264968456</v>
      </c>
      <c r="E76" s="10" t="s">
        <v>30</v>
      </c>
      <c r="F76" s="10" t="s">
        <v>19</v>
      </c>
      <c r="G76" s="10">
        <v>100</v>
      </c>
      <c r="H76" s="10">
        <v>0</v>
      </c>
      <c r="I76" s="10" t="s">
        <v>36</v>
      </c>
      <c r="J76" s="10" t="s">
        <v>79</v>
      </c>
      <c r="K76" s="28" t="s">
        <v>29</v>
      </c>
      <c r="L76" s="10"/>
      <c r="M76" s="13"/>
      <c r="N76" s="13"/>
    </row>
    <row r="77" spans="1:14" ht="25.5" x14ac:dyDescent="0.2">
      <c r="A77" s="10">
        <v>55</v>
      </c>
      <c r="B77" s="26" t="s">
        <v>106</v>
      </c>
      <c r="C77" s="29">
        <v>196327.74</v>
      </c>
      <c r="D77" s="6">
        <f t="shared" si="8"/>
        <v>91862.568308212329</v>
      </c>
      <c r="E77" s="10" t="s">
        <v>30</v>
      </c>
      <c r="F77" s="10" t="s">
        <v>19</v>
      </c>
      <c r="G77" s="10">
        <v>100</v>
      </c>
      <c r="H77" s="10">
        <v>0</v>
      </c>
      <c r="I77" s="10" t="s">
        <v>57</v>
      </c>
      <c r="J77" s="10" t="s">
        <v>63</v>
      </c>
      <c r="K77" s="10" t="s">
        <v>29</v>
      </c>
      <c r="L77" s="10"/>
      <c r="M77" s="13"/>
      <c r="N77" s="13"/>
    </row>
    <row r="78" spans="1:14" ht="21" customHeight="1" x14ac:dyDescent="0.2">
      <c r="A78" s="10">
        <v>56</v>
      </c>
      <c r="B78" s="27" t="s">
        <v>139</v>
      </c>
      <c r="C78" s="29">
        <v>87350</v>
      </c>
      <c r="D78" s="6">
        <f t="shared" si="8"/>
        <v>40871.42928310766</v>
      </c>
      <c r="E78" s="10" t="s">
        <v>1</v>
      </c>
      <c r="F78" s="10" t="s">
        <v>19</v>
      </c>
      <c r="G78" s="10">
        <v>100</v>
      </c>
      <c r="H78" s="10">
        <v>0</v>
      </c>
      <c r="I78" s="10" t="s">
        <v>37</v>
      </c>
      <c r="J78" s="10" t="s">
        <v>144</v>
      </c>
      <c r="K78" s="10" t="s">
        <v>29</v>
      </c>
      <c r="L78" s="10"/>
      <c r="M78" s="13"/>
      <c r="N78" s="13"/>
    </row>
    <row r="79" spans="1:14" ht="25.5" x14ac:dyDescent="0.2">
      <c r="A79" s="10">
        <v>57</v>
      </c>
      <c r="B79" s="27" t="s">
        <v>107</v>
      </c>
      <c r="C79" s="29">
        <v>73429.070000000007</v>
      </c>
      <c r="D79" s="6">
        <f t="shared" si="8"/>
        <v>34357.768080473528</v>
      </c>
      <c r="E79" s="10" t="s">
        <v>1</v>
      </c>
      <c r="F79" s="10" t="s">
        <v>19</v>
      </c>
      <c r="G79" s="10">
        <v>100</v>
      </c>
      <c r="H79" s="10">
        <v>0</v>
      </c>
      <c r="I79" s="10" t="s">
        <v>37</v>
      </c>
      <c r="J79" s="10" t="s">
        <v>154</v>
      </c>
      <c r="K79" s="10" t="s">
        <v>29</v>
      </c>
      <c r="L79" s="10"/>
      <c r="M79" s="13"/>
      <c r="N79" s="13"/>
    </row>
    <row r="80" spans="1:14" ht="38.25" x14ac:dyDescent="0.2">
      <c r="A80" s="10">
        <v>58</v>
      </c>
      <c r="B80" s="27" t="s">
        <v>108</v>
      </c>
      <c r="C80" s="29">
        <v>156300</v>
      </c>
      <c r="D80" s="6">
        <f t="shared" si="8"/>
        <v>73133.421831135973</v>
      </c>
      <c r="E80" s="10" t="s">
        <v>1</v>
      </c>
      <c r="F80" s="10" t="s">
        <v>19</v>
      </c>
      <c r="G80" s="10">
        <v>100</v>
      </c>
      <c r="H80" s="10">
        <v>0</v>
      </c>
      <c r="I80" s="10" t="s">
        <v>58</v>
      </c>
      <c r="J80" s="10" t="s">
        <v>144</v>
      </c>
      <c r="K80" s="28" t="s">
        <v>29</v>
      </c>
      <c r="L80" s="10"/>
      <c r="M80" s="13"/>
      <c r="N80" s="13"/>
    </row>
    <row r="81" spans="1:14" ht="22.5" customHeight="1" x14ac:dyDescent="0.2">
      <c r="A81" s="10">
        <v>59</v>
      </c>
      <c r="B81" s="27" t="s">
        <v>109</v>
      </c>
      <c r="C81" s="29">
        <v>109984.62</v>
      </c>
      <c r="D81" s="6">
        <f t="shared" si="8"/>
        <v>51462.262376181658</v>
      </c>
      <c r="E81" s="10" t="s">
        <v>1</v>
      </c>
      <c r="F81" s="10" t="s">
        <v>19</v>
      </c>
      <c r="G81" s="10">
        <v>100</v>
      </c>
      <c r="H81" s="10">
        <v>0</v>
      </c>
      <c r="I81" s="10" t="s">
        <v>58</v>
      </c>
      <c r="J81" s="10" t="s">
        <v>144</v>
      </c>
      <c r="K81" s="28" t="s">
        <v>29</v>
      </c>
      <c r="L81" s="10"/>
      <c r="M81" s="13"/>
      <c r="N81" s="13"/>
    </row>
    <row r="82" spans="1:14" ht="25.5" x14ac:dyDescent="0.2">
      <c r="A82" s="10">
        <v>60</v>
      </c>
      <c r="B82" s="27" t="s">
        <v>110</v>
      </c>
      <c r="C82" s="29">
        <v>195770</v>
      </c>
      <c r="D82" s="6">
        <f t="shared" si="8"/>
        <v>91601.599436221935</v>
      </c>
      <c r="E82" s="10" t="s">
        <v>30</v>
      </c>
      <c r="F82" s="10" t="s">
        <v>19</v>
      </c>
      <c r="G82" s="10">
        <v>100</v>
      </c>
      <c r="H82" s="10">
        <v>0</v>
      </c>
      <c r="I82" s="10" t="s">
        <v>34</v>
      </c>
      <c r="J82" s="10" t="s">
        <v>63</v>
      </c>
      <c r="K82" s="10" t="s">
        <v>29</v>
      </c>
      <c r="L82" s="10"/>
      <c r="M82" s="13"/>
      <c r="N82" s="13"/>
    </row>
    <row r="83" spans="1:14" ht="25.5" x14ac:dyDescent="0.2">
      <c r="A83" s="10">
        <v>61</v>
      </c>
      <c r="B83" s="26" t="s">
        <v>143</v>
      </c>
      <c r="C83" s="6">
        <v>39588.089999999997</v>
      </c>
      <c r="D83" s="6">
        <f t="shared" si="8"/>
        <v>18523.432408566699</v>
      </c>
      <c r="E83" s="10" t="s">
        <v>1</v>
      </c>
      <c r="F83" s="10" t="s">
        <v>19</v>
      </c>
      <c r="G83" s="10">
        <v>100</v>
      </c>
      <c r="H83" s="10">
        <v>0</v>
      </c>
      <c r="I83" s="10" t="s">
        <v>57</v>
      </c>
      <c r="J83" s="10" t="s">
        <v>41</v>
      </c>
      <c r="K83" s="10" t="s">
        <v>29</v>
      </c>
      <c r="L83" s="10"/>
      <c r="M83" s="13"/>
      <c r="N83" s="13"/>
    </row>
    <row r="84" spans="1:14" x14ac:dyDescent="0.2">
      <c r="A84" s="10">
        <v>62</v>
      </c>
      <c r="B84" s="26" t="s">
        <v>223</v>
      </c>
      <c r="C84" s="6">
        <v>147000</v>
      </c>
      <c r="D84" s="6">
        <f t="shared" si="8"/>
        <v>68781.91304655782</v>
      </c>
      <c r="E84" s="10" t="s">
        <v>1</v>
      </c>
      <c r="F84" s="10" t="s">
        <v>19</v>
      </c>
      <c r="G84" s="10">
        <v>100</v>
      </c>
      <c r="H84" s="10">
        <v>0</v>
      </c>
      <c r="I84" s="10" t="s">
        <v>154</v>
      </c>
      <c r="J84" s="10" t="s">
        <v>197</v>
      </c>
      <c r="K84" s="10" t="s">
        <v>29</v>
      </c>
      <c r="L84" s="10"/>
      <c r="M84" s="13"/>
      <c r="N84" s="13"/>
    </row>
    <row r="85" spans="1:14" x14ac:dyDescent="0.2">
      <c r="A85" s="10">
        <v>63</v>
      </c>
      <c r="B85" s="26" t="s">
        <v>224</v>
      </c>
      <c r="C85" s="6">
        <v>79736.649999999994</v>
      </c>
      <c r="D85" s="6">
        <f t="shared" si="8"/>
        <v>37309.111067508944</v>
      </c>
      <c r="E85" s="10" t="s">
        <v>1</v>
      </c>
      <c r="F85" s="10" t="s">
        <v>19</v>
      </c>
      <c r="G85" s="10">
        <v>100</v>
      </c>
      <c r="H85" s="10">
        <v>0</v>
      </c>
      <c r="I85" s="10" t="s">
        <v>154</v>
      </c>
      <c r="J85" s="10" t="s">
        <v>197</v>
      </c>
      <c r="K85" s="10" t="s">
        <v>29</v>
      </c>
      <c r="L85" s="10"/>
      <c r="M85" s="13"/>
      <c r="N85" s="13"/>
    </row>
    <row r="86" spans="1:14" x14ac:dyDescent="0.2">
      <c r="A86" s="85" t="s">
        <v>59</v>
      </c>
      <c r="B86" s="86"/>
      <c r="C86" s="44"/>
      <c r="D86" s="45"/>
      <c r="E86" s="46"/>
      <c r="F86" s="46"/>
      <c r="G86" s="46"/>
      <c r="H86" s="46"/>
      <c r="I86" s="46"/>
      <c r="J86" s="47"/>
      <c r="K86" s="46"/>
      <c r="L86" s="48"/>
      <c r="M86" s="13"/>
      <c r="N86" s="13"/>
    </row>
    <row r="87" spans="1:14" s="13" customFormat="1" ht="21.75" customHeight="1" x14ac:dyDescent="0.2">
      <c r="A87" s="10">
        <v>64</v>
      </c>
      <c r="B87" s="27" t="s">
        <v>157</v>
      </c>
      <c r="C87" s="29">
        <v>43287.5</v>
      </c>
      <c r="D87" s="6">
        <f>C87/$N$3</f>
        <v>20254.401775529739</v>
      </c>
      <c r="E87" s="10" t="s">
        <v>23</v>
      </c>
      <c r="F87" s="10" t="s">
        <v>19</v>
      </c>
      <c r="G87" s="10">
        <v>100</v>
      </c>
      <c r="H87" s="10">
        <v>0</v>
      </c>
      <c r="I87" s="10" t="s">
        <v>37</v>
      </c>
      <c r="J87" s="10" t="s">
        <v>197</v>
      </c>
      <c r="K87" s="10" t="s">
        <v>29</v>
      </c>
      <c r="L87" s="10"/>
    </row>
    <row r="88" spans="1:14" x14ac:dyDescent="0.2">
      <c r="A88" s="68" t="s">
        <v>74</v>
      </c>
      <c r="B88" s="69" t="s">
        <v>111</v>
      </c>
      <c r="C88" s="70">
        <f>SUM(C75:C87)</f>
        <v>1614875.6700000002</v>
      </c>
      <c r="D88" s="70">
        <f>SUM(D75:D87)</f>
        <v>755607.06064586248</v>
      </c>
      <c r="E88" s="71"/>
      <c r="F88" s="71"/>
      <c r="G88" s="71"/>
      <c r="H88" s="71"/>
      <c r="I88" s="71"/>
      <c r="J88" s="71"/>
      <c r="K88" s="71"/>
      <c r="L88" s="72"/>
      <c r="M88" s="13"/>
      <c r="N88" s="13"/>
    </row>
    <row r="89" spans="1:14" x14ac:dyDescent="0.2">
      <c r="A89" s="87" t="s">
        <v>112</v>
      </c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13"/>
      <c r="N89" s="13"/>
    </row>
    <row r="90" spans="1:14" x14ac:dyDescent="0.2">
      <c r="A90" s="88" t="s">
        <v>13</v>
      </c>
      <c r="B90" s="89"/>
      <c r="C90" s="37"/>
      <c r="D90" s="38"/>
      <c r="E90" s="35"/>
      <c r="F90" s="35"/>
      <c r="G90" s="35"/>
      <c r="H90" s="35"/>
      <c r="I90" s="35"/>
      <c r="J90" s="39"/>
      <c r="K90" s="35"/>
      <c r="L90" s="36"/>
      <c r="M90" s="13"/>
      <c r="N90" s="13"/>
    </row>
    <row r="91" spans="1:14" ht="25.5" x14ac:dyDescent="0.2">
      <c r="A91" s="10">
        <v>65</v>
      </c>
      <c r="B91" s="26" t="s">
        <v>114</v>
      </c>
      <c r="C91" s="6">
        <v>108803.37</v>
      </c>
      <c r="D91" s="6">
        <f t="shared" ref="D91:D97" si="9">C91/$N$3</f>
        <v>50909.550574914676</v>
      </c>
      <c r="E91" s="10" t="s">
        <v>1</v>
      </c>
      <c r="F91" s="10" t="s">
        <v>19</v>
      </c>
      <c r="G91" s="10">
        <v>100</v>
      </c>
      <c r="H91" s="10">
        <v>0</v>
      </c>
      <c r="I91" s="10" t="s">
        <v>36</v>
      </c>
      <c r="J91" s="10" t="s">
        <v>134</v>
      </c>
      <c r="K91" s="10" t="s">
        <v>29</v>
      </c>
      <c r="L91" s="10"/>
      <c r="M91" s="13"/>
      <c r="N91" s="13"/>
    </row>
    <row r="92" spans="1:14" ht="25.5" x14ac:dyDescent="0.2">
      <c r="A92" s="10">
        <v>66</v>
      </c>
      <c r="B92" s="26" t="s">
        <v>116</v>
      </c>
      <c r="C92" s="6">
        <v>119000</v>
      </c>
      <c r="D92" s="6">
        <f t="shared" si="9"/>
        <v>55680.596275784905</v>
      </c>
      <c r="E92" s="10" t="s">
        <v>1</v>
      </c>
      <c r="F92" s="10" t="s">
        <v>19</v>
      </c>
      <c r="G92" s="10">
        <v>100</v>
      </c>
      <c r="H92" s="10">
        <v>0</v>
      </c>
      <c r="I92" s="10" t="s">
        <v>36</v>
      </c>
      <c r="J92" s="10" t="s">
        <v>63</v>
      </c>
      <c r="K92" s="10" t="s">
        <v>29</v>
      </c>
      <c r="L92" s="10"/>
      <c r="M92" s="13"/>
      <c r="N92" s="13"/>
    </row>
    <row r="93" spans="1:14" ht="31.5" customHeight="1" x14ac:dyDescent="0.2">
      <c r="A93" s="10">
        <v>67</v>
      </c>
      <c r="B93" s="26" t="s">
        <v>137</v>
      </c>
      <c r="C93" s="6">
        <v>260058.16</v>
      </c>
      <c r="D93" s="6">
        <f t="shared" si="9"/>
        <v>121682.29760658383</v>
      </c>
      <c r="E93" s="10" t="s">
        <v>1</v>
      </c>
      <c r="F93" s="10" t="s">
        <v>19</v>
      </c>
      <c r="G93" s="10">
        <v>100</v>
      </c>
      <c r="H93" s="10">
        <v>0</v>
      </c>
      <c r="I93" s="10" t="s">
        <v>58</v>
      </c>
      <c r="J93" s="10" t="s">
        <v>134</v>
      </c>
      <c r="K93" s="10" t="s">
        <v>29</v>
      </c>
      <c r="L93" s="10"/>
      <c r="M93" s="13"/>
      <c r="N93" s="13"/>
    </row>
    <row r="94" spans="1:14" ht="25.5" x14ac:dyDescent="0.2">
      <c r="A94" s="10">
        <v>68</v>
      </c>
      <c r="B94" s="26" t="s">
        <v>115</v>
      </c>
      <c r="C94" s="6">
        <v>110000</v>
      </c>
      <c r="D94" s="6">
        <f t="shared" si="9"/>
        <v>51469.458742322182</v>
      </c>
      <c r="E94" s="10" t="s">
        <v>1</v>
      </c>
      <c r="F94" s="10" t="s">
        <v>19</v>
      </c>
      <c r="G94" s="10">
        <v>100</v>
      </c>
      <c r="H94" s="10">
        <v>0</v>
      </c>
      <c r="I94" s="10" t="s">
        <v>36</v>
      </c>
      <c r="J94" s="10" t="s">
        <v>134</v>
      </c>
      <c r="K94" s="10" t="s">
        <v>29</v>
      </c>
      <c r="L94" s="10"/>
      <c r="M94" s="13"/>
      <c r="N94" s="13"/>
    </row>
    <row r="95" spans="1:14" ht="25.5" x14ac:dyDescent="0.2">
      <c r="A95" s="10">
        <v>69</v>
      </c>
      <c r="B95" s="26" t="s">
        <v>204</v>
      </c>
      <c r="C95" s="6">
        <v>70000</v>
      </c>
      <c r="D95" s="6">
        <f t="shared" si="9"/>
        <v>32753.291926932296</v>
      </c>
      <c r="E95" s="10" t="s">
        <v>70</v>
      </c>
      <c r="F95" s="10" t="s">
        <v>19</v>
      </c>
      <c r="G95" s="10">
        <v>100</v>
      </c>
      <c r="H95" s="10">
        <v>0</v>
      </c>
      <c r="I95" s="10" t="s">
        <v>144</v>
      </c>
      <c r="J95" s="10" t="s">
        <v>197</v>
      </c>
      <c r="K95" s="10" t="s">
        <v>29</v>
      </c>
      <c r="L95" s="10"/>
      <c r="M95" s="13"/>
      <c r="N95" s="13"/>
    </row>
    <row r="96" spans="1:14" ht="18.75" customHeight="1" x14ac:dyDescent="0.2">
      <c r="A96" s="10">
        <v>70</v>
      </c>
      <c r="B96" s="26" t="s">
        <v>151</v>
      </c>
      <c r="C96" s="6">
        <v>115000</v>
      </c>
      <c r="D96" s="6">
        <f t="shared" si="9"/>
        <v>53808.979594245917</v>
      </c>
      <c r="E96" s="10" t="s">
        <v>23</v>
      </c>
      <c r="F96" s="10" t="s">
        <v>19</v>
      </c>
      <c r="G96" s="10">
        <v>100</v>
      </c>
      <c r="H96" s="10">
        <v>0</v>
      </c>
      <c r="I96" s="10" t="s">
        <v>155</v>
      </c>
      <c r="J96" s="10" t="s">
        <v>154</v>
      </c>
      <c r="K96" s="10" t="s">
        <v>29</v>
      </c>
      <c r="L96" s="10"/>
      <c r="M96" s="13"/>
      <c r="N96" s="13"/>
    </row>
    <row r="97" spans="1:14" s="13" customFormat="1" ht="24.75" customHeight="1" x14ac:dyDescent="0.2">
      <c r="A97" s="10">
        <v>71</v>
      </c>
      <c r="B97" s="26" t="s">
        <v>215</v>
      </c>
      <c r="C97" s="6">
        <v>57600</v>
      </c>
      <c r="D97" s="6">
        <f t="shared" si="9"/>
        <v>26951.280214161434</v>
      </c>
      <c r="E97" s="10" t="s">
        <v>1</v>
      </c>
      <c r="F97" s="10" t="s">
        <v>19</v>
      </c>
      <c r="G97" s="10">
        <v>100</v>
      </c>
      <c r="H97" s="10">
        <v>0</v>
      </c>
      <c r="I97" s="10" t="s">
        <v>134</v>
      </c>
      <c r="J97" s="10" t="s">
        <v>168</v>
      </c>
      <c r="K97" s="10" t="s">
        <v>29</v>
      </c>
      <c r="L97" s="10"/>
    </row>
    <row r="98" spans="1:14" x14ac:dyDescent="0.2">
      <c r="A98" s="85" t="s">
        <v>14</v>
      </c>
      <c r="B98" s="86"/>
      <c r="C98" s="44"/>
      <c r="D98" s="45"/>
      <c r="E98" s="46"/>
      <c r="F98" s="46"/>
      <c r="G98" s="46"/>
      <c r="H98" s="46"/>
      <c r="I98" s="46"/>
      <c r="J98" s="47"/>
      <c r="K98" s="46"/>
      <c r="L98" s="48"/>
      <c r="M98" s="13"/>
      <c r="N98" s="13"/>
    </row>
    <row r="99" spans="1:14" ht="63.75" x14ac:dyDescent="0.2">
      <c r="A99" s="1">
        <v>72</v>
      </c>
      <c r="B99" s="9" t="s">
        <v>75</v>
      </c>
      <c r="C99" s="5">
        <v>250000</v>
      </c>
      <c r="D99" s="6">
        <f>C99/$N$3</f>
        <v>116976.04259618677</v>
      </c>
      <c r="E99" s="4" t="s">
        <v>60</v>
      </c>
      <c r="F99" s="2" t="s">
        <v>18</v>
      </c>
      <c r="G99" s="2">
        <v>100</v>
      </c>
      <c r="H99" s="2">
        <v>0</v>
      </c>
      <c r="I99" s="2" t="s">
        <v>34</v>
      </c>
      <c r="J99" s="2" t="s">
        <v>41</v>
      </c>
      <c r="K99" s="2" t="s">
        <v>29</v>
      </c>
      <c r="L99" s="10"/>
      <c r="M99" s="13"/>
      <c r="N99" s="13"/>
    </row>
    <row r="100" spans="1:14" x14ac:dyDescent="0.2">
      <c r="A100" s="85" t="s">
        <v>59</v>
      </c>
      <c r="B100" s="86"/>
      <c r="C100" s="44"/>
      <c r="D100" s="45"/>
      <c r="E100" s="46"/>
      <c r="F100" s="46"/>
      <c r="G100" s="46"/>
      <c r="H100" s="46"/>
      <c r="I100" s="46"/>
      <c r="J100" s="47"/>
      <c r="K100" s="46"/>
      <c r="L100" s="48"/>
      <c r="M100" s="13"/>
      <c r="N100" s="13"/>
    </row>
    <row r="101" spans="1:14" s="7" customFormat="1" x14ac:dyDescent="0.2">
      <c r="A101" s="10">
        <v>73</v>
      </c>
      <c r="B101" s="26" t="s">
        <v>157</v>
      </c>
      <c r="C101" s="29">
        <v>6416.5</v>
      </c>
      <c r="D101" s="6">
        <f t="shared" ref="D101:D104" si="10">C101/$N$3</f>
        <v>3002.3071092737296</v>
      </c>
      <c r="E101" s="10" t="s">
        <v>23</v>
      </c>
      <c r="F101" s="10" t="s">
        <v>19</v>
      </c>
      <c r="G101" s="10">
        <v>100</v>
      </c>
      <c r="H101" s="10">
        <v>0</v>
      </c>
      <c r="I101" s="10" t="s">
        <v>58</v>
      </c>
      <c r="J101" s="10" t="s">
        <v>222</v>
      </c>
      <c r="K101" s="10" t="s">
        <v>29</v>
      </c>
      <c r="L101" s="10"/>
      <c r="M101" s="13"/>
      <c r="N101" s="13"/>
    </row>
    <row r="102" spans="1:14" s="7" customFormat="1" x14ac:dyDescent="0.2">
      <c r="A102" s="10">
        <v>74</v>
      </c>
      <c r="B102" s="26" t="s">
        <v>160</v>
      </c>
      <c r="C102" s="29">
        <v>2750</v>
      </c>
      <c r="D102" s="6">
        <f t="shared" si="10"/>
        <v>1286.7364685580544</v>
      </c>
      <c r="E102" s="10" t="s">
        <v>23</v>
      </c>
      <c r="F102" s="10" t="s">
        <v>19</v>
      </c>
      <c r="G102" s="10">
        <v>100</v>
      </c>
      <c r="H102" s="10">
        <v>0</v>
      </c>
      <c r="I102" s="10" t="s">
        <v>58</v>
      </c>
      <c r="J102" s="10" t="s">
        <v>155</v>
      </c>
      <c r="K102" s="10" t="s">
        <v>29</v>
      </c>
      <c r="L102" s="10"/>
      <c r="M102" s="13"/>
      <c r="N102" s="13"/>
    </row>
    <row r="103" spans="1:14" s="13" customFormat="1" x14ac:dyDescent="0.2">
      <c r="A103" s="10">
        <v>75</v>
      </c>
      <c r="B103" s="26" t="s">
        <v>207</v>
      </c>
      <c r="C103" s="29">
        <v>43020</v>
      </c>
      <c r="D103" s="6">
        <f t="shared" si="10"/>
        <v>20129.23740995182</v>
      </c>
      <c r="E103" s="10" t="s">
        <v>23</v>
      </c>
      <c r="F103" s="10" t="s">
        <v>19</v>
      </c>
      <c r="G103" s="10">
        <v>100</v>
      </c>
      <c r="H103" s="10">
        <v>0</v>
      </c>
      <c r="I103" s="10" t="s">
        <v>79</v>
      </c>
      <c r="J103" s="10" t="s">
        <v>172</v>
      </c>
      <c r="K103" s="10" t="s">
        <v>29</v>
      </c>
      <c r="L103" s="10"/>
    </row>
    <row r="104" spans="1:14" s="7" customFormat="1" x14ac:dyDescent="0.2">
      <c r="A104" s="10">
        <v>76</v>
      </c>
      <c r="B104" s="9" t="s">
        <v>159</v>
      </c>
      <c r="C104" s="5">
        <v>11538.02</v>
      </c>
      <c r="D104" s="6">
        <f t="shared" si="10"/>
        <v>5398.68767598262</v>
      </c>
      <c r="E104" s="2" t="s">
        <v>23</v>
      </c>
      <c r="F104" s="2" t="s">
        <v>19</v>
      </c>
      <c r="G104" s="2">
        <v>100</v>
      </c>
      <c r="H104" s="2">
        <v>0</v>
      </c>
      <c r="I104" s="2" t="s">
        <v>58</v>
      </c>
      <c r="J104" s="2" t="s">
        <v>79</v>
      </c>
      <c r="K104" s="2" t="s">
        <v>29</v>
      </c>
      <c r="L104" s="10"/>
      <c r="M104" s="13"/>
      <c r="N104" s="13"/>
    </row>
    <row r="105" spans="1:14" x14ac:dyDescent="0.2">
      <c r="A105" s="68" t="s">
        <v>74</v>
      </c>
      <c r="B105" s="75" t="s">
        <v>112</v>
      </c>
      <c r="C105" s="70">
        <f>SUM(C91:C104)</f>
        <v>1154186.05</v>
      </c>
      <c r="D105" s="70">
        <f>SUM(D91:D104)</f>
        <v>540048.46619489824</v>
      </c>
      <c r="E105" s="76"/>
      <c r="F105" s="76"/>
      <c r="G105" s="76"/>
      <c r="H105" s="76"/>
      <c r="I105" s="76"/>
      <c r="J105" s="76"/>
      <c r="K105" s="76"/>
      <c r="L105" s="76"/>
      <c r="M105" s="13"/>
      <c r="N105" s="13"/>
    </row>
    <row r="106" spans="1:14" ht="24" customHeight="1" x14ac:dyDescent="0.2">
      <c r="A106" s="87" t="s">
        <v>113</v>
      </c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13"/>
      <c r="N106" s="13"/>
    </row>
    <row r="107" spans="1:14" x14ac:dyDescent="0.2">
      <c r="A107" s="88" t="s">
        <v>13</v>
      </c>
      <c r="B107" s="89"/>
      <c r="C107" s="37"/>
      <c r="D107" s="38"/>
      <c r="E107" s="35"/>
      <c r="F107" s="35"/>
      <c r="G107" s="35"/>
      <c r="H107" s="35"/>
      <c r="I107" s="35"/>
      <c r="J107" s="39"/>
      <c r="K107" s="35"/>
      <c r="L107" s="36"/>
      <c r="M107" s="13"/>
      <c r="N107" s="13"/>
    </row>
    <row r="108" spans="1:14" s="7" customFormat="1" ht="25.5" x14ac:dyDescent="0.2">
      <c r="A108" s="2">
        <v>77</v>
      </c>
      <c r="B108" s="26" t="s">
        <v>117</v>
      </c>
      <c r="C108" s="6">
        <v>134640.26999999999</v>
      </c>
      <c r="D108" s="6">
        <f t="shared" ref="D108:D117" si="11">C108/$N$3</f>
        <v>62998.743834728346</v>
      </c>
      <c r="E108" s="10" t="s">
        <v>1</v>
      </c>
      <c r="F108" s="10" t="s">
        <v>19</v>
      </c>
      <c r="G108" s="10">
        <v>100</v>
      </c>
      <c r="H108" s="10">
        <v>0</v>
      </c>
      <c r="I108" s="10" t="s">
        <v>36</v>
      </c>
      <c r="J108" s="10" t="s">
        <v>40</v>
      </c>
      <c r="K108" s="10" t="s">
        <v>29</v>
      </c>
      <c r="L108" s="10"/>
      <c r="M108" s="13"/>
      <c r="N108" s="13"/>
    </row>
    <row r="109" spans="1:14" ht="25.5" x14ac:dyDescent="0.2">
      <c r="A109" s="2">
        <v>78</v>
      </c>
      <c r="B109" s="9" t="s">
        <v>118</v>
      </c>
      <c r="C109" s="3">
        <v>361703.92</v>
      </c>
      <c r="D109" s="6">
        <f t="shared" si="11"/>
        <v>169242.77261251092</v>
      </c>
      <c r="E109" s="2" t="s">
        <v>1</v>
      </c>
      <c r="F109" s="2" t="s">
        <v>18</v>
      </c>
      <c r="G109" s="2">
        <v>100</v>
      </c>
      <c r="H109" s="2">
        <v>0</v>
      </c>
      <c r="I109" s="2" t="s">
        <v>58</v>
      </c>
      <c r="J109" s="2" t="s">
        <v>37</v>
      </c>
      <c r="K109" s="2" t="s">
        <v>29</v>
      </c>
      <c r="L109" s="10"/>
      <c r="M109" s="13"/>
      <c r="N109" s="13"/>
    </row>
    <row r="110" spans="1:14" ht="25.5" x14ac:dyDescent="0.2">
      <c r="A110" s="2">
        <v>79</v>
      </c>
      <c r="B110" s="9" t="s">
        <v>114</v>
      </c>
      <c r="C110" s="3">
        <v>118000</v>
      </c>
      <c r="D110" s="6">
        <f t="shared" si="11"/>
        <v>55212.692105400158</v>
      </c>
      <c r="E110" s="2" t="s">
        <v>1</v>
      </c>
      <c r="F110" s="2" t="s">
        <v>19</v>
      </c>
      <c r="G110" s="1">
        <v>100</v>
      </c>
      <c r="H110" s="1">
        <v>0</v>
      </c>
      <c r="I110" s="2" t="s">
        <v>36</v>
      </c>
      <c r="J110" s="2" t="s">
        <v>154</v>
      </c>
      <c r="K110" s="2" t="s">
        <v>29</v>
      </c>
      <c r="L110" s="10"/>
      <c r="M110" s="13"/>
      <c r="N110" s="13"/>
    </row>
    <row r="111" spans="1:14" ht="25.5" x14ac:dyDescent="0.2">
      <c r="A111" s="2">
        <v>80</v>
      </c>
      <c r="B111" s="9" t="s">
        <v>119</v>
      </c>
      <c r="C111" s="3">
        <v>136120</v>
      </c>
      <c r="D111" s="6">
        <f t="shared" si="11"/>
        <v>63691.115672771775</v>
      </c>
      <c r="E111" s="2" t="s">
        <v>1</v>
      </c>
      <c r="F111" s="2" t="s">
        <v>19</v>
      </c>
      <c r="G111" s="1">
        <v>100</v>
      </c>
      <c r="H111" s="1">
        <v>0</v>
      </c>
      <c r="I111" s="2" t="s">
        <v>36</v>
      </c>
      <c r="J111" s="2" t="s">
        <v>154</v>
      </c>
      <c r="K111" s="2" t="s">
        <v>29</v>
      </c>
      <c r="L111" s="10"/>
      <c r="M111" s="13"/>
      <c r="N111" s="13"/>
    </row>
    <row r="112" spans="1:14" ht="38.25" x14ac:dyDescent="0.2">
      <c r="A112" s="2">
        <v>81</v>
      </c>
      <c r="B112" s="9" t="s">
        <v>129</v>
      </c>
      <c r="C112" s="3">
        <v>37890</v>
      </c>
      <c r="D112" s="6">
        <f t="shared" si="11"/>
        <v>17728.889015878067</v>
      </c>
      <c r="E112" s="2" t="s">
        <v>1</v>
      </c>
      <c r="F112" s="2" t="s">
        <v>19</v>
      </c>
      <c r="G112" s="1">
        <v>100</v>
      </c>
      <c r="H112" s="1">
        <v>0</v>
      </c>
      <c r="I112" s="2" t="s">
        <v>36</v>
      </c>
      <c r="J112" s="2" t="s">
        <v>58</v>
      </c>
      <c r="K112" s="2" t="s">
        <v>29</v>
      </c>
      <c r="L112" s="10"/>
      <c r="M112" s="13"/>
      <c r="N112" s="13"/>
    </row>
    <row r="113" spans="1:14" ht="25.5" x14ac:dyDescent="0.2">
      <c r="A113" s="2">
        <v>82</v>
      </c>
      <c r="B113" s="9" t="s">
        <v>115</v>
      </c>
      <c r="C113" s="3">
        <v>110000</v>
      </c>
      <c r="D113" s="6">
        <f t="shared" si="11"/>
        <v>51469.458742322182</v>
      </c>
      <c r="E113" s="2" t="s">
        <v>1</v>
      </c>
      <c r="F113" s="2" t="s">
        <v>19</v>
      </c>
      <c r="G113" s="1">
        <v>100</v>
      </c>
      <c r="H113" s="1">
        <v>0</v>
      </c>
      <c r="I113" s="2" t="s">
        <v>36</v>
      </c>
      <c r="J113" s="2" t="s">
        <v>41</v>
      </c>
      <c r="K113" s="2" t="s">
        <v>29</v>
      </c>
      <c r="L113" s="10"/>
      <c r="M113" s="13"/>
      <c r="N113" s="13"/>
    </row>
    <row r="114" spans="1:14" ht="38.25" x14ac:dyDescent="0.2">
      <c r="A114" s="2">
        <v>83</v>
      </c>
      <c r="B114" s="9" t="s">
        <v>61</v>
      </c>
      <c r="C114" s="3">
        <v>135000</v>
      </c>
      <c r="D114" s="6">
        <f t="shared" si="11"/>
        <v>63167.063001940856</v>
      </c>
      <c r="E114" s="2" t="s">
        <v>1</v>
      </c>
      <c r="F114" s="2" t="s">
        <v>19</v>
      </c>
      <c r="G114" s="1">
        <v>100</v>
      </c>
      <c r="H114" s="1">
        <v>0</v>
      </c>
      <c r="I114" s="2" t="s">
        <v>33</v>
      </c>
      <c r="J114" s="2" t="s">
        <v>133</v>
      </c>
      <c r="K114" s="2" t="s">
        <v>29</v>
      </c>
      <c r="L114" s="10"/>
      <c r="M114" s="13"/>
      <c r="N114" s="13"/>
    </row>
    <row r="115" spans="1:14" ht="25.5" x14ac:dyDescent="0.2">
      <c r="A115" s="2">
        <v>84</v>
      </c>
      <c r="B115" s="9" t="s">
        <v>161</v>
      </c>
      <c r="C115" s="3">
        <v>50000</v>
      </c>
      <c r="D115" s="6">
        <f t="shared" si="11"/>
        <v>23395.208519237356</v>
      </c>
      <c r="E115" s="2" t="s">
        <v>1</v>
      </c>
      <c r="F115" s="2" t="s">
        <v>19</v>
      </c>
      <c r="G115" s="1">
        <v>100</v>
      </c>
      <c r="H115" s="1">
        <v>0</v>
      </c>
      <c r="I115" s="2" t="s">
        <v>79</v>
      </c>
      <c r="J115" s="2" t="s">
        <v>168</v>
      </c>
      <c r="K115" s="2" t="s">
        <v>29</v>
      </c>
      <c r="L115" s="10"/>
      <c r="M115" s="13"/>
      <c r="N115" s="13"/>
    </row>
    <row r="116" spans="1:14" ht="38.25" x14ac:dyDescent="0.2">
      <c r="A116" s="2">
        <v>85</v>
      </c>
      <c r="B116" s="9" t="s">
        <v>162</v>
      </c>
      <c r="C116" s="3">
        <v>149361.98000000001</v>
      </c>
      <c r="D116" s="6">
        <f t="shared" si="11"/>
        <v>69887.093338923194</v>
      </c>
      <c r="E116" s="2" t="s">
        <v>1</v>
      </c>
      <c r="F116" s="2" t="s">
        <v>19</v>
      </c>
      <c r="G116" s="1">
        <v>100</v>
      </c>
      <c r="H116" s="1">
        <v>0</v>
      </c>
      <c r="I116" s="2" t="s">
        <v>79</v>
      </c>
      <c r="J116" s="2" t="s">
        <v>168</v>
      </c>
      <c r="K116" s="2" t="s">
        <v>29</v>
      </c>
      <c r="L116" s="10"/>
      <c r="M116" s="13"/>
      <c r="N116" s="13"/>
    </row>
    <row r="117" spans="1:14" ht="25.5" x14ac:dyDescent="0.2">
      <c r="A117" s="2">
        <v>86</v>
      </c>
      <c r="B117" s="9" t="s">
        <v>167</v>
      </c>
      <c r="C117" s="3">
        <v>54800</v>
      </c>
      <c r="D117" s="6">
        <f t="shared" si="11"/>
        <v>25641.14853708414</v>
      </c>
      <c r="E117" s="2" t="s">
        <v>1</v>
      </c>
      <c r="F117" s="2" t="s">
        <v>19</v>
      </c>
      <c r="G117" s="1">
        <v>100</v>
      </c>
      <c r="H117" s="1">
        <v>0</v>
      </c>
      <c r="I117" s="2" t="s">
        <v>79</v>
      </c>
      <c r="J117" s="2" t="s">
        <v>154</v>
      </c>
      <c r="K117" s="2" t="s">
        <v>29</v>
      </c>
      <c r="L117" s="10"/>
      <c r="M117" s="13"/>
      <c r="N117" s="13"/>
    </row>
    <row r="118" spans="1:14" x14ac:dyDescent="0.2">
      <c r="A118" s="85" t="s">
        <v>14</v>
      </c>
      <c r="B118" s="86"/>
      <c r="C118" s="44"/>
      <c r="D118" s="45"/>
      <c r="E118" s="46"/>
      <c r="F118" s="46"/>
      <c r="G118" s="46"/>
      <c r="H118" s="46"/>
      <c r="I118" s="46"/>
      <c r="J118" s="47"/>
      <c r="K118" s="46"/>
      <c r="L118" s="48"/>
      <c r="M118" s="13"/>
      <c r="N118" s="13"/>
    </row>
    <row r="119" spans="1:14" s="13" customFormat="1" ht="12.75" customHeight="1" x14ac:dyDescent="0.2">
      <c r="A119" s="10">
        <v>87</v>
      </c>
      <c r="B119" s="26" t="s">
        <v>44</v>
      </c>
      <c r="C119" s="6">
        <v>738581</v>
      </c>
      <c r="D119" s="6">
        <f t="shared" ref="D119:D144" si="12">C119/$N$3</f>
        <v>345585.13006693689</v>
      </c>
      <c r="E119" s="30" t="s">
        <v>60</v>
      </c>
      <c r="F119" s="10" t="s">
        <v>18</v>
      </c>
      <c r="G119" s="10">
        <v>100</v>
      </c>
      <c r="H119" s="10">
        <v>0</v>
      </c>
      <c r="I119" s="10" t="s">
        <v>36</v>
      </c>
      <c r="J119" s="10" t="s">
        <v>154</v>
      </c>
      <c r="K119" s="10" t="s">
        <v>29</v>
      </c>
      <c r="L119" s="10"/>
    </row>
    <row r="120" spans="1:14" s="13" customFormat="1" ht="25.5" x14ac:dyDescent="0.2">
      <c r="A120" s="10">
        <v>88</v>
      </c>
      <c r="B120" s="26" t="s">
        <v>45</v>
      </c>
      <c r="C120" s="6">
        <v>479280</v>
      </c>
      <c r="D120" s="6">
        <f t="shared" si="12"/>
        <v>224257.11078200157</v>
      </c>
      <c r="E120" s="30" t="s">
        <v>60</v>
      </c>
      <c r="F120" s="10" t="s">
        <v>18</v>
      </c>
      <c r="G120" s="10">
        <v>100</v>
      </c>
      <c r="H120" s="10">
        <v>0</v>
      </c>
      <c r="I120" s="10" t="s">
        <v>36</v>
      </c>
      <c r="J120" s="10" t="s">
        <v>154</v>
      </c>
      <c r="K120" s="10" t="s">
        <v>29</v>
      </c>
      <c r="L120" s="10"/>
    </row>
    <row r="121" spans="1:14" s="13" customFormat="1" ht="38.25" x14ac:dyDescent="0.2">
      <c r="A121" s="10">
        <v>89</v>
      </c>
      <c r="B121" s="26" t="s">
        <v>46</v>
      </c>
      <c r="C121" s="6">
        <v>88764</v>
      </c>
      <c r="D121" s="6">
        <f t="shared" si="12"/>
        <v>41533.045780031694</v>
      </c>
      <c r="E121" s="30" t="s">
        <v>23</v>
      </c>
      <c r="F121" s="10" t="s">
        <v>19</v>
      </c>
      <c r="G121" s="10">
        <v>100</v>
      </c>
      <c r="H121" s="10">
        <v>0</v>
      </c>
      <c r="I121" s="10" t="s">
        <v>36</v>
      </c>
      <c r="J121" s="10" t="s">
        <v>154</v>
      </c>
      <c r="K121" s="10" t="s">
        <v>29</v>
      </c>
      <c r="L121" s="10"/>
    </row>
    <row r="122" spans="1:14" s="13" customFormat="1" ht="53.25" customHeight="1" x14ac:dyDescent="0.2">
      <c r="A122" s="10">
        <v>90</v>
      </c>
      <c r="B122" s="26" t="s">
        <v>47</v>
      </c>
      <c r="C122" s="6">
        <v>11393</v>
      </c>
      <c r="D122" s="6">
        <f t="shared" si="12"/>
        <v>5330.8322131934237</v>
      </c>
      <c r="E122" s="30" t="s">
        <v>23</v>
      </c>
      <c r="F122" s="10" t="s">
        <v>19</v>
      </c>
      <c r="G122" s="10">
        <v>100</v>
      </c>
      <c r="H122" s="10">
        <v>0</v>
      </c>
      <c r="I122" s="10" t="s">
        <v>36</v>
      </c>
      <c r="J122" s="10" t="s">
        <v>154</v>
      </c>
      <c r="K122" s="10" t="s">
        <v>29</v>
      </c>
      <c r="L122" s="10"/>
    </row>
    <row r="123" spans="1:14" s="13" customFormat="1" x14ac:dyDescent="0.2">
      <c r="A123" s="10">
        <v>91</v>
      </c>
      <c r="B123" s="26" t="s">
        <v>48</v>
      </c>
      <c r="C123" s="6">
        <v>70722</v>
      </c>
      <c r="D123" s="6">
        <f t="shared" si="12"/>
        <v>33091.118737950084</v>
      </c>
      <c r="E123" s="30" t="s">
        <v>23</v>
      </c>
      <c r="F123" s="10" t="s">
        <v>19</v>
      </c>
      <c r="G123" s="10">
        <v>100</v>
      </c>
      <c r="H123" s="10">
        <v>0</v>
      </c>
      <c r="I123" s="10" t="s">
        <v>36</v>
      </c>
      <c r="J123" s="10" t="s">
        <v>154</v>
      </c>
      <c r="K123" s="10" t="s">
        <v>29</v>
      </c>
      <c r="L123" s="10"/>
    </row>
    <row r="124" spans="1:14" s="13" customFormat="1" x14ac:dyDescent="0.2">
      <c r="A124" s="10">
        <v>92</v>
      </c>
      <c r="B124" s="26" t="s">
        <v>51</v>
      </c>
      <c r="C124" s="6">
        <v>850976</v>
      </c>
      <c r="D124" s="6">
        <f t="shared" si="12"/>
        <v>398175.21929733054</v>
      </c>
      <c r="E124" s="30" t="s">
        <v>60</v>
      </c>
      <c r="F124" s="10" t="s">
        <v>18</v>
      </c>
      <c r="G124" s="10">
        <v>100</v>
      </c>
      <c r="H124" s="10">
        <v>0</v>
      </c>
      <c r="I124" s="10" t="s">
        <v>36</v>
      </c>
      <c r="J124" s="10" t="s">
        <v>154</v>
      </c>
      <c r="K124" s="10" t="s">
        <v>29</v>
      </c>
      <c r="L124" s="10"/>
    </row>
    <row r="125" spans="1:14" s="13" customFormat="1" ht="56.25" customHeight="1" x14ac:dyDescent="0.2">
      <c r="A125" s="10">
        <v>93</v>
      </c>
      <c r="B125" s="26" t="s">
        <v>225</v>
      </c>
      <c r="C125" s="6">
        <v>442635.9</v>
      </c>
      <c r="D125" s="6">
        <f t="shared" si="12"/>
        <v>207111.18357200589</v>
      </c>
      <c r="E125" s="30" t="s">
        <v>60</v>
      </c>
      <c r="F125" s="10" t="s">
        <v>19</v>
      </c>
      <c r="G125" s="10">
        <v>100</v>
      </c>
      <c r="H125" s="10">
        <v>0</v>
      </c>
      <c r="I125" s="10" t="s">
        <v>36</v>
      </c>
      <c r="J125" s="10" t="s">
        <v>168</v>
      </c>
      <c r="K125" s="10" t="s">
        <v>29</v>
      </c>
      <c r="L125" s="10"/>
    </row>
    <row r="126" spans="1:14" s="13" customFormat="1" ht="40.5" customHeight="1" x14ac:dyDescent="0.2">
      <c r="A126" s="10">
        <v>94</v>
      </c>
      <c r="B126" s="26" t="s">
        <v>49</v>
      </c>
      <c r="C126" s="6">
        <v>239600</v>
      </c>
      <c r="D126" s="6">
        <f t="shared" si="12"/>
        <v>112109.8392241854</v>
      </c>
      <c r="E126" s="30" t="s">
        <v>121</v>
      </c>
      <c r="F126" s="10" t="s">
        <v>19</v>
      </c>
      <c r="G126" s="10">
        <v>100</v>
      </c>
      <c r="H126" s="10">
        <v>0</v>
      </c>
      <c r="I126" s="10" t="s">
        <v>36</v>
      </c>
      <c r="J126" s="10" t="s">
        <v>37</v>
      </c>
      <c r="K126" s="10" t="s">
        <v>29</v>
      </c>
      <c r="L126" s="10"/>
    </row>
    <row r="127" spans="1:14" s="13" customFormat="1" x14ac:dyDescent="0.2">
      <c r="A127" s="10">
        <v>95</v>
      </c>
      <c r="B127" s="26" t="s">
        <v>64</v>
      </c>
      <c r="C127" s="6">
        <v>39760</v>
      </c>
      <c r="D127" s="6">
        <f t="shared" si="12"/>
        <v>18603.869814497546</v>
      </c>
      <c r="E127" s="30" t="s">
        <v>23</v>
      </c>
      <c r="F127" s="10" t="s">
        <v>19</v>
      </c>
      <c r="G127" s="10">
        <v>100</v>
      </c>
      <c r="H127" s="10">
        <v>0</v>
      </c>
      <c r="I127" s="10" t="s">
        <v>36</v>
      </c>
      <c r="J127" s="10" t="s">
        <v>37</v>
      </c>
      <c r="K127" s="10" t="s">
        <v>29</v>
      </c>
      <c r="L127" s="10"/>
    </row>
    <row r="128" spans="1:14" s="13" customFormat="1" x14ac:dyDescent="0.2">
      <c r="A128" s="10">
        <v>96</v>
      </c>
      <c r="B128" s="26" t="s">
        <v>50</v>
      </c>
      <c r="C128" s="6">
        <f>265410-C127</f>
        <v>225650</v>
      </c>
      <c r="D128" s="6">
        <f t="shared" si="12"/>
        <v>105582.57604731819</v>
      </c>
      <c r="E128" s="30" t="s">
        <v>121</v>
      </c>
      <c r="F128" s="10" t="s">
        <v>19</v>
      </c>
      <c r="G128" s="10">
        <v>100</v>
      </c>
      <c r="H128" s="10">
        <v>0</v>
      </c>
      <c r="I128" s="10" t="s">
        <v>36</v>
      </c>
      <c r="J128" s="10" t="s">
        <v>37</v>
      </c>
      <c r="K128" s="10" t="s">
        <v>29</v>
      </c>
      <c r="L128" s="10"/>
    </row>
    <row r="129" spans="1:12" s="13" customFormat="1" x14ac:dyDescent="0.2">
      <c r="A129" s="10">
        <v>97</v>
      </c>
      <c r="B129" s="26" t="s">
        <v>52</v>
      </c>
      <c r="C129" s="6">
        <v>23000</v>
      </c>
      <c r="D129" s="6">
        <f t="shared" si="12"/>
        <v>10761.795918849184</v>
      </c>
      <c r="E129" s="30" t="s">
        <v>23</v>
      </c>
      <c r="F129" s="10" t="s">
        <v>19</v>
      </c>
      <c r="G129" s="10">
        <v>100</v>
      </c>
      <c r="H129" s="10">
        <v>0</v>
      </c>
      <c r="I129" s="10" t="s">
        <v>58</v>
      </c>
      <c r="J129" s="10" t="s">
        <v>62</v>
      </c>
      <c r="K129" s="10" t="s">
        <v>29</v>
      </c>
      <c r="L129" s="10"/>
    </row>
    <row r="130" spans="1:12" s="13" customFormat="1" ht="59.25" customHeight="1" x14ac:dyDescent="0.2">
      <c r="A130" s="10">
        <v>98</v>
      </c>
      <c r="B130" s="26" t="s">
        <v>65</v>
      </c>
      <c r="C130" s="6">
        <v>54357.72</v>
      </c>
      <c r="D130" s="6">
        <f t="shared" si="12"/>
        <v>25434.203880606376</v>
      </c>
      <c r="E130" s="30" t="s">
        <v>23</v>
      </c>
      <c r="F130" s="10" t="s">
        <v>19</v>
      </c>
      <c r="G130" s="10">
        <v>100</v>
      </c>
      <c r="H130" s="10">
        <v>0</v>
      </c>
      <c r="I130" s="10" t="s">
        <v>58</v>
      </c>
      <c r="J130" s="10" t="s">
        <v>62</v>
      </c>
      <c r="K130" s="10" t="s">
        <v>29</v>
      </c>
      <c r="L130" s="10"/>
    </row>
    <row r="131" spans="1:12" s="13" customFormat="1" x14ac:dyDescent="0.2">
      <c r="A131" s="10">
        <v>99</v>
      </c>
      <c r="B131" s="26" t="s">
        <v>163</v>
      </c>
      <c r="C131" s="6">
        <v>15150</v>
      </c>
      <c r="D131" s="6">
        <f t="shared" si="12"/>
        <v>7088.7481813289187</v>
      </c>
      <c r="E131" s="30" t="s">
        <v>23</v>
      </c>
      <c r="F131" s="10" t="s">
        <v>19</v>
      </c>
      <c r="G131" s="10">
        <v>100</v>
      </c>
      <c r="H131" s="10">
        <v>0</v>
      </c>
      <c r="I131" s="10" t="s">
        <v>58</v>
      </c>
      <c r="J131" s="10" t="s">
        <v>62</v>
      </c>
      <c r="K131" s="10" t="s">
        <v>29</v>
      </c>
      <c r="L131" s="10"/>
    </row>
    <row r="132" spans="1:12" s="13" customFormat="1" x14ac:dyDescent="0.2">
      <c r="A132" s="10">
        <v>100</v>
      </c>
      <c r="B132" s="26" t="s">
        <v>53</v>
      </c>
      <c r="C132" s="6">
        <v>3750</v>
      </c>
      <c r="D132" s="6">
        <f t="shared" si="12"/>
        <v>1754.6406389428016</v>
      </c>
      <c r="E132" s="30" t="s">
        <v>23</v>
      </c>
      <c r="F132" s="10" t="s">
        <v>19</v>
      </c>
      <c r="G132" s="10">
        <v>100</v>
      </c>
      <c r="H132" s="10">
        <v>0</v>
      </c>
      <c r="I132" s="10" t="s">
        <v>58</v>
      </c>
      <c r="J132" s="10" t="s">
        <v>62</v>
      </c>
      <c r="K132" s="10" t="s">
        <v>29</v>
      </c>
      <c r="L132" s="10"/>
    </row>
    <row r="133" spans="1:12" s="13" customFormat="1" x14ac:dyDescent="0.2">
      <c r="A133" s="10">
        <v>101</v>
      </c>
      <c r="B133" s="26" t="s">
        <v>164</v>
      </c>
      <c r="C133" s="6">
        <v>17408.62</v>
      </c>
      <c r="D133" s="6">
        <f t="shared" si="12"/>
        <v>8145.5658986433154</v>
      </c>
      <c r="E133" s="30" t="s">
        <v>23</v>
      </c>
      <c r="F133" s="10" t="s">
        <v>19</v>
      </c>
      <c r="G133" s="10">
        <v>100</v>
      </c>
      <c r="H133" s="10">
        <v>0</v>
      </c>
      <c r="I133" s="10" t="s">
        <v>58</v>
      </c>
      <c r="J133" s="10" t="s">
        <v>62</v>
      </c>
      <c r="K133" s="10" t="s">
        <v>29</v>
      </c>
      <c r="L133" s="10"/>
    </row>
    <row r="134" spans="1:12" s="13" customFormat="1" x14ac:dyDescent="0.2">
      <c r="A134" s="10">
        <v>102</v>
      </c>
      <c r="B134" s="26" t="s">
        <v>165</v>
      </c>
      <c r="C134" s="6">
        <v>20151</v>
      </c>
      <c r="D134" s="6">
        <f t="shared" si="12"/>
        <v>9428.7369374230384</v>
      </c>
      <c r="E134" s="30" t="s">
        <v>23</v>
      </c>
      <c r="F134" s="10" t="s">
        <v>19</v>
      </c>
      <c r="G134" s="10">
        <v>100</v>
      </c>
      <c r="H134" s="10">
        <v>0</v>
      </c>
      <c r="I134" s="10" t="s">
        <v>58</v>
      </c>
      <c r="J134" s="10" t="s">
        <v>62</v>
      </c>
      <c r="K134" s="10" t="s">
        <v>29</v>
      </c>
      <c r="L134" s="10"/>
    </row>
    <row r="135" spans="1:12" s="13" customFormat="1" x14ac:dyDescent="0.2">
      <c r="A135" s="10">
        <v>103</v>
      </c>
      <c r="B135" s="26" t="s">
        <v>55</v>
      </c>
      <c r="C135" s="6">
        <v>32944</v>
      </c>
      <c r="D135" s="6">
        <f t="shared" si="12"/>
        <v>15414.634989155109</v>
      </c>
      <c r="E135" s="30" t="s">
        <v>23</v>
      </c>
      <c r="F135" s="10" t="s">
        <v>19</v>
      </c>
      <c r="G135" s="10">
        <v>100</v>
      </c>
      <c r="H135" s="10">
        <v>0</v>
      </c>
      <c r="I135" s="10" t="s">
        <v>63</v>
      </c>
      <c r="J135" s="10" t="s">
        <v>144</v>
      </c>
      <c r="K135" s="10" t="s">
        <v>29</v>
      </c>
      <c r="L135" s="10"/>
    </row>
    <row r="136" spans="1:12" s="13" customFormat="1" x14ac:dyDescent="0.2">
      <c r="A136" s="10">
        <v>104</v>
      </c>
      <c r="B136" s="26" t="s">
        <v>166</v>
      </c>
      <c r="C136" s="6">
        <v>7938</v>
      </c>
      <c r="D136" s="6">
        <f t="shared" si="12"/>
        <v>3714.2233045141224</v>
      </c>
      <c r="E136" s="30" t="s">
        <v>23</v>
      </c>
      <c r="F136" s="10" t="s">
        <v>19</v>
      </c>
      <c r="G136" s="10">
        <v>100</v>
      </c>
      <c r="H136" s="10">
        <v>0</v>
      </c>
      <c r="I136" s="10" t="s">
        <v>63</v>
      </c>
      <c r="J136" s="10" t="s">
        <v>144</v>
      </c>
      <c r="K136" s="10" t="s">
        <v>29</v>
      </c>
      <c r="L136" s="10"/>
    </row>
    <row r="137" spans="1:12" s="13" customFormat="1" x14ac:dyDescent="0.2">
      <c r="A137" s="10">
        <v>105</v>
      </c>
      <c r="B137" s="26" t="s">
        <v>56</v>
      </c>
      <c r="C137" s="6">
        <v>2999.86</v>
      </c>
      <c r="D137" s="6">
        <f t="shared" si="12"/>
        <v>1403.6470045703875</v>
      </c>
      <c r="E137" s="30" t="s">
        <v>23</v>
      </c>
      <c r="F137" s="10" t="s">
        <v>19</v>
      </c>
      <c r="G137" s="10">
        <v>100</v>
      </c>
      <c r="H137" s="10">
        <v>0</v>
      </c>
      <c r="I137" s="10" t="s">
        <v>58</v>
      </c>
      <c r="J137" s="10" t="s">
        <v>62</v>
      </c>
      <c r="K137" s="10" t="s">
        <v>29</v>
      </c>
      <c r="L137" s="10"/>
    </row>
    <row r="138" spans="1:12" s="13" customFormat="1" x14ac:dyDescent="0.2">
      <c r="A138" s="10">
        <v>106</v>
      </c>
      <c r="B138" s="26" t="s">
        <v>169</v>
      </c>
      <c r="C138" s="6">
        <v>28505.3</v>
      </c>
      <c r="D138" s="6">
        <f t="shared" si="12"/>
        <v>13337.74874806833</v>
      </c>
      <c r="E138" s="30" t="s">
        <v>23</v>
      </c>
      <c r="F138" s="10" t="s">
        <v>19</v>
      </c>
      <c r="G138" s="10">
        <v>100</v>
      </c>
      <c r="H138" s="10">
        <v>0</v>
      </c>
      <c r="I138" s="10" t="s">
        <v>63</v>
      </c>
      <c r="J138" s="10" t="s">
        <v>154</v>
      </c>
      <c r="K138" s="10" t="s">
        <v>29</v>
      </c>
      <c r="L138" s="10"/>
    </row>
    <row r="139" spans="1:12" s="13" customFormat="1" x14ac:dyDescent="0.2">
      <c r="A139" s="10">
        <v>107</v>
      </c>
      <c r="B139" s="26" t="s">
        <v>190</v>
      </c>
      <c r="C139" s="6">
        <v>35938</v>
      </c>
      <c r="D139" s="6">
        <f t="shared" si="12"/>
        <v>16815.540075287041</v>
      </c>
      <c r="E139" s="30" t="s">
        <v>23</v>
      </c>
      <c r="F139" s="10" t="s">
        <v>19</v>
      </c>
      <c r="G139" s="10">
        <v>100</v>
      </c>
      <c r="H139" s="10">
        <v>0</v>
      </c>
      <c r="I139" s="10" t="s">
        <v>63</v>
      </c>
      <c r="J139" s="10" t="s">
        <v>154</v>
      </c>
      <c r="K139" s="10" t="s">
        <v>29</v>
      </c>
      <c r="L139" s="10"/>
    </row>
    <row r="140" spans="1:12" s="13" customFormat="1" x14ac:dyDescent="0.2">
      <c r="A140" s="10">
        <v>108</v>
      </c>
      <c r="B140" s="26" t="s">
        <v>192</v>
      </c>
      <c r="C140" s="6">
        <v>190000</v>
      </c>
      <c r="D140" s="6">
        <f t="shared" si="12"/>
        <v>88901.792373101955</v>
      </c>
      <c r="E140" s="30" t="s">
        <v>23</v>
      </c>
      <c r="F140" s="10" t="s">
        <v>19</v>
      </c>
      <c r="G140" s="10">
        <v>100</v>
      </c>
      <c r="H140" s="10">
        <v>0</v>
      </c>
      <c r="I140" s="10" t="s">
        <v>63</v>
      </c>
      <c r="J140" s="10" t="s">
        <v>154</v>
      </c>
      <c r="K140" s="10" t="s">
        <v>29</v>
      </c>
      <c r="L140" s="10"/>
    </row>
    <row r="141" spans="1:12" s="13" customFormat="1" x14ac:dyDescent="0.2">
      <c r="A141" s="10">
        <v>109</v>
      </c>
      <c r="B141" s="26" t="s">
        <v>193</v>
      </c>
      <c r="C141" s="6">
        <v>38826</v>
      </c>
      <c r="D141" s="6">
        <f t="shared" si="12"/>
        <v>18166.847319358192</v>
      </c>
      <c r="E141" s="30" t="s">
        <v>23</v>
      </c>
      <c r="F141" s="10" t="s">
        <v>19</v>
      </c>
      <c r="G141" s="10">
        <v>100</v>
      </c>
      <c r="H141" s="10">
        <v>0</v>
      </c>
      <c r="I141" s="10" t="s">
        <v>63</v>
      </c>
      <c r="J141" s="10" t="s">
        <v>168</v>
      </c>
      <c r="K141" s="10" t="s">
        <v>29</v>
      </c>
      <c r="L141" s="10"/>
    </row>
    <row r="142" spans="1:12" s="13" customFormat="1" x14ac:dyDescent="0.2">
      <c r="A142" s="10">
        <v>110</v>
      </c>
      <c r="B142" s="26" t="s">
        <v>194</v>
      </c>
      <c r="C142" s="6">
        <v>2735.55</v>
      </c>
      <c r="D142" s="6">
        <f t="shared" si="12"/>
        <v>1279.9752532959949</v>
      </c>
      <c r="E142" s="30" t="s">
        <v>23</v>
      </c>
      <c r="F142" s="10" t="s">
        <v>19</v>
      </c>
      <c r="G142" s="10">
        <v>100</v>
      </c>
      <c r="H142" s="10">
        <v>0</v>
      </c>
      <c r="I142" s="10" t="s">
        <v>63</v>
      </c>
      <c r="J142" s="10" t="s">
        <v>154</v>
      </c>
      <c r="K142" s="10" t="s">
        <v>29</v>
      </c>
      <c r="L142" s="10"/>
    </row>
    <row r="143" spans="1:12" s="13" customFormat="1" x14ac:dyDescent="0.2">
      <c r="A143" s="10">
        <v>111</v>
      </c>
      <c r="B143" s="26" t="s">
        <v>195</v>
      </c>
      <c r="C143" s="6">
        <v>7752</v>
      </c>
      <c r="D143" s="6">
        <f t="shared" si="12"/>
        <v>3627.1931288225596</v>
      </c>
      <c r="E143" s="30" t="s">
        <v>23</v>
      </c>
      <c r="F143" s="10" t="s">
        <v>19</v>
      </c>
      <c r="G143" s="10">
        <v>100</v>
      </c>
      <c r="H143" s="10">
        <v>0</v>
      </c>
      <c r="I143" s="10" t="s">
        <v>63</v>
      </c>
      <c r="J143" s="10" t="s">
        <v>154</v>
      </c>
      <c r="K143" s="10" t="s">
        <v>29</v>
      </c>
      <c r="L143" s="10"/>
    </row>
    <row r="144" spans="1:12" s="13" customFormat="1" x14ac:dyDescent="0.2">
      <c r="A144" s="10">
        <v>112</v>
      </c>
      <c r="B144" s="26" t="s">
        <v>221</v>
      </c>
      <c r="C144" s="6">
        <v>9306</v>
      </c>
      <c r="D144" s="6">
        <f t="shared" si="12"/>
        <v>4354.3162096004562</v>
      </c>
      <c r="E144" s="30" t="s">
        <v>23</v>
      </c>
      <c r="F144" s="10" t="s">
        <v>19</v>
      </c>
      <c r="G144" s="10">
        <v>100</v>
      </c>
      <c r="H144" s="10">
        <v>0</v>
      </c>
      <c r="I144" s="10" t="s">
        <v>63</v>
      </c>
      <c r="J144" s="10" t="s">
        <v>168</v>
      </c>
      <c r="K144" s="10" t="s">
        <v>29</v>
      </c>
      <c r="L144" s="10"/>
    </row>
    <row r="145" spans="1:14" x14ac:dyDescent="0.2">
      <c r="A145" s="85" t="s">
        <v>59</v>
      </c>
      <c r="B145" s="86"/>
      <c r="C145" s="44"/>
      <c r="D145" s="45"/>
      <c r="E145" s="46"/>
      <c r="F145" s="46"/>
      <c r="G145" s="46"/>
      <c r="H145" s="46"/>
      <c r="I145" s="46"/>
      <c r="J145" s="47"/>
      <c r="K145" s="46"/>
      <c r="L145" s="48"/>
      <c r="M145" s="13"/>
      <c r="N145" s="13"/>
    </row>
    <row r="146" spans="1:14" s="13" customFormat="1" x14ac:dyDescent="0.2">
      <c r="A146" s="10">
        <v>113</v>
      </c>
      <c r="B146" s="26" t="s">
        <v>191</v>
      </c>
      <c r="C146" s="6">
        <v>22657</v>
      </c>
      <c r="D146" s="6">
        <f t="shared" ref="D146:D150" si="13">C146/$N$3</f>
        <v>10601.304788407215</v>
      </c>
      <c r="E146" s="30" t="s">
        <v>70</v>
      </c>
      <c r="F146" s="10" t="s">
        <v>19</v>
      </c>
      <c r="G146" s="10">
        <v>100</v>
      </c>
      <c r="H146" s="10">
        <v>0</v>
      </c>
      <c r="I146" s="10" t="s">
        <v>63</v>
      </c>
      <c r="J146" s="10" t="s">
        <v>154</v>
      </c>
      <c r="K146" s="10" t="s">
        <v>29</v>
      </c>
      <c r="L146" s="10"/>
    </row>
    <row r="147" spans="1:14" s="13" customFormat="1" ht="25.5" x14ac:dyDescent="0.2">
      <c r="A147" s="10">
        <v>114</v>
      </c>
      <c r="B147" s="26" t="s">
        <v>54</v>
      </c>
      <c r="C147" s="6">
        <v>43956</v>
      </c>
      <c r="D147" s="6">
        <f t="shared" si="13"/>
        <v>20567.195713431942</v>
      </c>
      <c r="E147" s="30" t="s">
        <v>23</v>
      </c>
      <c r="F147" s="10" t="s">
        <v>19</v>
      </c>
      <c r="G147" s="10">
        <v>100</v>
      </c>
      <c r="H147" s="10">
        <v>0</v>
      </c>
      <c r="I147" s="10" t="s">
        <v>58</v>
      </c>
      <c r="J147" s="10" t="s">
        <v>62</v>
      </c>
      <c r="K147" s="10" t="s">
        <v>29</v>
      </c>
      <c r="L147" s="10"/>
    </row>
    <row r="148" spans="1:14" s="13" customFormat="1" ht="19.5" customHeight="1" x14ac:dyDescent="0.2">
      <c r="A148" s="10">
        <v>115</v>
      </c>
      <c r="B148" s="26" t="s">
        <v>157</v>
      </c>
      <c r="C148" s="6">
        <v>13951</v>
      </c>
      <c r="D148" s="6">
        <f t="shared" si="13"/>
        <v>6527.7310810376066</v>
      </c>
      <c r="E148" s="30" t="s">
        <v>23</v>
      </c>
      <c r="F148" s="10" t="s">
        <v>19</v>
      </c>
      <c r="G148" s="10">
        <v>100</v>
      </c>
      <c r="H148" s="10">
        <v>0</v>
      </c>
      <c r="I148" s="10" t="s">
        <v>155</v>
      </c>
      <c r="J148" s="10" t="s">
        <v>222</v>
      </c>
      <c r="K148" s="10" t="s">
        <v>29</v>
      </c>
      <c r="L148" s="10"/>
    </row>
    <row r="149" spans="1:14" s="13" customFormat="1" ht="19.5" customHeight="1" x14ac:dyDescent="0.2">
      <c r="A149" s="10">
        <v>116</v>
      </c>
      <c r="B149" s="26" t="s">
        <v>149</v>
      </c>
      <c r="C149" s="6">
        <v>176167.9</v>
      </c>
      <c r="D149" s="6">
        <f t="shared" si="13"/>
        <v>82429.69509792309</v>
      </c>
      <c r="E149" s="30" t="s">
        <v>23</v>
      </c>
      <c r="F149" s="10" t="s">
        <v>19</v>
      </c>
      <c r="G149" s="10">
        <v>100</v>
      </c>
      <c r="H149" s="10">
        <v>0</v>
      </c>
      <c r="I149" s="10" t="s">
        <v>155</v>
      </c>
      <c r="J149" s="10" t="s">
        <v>155</v>
      </c>
      <c r="K149" s="10" t="s">
        <v>29</v>
      </c>
      <c r="L149" s="10"/>
    </row>
    <row r="150" spans="1:14" s="13" customFormat="1" ht="37.5" customHeight="1" x14ac:dyDescent="0.2">
      <c r="A150" s="10">
        <v>117</v>
      </c>
      <c r="B150" s="26" t="s">
        <v>216</v>
      </c>
      <c r="C150" s="6">
        <v>8370</v>
      </c>
      <c r="D150" s="6">
        <f t="shared" si="13"/>
        <v>3916.3579061203332</v>
      </c>
      <c r="E150" s="30" t="s">
        <v>70</v>
      </c>
      <c r="F150" s="10" t="s">
        <v>19</v>
      </c>
      <c r="G150" s="10">
        <v>100</v>
      </c>
      <c r="H150" s="10">
        <v>0</v>
      </c>
      <c r="I150" s="10" t="s">
        <v>158</v>
      </c>
      <c r="J150" s="10" t="s">
        <v>172</v>
      </c>
      <c r="K150" s="10" t="s">
        <v>29</v>
      </c>
      <c r="L150" s="10"/>
    </row>
    <row r="151" spans="1:14" ht="14.25" customHeight="1" x14ac:dyDescent="0.2">
      <c r="A151" s="68" t="s">
        <v>74</v>
      </c>
      <c r="B151" s="75" t="s">
        <v>113</v>
      </c>
      <c r="C151" s="73">
        <f>SUM(C108:C150)</f>
        <v>5230742.0200000005</v>
      </c>
      <c r="D151" s="73">
        <f>SUM(D108:D150)</f>
        <v>2447486.005364737</v>
      </c>
      <c r="E151" s="77"/>
      <c r="F151" s="77"/>
      <c r="G151" s="77"/>
      <c r="H151" s="77"/>
      <c r="I151" s="77"/>
      <c r="J151" s="77"/>
      <c r="K151" s="77"/>
      <c r="L151" s="77"/>
      <c r="M151" s="13"/>
      <c r="N151" s="13"/>
    </row>
    <row r="152" spans="1:14" ht="24" customHeight="1" x14ac:dyDescent="0.2">
      <c r="A152" s="87" t="s">
        <v>186</v>
      </c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13"/>
      <c r="N152" s="13"/>
    </row>
    <row r="153" spans="1:14" x14ac:dyDescent="0.2">
      <c r="A153" s="88" t="s">
        <v>13</v>
      </c>
      <c r="B153" s="89"/>
      <c r="C153" s="37"/>
      <c r="D153" s="38"/>
      <c r="E153" s="35"/>
      <c r="F153" s="35"/>
      <c r="G153" s="35"/>
      <c r="H153" s="35"/>
      <c r="I153" s="35"/>
      <c r="J153" s="39"/>
      <c r="K153" s="35"/>
      <c r="L153" s="36"/>
      <c r="M153" s="13"/>
      <c r="N153" s="13"/>
    </row>
    <row r="154" spans="1:14" x14ac:dyDescent="0.2">
      <c r="A154" s="2">
        <v>118</v>
      </c>
      <c r="B154" s="26" t="s">
        <v>189</v>
      </c>
      <c r="C154" s="3">
        <v>60000</v>
      </c>
      <c r="D154" s="6">
        <f>C154/$N$3</f>
        <v>28074.250223084826</v>
      </c>
      <c r="E154" s="2" t="s">
        <v>70</v>
      </c>
      <c r="F154" s="2" t="s">
        <v>19</v>
      </c>
      <c r="G154" s="2">
        <v>100</v>
      </c>
      <c r="H154" s="2">
        <v>0</v>
      </c>
      <c r="I154" s="2" t="s">
        <v>175</v>
      </c>
      <c r="J154" s="2" t="s">
        <v>172</v>
      </c>
      <c r="K154" s="2" t="s">
        <v>29</v>
      </c>
      <c r="L154" s="2"/>
      <c r="M154" s="13"/>
      <c r="N154" s="13"/>
    </row>
    <row r="155" spans="1:14" x14ac:dyDescent="0.2">
      <c r="A155" s="85" t="s">
        <v>59</v>
      </c>
      <c r="B155" s="86"/>
      <c r="C155" s="44"/>
      <c r="D155" s="45"/>
      <c r="E155" s="46"/>
      <c r="F155" s="46"/>
      <c r="G155" s="46"/>
      <c r="H155" s="46"/>
      <c r="I155" s="46"/>
      <c r="J155" s="47"/>
      <c r="K155" s="46"/>
      <c r="L155" s="48"/>
      <c r="M155" s="13"/>
      <c r="N155" s="13"/>
    </row>
    <row r="156" spans="1:14" ht="14.25" customHeight="1" x14ac:dyDescent="0.2">
      <c r="A156" s="33" t="s">
        <v>74</v>
      </c>
      <c r="B156" s="34" t="s">
        <v>186</v>
      </c>
      <c r="C156" s="31">
        <f>SUM(C154:C155)</f>
        <v>60000</v>
      </c>
      <c r="D156" s="31">
        <f>SUM(D154:D155)</f>
        <v>28074.250223084826</v>
      </c>
      <c r="E156" s="32"/>
      <c r="F156" s="32"/>
      <c r="G156" s="32"/>
      <c r="H156" s="32"/>
      <c r="I156" s="32"/>
      <c r="J156" s="32"/>
      <c r="K156" s="32"/>
      <c r="L156" s="32"/>
      <c r="M156" s="13"/>
      <c r="N156" s="13"/>
    </row>
    <row r="157" spans="1:14" ht="24" customHeight="1" x14ac:dyDescent="0.2">
      <c r="A157" s="87" t="s">
        <v>177</v>
      </c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13"/>
      <c r="N157" s="13"/>
    </row>
    <row r="158" spans="1:14" x14ac:dyDescent="0.2">
      <c r="A158" s="88" t="s">
        <v>13</v>
      </c>
      <c r="B158" s="89"/>
      <c r="C158" s="37"/>
      <c r="D158" s="38"/>
      <c r="E158" s="35"/>
      <c r="F158" s="35"/>
      <c r="G158" s="35"/>
      <c r="H158" s="35"/>
      <c r="I158" s="35"/>
      <c r="J158" s="39"/>
      <c r="K158" s="35"/>
      <c r="L158" s="36"/>
      <c r="M158" s="13"/>
      <c r="N158" s="13"/>
    </row>
    <row r="159" spans="1:14" ht="25.5" x14ac:dyDescent="0.2">
      <c r="A159" s="2">
        <v>119</v>
      </c>
      <c r="B159" s="9" t="s">
        <v>178</v>
      </c>
      <c r="C159" s="3">
        <v>249416.67</v>
      </c>
      <c r="D159" s="6">
        <f t="shared" ref="D159:D160" si="14">C159/$N$3</f>
        <v>116703.10005647625</v>
      </c>
      <c r="E159" s="2" t="s">
        <v>1</v>
      </c>
      <c r="F159" s="2" t="s">
        <v>19</v>
      </c>
      <c r="G159" s="2">
        <v>100</v>
      </c>
      <c r="H159" s="2">
        <v>0</v>
      </c>
      <c r="I159" s="2" t="s">
        <v>175</v>
      </c>
      <c r="J159" s="2" t="s">
        <v>172</v>
      </c>
      <c r="K159" s="2" t="s">
        <v>29</v>
      </c>
      <c r="L159" s="2"/>
      <c r="M159" s="13"/>
      <c r="N159" s="13"/>
    </row>
    <row r="160" spans="1:14" x14ac:dyDescent="0.2">
      <c r="A160" s="10">
        <v>120</v>
      </c>
      <c r="B160" s="26" t="s">
        <v>208</v>
      </c>
      <c r="C160" s="6">
        <v>384750</v>
      </c>
      <c r="D160" s="6">
        <f t="shared" si="14"/>
        <v>180026.12955553146</v>
      </c>
      <c r="E160" s="10" t="s">
        <v>70</v>
      </c>
      <c r="F160" s="10" t="s">
        <v>19</v>
      </c>
      <c r="G160" s="10">
        <v>100</v>
      </c>
      <c r="H160" s="10">
        <v>0</v>
      </c>
      <c r="I160" s="10" t="s">
        <v>175</v>
      </c>
      <c r="J160" s="10" t="s">
        <v>222</v>
      </c>
      <c r="K160" s="10" t="s">
        <v>29</v>
      </c>
      <c r="L160" s="2"/>
      <c r="M160" s="13"/>
      <c r="N160" s="13"/>
    </row>
    <row r="161" spans="1:14" ht="14.25" customHeight="1" x14ac:dyDescent="0.2">
      <c r="A161" s="68" t="s">
        <v>74</v>
      </c>
      <c r="B161" s="75" t="s">
        <v>177</v>
      </c>
      <c r="C161" s="73">
        <f>SUM(C159:C160)</f>
        <v>634166.67000000004</v>
      </c>
      <c r="D161" s="73">
        <f>SUM(D159:D160)</f>
        <v>296729.22961200774</v>
      </c>
      <c r="E161" s="77"/>
      <c r="F161" s="77"/>
      <c r="G161" s="77"/>
      <c r="H161" s="77"/>
      <c r="I161" s="77"/>
      <c r="J161" s="77"/>
      <c r="K161" s="77"/>
      <c r="L161" s="77"/>
      <c r="M161" s="13"/>
      <c r="N161" s="13"/>
    </row>
    <row r="162" spans="1:14" ht="24" customHeight="1" x14ac:dyDescent="0.2">
      <c r="A162" s="87" t="s">
        <v>181</v>
      </c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13"/>
      <c r="N162" s="13"/>
    </row>
    <row r="163" spans="1:14" x14ac:dyDescent="0.2">
      <c r="A163" s="88" t="s">
        <v>13</v>
      </c>
      <c r="B163" s="89"/>
      <c r="C163" s="37"/>
      <c r="D163" s="38"/>
      <c r="E163" s="35"/>
      <c r="F163" s="35"/>
      <c r="G163" s="35"/>
      <c r="H163" s="35"/>
      <c r="I163" s="35"/>
      <c r="J163" s="39"/>
      <c r="K163" s="35"/>
      <c r="L163" s="36"/>
      <c r="M163" s="13"/>
      <c r="N163" s="13"/>
    </row>
    <row r="164" spans="1:14" ht="25.5" x14ac:dyDescent="0.2">
      <c r="A164" s="2">
        <v>121</v>
      </c>
      <c r="B164" s="9" t="s">
        <v>203</v>
      </c>
      <c r="C164" s="3">
        <v>229957.73</v>
      </c>
      <c r="D164" s="6">
        <f>C164/$N$3</f>
        <v>107598.18087920967</v>
      </c>
      <c r="E164" s="2" t="s">
        <v>1</v>
      </c>
      <c r="F164" s="2" t="s">
        <v>19</v>
      </c>
      <c r="G164" s="2">
        <v>100</v>
      </c>
      <c r="H164" s="2">
        <v>0</v>
      </c>
      <c r="I164" s="2" t="s">
        <v>175</v>
      </c>
      <c r="J164" s="2" t="s">
        <v>222</v>
      </c>
      <c r="K164" s="2" t="s">
        <v>29</v>
      </c>
      <c r="L164" s="2"/>
      <c r="M164" s="13"/>
      <c r="N164" s="13"/>
    </row>
    <row r="165" spans="1:14" ht="14.25" customHeight="1" x14ac:dyDescent="0.2">
      <c r="A165" s="68" t="s">
        <v>74</v>
      </c>
      <c r="B165" s="75" t="s">
        <v>184</v>
      </c>
      <c r="C165" s="73">
        <f>SUM(C164:C164)</f>
        <v>229957.73</v>
      </c>
      <c r="D165" s="73">
        <f>SUM(D164:D164)</f>
        <v>107598.18087920967</v>
      </c>
      <c r="E165" s="77"/>
      <c r="F165" s="77"/>
      <c r="G165" s="77"/>
      <c r="H165" s="77"/>
      <c r="I165" s="77"/>
      <c r="J165" s="77"/>
      <c r="K165" s="77"/>
      <c r="L165" s="77"/>
      <c r="M165" s="13"/>
      <c r="N165" s="13"/>
    </row>
    <row r="166" spans="1:14" ht="24" customHeight="1" x14ac:dyDescent="0.2">
      <c r="A166" s="87" t="s">
        <v>179</v>
      </c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13"/>
      <c r="N166" s="13"/>
    </row>
    <row r="167" spans="1:14" x14ac:dyDescent="0.2">
      <c r="A167" s="88" t="s">
        <v>13</v>
      </c>
      <c r="B167" s="89"/>
      <c r="C167" s="37"/>
      <c r="D167" s="38"/>
      <c r="E167" s="35"/>
      <c r="F167" s="35"/>
      <c r="G167" s="35"/>
      <c r="H167" s="35"/>
      <c r="I167" s="35"/>
      <c r="J167" s="39"/>
      <c r="K167" s="35"/>
      <c r="L167" s="36"/>
      <c r="M167" s="13"/>
      <c r="N167" s="13"/>
    </row>
    <row r="168" spans="1:14" s="13" customFormat="1" ht="25.5" x14ac:dyDescent="0.2">
      <c r="A168" s="10">
        <v>122</v>
      </c>
      <c r="B168" s="26" t="s">
        <v>180</v>
      </c>
      <c r="C168" s="6">
        <v>344600</v>
      </c>
      <c r="D168" s="6">
        <f t="shared" ref="D168:D170" si="15">C168/$N$3</f>
        <v>161239.77711458385</v>
      </c>
      <c r="E168" s="10" t="s">
        <v>1</v>
      </c>
      <c r="F168" s="10" t="s">
        <v>19</v>
      </c>
      <c r="G168" s="10">
        <v>100</v>
      </c>
      <c r="H168" s="10">
        <v>0</v>
      </c>
      <c r="I168" s="10" t="s">
        <v>158</v>
      </c>
      <c r="J168" s="10" t="s">
        <v>222</v>
      </c>
      <c r="K168" s="10" t="s">
        <v>29</v>
      </c>
      <c r="L168" s="10"/>
    </row>
    <row r="169" spans="1:14" ht="25.5" customHeight="1" x14ac:dyDescent="0.2">
      <c r="A169" s="2">
        <v>123</v>
      </c>
      <c r="B169" s="9" t="s">
        <v>185</v>
      </c>
      <c r="C169" s="3">
        <v>297500</v>
      </c>
      <c r="D169" s="6">
        <f t="shared" si="15"/>
        <v>139201.49068946225</v>
      </c>
      <c r="E169" s="2" t="s">
        <v>1</v>
      </c>
      <c r="F169" s="2" t="s">
        <v>19</v>
      </c>
      <c r="G169" s="2">
        <v>100</v>
      </c>
      <c r="H169" s="2">
        <v>0</v>
      </c>
      <c r="I169" s="2" t="s">
        <v>175</v>
      </c>
      <c r="J169" s="2" t="s">
        <v>222</v>
      </c>
      <c r="K169" s="2" t="s">
        <v>29</v>
      </c>
      <c r="L169" s="2"/>
      <c r="M169" s="13"/>
      <c r="N169" s="13"/>
    </row>
    <row r="170" spans="1:14" ht="25.5" customHeight="1" x14ac:dyDescent="0.2">
      <c r="A170" s="10">
        <v>124</v>
      </c>
      <c r="B170" s="26" t="s">
        <v>210</v>
      </c>
      <c r="C170" s="6">
        <v>349404</v>
      </c>
      <c r="D170" s="6">
        <f t="shared" si="15"/>
        <v>163487.58874911218</v>
      </c>
      <c r="E170" s="10" t="s">
        <v>1</v>
      </c>
      <c r="F170" s="10" t="s">
        <v>19</v>
      </c>
      <c r="G170" s="10">
        <v>100</v>
      </c>
      <c r="H170" s="10">
        <v>0</v>
      </c>
      <c r="I170" s="10" t="s">
        <v>175</v>
      </c>
      <c r="J170" s="10" t="s">
        <v>222</v>
      </c>
      <c r="K170" s="10" t="s">
        <v>29</v>
      </c>
      <c r="L170" s="2"/>
      <c r="M170" s="13"/>
      <c r="N170" s="13"/>
    </row>
    <row r="171" spans="1:14" ht="12.75" customHeight="1" x14ac:dyDescent="0.2">
      <c r="A171" s="85" t="s">
        <v>59</v>
      </c>
      <c r="B171" s="86"/>
      <c r="C171" s="44"/>
      <c r="D171" s="45"/>
      <c r="E171" s="46"/>
      <c r="F171" s="46"/>
      <c r="G171" s="46"/>
      <c r="H171" s="46"/>
      <c r="I171" s="46"/>
      <c r="J171" s="47"/>
      <c r="K171" s="46"/>
      <c r="L171" s="48"/>
      <c r="M171" s="13"/>
      <c r="N171" s="13"/>
    </row>
    <row r="172" spans="1:14" ht="30" customHeight="1" x14ac:dyDescent="0.2">
      <c r="A172" s="2">
        <v>125</v>
      </c>
      <c r="B172" s="9" t="s">
        <v>182</v>
      </c>
      <c r="C172" s="3">
        <v>12338.2</v>
      </c>
      <c r="D172" s="6">
        <f>C172/$N$3</f>
        <v>5773.0952350410871</v>
      </c>
      <c r="E172" s="2" t="s">
        <v>70</v>
      </c>
      <c r="F172" s="2" t="s">
        <v>19</v>
      </c>
      <c r="G172" s="2">
        <v>100</v>
      </c>
      <c r="H172" s="2">
        <v>0</v>
      </c>
      <c r="I172" s="2" t="s">
        <v>175</v>
      </c>
      <c r="J172" s="2" t="s">
        <v>222</v>
      </c>
      <c r="K172" s="2" t="s">
        <v>29</v>
      </c>
      <c r="L172" s="2"/>
      <c r="M172" s="13"/>
      <c r="N172" s="13"/>
    </row>
    <row r="173" spans="1:14" ht="14.25" customHeight="1" x14ac:dyDescent="0.2">
      <c r="A173" s="68" t="s">
        <v>74</v>
      </c>
      <c r="B173" s="75" t="s">
        <v>183</v>
      </c>
      <c r="C173" s="73">
        <f>SUM(C168:C172)</f>
        <v>1003842.2</v>
      </c>
      <c r="D173" s="73">
        <f>SUM(D168:D172)</f>
        <v>469701.95178819937</v>
      </c>
      <c r="E173" s="77"/>
      <c r="F173" s="77"/>
      <c r="G173" s="77"/>
      <c r="H173" s="77"/>
      <c r="I173" s="77"/>
      <c r="J173" s="77"/>
      <c r="K173" s="77"/>
      <c r="L173" s="77"/>
      <c r="M173" s="13"/>
      <c r="N173" s="13"/>
    </row>
    <row r="174" spans="1:14" s="23" customFormat="1" ht="28.5" customHeight="1" x14ac:dyDescent="0.2">
      <c r="A174" s="87" t="s">
        <v>136</v>
      </c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22"/>
      <c r="N174" s="22"/>
    </row>
    <row r="175" spans="1:14" x14ac:dyDescent="0.2">
      <c r="A175" s="88" t="s">
        <v>59</v>
      </c>
      <c r="B175" s="89"/>
      <c r="C175" s="37"/>
      <c r="D175" s="38"/>
      <c r="E175" s="35"/>
      <c r="F175" s="35"/>
      <c r="G175" s="35"/>
      <c r="H175" s="35"/>
      <c r="I175" s="35"/>
      <c r="J175" s="39"/>
      <c r="K175" s="35"/>
      <c r="L175" s="36"/>
      <c r="M175" s="13"/>
      <c r="N175" s="13"/>
    </row>
    <row r="176" spans="1:14" ht="25.5" x14ac:dyDescent="0.2">
      <c r="A176" s="2">
        <v>126</v>
      </c>
      <c r="B176" s="9" t="s">
        <v>150</v>
      </c>
      <c r="C176" s="3">
        <v>12100</v>
      </c>
      <c r="D176" s="6">
        <f t="shared" ref="D176:D188" si="16">C176/$N$3</f>
        <v>5661.64046165544</v>
      </c>
      <c r="E176" s="2" t="s">
        <v>70</v>
      </c>
      <c r="F176" s="2" t="s">
        <v>19</v>
      </c>
      <c r="G176" s="2">
        <v>100</v>
      </c>
      <c r="H176" s="2">
        <v>0</v>
      </c>
      <c r="I176" s="2" t="s">
        <v>173</v>
      </c>
      <c r="J176" s="2" t="s">
        <v>173</v>
      </c>
      <c r="K176" s="2" t="s">
        <v>29</v>
      </c>
      <c r="L176" s="2"/>
      <c r="M176" s="13"/>
      <c r="N176" s="13"/>
    </row>
    <row r="177" spans="1:14" s="13" customFormat="1" ht="67.5" customHeight="1" x14ac:dyDescent="0.2">
      <c r="A177" s="10">
        <v>127</v>
      </c>
      <c r="B177" s="26" t="s">
        <v>27</v>
      </c>
      <c r="C177" s="6">
        <v>131168.89000000001</v>
      </c>
      <c r="D177" s="6">
        <f t="shared" si="16"/>
        <v>61374.470655738158</v>
      </c>
      <c r="E177" s="10" t="s">
        <v>23</v>
      </c>
      <c r="F177" s="10" t="s">
        <v>19</v>
      </c>
      <c r="G177" s="10">
        <v>100</v>
      </c>
      <c r="H177" s="10">
        <v>0</v>
      </c>
      <c r="I177" s="10" t="s">
        <v>40</v>
      </c>
      <c r="J177" s="10" t="s">
        <v>222</v>
      </c>
      <c r="K177" s="10" t="s">
        <v>29</v>
      </c>
      <c r="L177" s="10"/>
    </row>
    <row r="178" spans="1:14" x14ac:dyDescent="0.2">
      <c r="A178" s="2">
        <v>128</v>
      </c>
      <c r="B178" s="9" t="s">
        <v>205</v>
      </c>
      <c r="C178" s="3">
        <v>53900</v>
      </c>
      <c r="D178" s="6">
        <f t="shared" si="16"/>
        <v>25220.034783737869</v>
      </c>
      <c r="E178" s="2" t="s">
        <v>70</v>
      </c>
      <c r="F178" s="2" t="s">
        <v>19</v>
      </c>
      <c r="G178" s="2">
        <v>100</v>
      </c>
      <c r="H178" s="2">
        <v>0</v>
      </c>
      <c r="I178" s="2" t="s">
        <v>175</v>
      </c>
      <c r="J178" s="2" t="s">
        <v>222</v>
      </c>
      <c r="K178" s="2" t="s">
        <v>29</v>
      </c>
      <c r="L178" s="2"/>
      <c r="M178" s="13"/>
      <c r="N178" s="13"/>
    </row>
    <row r="179" spans="1:14" ht="25.5" x14ac:dyDescent="0.2">
      <c r="A179" s="2">
        <v>129</v>
      </c>
      <c r="B179" s="9" t="s">
        <v>148</v>
      </c>
      <c r="C179" s="3">
        <v>176190</v>
      </c>
      <c r="D179" s="6">
        <f t="shared" si="16"/>
        <v>82440.035780088598</v>
      </c>
      <c r="E179" s="2" t="s">
        <v>23</v>
      </c>
      <c r="F179" s="2" t="s">
        <v>19</v>
      </c>
      <c r="G179" s="2">
        <v>100</v>
      </c>
      <c r="H179" s="2">
        <v>0</v>
      </c>
      <c r="I179" s="2" t="s">
        <v>58</v>
      </c>
      <c r="J179" s="2" t="s">
        <v>154</v>
      </c>
      <c r="K179" s="2" t="s">
        <v>29</v>
      </c>
      <c r="L179" s="2"/>
      <c r="M179" s="13"/>
      <c r="N179" s="13"/>
    </row>
    <row r="180" spans="1:14" ht="25.5" x14ac:dyDescent="0.2">
      <c r="A180" s="10">
        <v>130</v>
      </c>
      <c r="B180" s="9" t="s">
        <v>24</v>
      </c>
      <c r="C180" s="3">
        <v>108000</v>
      </c>
      <c r="D180" s="6">
        <f t="shared" si="16"/>
        <v>50533.650401552688</v>
      </c>
      <c r="E180" s="2" t="s">
        <v>23</v>
      </c>
      <c r="F180" s="2" t="s">
        <v>19</v>
      </c>
      <c r="G180" s="2">
        <v>100</v>
      </c>
      <c r="H180" s="2">
        <v>0</v>
      </c>
      <c r="I180" s="2" t="s">
        <v>35</v>
      </c>
      <c r="J180" s="2" t="s">
        <v>38</v>
      </c>
      <c r="K180" s="2" t="s">
        <v>29</v>
      </c>
      <c r="L180" s="2"/>
      <c r="M180" s="13"/>
      <c r="N180" s="13"/>
    </row>
    <row r="181" spans="1:14" ht="25.5" x14ac:dyDescent="0.2">
      <c r="A181" s="2">
        <v>131</v>
      </c>
      <c r="B181" s="9" t="s">
        <v>146</v>
      </c>
      <c r="C181" s="3">
        <v>140760</v>
      </c>
      <c r="D181" s="6">
        <f t="shared" si="16"/>
        <v>65862.191023356994</v>
      </c>
      <c r="E181" s="2" t="s">
        <v>23</v>
      </c>
      <c r="F181" s="2" t="s">
        <v>19</v>
      </c>
      <c r="G181" s="2">
        <v>100</v>
      </c>
      <c r="H181" s="2">
        <v>0</v>
      </c>
      <c r="I181" s="2" t="s">
        <v>174</v>
      </c>
      <c r="J181" s="2" t="s">
        <v>172</v>
      </c>
      <c r="K181" s="2" t="s">
        <v>29</v>
      </c>
      <c r="L181" s="2"/>
      <c r="M181" s="13"/>
      <c r="N181" s="13"/>
    </row>
    <row r="182" spans="1:14" s="13" customFormat="1" ht="30" customHeight="1" x14ac:dyDescent="0.2">
      <c r="A182" s="10">
        <v>132</v>
      </c>
      <c r="B182" s="26" t="s">
        <v>153</v>
      </c>
      <c r="C182" s="6">
        <v>91146.880000000005</v>
      </c>
      <c r="D182" s="6">
        <f t="shared" si="16"/>
        <v>42648.005269558096</v>
      </c>
      <c r="E182" s="10" t="s">
        <v>70</v>
      </c>
      <c r="F182" s="10" t="s">
        <v>19</v>
      </c>
      <c r="G182" s="10">
        <v>100</v>
      </c>
      <c r="H182" s="10">
        <v>0</v>
      </c>
      <c r="I182" s="10" t="s">
        <v>176</v>
      </c>
      <c r="J182" s="10" t="s">
        <v>222</v>
      </c>
      <c r="K182" s="10" t="s">
        <v>29</v>
      </c>
      <c r="L182" s="10"/>
    </row>
    <row r="183" spans="1:14" ht="27" customHeight="1" x14ac:dyDescent="0.2">
      <c r="A183" s="10">
        <v>133</v>
      </c>
      <c r="B183" s="9" t="s">
        <v>170</v>
      </c>
      <c r="C183" s="3">
        <v>14432.76</v>
      </c>
      <c r="D183" s="6">
        <f t="shared" si="16"/>
        <v>6753.1485941621622</v>
      </c>
      <c r="E183" s="2" t="s">
        <v>70</v>
      </c>
      <c r="F183" s="2" t="s">
        <v>19</v>
      </c>
      <c r="G183" s="2">
        <v>100</v>
      </c>
      <c r="H183" s="2">
        <v>0</v>
      </c>
      <c r="I183" s="2" t="s">
        <v>155</v>
      </c>
      <c r="J183" s="2" t="s">
        <v>172</v>
      </c>
      <c r="K183" s="2" t="s">
        <v>29</v>
      </c>
      <c r="L183" s="2"/>
      <c r="M183" s="13"/>
      <c r="N183" s="13"/>
    </row>
    <row r="184" spans="1:14" ht="36" customHeight="1" x14ac:dyDescent="0.2">
      <c r="A184" s="2">
        <v>134</v>
      </c>
      <c r="B184" s="9" t="s">
        <v>200</v>
      </c>
      <c r="C184" s="3">
        <v>13680.8</v>
      </c>
      <c r="D184" s="6">
        <f t="shared" si="16"/>
        <v>6401.3033741996478</v>
      </c>
      <c r="E184" s="2" t="s">
        <v>23</v>
      </c>
      <c r="F184" s="2" t="s">
        <v>19</v>
      </c>
      <c r="G184" s="2">
        <v>100</v>
      </c>
      <c r="H184" s="2">
        <v>0</v>
      </c>
      <c r="I184" s="2" t="s">
        <v>154</v>
      </c>
      <c r="J184" s="2" t="s">
        <v>168</v>
      </c>
      <c r="K184" s="2" t="s">
        <v>29</v>
      </c>
      <c r="L184" s="2"/>
      <c r="M184" s="13"/>
      <c r="N184" s="13"/>
    </row>
    <row r="185" spans="1:14" ht="31.5" customHeight="1" x14ac:dyDescent="0.2">
      <c r="A185" s="10">
        <v>135</v>
      </c>
      <c r="B185" s="26" t="s">
        <v>201</v>
      </c>
      <c r="C185" s="6">
        <v>158296.29</v>
      </c>
      <c r="D185" s="6">
        <f t="shared" si="16"/>
        <v>74067.494247433337</v>
      </c>
      <c r="E185" s="10" t="s">
        <v>23</v>
      </c>
      <c r="F185" s="10" t="s">
        <v>19</v>
      </c>
      <c r="G185" s="10">
        <v>100</v>
      </c>
      <c r="H185" s="10">
        <v>0</v>
      </c>
      <c r="I185" s="10" t="s">
        <v>154</v>
      </c>
      <c r="J185" s="10" t="s">
        <v>197</v>
      </c>
      <c r="K185" s="10" t="s">
        <v>29</v>
      </c>
      <c r="L185" s="2"/>
      <c r="M185" s="13"/>
      <c r="N185" s="13"/>
    </row>
    <row r="186" spans="1:14" ht="31.5" customHeight="1" x14ac:dyDescent="0.2">
      <c r="A186" s="2">
        <v>136</v>
      </c>
      <c r="B186" s="9" t="s">
        <v>214</v>
      </c>
      <c r="C186" s="6">
        <v>23000</v>
      </c>
      <c r="D186" s="6">
        <f t="shared" si="16"/>
        <v>10761.795918849184</v>
      </c>
      <c r="E186" s="10" t="s">
        <v>23</v>
      </c>
      <c r="F186" s="10" t="s">
        <v>19</v>
      </c>
      <c r="G186" s="10">
        <v>100</v>
      </c>
      <c r="H186" s="10">
        <v>0</v>
      </c>
      <c r="I186" s="10" t="s">
        <v>154</v>
      </c>
      <c r="J186" s="10" t="s">
        <v>197</v>
      </c>
      <c r="K186" s="10" t="s">
        <v>29</v>
      </c>
      <c r="L186" s="2"/>
      <c r="M186" s="13"/>
      <c r="N186" s="13"/>
    </row>
    <row r="187" spans="1:14" ht="31.5" customHeight="1" x14ac:dyDescent="0.2">
      <c r="A187" s="2">
        <v>137</v>
      </c>
      <c r="B187" s="26" t="s">
        <v>206</v>
      </c>
      <c r="C187" s="6">
        <v>9068.6</v>
      </c>
      <c r="D187" s="6">
        <f t="shared" si="16"/>
        <v>4243.2357595511176</v>
      </c>
      <c r="E187" s="10" t="s">
        <v>23</v>
      </c>
      <c r="F187" s="10" t="s">
        <v>19</v>
      </c>
      <c r="G187" s="10">
        <v>100</v>
      </c>
      <c r="H187" s="10">
        <v>0</v>
      </c>
      <c r="I187" s="10" t="s">
        <v>154</v>
      </c>
      <c r="J187" s="10" t="s">
        <v>168</v>
      </c>
      <c r="K187" s="10" t="s">
        <v>29</v>
      </c>
      <c r="L187" s="10"/>
      <c r="M187" s="13"/>
      <c r="N187" s="13"/>
    </row>
    <row r="188" spans="1:14" ht="31.5" customHeight="1" x14ac:dyDescent="0.2">
      <c r="A188" s="10">
        <v>138</v>
      </c>
      <c r="B188" s="26" t="s">
        <v>212</v>
      </c>
      <c r="C188" s="6">
        <v>27025</v>
      </c>
      <c r="D188" s="6">
        <f t="shared" si="16"/>
        <v>12645.11020464779</v>
      </c>
      <c r="E188" s="10" t="s">
        <v>23</v>
      </c>
      <c r="F188" s="10" t="s">
        <v>19</v>
      </c>
      <c r="G188" s="10">
        <v>100</v>
      </c>
      <c r="H188" s="10">
        <v>0</v>
      </c>
      <c r="I188" s="10" t="s">
        <v>154</v>
      </c>
      <c r="J188" s="10" t="s">
        <v>168</v>
      </c>
      <c r="K188" s="10" t="s">
        <v>29</v>
      </c>
      <c r="L188" s="10"/>
      <c r="M188" s="13"/>
      <c r="N188" s="13"/>
    </row>
    <row r="189" spans="1:14" x14ac:dyDescent="0.2">
      <c r="A189" s="85" t="s">
        <v>13</v>
      </c>
      <c r="B189" s="86"/>
      <c r="C189" s="44"/>
      <c r="D189" s="45"/>
      <c r="E189" s="46"/>
      <c r="F189" s="46"/>
      <c r="G189" s="46"/>
      <c r="H189" s="46"/>
      <c r="I189" s="46"/>
      <c r="J189" s="47"/>
      <c r="K189" s="46"/>
      <c r="L189" s="48"/>
      <c r="M189" s="13"/>
      <c r="N189" s="13"/>
    </row>
    <row r="190" spans="1:14" s="7" customFormat="1" ht="30" customHeight="1" x14ac:dyDescent="0.2">
      <c r="A190" s="2">
        <v>139</v>
      </c>
      <c r="B190" s="9" t="s">
        <v>130</v>
      </c>
      <c r="C190" s="3">
        <v>53900</v>
      </c>
      <c r="D190" s="6">
        <f t="shared" ref="D190:D199" si="17">C190/$N$3</f>
        <v>25220.034783737869</v>
      </c>
      <c r="E190" s="2" t="s">
        <v>1</v>
      </c>
      <c r="F190" s="2" t="s">
        <v>19</v>
      </c>
      <c r="G190" s="2">
        <v>100</v>
      </c>
      <c r="H190" s="2">
        <v>0</v>
      </c>
      <c r="I190" s="2" t="s">
        <v>57</v>
      </c>
      <c r="J190" s="2" t="s">
        <v>79</v>
      </c>
      <c r="K190" s="2" t="s">
        <v>29</v>
      </c>
      <c r="L190" s="2"/>
    </row>
    <row r="191" spans="1:14" s="7" customFormat="1" ht="30" customHeight="1" x14ac:dyDescent="0.2">
      <c r="A191" s="2">
        <v>140</v>
      </c>
      <c r="B191" s="8" t="s">
        <v>43</v>
      </c>
      <c r="C191" s="3">
        <f>1085333.05+60077.65</f>
        <v>1145410.7</v>
      </c>
      <c r="D191" s="6">
        <f t="shared" si="17"/>
        <v>535942.4433333124</v>
      </c>
      <c r="E191" s="2" t="s">
        <v>2</v>
      </c>
      <c r="F191" s="2" t="s">
        <v>18</v>
      </c>
      <c r="G191" s="2">
        <v>100</v>
      </c>
      <c r="H191" s="2">
        <v>0</v>
      </c>
      <c r="I191" s="2" t="s">
        <v>32</v>
      </c>
      <c r="J191" s="2" t="s">
        <v>138</v>
      </c>
      <c r="K191" s="2" t="s">
        <v>29</v>
      </c>
      <c r="L191" s="2"/>
      <c r="M191" s="13"/>
      <c r="N191" s="13"/>
    </row>
    <row r="192" spans="1:14" s="7" customFormat="1" ht="25.5" x14ac:dyDescent="0.2">
      <c r="A192" s="2">
        <v>141</v>
      </c>
      <c r="B192" s="8" t="s">
        <v>17</v>
      </c>
      <c r="C192" s="3">
        <f>199600.62+79159.36</f>
        <v>278759.98</v>
      </c>
      <c r="D192" s="6">
        <f t="shared" si="17"/>
        <v>130432.95717836868</v>
      </c>
      <c r="E192" s="2" t="s">
        <v>1</v>
      </c>
      <c r="F192" s="2" t="s">
        <v>18</v>
      </c>
      <c r="G192" s="2">
        <v>100</v>
      </c>
      <c r="H192" s="2">
        <v>0</v>
      </c>
      <c r="I192" s="2" t="s">
        <v>32</v>
      </c>
      <c r="J192" s="2" t="s">
        <v>42</v>
      </c>
      <c r="K192" s="2" t="s">
        <v>29</v>
      </c>
      <c r="L192" s="2"/>
      <c r="M192" s="13"/>
      <c r="N192" s="13"/>
    </row>
    <row r="193" spans="1:14" s="7" customFormat="1" x14ac:dyDescent="0.2">
      <c r="A193" s="2">
        <v>142</v>
      </c>
      <c r="B193" s="9" t="s">
        <v>28</v>
      </c>
      <c r="C193" s="3">
        <v>366045.1</v>
      </c>
      <c r="D193" s="6">
        <f t="shared" si="17"/>
        <v>171274.02883890178</v>
      </c>
      <c r="E193" s="2" t="s">
        <v>30</v>
      </c>
      <c r="F193" s="2" t="s">
        <v>18</v>
      </c>
      <c r="G193" s="2">
        <v>100</v>
      </c>
      <c r="H193" s="2">
        <v>0</v>
      </c>
      <c r="I193" s="2" t="s">
        <v>33</v>
      </c>
      <c r="J193" s="2" t="s">
        <v>222</v>
      </c>
      <c r="K193" s="2" t="s">
        <v>29</v>
      </c>
      <c r="L193" s="2"/>
      <c r="M193" s="13"/>
      <c r="N193" s="13"/>
    </row>
    <row r="194" spans="1:14" s="7" customFormat="1" x14ac:dyDescent="0.2">
      <c r="A194" s="2">
        <v>143</v>
      </c>
      <c r="B194" s="9" t="s">
        <v>31</v>
      </c>
      <c r="C194" s="3">
        <v>157526.6</v>
      </c>
      <c r="D194" s="6">
        <f t="shared" si="17"/>
        <v>73707.353086529911</v>
      </c>
      <c r="E194" s="2" t="s">
        <v>30</v>
      </c>
      <c r="F194" s="2" t="s">
        <v>18</v>
      </c>
      <c r="G194" s="2">
        <v>100</v>
      </c>
      <c r="H194" s="2">
        <v>0</v>
      </c>
      <c r="I194" s="2" t="s">
        <v>39</v>
      </c>
      <c r="J194" s="2" t="s">
        <v>37</v>
      </c>
      <c r="K194" s="2" t="s">
        <v>29</v>
      </c>
      <c r="L194" s="2"/>
      <c r="M194" s="13"/>
      <c r="N194" s="13"/>
    </row>
    <row r="195" spans="1:14" s="7" customFormat="1" x14ac:dyDescent="0.2">
      <c r="A195" s="2">
        <v>144</v>
      </c>
      <c r="B195" s="26" t="s">
        <v>196</v>
      </c>
      <c r="C195" s="6">
        <v>178000</v>
      </c>
      <c r="D195" s="6">
        <f t="shared" si="17"/>
        <v>83286.942328484976</v>
      </c>
      <c r="E195" s="10" t="s">
        <v>1</v>
      </c>
      <c r="F195" s="10" t="s">
        <v>19</v>
      </c>
      <c r="G195" s="10">
        <v>100</v>
      </c>
      <c r="H195" s="10">
        <v>0</v>
      </c>
      <c r="I195" s="10" t="s">
        <v>144</v>
      </c>
      <c r="J195" s="10" t="s">
        <v>197</v>
      </c>
      <c r="K195" s="10" t="s">
        <v>29</v>
      </c>
      <c r="L195" s="2"/>
      <c r="M195" s="13"/>
      <c r="N195" s="13"/>
    </row>
    <row r="196" spans="1:14" ht="31.5" customHeight="1" x14ac:dyDescent="0.2">
      <c r="A196" s="2">
        <v>145</v>
      </c>
      <c r="B196" s="26" t="s">
        <v>213</v>
      </c>
      <c r="C196" s="6">
        <v>111345.14</v>
      </c>
      <c r="D196" s="6">
        <f t="shared" si="17"/>
        <v>52098.855358073517</v>
      </c>
      <c r="E196" s="10" t="s">
        <v>23</v>
      </c>
      <c r="F196" s="10" t="s">
        <v>19</v>
      </c>
      <c r="G196" s="10">
        <v>100</v>
      </c>
      <c r="H196" s="10">
        <v>0</v>
      </c>
      <c r="I196" s="10" t="s">
        <v>154</v>
      </c>
      <c r="J196" s="10" t="s">
        <v>197</v>
      </c>
      <c r="K196" s="10" t="s">
        <v>29</v>
      </c>
      <c r="L196" s="2"/>
      <c r="M196" s="13"/>
      <c r="N196" s="13"/>
    </row>
    <row r="197" spans="1:14" s="7" customFormat="1" ht="25.5" x14ac:dyDescent="0.2">
      <c r="A197" s="2">
        <v>146</v>
      </c>
      <c r="B197" s="9" t="s">
        <v>147</v>
      </c>
      <c r="C197" s="3">
        <v>143465.46</v>
      </c>
      <c r="D197" s="6">
        <f t="shared" si="17"/>
        <v>67128.087040166109</v>
      </c>
      <c r="E197" s="2" t="s">
        <v>1</v>
      </c>
      <c r="F197" s="2" t="s">
        <v>19</v>
      </c>
      <c r="G197" s="2">
        <v>100</v>
      </c>
      <c r="H197" s="2">
        <v>0</v>
      </c>
      <c r="I197" s="2" t="s">
        <v>58</v>
      </c>
      <c r="J197" s="2" t="s">
        <v>154</v>
      </c>
      <c r="K197" s="2" t="s">
        <v>29</v>
      </c>
      <c r="L197" s="2"/>
      <c r="M197" s="13"/>
      <c r="N197" s="13"/>
    </row>
    <row r="198" spans="1:14" s="7" customFormat="1" ht="25.5" x14ac:dyDescent="0.2">
      <c r="A198" s="2">
        <v>147</v>
      </c>
      <c r="B198" s="9" t="s">
        <v>171</v>
      </c>
      <c r="C198" s="3">
        <v>82996.25</v>
      </c>
      <c r="D198" s="6">
        <f t="shared" si="17"/>
        <v>38834.291501295069</v>
      </c>
      <c r="E198" s="2" t="s">
        <v>1</v>
      </c>
      <c r="F198" s="2" t="s">
        <v>19</v>
      </c>
      <c r="G198" s="2">
        <v>100</v>
      </c>
      <c r="H198" s="2">
        <v>0</v>
      </c>
      <c r="I198" s="2" t="s">
        <v>63</v>
      </c>
      <c r="J198" s="2" t="s">
        <v>168</v>
      </c>
      <c r="K198" s="2" t="s">
        <v>29</v>
      </c>
      <c r="L198" s="2"/>
      <c r="M198" s="13"/>
      <c r="N198" s="13"/>
    </row>
    <row r="199" spans="1:14" s="7" customFormat="1" ht="25.5" x14ac:dyDescent="0.2">
      <c r="A199" s="2">
        <v>148</v>
      </c>
      <c r="B199" s="9" t="s">
        <v>199</v>
      </c>
      <c r="C199" s="3">
        <v>21000</v>
      </c>
      <c r="D199" s="6">
        <f t="shared" si="17"/>
        <v>9825.9875780796883</v>
      </c>
      <c r="E199" s="2" t="s">
        <v>70</v>
      </c>
      <c r="F199" s="2" t="s">
        <v>19</v>
      </c>
      <c r="G199" s="2">
        <v>100</v>
      </c>
      <c r="H199" s="2">
        <v>0</v>
      </c>
      <c r="I199" s="2" t="s">
        <v>144</v>
      </c>
      <c r="J199" s="2" t="s">
        <v>154</v>
      </c>
      <c r="K199" s="2" t="s">
        <v>29</v>
      </c>
      <c r="L199" s="2"/>
      <c r="M199" s="13"/>
      <c r="N199" s="13"/>
    </row>
    <row r="200" spans="1:14" x14ac:dyDescent="0.2">
      <c r="A200" s="85" t="s">
        <v>14</v>
      </c>
      <c r="B200" s="86"/>
      <c r="C200" s="44"/>
      <c r="D200" s="45"/>
      <c r="E200" s="46"/>
      <c r="F200" s="46"/>
      <c r="G200" s="46"/>
      <c r="H200" s="46"/>
      <c r="I200" s="46"/>
      <c r="J200" s="47"/>
      <c r="K200" s="46"/>
      <c r="L200" s="48"/>
      <c r="M200" s="13"/>
      <c r="N200" s="13"/>
    </row>
    <row r="201" spans="1:14" s="19" customFormat="1" x14ac:dyDescent="0.2">
      <c r="A201" s="30">
        <v>149</v>
      </c>
      <c r="B201" s="26" t="s">
        <v>227</v>
      </c>
      <c r="C201" s="6">
        <v>96636.17</v>
      </c>
      <c r="D201" s="6">
        <f>C201/$N$3</f>
        <v>45216.466953009382</v>
      </c>
      <c r="E201" s="30" t="s">
        <v>23</v>
      </c>
      <c r="F201" s="30" t="s">
        <v>19</v>
      </c>
      <c r="G201" s="30">
        <v>100</v>
      </c>
      <c r="H201" s="30">
        <v>0</v>
      </c>
      <c r="I201" s="10" t="s">
        <v>32</v>
      </c>
      <c r="J201" s="10" t="s">
        <v>168</v>
      </c>
      <c r="K201" s="10" t="s">
        <v>29</v>
      </c>
      <c r="L201" s="10"/>
    </row>
    <row r="202" spans="1:14" s="20" customFormat="1" x14ac:dyDescent="0.2">
      <c r="A202" s="78" t="s">
        <v>74</v>
      </c>
      <c r="B202" s="79" t="s">
        <v>136</v>
      </c>
      <c r="C202" s="80">
        <f>SUM(C176:C201)</f>
        <v>3593854.62</v>
      </c>
      <c r="D202" s="80">
        <f>SUM(D176:D201)</f>
        <v>1681579.5644544906</v>
      </c>
      <c r="E202" s="81"/>
      <c r="F202" s="81"/>
      <c r="G202" s="81"/>
      <c r="H202" s="81"/>
      <c r="I202" s="81"/>
      <c r="J202" s="81"/>
      <c r="K202" s="81"/>
      <c r="L202" s="81"/>
      <c r="M202" s="19"/>
      <c r="N202" s="19"/>
    </row>
    <row r="203" spans="1:14" s="16" customFormat="1" ht="30.75" customHeight="1" x14ac:dyDescent="0.2">
      <c r="A203" s="99" t="s">
        <v>74</v>
      </c>
      <c r="B203" s="99"/>
      <c r="C203" s="21">
        <f>C24+C42+C54+C72+C88+C105+C151+C156+C161+C165+C173+C202</f>
        <v>20581106.110000003</v>
      </c>
      <c r="D203" s="21">
        <f>D24+D42+D54+D72+D88+D105+D151+D156+D161+D165+D173+D202</f>
        <v>9629985.3800000008</v>
      </c>
      <c r="E203" s="43"/>
      <c r="F203" s="40"/>
      <c r="G203" s="40"/>
      <c r="H203" s="40"/>
      <c r="I203" s="40"/>
      <c r="J203" s="40"/>
      <c r="K203" s="40"/>
      <c r="L203" s="41"/>
      <c r="M203" s="15"/>
      <c r="N203" s="15"/>
    </row>
    <row r="204" spans="1:14" x14ac:dyDescent="0.2">
      <c r="C204" s="17"/>
      <c r="M204" s="13"/>
      <c r="N204" s="13"/>
    </row>
    <row r="205" spans="1:14" ht="13.5" thickBot="1" x14ac:dyDescent="0.25">
      <c r="A205" s="16" t="s">
        <v>73</v>
      </c>
      <c r="C205" s="17"/>
      <c r="F205" s="42"/>
      <c r="M205" s="13"/>
      <c r="N205" s="13"/>
    </row>
    <row r="206" spans="1:14" x14ac:dyDescent="0.2">
      <c r="A206" s="13" t="s">
        <v>70</v>
      </c>
      <c r="B206" s="12" t="s">
        <v>71</v>
      </c>
      <c r="C206" s="51" t="s">
        <v>202</v>
      </c>
      <c r="D206" s="52">
        <f>10000000-D203</f>
        <v>370014.61999999918</v>
      </c>
      <c r="E206" s="53" t="s">
        <v>209</v>
      </c>
      <c r="F206" s="17"/>
      <c r="M206" s="13"/>
      <c r="N206" s="13"/>
    </row>
    <row r="207" spans="1:14" ht="13.5" thickBot="1" x14ac:dyDescent="0.25">
      <c r="A207" s="14" t="s">
        <v>23</v>
      </c>
      <c r="B207" s="11" t="s">
        <v>0</v>
      </c>
      <c r="C207" s="54"/>
      <c r="D207" s="55">
        <f>D206*N3</f>
        <v>790791.45564303151</v>
      </c>
      <c r="E207" s="56" t="s">
        <v>152</v>
      </c>
      <c r="F207" s="17"/>
      <c r="M207" s="13"/>
      <c r="N207" s="13"/>
    </row>
    <row r="208" spans="1:14" x14ac:dyDescent="0.2">
      <c r="A208" s="13" t="s">
        <v>66</v>
      </c>
      <c r="B208" s="12" t="s">
        <v>67</v>
      </c>
      <c r="C208" s="17"/>
      <c r="M208" s="13"/>
      <c r="N208" s="13"/>
    </row>
    <row r="209" spans="1:14" x14ac:dyDescent="0.2">
      <c r="A209" s="13" t="s">
        <v>68</v>
      </c>
      <c r="B209" s="12" t="s">
        <v>69</v>
      </c>
      <c r="C209" s="49"/>
      <c r="D209" s="49"/>
      <c r="E209" s="49"/>
      <c r="G209" s="13"/>
      <c r="M209" s="13"/>
      <c r="N209" s="13"/>
    </row>
    <row r="210" spans="1:14" x14ac:dyDescent="0.2">
      <c r="A210" s="13"/>
      <c r="B210" s="12"/>
      <c r="C210" s="62"/>
      <c r="D210" s="49"/>
      <c r="E210" s="13"/>
      <c r="F210" s="49"/>
      <c r="G210" s="13"/>
      <c r="M210" s="13"/>
      <c r="N210" s="13"/>
    </row>
    <row r="211" spans="1:14" x14ac:dyDescent="0.2">
      <c r="A211" s="15" t="s">
        <v>72</v>
      </c>
      <c r="B211" s="12"/>
      <c r="C211" s="49"/>
      <c r="D211" s="49"/>
      <c r="E211" s="13"/>
      <c r="F211" s="49"/>
      <c r="G211" s="13"/>
      <c r="M211" s="13"/>
      <c r="N211" s="13"/>
    </row>
    <row r="212" spans="1:14" x14ac:dyDescent="0.2">
      <c r="A212" s="14" t="s">
        <v>2</v>
      </c>
      <c r="B212" s="12" t="s">
        <v>25</v>
      </c>
      <c r="C212" s="63"/>
      <c r="D212" s="49"/>
      <c r="E212" s="49"/>
      <c r="F212" s="49"/>
      <c r="G212" s="49"/>
      <c r="M212" s="13"/>
      <c r="N212" s="13"/>
    </row>
    <row r="213" spans="1:14" x14ac:dyDescent="0.2">
      <c r="A213" s="14" t="s">
        <v>1</v>
      </c>
      <c r="B213" s="12" t="s">
        <v>26</v>
      </c>
      <c r="C213" s="49"/>
      <c r="D213" s="49"/>
      <c r="E213" s="49"/>
      <c r="F213" s="49"/>
      <c r="G213" s="49"/>
      <c r="L213" s="17"/>
      <c r="M213" s="13"/>
      <c r="N213" s="13"/>
    </row>
    <row r="214" spans="1:14" x14ac:dyDescent="0.2">
      <c r="A214" s="13" t="s">
        <v>30</v>
      </c>
      <c r="B214" s="12" t="s">
        <v>131</v>
      </c>
      <c r="C214" s="49"/>
      <c r="D214" s="49"/>
      <c r="E214" s="49"/>
      <c r="F214" s="13"/>
      <c r="G214" s="13"/>
      <c r="M214" s="13"/>
      <c r="N214" s="13"/>
    </row>
    <row r="215" spans="1:14" x14ac:dyDescent="0.2">
      <c r="C215" s="63"/>
      <c r="D215" s="49"/>
      <c r="E215" s="13"/>
      <c r="F215" s="13"/>
      <c r="G215" s="13"/>
      <c r="M215" s="13"/>
      <c r="N215" s="13"/>
    </row>
    <row r="216" spans="1:14" x14ac:dyDescent="0.2">
      <c r="C216" s="49"/>
      <c r="D216" s="49"/>
      <c r="E216" s="13"/>
      <c r="F216" s="49"/>
      <c r="G216" s="13"/>
      <c r="M216" s="13"/>
      <c r="N216" s="13"/>
    </row>
    <row r="217" spans="1:14" x14ac:dyDescent="0.2">
      <c r="C217" s="49"/>
      <c r="D217" s="49"/>
      <c r="E217" s="13"/>
      <c r="F217" s="49"/>
      <c r="G217" s="13"/>
      <c r="M217" s="13"/>
      <c r="N217" s="13"/>
    </row>
    <row r="218" spans="1:14" x14ac:dyDescent="0.2">
      <c r="C218" s="64"/>
      <c r="D218" s="49"/>
      <c r="E218" s="13"/>
      <c r="F218" s="49"/>
      <c r="G218" s="13"/>
      <c r="M218" s="13"/>
      <c r="N218" s="13"/>
    </row>
    <row r="219" spans="1:14" x14ac:dyDescent="0.2">
      <c r="C219" s="49"/>
      <c r="D219" s="49"/>
      <c r="E219" s="13"/>
      <c r="F219" s="49"/>
      <c r="G219" s="13"/>
      <c r="M219" s="13"/>
      <c r="N219" s="13"/>
    </row>
    <row r="220" spans="1:14" x14ac:dyDescent="0.2">
      <c r="C220" s="13"/>
      <c r="D220" s="49"/>
      <c r="E220" s="49"/>
      <c r="F220" s="49"/>
      <c r="G220" s="13"/>
      <c r="M220" s="13"/>
      <c r="N220" s="13"/>
    </row>
    <row r="221" spans="1:14" x14ac:dyDescent="0.2">
      <c r="C221" s="49"/>
      <c r="D221" s="49"/>
      <c r="E221" s="13"/>
      <c r="F221" s="49"/>
      <c r="G221" s="13"/>
      <c r="M221" s="13"/>
      <c r="N221" s="13"/>
    </row>
    <row r="222" spans="1:14" x14ac:dyDescent="0.2">
      <c r="E222" s="17"/>
      <c r="M222" s="13"/>
      <c r="N222" s="13"/>
    </row>
    <row r="223" spans="1:14" x14ac:dyDescent="0.2">
      <c r="M223" s="13"/>
      <c r="N223" s="13"/>
    </row>
    <row r="224" spans="1:14" x14ac:dyDescent="0.2">
      <c r="M224" s="13"/>
      <c r="N224" s="13"/>
    </row>
    <row r="225" spans="3:14" x14ac:dyDescent="0.2">
      <c r="M225" s="13"/>
      <c r="N225" s="13"/>
    </row>
    <row r="226" spans="3:14" x14ac:dyDescent="0.2">
      <c r="M226" s="13"/>
      <c r="N226" s="13"/>
    </row>
    <row r="227" spans="3:14" x14ac:dyDescent="0.2">
      <c r="C227" s="17"/>
      <c r="M227" s="13"/>
      <c r="N227" s="13"/>
    </row>
    <row r="228" spans="3:14" x14ac:dyDescent="0.2">
      <c r="M228" s="13"/>
      <c r="N228" s="13"/>
    </row>
    <row r="229" spans="3:14" x14ac:dyDescent="0.2">
      <c r="M229" s="13"/>
      <c r="N229" s="13"/>
    </row>
    <row r="230" spans="3:14" x14ac:dyDescent="0.2">
      <c r="M230" s="13"/>
      <c r="N230" s="13"/>
    </row>
    <row r="231" spans="3:14" x14ac:dyDescent="0.2">
      <c r="M231" s="13"/>
      <c r="N231" s="13"/>
    </row>
    <row r="232" spans="3:14" x14ac:dyDescent="0.2">
      <c r="M232" s="13"/>
      <c r="N232" s="13"/>
    </row>
    <row r="233" spans="3:14" x14ac:dyDescent="0.2">
      <c r="M233" s="13"/>
      <c r="N233" s="13"/>
    </row>
    <row r="234" spans="3:14" x14ac:dyDescent="0.2">
      <c r="M234" s="13"/>
      <c r="N234" s="13"/>
    </row>
    <row r="235" spans="3:14" x14ac:dyDescent="0.2">
      <c r="M235" s="13"/>
      <c r="N235" s="13"/>
    </row>
    <row r="236" spans="3:14" x14ac:dyDescent="0.2">
      <c r="M236" s="13"/>
      <c r="N236" s="13"/>
    </row>
    <row r="237" spans="3:14" x14ac:dyDescent="0.2">
      <c r="M237" s="13"/>
      <c r="N237" s="13"/>
    </row>
    <row r="238" spans="3:14" x14ac:dyDescent="0.2">
      <c r="M238" s="13"/>
      <c r="N238" s="13"/>
    </row>
    <row r="239" spans="3:14" x14ac:dyDescent="0.2">
      <c r="M239" s="13"/>
      <c r="N239" s="13"/>
    </row>
    <row r="240" spans="3:14" x14ac:dyDescent="0.2">
      <c r="M240" s="13"/>
      <c r="N240" s="13"/>
    </row>
    <row r="241" spans="13:14" x14ac:dyDescent="0.2">
      <c r="M241" s="13"/>
      <c r="N241" s="13"/>
    </row>
    <row r="242" spans="13:14" x14ac:dyDescent="0.2">
      <c r="M242" s="13"/>
      <c r="N242" s="13"/>
    </row>
    <row r="243" spans="13:14" x14ac:dyDescent="0.2">
      <c r="M243" s="13"/>
      <c r="N243" s="13"/>
    </row>
    <row r="244" spans="13:14" x14ac:dyDescent="0.2">
      <c r="M244" s="13"/>
      <c r="N244" s="13"/>
    </row>
    <row r="245" spans="13:14" x14ac:dyDescent="0.2">
      <c r="M245" s="13"/>
      <c r="N245" s="13"/>
    </row>
    <row r="246" spans="13:14" x14ac:dyDescent="0.2">
      <c r="M246" s="13"/>
      <c r="N246" s="13"/>
    </row>
    <row r="247" spans="13:14" x14ac:dyDescent="0.2">
      <c r="M247" s="13"/>
      <c r="N247" s="13"/>
    </row>
    <row r="248" spans="13:14" x14ac:dyDescent="0.2">
      <c r="M248" s="13"/>
      <c r="N248" s="13"/>
    </row>
    <row r="249" spans="13:14" x14ac:dyDescent="0.2">
      <c r="M249" s="13"/>
      <c r="N249" s="13"/>
    </row>
    <row r="250" spans="13:14" x14ac:dyDescent="0.2">
      <c r="M250" s="13"/>
      <c r="N250" s="13"/>
    </row>
    <row r="251" spans="13:14" x14ac:dyDescent="0.2">
      <c r="M251" s="13"/>
      <c r="N251" s="13"/>
    </row>
    <row r="252" spans="13:14" x14ac:dyDescent="0.2">
      <c r="M252" s="13"/>
      <c r="N252" s="13"/>
    </row>
    <row r="253" spans="13:14" x14ac:dyDescent="0.2">
      <c r="M253" s="13"/>
      <c r="N253" s="13"/>
    </row>
    <row r="254" spans="13:14" x14ac:dyDescent="0.2">
      <c r="M254" s="13"/>
      <c r="N254" s="13"/>
    </row>
    <row r="255" spans="13:14" x14ac:dyDescent="0.2">
      <c r="M255" s="13"/>
      <c r="N255" s="13"/>
    </row>
    <row r="256" spans="13:14" x14ac:dyDescent="0.2">
      <c r="M256" s="13"/>
      <c r="N256" s="13"/>
    </row>
    <row r="257" spans="13:14" x14ac:dyDescent="0.2">
      <c r="M257" s="13"/>
      <c r="N257" s="13"/>
    </row>
    <row r="258" spans="13:14" x14ac:dyDescent="0.2">
      <c r="M258" s="13"/>
      <c r="N258" s="13"/>
    </row>
    <row r="259" spans="13:14" x14ac:dyDescent="0.2">
      <c r="M259" s="13"/>
      <c r="N259" s="13"/>
    </row>
    <row r="260" spans="13:14" x14ac:dyDescent="0.2">
      <c r="M260" s="13"/>
      <c r="N260" s="13"/>
    </row>
    <row r="261" spans="13:14" x14ac:dyDescent="0.2">
      <c r="M261" s="13"/>
      <c r="N261" s="13"/>
    </row>
    <row r="262" spans="13:14" x14ac:dyDescent="0.2">
      <c r="M262" s="13"/>
      <c r="N262" s="13"/>
    </row>
    <row r="263" spans="13:14" x14ac:dyDescent="0.2">
      <c r="M263" s="13"/>
      <c r="N263" s="13"/>
    </row>
    <row r="264" spans="13:14" x14ac:dyDescent="0.2">
      <c r="M264" s="13"/>
      <c r="N264" s="13"/>
    </row>
    <row r="265" spans="13:14" x14ac:dyDescent="0.2">
      <c r="M265" s="13"/>
      <c r="N265" s="13"/>
    </row>
    <row r="266" spans="13:14" x14ac:dyDescent="0.2">
      <c r="M266" s="13"/>
      <c r="N266" s="13"/>
    </row>
    <row r="267" spans="13:14" x14ac:dyDescent="0.2">
      <c r="M267" s="13"/>
      <c r="N267" s="13"/>
    </row>
    <row r="268" spans="13:14" x14ac:dyDescent="0.2">
      <c r="M268" s="13"/>
      <c r="N268" s="13"/>
    </row>
    <row r="269" spans="13:14" x14ac:dyDescent="0.2">
      <c r="M269" s="13"/>
      <c r="N269" s="13"/>
    </row>
    <row r="270" spans="13:14" x14ac:dyDescent="0.2">
      <c r="M270" s="13"/>
      <c r="N270" s="13"/>
    </row>
    <row r="271" spans="13:14" x14ac:dyDescent="0.2">
      <c r="M271" s="13"/>
      <c r="N271" s="13"/>
    </row>
    <row r="272" spans="13:14" x14ac:dyDescent="0.2">
      <c r="M272" s="13"/>
      <c r="N272" s="13"/>
    </row>
    <row r="273" spans="13:14" x14ac:dyDescent="0.2">
      <c r="M273" s="13"/>
      <c r="N273" s="13"/>
    </row>
    <row r="274" spans="13:14" x14ac:dyDescent="0.2">
      <c r="M274" s="13"/>
      <c r="N274" s="13"/>
    </row>
    <row r="275" spans="13:14" x14ac:dyDescent="0.2">
      <c r="M275" s="13"/>
      <c r="N275" s="13"/>
    </row>
    <row r="276" spans="13:14" x14ac:dyDescent="0.2">
      <c r="M276" s="13"/>
      <c r="N276" s="13"/>
    </row>
    <row r="277" spans="13:14" x14ac:dyDescent="0.2">
      <c r="M277" s="13"/>
      <c r="N277" s="13"/>
    </row>
    <row r="278" spans="13:14" x14ac:dyDescent="0.2">
      <c r="M278" s="13"/>
      <c r="N278" s="13"/>
    </row>
    <row r="279" spans="13:14" x14ac:dyDescent="0.2">
      <c r="M279" s="13"/>
      <c r="N279" s="13"/>
    </row>
    <row r="280" spans="13:14" x14ac:dyDescent="0.2">
      <c r="M280" s="13"/>
      <c r="N280" s="13"/>
    </row>
    <row r="281" spans="13:14" x14ac:dyDescent="0.2">
      <c r="M281" s="13"/>
      <c r="N281" s="13"/>
    </row>
    <row r="282" spans="13:14" x14ac:dyDescent="0.2">
      <c r="M282" s="13"/>
      <c r="N282" s="13"/>
    </row>
  </sheetData>
  <mergeCells count="50">
    <mergeCell ref="A25:L25"/>
    <mergeCell ref="A1:L1"/>
    <mergeCell ref="A2:L2"/>
    <mergeCell ref="A3:A4"/>
    <mergeCell ref="B3:B4"/>
    <mergeCell ref="C3:C4"/>
    <mergeCell ref="D3:D4"/>
    <mergeCell ref="E3:E4"/>
    <mergeCell ref="F3:F4"/>
    <mergeCell ref="G3:H3"/>
    <mergeCell ref="I3:J3"/>
    <mergeCell ref="K3:K4"/>
    <mergeCell ref="L3:L4"/>
    <mergeCell ref="A5:L5"/>
    <mergeCell ref="A6:B6"/>
    <mergeCell ref="A19:B19"/>
    <mergeCell ref="A89:L89"/>
    <mergeCell ref="A26:B26"/>
    <mergeCell ref="A36:B36"/>
    <mergeCell ref="A43:L43"/>
    <mergeCell ref="A44:B44"/>
    <mergeCell ref="A51:B51"/>
    <mergeCell ref="A55:L55"/>
    <mergeCell ref="A56:B56"/>
    <mergeCell ref="A69:B69"/>
    <mergeCell ref="A73:L73"/>
    <mergeCell ref="A74:B74"/>
    <mergeCell ref="A86:B86"/>
    <mergeCell ref="A158:B158"/>
    <mergeCell ref="A90:B90"/>
    <mergeCell ref="A98:B98"/>
    <mergeCell ref="A100:B100"/>
    <mergeCell ref="A106:L106"/>
    <mergeCell ref="A107:B107"/>
    <mergeCell ref="A118:B118"/>
    <mergeCell ref="A145:B145"/>
    <mergeCell ref="A152:L152"/>
    <mergeCell ref="A153:B153"/>
    <mergeCell ref="A155:B155"/>
    <mergeCell ref="A157:L157"/>
    <mergeCell ref="A175:B175"/>
    <mergeCell ref="A189:B189"/>
    <mergeCell ref="A200:B200"/>
    <mergeCell ref="A203:B203"/>
    <mergeCell ref="A162:L162"/>
    <mergeCell ref="A163:B163"/>
    <mergeCell ref="A166:L166"/>
    <mergeCell ref="A167:B167"/>
    <mergeCell ref="A171:B171"/>
    <mergeCell ref="A174:L174"/>
  </mergeCells>
  <pageMargins left="0.51181102362204722" right="0.51181102362204722" top="0.78740157480314965" bottom="0.78740157480314965" header="0.31496062992125984" footer="0.31496062992125984"/>
  <pageSetup paperSize="9" scale="32" fitToHeight="3" orientation="portrait" r:id="rId1"/>
  <rowBreaks count="1" manualBreakCount="1">
    <brk id="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3"/>
  <sheetViews>
    <sheetView showGridLines="0" zoomScale="90" zoomScaleNormal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RowHeight="12.75" x14ac:dyDescent="0.2"/>
  <cols>
    <col min="1" max="1" width="12.7109375" style="14" customWidth="1"/>
    <col min="2" max="2" width="47.42578125" style="11" customWidth="1"/>
    <col min="3" max="3" width="30.28515625" style="14" customWidth="1"/>
    <col min="4" max="4" width="18.5703125" style="17" customWidth="1"/>
    <col min="5" max="5" width="13.140625" style="14" customWidth="1"/>
    <col min="6" max="6" width="13.28515625" style="14" customWidth="1"/>
    <col min="7" max="7" width="12.5703125" style="14" customWidth="1"/>
    <col min="8" max="8" width="9.140625" style="14" customWidth="1"/>
    <col min="9" max="10" width="14" style="14" customWidth="1"/>
    <col min="11" max="11" width="14.85546875" style="14" customWidth="1"/>
    <col min="12" max="12" width="14.28515625" style="14" customWidth="1"/>
    <col min="13" max="13" width="3.140625" style="14" customWidth="1"/>
    <col min="14" max="14" width="6.28515625" style="14" customWidth="1"/>
    <col min="15" max="16384" width="9.140625" style="14"/>
  </cols>
  <sheetData>
    <row r="1" spans="1:14" ht="17.25" customHeight="1" x14ac:dyDescent="0.2">
      <c r="A1" s="90" t="s">
        <v>198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2"/>
      <c r="M1" s="13"/>
      <c r="N1" s="13"/>
    </row>
    <row r="2" spans="1:14" ht="18.75" customHeight="1" x14ac:dyDescent="0.2">
      <c r="A2" s="93" t="s">
        <v>20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5"/>
      <c r="M2" s="13"/>
      <c r="N2" s="18" t="s">
        <v>135</v>
      </c>
    </row>
    <row r="3" spans="1:14" ht="12.75" customHeight="1" x14ac:dyDescent="0.2">
      <c r="A3" s="96" t="s">
        <v>3</v>
      </c>
      <c r="B3" s="96" t="s">
        <v>15</v>
      </c>
      <c r="C3" s="96" t="s">
        <v>16</v>
      </c>
      <c r="D3" s="97" t="s">
        <v>22</v>
      </c>
      <c r="E3" s="96" t="s">
        <v>4</v>
      </c>
      <c r="F3" s="96" t="s">
        <v>9</v>
      </c>
      <c r="G3" s="98" t="s">
        <v>10</v>
      </c>
      <c r="H3" s="98"/>
      <c r="I3" s="98" t="s">
        <v>5</v>
      </c>
      <c r="J3" s="98"/>
      <c r="K3" s="96" t="s">
        <v>21</v>
      </c>
      <c r="L3" s="96" t="s">
        <v>6</v>
      </c>
      <c r="M3" s="13"/>
      <c r="N3" s="50">
        <v>2.1371897565643034</v>
      </c>
    </row>
    <row r="4" spans="1:14" ht="39.75" customHeight="1" x14ac:dyDescent="0.2">
      <c r="A4" s="96"/>
      <c r="B4" s="96"/>
      <c r="C4" s="96"/>
      <c r="D4" s="97"/>
      <c r="E4" s="96"/>
      <c r="F4" s="96"/>
      <c r="G4" s="83" t="s">
        <v>11</v>
      </c>
      <c r="H4" s="83" t="s">
        <v>12</v>
      </c>
      <c r="I4" s="82" t="s">
        <v>7</v>
      </c>
      <c r="J4" s="82" t="s">
        <v>8</v>
      </c>
      <c r="K4" s="96"/>
      <c r="L4" s="96"/>
      <c r="M4" s="13"/>
      <c r="N4" s="13"/>
    </row>
    <row r="5" spans="1:14" x14ac:dyDescent="0.2">
      <c r="A5" s="100" t="s">
        <v>76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3"/>
      <c r="N5" s="13"/>
    </row>
    <row r="6" spans="1:14" x14ac:dyDescent="0.2">
      <c r="A6" s="88" t="s">
        <v>13</v>
      </c>
      <c r="B6" s="89"/>
      <c r="C6" s="37"/>
      <c r="D6" s="38"/>
      <c r="E6" s="35"/>
      <c r="F6" s="35"/>
      <c r="G6" s="35"/>
      <c r="H6" s="35"/>
      <c r="I6" s="35"/>
      <c r="J6" s="39"/>
      <c r="K6" s="35"/>
      <c r="L6" s="36"/>
      <c r="M6" s="13"/>
      <c r="N6" s="13"/>
    </row>
    <row r="7" spans="1:14" x14ac:dyDescent="0.2">
      <c r="A7" s="85" t="s">
        <v>59</v>
      </c>
      <c r="B7" s="86"/>
      <c r="C7" s="60"/>
      <c r="D7" s="61"/>
      <c r="E7" s="65"/>
      <c r="F7" s="65"/>
      <c r="G7" s="65"/>
      <c r="H7" s="65"/>
      <c r="I7" s="65"/>
      <c r="J7" s="66"/>
      <c r="K7" s="65"/>
      <c r="L7" s="67"/>
      <c r="M7" s="57"/>
      <c r="N7" s="57"/>
    </row>
    <row r="8" spans="1:14" s="7" customFormat="1" x14ac:dyDescent="0.2">
      <c r="A8" s="68" t="s">
        <v>74</v>
      </c>
      <c r="B8" s="69" t="s">
        <v>76</v>
      </c>
      <c r="C8" s="70">
        <v>0</v>
      </c>
      <c r="D8" s="70">
        <v>0</v>
      </c>
      <c r="E8" s="71"/>
      <c r="F8" s="71"/>
      <c r="G8" s="71"/>
      <c r="H8" s="71"/>
      <c r="I8" s="71"/>
      <c r="J8" s="71"/>
      <c r="K8" s="71"/>
      <c r="L8" s="72"/>
      <c r="M8" s="13"/>
      <c r="N8" s="13"/>
    </row>
    <row r="9" spans="1:14" s="7" customFormat="1" x14ac:dyDescent="0.2">
      <c r="A9" s="87" t="s">
        <v>86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13"/>
      <c r="N9" s="13"/>
    </row>
    <row r="10" spans="1:14" x14ac:dyDescent="0.2">
      <c r="A10" s="88" t="s">
        <v>13</v>
      </c>
      <c r="B10" s="89"/>
      <c r="C10" s="37"/>
      <c r="D10" s="38"/>
      <c r="E10" s="35"/>
      <c r="F10" s="35"/>
      <c r="G10" s="35"/>
      <c r="H10" s="35"/>
      <c r="I10" s="35"/>
      <c r="J10" s="39"/>
      <c r="K10" s="35"/>
      <c r="L10" s="36"/>
      <c r="M10" s="13"/>
      <c r="N10" s="13"/>
    </row>
    <row r="11" spans="1:14" x14ac:dyDescent="0.2">
      <c r="A11" s="85" t="s">
        <v>59</v>
      </c>
      <c r="B11" s="86"/>
      <c r="C11" s="44"/>
      <c r="D11" s="45"/>
      <c r="E11" s="46"/>
      <c r="F11" s="46"/>
      <c r="G11" s="46"/>
      <c r="H11" s="46"/>
      <c r="I11" s="46"/>
      <c r="J11" s="47"/>
      <c r="K11" s="46"/>
      <c r="L11" s="48"/>
      <c r="M11" s="13"/>
      <c r="N11" s="13"/>
    </row>
    <row r="12" spans="1:14" x14ac:dyDescent="0.2">
      <c r="A12" s="68" t="s">
        <v>74</v>
      </c>
      <c r="B12" s="69" t="s">
        <v>86</v>
      </c>
      <c r="C12" s="70">
        <v>0</v>
      </c>
      <c r="D12" s="70">
        <v>0</v>
      </c>
      <c r="E12" s="71"/>
      <c r="F12" s="71"/>
      <c r="G12" s="71"/>
      <c r="H12" s="71"/>
      <c r="I12" s="71"/>
      <c r="J12" s="71"/>
      <c r="K12" s="71"/>
      <c r="L12" s="72"/>
      <c r="M12" s="13"/>
      <c r="N12" s="13"/>
    </row>
    <row r="13" spans="1:14" x14ac:dyDescent="0.2">
      <c r="A13" s="87" t="s">
        <v>90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13"/>
      <c r="N13" s="13"/>
    </row>
    <row r="14" spans="1:14" x14ac:dyDescent="0.2">
      <c r="A14" s="88" t="s">
        <v>13</v>
      </c>
      <c r="B14" s="89"/>
      <c r="C14" s="37"/>
      <c r="D14" s="38"/>
      <c r="E14" s="35"/>
      <c r="F14" s="35"/>
      <c r="G14" s="35"/>
      <c r="H14" s="35"/>
      <c r="I14" s="35"/>
      <c r="J14" s="39"/>
      <c r="K14" s="35"/>
      <c r="L14" s="36"/>
      <c r="M14" s="13"/>
      <c r="N14" s="13"/>
    </row>
    <row r="15" spans="1:14" x14ac:dyDescent="0.2">
      <c r="A15" s="85" t="s">
        <v>59</v>
      </c>
      <c r="B15" s="86"/>
      <c r="C15" s="44"/>
      <c r="D15" s="45"/>
      <c r="E15" s="46"/>
      <c r="F15" s="46"/>
      <c r="G15" s="46"/>
      <c r="H15" s="46"/>
      <c r="I15" s="46"/>
      <c r="J15" s="47"/>
      <c r="K15" s="46"/>
      <c r="L15" s="48"/>
      <c r="M15" s="13"/>
      <c r="N15" s="13"/>
    </row>
    <row r="16" spans="1:14" x14ac:dyDescent="0.2">
      <c r="A16" s="68" t="s">
        <v>74</v>
      </c>
      <c r="B16" s="69" t="s">
        <v>90</v>
      </c>
      <c r="C16" s="70">
        <v>0</v>
      </c>
      <c r="D16" s="70">
        <v>0</v>
      </c>
      <c r="E16" s="69"/>
      <c r="F16" s="69"/>
      <c r="G16" s="69"/>
      <c r="H16" s="69"/>
      <c r="I16" s="69"/>
      <c r="J16" s="69"/>
      <c r="K16" s="69"/>
      <c r="L16" s="74"/>
      <c r="M16" s="13"/>
      <c r="N16" s="13"/>
    </row>
    <row r="17" spans="1:14" x14ac:dyDescent="0.2">
      <c r="A17" s="87" t="s">
        <v>95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13"/>
      <c r="N17" s="13"/>
    </row>
    <row r="18" spans="1:14" x14ac:dyDescent="0.2">
      <c r="A18" s="88" t="s">
        <v>13</v>
      </c>
      <c r="B18" s="89"/>
      <c r="C18" s="37"/>
      <c r="D18" s="38"/>
      <c r="E18" s="35"/>
      <c r="F18" s="35"/>
      <c r="G18" s="35"/>
      <c r="H18" s="35"/>
      <c r="I18" s="35"/>
      <c r="J18" s="39"/>
      <c r="K18" s="35"/>
      <c r="L18" s="36"/>
      <c r="M18" s="13"/>
      <c r="N18" s="13"/>
    </row>
    <row r="19" spans="1:14" x14ac:dyDescent="0.2">
      <c r="A19" s="85" t="s">
        <v>59</v>
      </c>
      <c r="B19" s="86"/>
      <c r="C19" s="44"/>
      <c r="D19" s="45"/>
      <c r="E19" s="46"/>
      <c r="F19" s="46"/>
      <c r="G19" s="46"/>
      <c r="H19" s="46"/>
      <c r="I19" s="46"/>
      <c r="J19" s="47"/>
      <c r="K19" s="46"/>
      <c r="L19" s="48"/>
      <c r="M19" s="13"/>
      <c r="N19" s="13"/>
    </row>
    <row r="20" spans="1:14" x14ac:dyDescent="0.2">
      <c r="A20" s="68" t="s">
        <v>74</v>
      </c>
      <c r="B20" s="69" t="s">
        <v>104</v>
      </c>
      <c r="C20" s="70">
        <v>0</v>
      </c>
      <c r="D20" s="70">
        <v>0</v>
      </c>
      <c r="E20" s="71"/>
      <c r="F20" s="71"/>
      <c r="G20" s="71"/>
      <c r="H20" s="71"/>
      <c r="I20" s="71"/>
      <c r="J20" s="71"/>
      <c r="K20" s="71"/>
      <c r="L20" s="72"/>
      <c r="M20" s="13"/>
      <c r="N20" s="13"/>
    </row>
    <row r="21" spans="1:14" x14ac:dyDescent="0.2">
      <c r="A21" s="87" t="s">
        <v>105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13"/>
      <c r="N21" s="13"/>
    </row>
    <row r="22" spans="1:14" x14ac:dyDescent="0.2">
      <c r="A22" s="88" t="s">
        <v>13</v>
      </c>
      <c r="B22" s="89"/>
      <c r="C22" s="37"/>
      <c r="D22" s="38"/>
      <c r="E22" s="35"/>
      <c r="F22" s="35"/>
      <c r="G22" s="35"/>
      <c r="H22" s="35"/>
      <c r="I22" s="35"/>
      <c r="J22" s="39"/>
      <c r="K22" s="35"/>
      <c r="L22" s="36"/>
      <c r="M22" s="13"/>
      <c r="N22" s="13"/>
    </row>
    <row r="23" spans="1:14" x14ac:dyDescent="0.2">
      <c r="A23" s="85" t="s">
        <v>59</v>
      </c>
      <c r="B23" s="86"/>
      <c r="C23" s="44"/>
      <c r="D23" s="45"/>
      <c r="E23" s="46"/>
      <c r="F23" s="46"/>
      <c r="G23" s="46"/>
      <c r="H23" s="46"/>
      <c r="I23" s="46"/>
      <c r="J23" s="47"/>
      <c r="K23" s="46"/>
      <c r="L23" s="48"/>
      <c r="M23" s="13"/>
      <c r="N23" s="13"/>
    </row>
    <row r="24" spans="1:14" x14ac:dyDescent="0.2">
      <c r="A24" s="68" t="s">
        <v>74</v>
      </c>
      <c r="B24" s="69" t="s">
        <v>111</v>
      </c>
      <c r="C24" s="70">
        <v>0</v>
      </c>
      <c r="D24" s="70">
        <v>0</v>
      </c>
      <c r="E24" s="71"/>
      <c r="F24" s="71"/>
      <c r="G24" s="71"/>
      <c r="H24" s="71"/>
      <c r="I24" s="71"/>
      <c r="J24" s="71"/>
      <c r="K24" s="71"/>
      <c r="L24" s="72"/>
      <c r="M24" s="13"/>
      <c r="N24" s="13"/>
    </row>
    <row r="25" spans="1:14" x14ac:dyDescent="0.2">
      <c r="A25" s="87" t="s">
        <v>112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13"/>
      <c r="N25" s="13"/>
    </row>
    <row r="26" spans="1:14" x14ac:dyDescent="0.2">
      <c r="A26" s="88" t="s">
        <v>13</v>
      </c>
      <c r="B26" s="89"/>
      <c r="C26" s="37"/>
      <c r="D26" s="38"/>
      <c r="E26" s="35"/>
      <c r="F26" s="35"/>
      <c r="G26" s="35"/>
      <c r="H26" s="35"/>
      <c r="I26" s="35"/>
      <c r="J26" s="39"/>
      <c r="K26" s="35"/>
      <c r="L26" s="36"/>
      <c r="M26" s="13"/>
      <c r="N26" s="13"/>
    </row>
    <row r="27" spans="1:14" x14ac:dyDescent="0.2">
      <c r="A27" s="85" t="s">
        <v>14</v>
      </c>
      <c r="B27" s="86"/>
      <c r="C27" s="44"/>
      <c r="D27" s="45"/>
      <c r="E27" s="46"/>
      <c r="F27" s="46"/>
      <c r="G27" s="46"/>
      <c r="H27" s="46"/>
      <c r="I27" s="46"/>
      <c r="J27" s="47"/>
      <c r="K27" s="46"/>
      <c r="L27" s="48"/>
      <c r="M27" s="13"/>
      <c r="N27" s="13"/>
    </row>
    <row r="28" spans="1:14" x14ac:dyDescent="0.2">
      <c r="A28" s="85" t="s">
        <v>59</v>
      </c>
      <c r="B28" s="86"/>
      <c r="C28" s="44"/>
      <c r="D28" s="45"/>
      <c r="E28" s="46"/>
      <c r="F28" s="46"/>
      <c r="G28" s="46"/>
      <c r="H28" s="46"/>
      <c r="I28" s="46"/>
      <c r="J28" s="47"/>
      <c r="K28" s="46"/>
      <c r="L28" s="48"/>
      <c r="M28" s="13"/>
      <c r="N28" s="13"/>
    </row>
    <row r="29" spans="1:14" x14ac:dyDescent="0.2">
      <c r="A29" s="68" t="s">
        <v>74</v>
      </c>
      <c r="B29" s="75" t="s">
        <v>112</v>
      </c>
      <c r="C29" s="70">
        <v>0</v>
      </c>
      <c r="D29" s="70">
        <v>0</v>
      </c>
      <c r="E29" s="76"/>
      <c r="F29" s="76"/>
      <c r="G29" s="76"/>
      <c r="H29" s="76"/>
      <c r="I29" s="76"/>
      <c r="J29" s="76"/>
      <c r="K29" s="76"/>
      <c r="L29" s="76"/>
      <c r="M29" s="13"/>
      <c r="N29" s="13"/>
    </row>
    <row r="30" spans="1:14" ht="24" customHeight="1" x14ac:dyDescent="0.2">
      <c r="A30" s="87" t="s">
        <v>113</v>
      </c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13"/>
      <c r="N30" s="13"/>
    </row>
    <row r="31" spans="1:14" x14ac:dyDescent="0.2">
      <c r="A31" s="88" t="s">
        <v>13</v>
      </c>
      <c r="B31" s="89"/>
      <c r="C31" s="37"/>
      <c r="D31" s="38"/>
      <c r="E31" s="35"/>
      <c r="F31" s="35"/>
      <c r="G31" s="35"/>
      <c r="H31" s="35"/>
      <c r="I31" s="35"/>
      <c r="J31" s="39"/>
      <c r="K31" s="35"/>
      <c r="L31" s="36"/>
      <c r="M31" s="13"/>
      <c r="N31" s="13"/>
    </row>
    <row r="32" spans="1:14" x14ac:dyDescent="0.2">
      <c r="A32" s="85" t="s">
        <v>14</v>
      </c>
      <c r="B32" s="86"/>
      <c r="C32" s="44"/>
      <c r="D32" s="45"/>
      <c r="E32" s="46"/>
      <c r="F32" s="46"/>
      <c r="G32" s="46"/>
      <c r="H32" s="46"/>
      <c r="I32" s="46"/>
      <c r="J32" s="47"/>
      <c r="K32" s="46"/>
      <c r="L32" s="48"/>
      <c r="M32" s="13"/>
      <c r="N32" s="13"/>
    </row>
    <row r="33" spans="1:14" x14ac:dyDescent="0.2">
      <c r="A33" s="85" t="s">
        <v>59</v>
      </c>
      <c r="B33" s="86"/>
      <c r="C33" s="44"/>
      <c r="D33" s="45"/>
      <c r="E33" s="46"/>
      <c r="F33" s="46"/>
      <c r="G33" s="46"/>
      <c r="H33" s="46"/>
      <c r="I33" s="46"/>
      <c r="J33" s="47"/>
      <c r="K33" s="46"/>
      <c r="L33" s="48"/>
      <c r="M33" s="13"/>
      <c r="N33" s="13"/>
    </row>
    <row r="34" spans="1:14" ht="14.25" customHeight="1" x14ac:dyDescent="0.2">
      <c r="A34" s="68" t="s">
        <v>74</v>
      </c>
      <c r="B34" s="75" t="s">
        <v>113</v>
      </c>
      <c r="C34" s="70">
        <v>0</v>
      </c>
      <c r="D34" s="70">
        <v>0</v>
      </c>
      <c r="E34" s="77"/>
      <c r="F34" s="77"/>
      <c r="G34" s="77"/>
      <c r="H34" s="77"/>
      <c r="I34" s="77"/>
      <c r="J34" s="77"/>
      <c r="K34" s="77"/>
      <c r="L34" s="77"/>
      <c r="M34" s="13"/>
      <c r="N34" s="13"/>
    </row>
    <row r="35" spans="1:14" ht="24" customHeight="1" x14ac:dyDescent="0.2">
      <c r="A35" s="87" t="s">
        <v>186</v>
      </c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13"/>
      <c r="N35" s="13"/>
    </row>
    <row r="36" spans="1:14" x14ac:dyDescent="0.2">
      <c r="A36" s="88" t="s">
        <v>13</v>
      </c>
      <c r="B36" s="89"/>
      <c r="C36" s="37"/>
      <c r="D36" s="38"/>
      <c r="E36" s="35"/>
      <c r="F36" s="35"/>
      <c r="G36" s="35"/>
      <c r="H36" s="35"/>
      <c r="I36" s="35"/>
      <c r="J36" s="39"/>
      <c r="K36" s="35"/>
      <c r="L36" s="36"/>
      <c r="M36" s="13"/>
      <c r="N36" s="13"/>
    </row>
    <row r="37" spans="1:14" x14ac:dyDescent="0.2">
      <c r="A37" s="85" t="s">
        <v>59</v>
      </c>
      <c r="B37" s="86"/>
      <c r="C37" s="44"/>
      <c r="D37" s="45"/>
      <c r="E37" s="46"/>
      <c r="F37" s="46"/>
      <c r="G37" s="46"/>
      <c r="H37" s="46"/>
      <c r="I37" s="46"/>
      <c r="J37" s="47"/>
      <c r="K37" s="46"/>
      <c r="L37" s="48"/>
      <c r="M37" s="13"/>
      <c r="N37" s="13"/>
    </row>
    <row r="38" spans="1:14" ht="14.25" customHeight="1" x14ac:dyDescent="0.2">
      <c r="A38" s="33" t="s">
        <v>74</v>
      </c>
      <c r="B38" s="34" t="s">
        <v>186</v>
      </c>
      <c r="C38" s="70">
        <v>0</v>
      </c>
      <c r="D38" s="70">
        <v>0</v>
      </c>
      <c r="E38" s="32"/>
      <c r="F38" s="32"/>
      <c r="G38" s="32"/>
      <c r="H38" s="32"/>
      <c r="I38" s="32"/>
      <c r="J38" s="32"/>
      <c r="K38" s="32"/>
      <c r="L38" s="32"/>
      <c r="M38" s="13"/>
      <c r="N38" s="13"/>
    </row>
    <row r="39" spans="1:14" ht="24" customHeight="1" x14ac:dyDescent="0.2">
      <c r="A39" s="87" t="s">
        <v>177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13"/>
      <c r="N39" s="13"/>
    </row>
    <row r="40" spans="1:14" x14ac:dyDescent="0.2">
      <c r="A40" s="88" t="s">
        <v>13</v>
      </c>
      <c r="B40" s="89"/>
      <c r="C40" s="37"/>
      <c r="D40" s="38"/>
      <c r="E40" s="35"/>
      <c r="F40" s="35"/>
      <c r="G40" s="35"/>
      <c r="H40" s="35"/>
      <c r="I40" s="35"/>
      <c r="J40" s="39"/>
      <c r="K40" s="35"/>
      <c r="L40" s="36"/>
      <c r="M40" s="13"/>
      <c r="N40" s="13"/>
    </row>
    <row r="41" spans="1:14" ht="14.25" customHeight="1" x14ac:dyDescent="0.2">
      <c r="A41" s="68" t="s">
        <v>74</v>
      </c>
      <c r="B41" s="75" t="s">
        <v>177</v>
      </c>
      <c r="C41" s="70">
        <v>0</v>
      </c>
      <c r="D41" s="70">
        <v>0</v>
      </c>
      <c r="E41" s="77"/>
      <c r="F41" s="77"/>
      <c r="G41" s="77"/>
      <c r="H41" s="77"/>
      <c r="I41" s="77"/>
      <c r="J41" s="77"/>
      <c r="K41" s="77"/>
      <c r="L41" s="77"/>
      <c r="M41" s="13"/>
      <c r="N41" s="13"/>
    </row>
    <row r="42" spans="1:14" ht="24" customHeight="1" x14ac:dyDescent="0.2">
      <c r="A42" s="87" t="s">
        <v>181</v>
      </c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13"/>
      <c r="N42" s="13"/>
    </row>
    <row r="43" spans="1:14" x14ac:dyDescent="0.2">
      <c r="A43" s="88" t="s">
        <v>13</v>
      </c>
      <c r="B43" s="89"/>
      <c r="C43" s="37"/>
      <c r="D43" s="38"/>
      <c r="E43" s="35"/>
      <c r="F43" s="35"/>
      <c r="G43" s="35"/>
      <c r="H43" s="35"/>
      <c r="I43" s="35"/>
      <c r="J43" s="39"/>
      <c r="K43" s="35"/>
      <c r="L43" s="36"/>
      <c r="M43" s="13"/>
      <c r="N43" s="13"/>
    </row>
    <row r="44" spans="1:14" ht="14.25" customHeight="1" x14ac:dyDescent="0.2">
      <c r="A44" s="68" t="s">
        <v>74</v>
      </c>
      <c r="B44" s="75" t="s">
        <v>184</v>
      </c>
      <c r="C44" s="70">
        <v>0</v>
      </c>
      <c r="D44" s="70">
        <v>0</v>
      </c>
      <c r="E44" s="77"/>
      <c r="F44" s="77"/>
      <c r="G44" s="77"/>
      <c r="H44" s="77"/>
      <c r="I44" s="77"/>
      <c r="J44" s="77"/>
      <c r="K44" s="77"/>
      <c r="L44" s="77"/>
      <c r="M44" s="13"/>
      <c r="N44" s="13"/>
    </row>
    <row r="45" spans="1:14" ht="24" customHeight="1" x14ac:dyDescent="0.2">
      <c r="A45" s="87" t="s">
        <v>179</v>
      </c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13"/>
      <c r="N45" s="13"/>
    </row>
    <row r="46" spans="1:14" x14ac:dyDescent="0.2">
      <c r="A46" s="88" t="s">
        <v>13</v>
      </c>
      <c r="B46" s="89"/>
      <c r="C46" s="37"/>
      <c r="D46" s="38"/>
      <c r="E46" s="35"/>
      <c r="F46" s="35"/>
      <c r="G46" s="35"/>
      <c r="H46" s="35"/>
      <c r="I46" s="35"/>
      <c r="J46" s="39"/>
      <c r="K46" s="35"/>
      <c r="L46" s="36"/>
      <c r="M46" s="13"/>
      <c r="N46" s="13"/>
    </row>
    <row r="47" spans="1:14" ht="12.75" customHeight="1" x14ac:dyDescent="0.2">
      <c r="A47" s="85" t="s">
        <v>59</v>
      </c>
      <c r="B47" s="86"/>
      <c r="C47" s="44"/>
      <c r="D47" s="45"/>
      <c r="E47" s="46"/>
      <c r="F47" s="46"/>
      <c r="G47" s="46"/>
      <c r="H47" s="46"/>
      <c r="I47" s="46"/>
      <c r="J47" s="47"/>
      <c r="K47" s="46"/>
      <c r="L47" s="48"/>
      <c r="M47" s="13"/>
      <c r="N47" s="13"/>
    </row>
    <row r="48" spans="1:14" ht="14.25" customHeight="1" x14ac:dyDescent="0.2">
      <c r="A48" s="68" t="s">
        <v>74</v>
      </c>
      <c r="B48" s="75" t="s">
        <v>183</v>
      </c>
      <c r="C48" s="70">
        <v>0</v>
      </c>
      <c r="D48" s="70">
        <v>0</v>
      </c>
      <c r="E48" s="77"/>
      <c r="F48" s="77"/>
      <c r="G48" s="77"/>
      <c r="H48" s="77"/>
      <c r="I48" s="77"/>
      <c r="J48" s="77"/>
      <c r="K48" s="77"/>
      <c r="L48" s="77"/>
      <c r="M48" s="13"/>
      <c r="N48" s="13"/>
    </row>
    <row r="49" spans="1:14" s="23" customFormat="1" ht="28.5" customHeight="1" x14ac:dyDescent="0.2">
      <c r="A49" s="87" t="s">
        <v>136</v>
      </c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22"/>
      <c r="N49" s="22"/>
    </row>
    <row r="50" spans="1:14" x14ac:dyDescent="0.2">
      <c r="A50" s="88" t="s">
        <v>59</v>
      </c>
      <c r="B50" s="89"/>
      <c r="C50" s="37"/>
      <c r="D50" s="38"/>
      <c r="E50" s="35"/>
      <c r="F50" s="35"/>
      <c r="G50" s="35"/>
      <c r="H50" s="35"/>
      <c r="I50" s="35"/>
      <c r="J50" s="39"/>
      <c r="K50" s="35"/>
      <c r="L50" s="36"/>
      <c r="M50" s="13"/>
      <c r="N50" s="13"/>
    </row>
    <row r="51" spans="1:14" x14ac:dyDescent="0.2">
      <c r="A51" s="85" t="s">
        <v>13</v>
      </c>
      <c r="B51" s="86"/>
      <c r="C51" s="44"/>
      <c r="D51" s="45"/>
      <c r="E51" s="46"/>
      <c r="F51" s="46"/>
      <c r="G51" s="46"/>
      <c r="H51" s="46"/>
      <c r="I51" s="46"/>
      <c r="J51" s="47"/>
      <c r="K51" s="46"/>
      <c r="L51" s="48"/>
      <c r="M51" s="13"/>
      <c r="N51" s="13"/>
    </row>
    <row r="52" spans="1:14" x14ac:dyDescent="0.2">
      <c r="A52" s="85" t="s">
        <v>14</v>
      </c>
      <c r="B52" s="86"/>
      <c r="C52" s="44"/>
      <c r="D52" s="45"/>
      <c r="E52" s="46"/>
      <c r="F52" s="46"/>
      <c r="G52" s="46"/>
      <c r="H52" s="46"/>
      <c r="I52" s="46"/>
      <c r="J52" s="47"/>
      <c r="K52" s="46"/>
      <c r="L52" s="48"/>
      <c r="M52" s="13"/>
      <c r="N52" s="13"/>
    </row>
    <row r="53" spans="1:14" s="20" customFormat="1" x14ac:dyDescent="0.2">
      <c r="A53" s="78" t="s">
        <v>74</v>
      </c>
      <c r="B53" s="79" t="s">
        <v>136</v>
      </c>
      <c r="C53" s="80">
        <v>0</v>
      </c>
      <c r="D53" s="80">
        <v>0</v>
      </c>
      <c r="E53" s="81"/>
      <c r="F53" s="81"/>
      <c r="G53" s="81"/>
      <c r="H53" s="81"/>
      <c r="I53" s="81"/>
      <c r="J53" s="81"/>
      <c r="K53" s="81"/>
      <c r="L53" s="81"/>
      <c r="M53" s="19"/>
      <c r="N53" s="19"/>
    </row>
    <row r="54" spans="1:14" s="16" customFormat="1" ht="30.75" customHeight="1" x14ac:dyDescent="0.2">
      <c r="A54" s="99" t="s">
        <v>74</v>
      </c>
      <c r="B54" s="99"/>
      <c r="C54" s="21">
        <f>C8+C12+C16+C20+C24+C29+C34+C38+C41+C44+C48+C53</f>
        <v>0</v>
      </c>
      <c r="D54" s="21">
        <f>D8+D12+D16+D20+D24+D29+D34+D38+D41+D44+D48+D53</f>
        <v>0</v>
      </c>
      <c r="E54" s="43"/>
      <c r="F54" s="40"/>
      <c r="G54" s="40"/>
      <c r="H54" s="40"/>
      <c r="I54" s="40"/>
      <c r="J54" s="40"/>
      <c r="K54" s="40"/>
      <c r="L54" s="41"/>
      <c r="M54" s="15"/>
      <c r="N54" s="15"/>
    </row>
    <row r="55" spans="1:14" x14ac:dyDescent="0.2">
      <c r="C55" s="17"/>
      <c r="M55" s="13"/>
      <c r="N55" s="13"/>
    </row>
    <row r="56" spans="1:14" ht="13.5" thickBot="1" x14ac:dyDescent="0.25">
      <c r="A56" s="16" t="s">
        <v>73</v>
      </c>
      <c r="C56" s="17"/>
      <c r="F56" s="42"/>
      <c r="M56" s="13"/>
      <c r="N56" s="13"/>
    </row>
    <row r="57" spans="1:14" x14ac:dyDescent="0.2">
      <c r="A57" s="13" t="s">
        <v>70</v>
      </c>
      <c r="B57" s="12" t="s">
        <v>71</v>
      </c>
      <c r="C57" s="51" t="s">
        <v>202</v>
      </c>
      <c r="D57" s="52">
        <f>TOTAL!D206</f>
        <v>370014.61999999918</v>
      </c>
      <c r="E57" s="53" t="s">
        <v>209</v>
      </c>
      <c r="F57" s="17"/>
      <c r="M57" s="13"/>
      <c r="N57" s="13"/>
    </row>
    <row r="58" spans="1:14" ht="13.5" thickBot="1" x14ac:dyDescent="0.25">
      <c r="A58" s="14" t="s">
        <v>23</v>
      </c>
      <c r="B58" s="11" t="s">
        <v>0</v>
      </c>
      <c r="C58" s="54"/>
      <c r="D58" s="55">
        <f>TOTAL!D207</f>
        <v>790791.45564303151</v>
      </c>
      <c r="E58" s="56" t="s">
        <v>152</v>
      </c>
      <c r="F58" s="17"/>
      <c r="M58" s="13"/>
      <c r="N58" s="13"/>
    </row>
    <row r="59" spans="1:14" x14ac:dyDescent="0.2">
      <c r="A59" s="13" t="s">
        <v>66</v>
      </c>
      <c r="B59" s="12" t="s">
        <v>67</v>
      </c>
      <c r="C59" s="17"/>
      <c r="M59" s="13"/>
      <c r="N59" s="13"/>
    </row>
    <row r="60" spans="1:14" x14ac:dyDescent="0.2">
      <c r="A60" s="13" t="s">
        <v>68</v>
      </c>
      <c r="B60" s="12" t="s">
        <v>69</v>
      </c>
      <c r="C60" s="49"/>
      <c r="D60" s="49"/>
      <c r="E60" s="49"/>
      <c r="G60" s="13"/>
      <c r="M60" s="13"/>
      <c r="N60" s="13"/>
    </row>
    <row r="61" spans="1:14" x14ac:dyDescent="0.2">
      <c r="A61" s="13"/>
      <c r="B61" s="12"/>
      <c r="C61" s="62"/>
      <c r="D61" s="49"/>
      <c r="E61" s="13"/>
      <c r="F61" s="49"/>
      <c r="G61" s="13"/>
      <c r="M61" s="13"/>
      <c r="N61" s="13"/>
    </row>
    <row r="62" spans="1:14" x14ac:dyDescent="0.2">
      <c r="A62" s="15" t="s">
        <v>72</v>
      </c>
      <c r="B62" s="12"/>
      <c r="C62" s="49"/>
      <c r="D62" s="49"/>
      <c r="E62" s="13"/>
      <c r="F62" s="49"/>
      <c r="G62" s="13"/>
      <c r="M62" s="13"/>
      <c r="N62" s="13"/>
    </row>
    <row r="63" spans="1:14" x14ac:dyDescent="0.2">
      <c r="A63" s="14" t="s">
        <v>2</v>
      </c>
      <c r="B63" s="12" t="s">
        <v>25</v>
      </c>
      <c r="C63" s="63"/>
      <c r="D63" s="49"/>
      <c r="E63" s="49"/>
      <c r="F63" s="49"/>
      <c r="G63" s="49"/>
      <c r="M63" s="13"/>
      <c r="N63" s="13"/>
    </row>
    <row r="64" spans="1:14" x14ac:dyDescent="0.2">
      <c r="A64" s="14" t="s">
        <v>1</v>
      </c>
      <c r="B64" s="12" t="s">
        <v>26</v>
      </c>
      <c r="C64" s="49"/>
      <c r="D64" s="49"/>
      <c r="E64" s="49"/>
      <c r="F64" s="49"/>
      <c r="G64" s="49"/>
      <c r="L64" s="17"/>
      <c r="M64" s="13"/>
      <c r="N64" s="13"/>
    </row>
    <row r="65" spans="1:14" x14ac:dyDescent="0.2">
      <c r="A65" s="13" t="s">
        <v>30</v>
      </c>
      <c r="B65" s="12" t="s">
        <v>131</v>
      </c>
      <c r="C65" s="49"/>
      <c r="D65" s="49"/>
      <c r="E65" s="49"/>
      <c r="F65" s="13"/>
      <c r="G65" s="13"/>
      <c r="M65" s="13"/>
      <c r="N65" s="13"/>
    </row>
    <row r="66" spans="1:14" x14ac:dyDescent="0.2">
      <c r="C66" s="63"/>
      <c r="D66" s="49"/>
      <c r="E66" s="13"/>
      <c r="F66" s="13"/>
      <c r="G66" s="13"/>
      <c r="M66" s="13"/>
      <c r="N66" s="13"/>
    </row>
    <row r="67" spans="1:14" x14ac:dyDescent="0.2">
      <c r="C67" s="49"/>
      <c r="D67" s="49"/>
      <c r="E67" s="13"/>
      <c r="F67" s="49"/>
      <c r="G67" s="13"/>
      <c r="M67" s="13"/>
      <c r="N67" s="13"/>
    </row>
    <row r="68" spans="1:14" x14ac:dyDescent="0.2">
      <c r="C68" s="49"/>
      <c r="D68" s="49"/>
      <c r="E68" s="13"/>
      <c r="F68" s="49"/>
      <c r="G68" s="13"/>
      <c r="M68" s="13"/>
      <c r="N68" s="13"/>
    </row>
    <row r="69" spans="1:14" x14ac:dyDescent="0.2">
      <c r="C69" s="64"/>
      <c r="D69" s="49"/>
      <c r="E69" s="13"/>
      <c r="F69" s="49"/>
      <c r="G69" s="13"/>
      <c r="M69" s="13"/>
      <c r="N69" s="13"/>
    </row>
    <row r="70" spans="1:14" x14ac:dyDescent="0.2">
      <c r="C70" s="49"/>
      <c r="D70" s="49"/>
      <c r="E70" s="13"/>
      <c r="F70" s="49"/>
      <c r="G70" s="13"/>
      <c r="M70" s="13"/>
      <c r="N70" s="13"/>
    </row>
    <row r="71" spans="1:14" x14ac:dyDescent="0.2">
      <c r="C71" s="13"/>
      <c r="D71" s="49"/>
      <c r="E71" s="49"/>
      <c r="F71" s="49"/>
      <c r="G71" s="13"/>
      <c r="M71" s="13"/>
      <c r="N71" s="13"/>
    </row>
    <row r="72" spans="1:14" x14ac:dyDescent="0.2">
      <c r="C72" s="49"/>
      <c r="D72" s="49"/>
      <c r="E72" s="13"/>
      <c r="F72" s="49"/>
      <c r="G72" s="13"/>
      <c r="M72" s="13"/>
      <c r="N72" s="13"/>
    </row>
    <row r="73" spans="1:14" x14ac:dyDescent="0.2">
      <c r="E73" s="17"/>
      <c r="M73" s="13"/>
      <c r="N73" s="13"/>
    </row>
    <row r="74" spans="1:14" x14ac:dyDescent="0.2">
      <c r="M74" s="13"/>
      <c r="N74" s="13"/>
    </row>
    <row r="75" spans="1:14" x14ac:dyDescent="0.2">
      <c r="M75" s="13"/>
      <c r="N75" s="13"/>
    </row>
    <row r="76" spans="1:14" x14ac:dyDescent="0.2">
      <c r="M76" s="13"/>
      <c r="N76" s="13"/>
    </row>
    <row r="77" spans="1:14" x14ac:dyDescent="0.2">
      <c r="M77" s="13"/>
      <c r="N77" s="13"/>
    </row>
    <row r="78" spans="1:14" x14ac:dyDescent="0.2">
      <c r="C78" s="17"/>
      <c r="M78" s="13"/>
      <c r="N78" s="13"/>
    </row>
    <row r="79" spans="1:14" x14ac:dyDescent="0.2">
      <c r="M79" s="13"/>
      <c r="N79" s="13"/>
    </row>
    <row r="80" spans="1:14" x14ac:dyDescent="0.2">
      <c r="M80" s="13"/>
      <c r="N80" s="13"/>
    </row>
    <row r="81" spans="13:14" x14ac:dyDescent="0.2">
      <c r="M81" s="13"/>
      <c r="N81" s="13"/>
    </row>
    <row r="82" spans="13:14" x14ac:dyDescent="0.2">
      <c r="M82" s="13"/>
      <c r="N82" s="13"/>
    </row>
    <row r="83" spans="13:14" x14ac:dyDescent="0.2">
      <c r="M83" s="13"/>
      <c r="N83" s="13"/>
    </row>
    <row r="84" spans="13:14" x14ac:dyDescent="0.2">
      <c r="M84" s="13"/>
      <c r="N84" s="13"/>
    </row>
    <row r="85" spans="13:14" x14ac:dyDescent="0.2">
      <c r="M85" s="13"/>
      <c r="N85" s="13"/>
    </row>
    <row r="86" spans="13:14" x14ac:dyDescent="0.2">
      <c r="M86" s="13"/>
      <c r="N86" s="13"/>
    </row>
    <row r="87" spans="13:14" x14ac:dyDescent="0.2">
      <c r="M87" s="13"/>
      <c r="N87" s="13"/>
    </row>
    <row r="88" spans="13:14" x14ac:dyDescent="0.2">
      <c r="M88" s="13"/>
      <c r="N88" s="13"/>
    </row>
    <row r="89" spans="13:14" x14ac:dyDescent="0.2">
      <c r="M89" s="13"/>
      <c r="N89" s="13"/>
    </row>
    <row r="90" spans="13:14" x14ac:dyDescent="0.2">
      <c r="M90" s="13"/>
      <c r="N90" s="13"/>
    </row>
    <row r="91" spans="13:14" x14ac:dyDescent="0.2">
      <c r="M91" s="13"/>
      <c r="N91" s="13"/>
    </row>
    <row r="92" spans="13:14" x14ac:dyDescent="0.2">
      <c r="M92" s="13"/>
      <c r="N92" s="13"/>
    </row>
    <row r="93" spans="13:14" x14ac:dyDescent="0.2">
      <c r="M93" s="13"/>
      <c r="N93" s="13"/>
    </row>
    <row r="94" spans="13:14" x14ac:dyDescent="0.2">
      <c r="M94" s="13"/>
      <c r="N94" s="13"/>
    </row>
    <row r="95" spans="13:14" x14ac:dyDescent="0.2">
      <c r="M95" s="13"/>
      <c r="N95" s="13"/>
    </row>
    <row r="96" spans="13:14" x14ac:dyDescent="0.2">
      <c r="M96" s="13"/>
      <c r="N96" s="13"/>
    </row>
    <row r="97" spans="13:14" x14ac:dyDescent="0.2">
      <c r="M97" s="13"/>
      <c r="N97" s="13"/>
    </row>
    <row r="98" spans="13:14" x14ac:dyDescent="0.2">
      <c r="M98" s="13"/>
      <c r="N98" s="13"/>
    </row>
    <row r="99" spans="13:14" x14ac:dyDescent="0.2">
      <c r="M99" s="13"/>
      <c r="N99" s="13"/>
    </row>
    <row r="100" spans="13:14" x14ac:dyDescent="0.2">
      <c r="M100" s="13"/>
      <c r="N100" s="13"/>
    </row>
    <row r="101" spans="13:14" x14ac:dyDescent="0.2">
      <c r="M101" s="13"/>
      <c r="N101" s="13"/>
    </row>
    <row r="102" spans="13:14" x14ac:dyDescent="0.2">
      <c r="M102" s="13"/>
      <c r="N102" s="13"/>
    </row>
    <row r="103" spans="13:14" x14ac:dyDescent="0.2">
      <c r="M103" s="13"/>
      <c r="N103" s="13"/>
    </row>
    <row r="104" spans="13:14" x14ac:dyDescent="0.2">
      <c r="M104" s="13"/>
      <c r="N104" s="13"/>
    </row>
    <row r="105" spans="13:14" x14ac:dyDescent="0.2">
      <c r="M105" s="13"/>
      <c r="N105" s="13"/>
    </row>
    <row r="106" spans="13:14" x14ac:dyDescent="0.2">
      <c r="M106" s="13"/>
      <c r="N106" s="13"/>
    </row>
    <row r="107" spans="13:14" x14ac:dyDescent="0.2">
      <c r="M107" s="13"/>
      <c r="N107" s="13"/>
    </row>
    <row r="108" spans="13:14" x14ac:dyDescent="0.2">
      <c r="M108" s="13"/>
      <c r="N108" s="13"/>
    </row>
    <row r="109" spans="13:14" x14ac:dyDescent="0.2">
      <c r="M109" s="13"/>
      <c r="N109" s="13"/>
    </row>
    <row r="110" spans="13:14" x14ac:dyDescent="0.2">
      <c r="M110" s="13"/>
      <c r="N110" s="13"/>
    </row>
    <row r="111" spans="13:14" x14ac:dyDescent="0.2">
      <c r="M111" s="13"/>
      <c r="N111" s="13"/>
    </row>
    <row r="112" spans="13:14" x14ac:dyDescent="0.2">
      <c r="M112" s="13"/>
      <c r="N112" s="13"/>
    </row>
    <row r="113" spans="13:14" x14ac:dyDescent="0.2">
      <c r="M113" s="13"/>
      <c r="N113" s="13"/>
    </row>
    <row r="114" spans="13:14" x14ac:dyDescent="0.2">
      <c r="M114" s="13"/>
      <c r="N114" s="13"/>
    </row>
    <row r="115" spans="13:14" x14ac:dyDescent="0.2">
      <c r="M115" s="13"/>
      <c r="N115" s="13"/>
    </row>
    <row r="116" spans="13:14" x14ac:dyDescent="0.2">
      <c r="M116" s="13"/>
      <c r="N116" s="13"/>
    </row>
    <row r="117" spans="13:14" x14ac:dyDescent="0.2">
      <c r="M117" s="13"/>
      <c r="N117" s="13"/>
    </row>
    <row r="118" spans="13:14" x14ac:dyDescent="0.2">
      <c r="M118" s="13"/>
      <c r="N118" s="13"/>
    </row>
    <row r="119" spans="13:14" x14ac:dyDescent="0.2">
      <c r="M119" s="13"/>
      <c r="N119" s="13"/>
    </row>
    <row r="120" spans="13:14" x14ac:dyDescent="0.2">
      <c r="M120" s="13"/>
      <c r="N120" s="13"/>
    </row>
    <row r="121" spans="13:14" x14ac:dyDescent="0.2">
      <c r="M121" s="13"/>
      <c r="N121" s="13"/>
    </row>
    <row r="122" spans="13:14" x14ac:dyDescent="0.2">
      <c r="M122" s="13"/>
      <c r="N122" s="13"/>
    </row>
    <row r="123" spans="13:14" x14ac:dyDescent="0.2">
      <c r="M123" s="13"/>
      <c r="N123" s="13"/>
    </row>
    <row r="124" spans="13:14" x14ac:dyDescent="0.2">
      <c r="M124" s="13"/>
      <c r="N124" s="13"/>
    </row>
    <row r="125" spans="13:14" x14ac:dyDescent="0.2">
      <c r="M125" s="13"/>
      <c r="N125" s="13"/>
    </row>
    <row r="126" spans="13:14" x14ac:dyDescent="0.2">
      <c r="M126" s="13"/>
      <c r="N126" s="13"/>
    </row>
    <row r="127" spans="13:14" x14ac:dyDescent="0.2">
      <c r="M127" s="13"/>
      <c r="N127" s="13"/>
    </row>
    <row r="128" spans="13:14" x14ac:dyDescent="0.2">
      <c r="M128" s="13"/>
      <c r="N128" s="13"/>
    </row>
    <row r="129" spans="13:14" x14ac:dyDescent="0.2">
      <c r="M129" s="13"/>
      <c r="N129" s="13"/>
    </row>
    <row r="130" spans="13:14" x14ac:dyDescent="0.2">
      <c r="M130" s="13"/>
      <c r="N130" s="13"/>
    </row>
    <row r="131" spans="13:14" x14ac:dyDescent="0.2">
      <c r="M131" s="13"/>
      <c r="N131" s="13"/>
    </row>
    <row r="132" spans="13:14" x14ac:dyDescent="0.2">
      <c r="M132" s="13"/>
      <c r="N132" s="13"/>
    </row>
    <row r="133" spans="13:14" x14ac:dyDescent="0.2">
      <c r="M133" s="13"/>
      <c r="N133" s="13"/>
    </row>
  </sheetData>
  <mergeCells count="50">
    <mergeCell ref="A9:L9"/>
    <mergeCell ref="A1:L1"/>
    <mergeCell ref="A2:L2"/>
    <mergeCell ref="A3:A4"/>
    <mergeCell ref="B3:B4"/>
    <mergeCell ref="C3:C4"/>
    <mergeCell ref="D3:D4"/>
    <mergeCell ref="E3:E4"/>
    <mergeCell ref="F3:F4"/>
    <mergeCell ref="G3:H3"/>
    <mergeCell ref="I3:J3"/>
    <mergeCell ref="K3:K4"/>
    <mergeCell ref="L3:L4"/>
    <mergeCell ref="A5:L5"/>
    <mergeCell ref="A6:B6"/>
    <mergeCell ref="A7:B7"/>
    <mergeCell ref="A25:L25"/>
    <mergeCell ref="A10:B10"/>
    <mergeCell ref="A11:B11"/>
    <mergeCell ref="A13:L13"/>
    <mergeCell ref="A14:B14"/>
    <mergeCell ref="A15:B15"/>
    <mergeCell ref="A17:L17"/>
    <mergeCell ref="A18:B18"/>
    <mergeCell ref="A19:B19"/>
    <mergeCell ref="A21:L21"/>
    <mergeCell ref="A22:B22"/>
    <mergeCell ref="A23:B23"/>
    <mergeCell ref="A40:B40"/>
    <mergeCell ref="A26:B26"/>
    <mergeCell ref="A27:B27"/>
    <mergeCell ref="A28:B28"/>
    <mergeCell ref="A30:L30"/>
    <mergeCell ref="A31:B31"/>
    <mergeCell ref="A32:B32"/>
    <mergeCell ref="A33:B33"/>
    <mergeCell ref="A35:L35"/>
    <mergeCell ref="A36:B36"/>
    <mergeCell ref="A37:B37"/>
    <mergeCell ref="A39:L39"/>
    <mergeCell ref="A50:B50"/>
    <mergeCell ref="A51:B51"/>
    <mergeCell ref="A52:B52"/>
    <mergeCell ref="A54:B54"/>
    <mergeCell ref="A42:L42"/>
    <mergeCell ref="A43:B43"/>
    <mergeCell ref="A45:L45"/>
    <mergeCell ref="A46:B46"/>
    <mergeCell ref="A47:B47"/>
    <mergeCell ref="A49:L49"/>
  </mergeCells>
  <pageMargins left="0.51181102362204722" right="0.51181102362204722" top="0.78740157480314965" bottom="0.78740157480314965" header="0.31496062992125984" footer="0.31496062992125984"/>
  <pageSetup paperSize="9" scale="32" fitToHeight="3" orientation="portrait" r:id="rId1"/>
  <rowBreaks count="1" manualBreakCount="1">
    <brk id="24" max="1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2.75" x14ac:dyDescent="0.2"/>
  <sheetData>
    <row r="1" spans="1:1" x14ac:dyDescent="0.2">
      <c r="A1" t="s">
        <v>211</v>
      </c>
    </row>
    <row r="9" spans="1:1" x14ac:dyDescent="0.2">
      <c r="A9">
        <v>19282.72</v>
      </c>
    </row>
    <row r="10" spans="1:1" x14ac:dyDescent="0.2">
      <c r="A10">
        <v>1840.01</v>
      </c>
    </row>
    <row r="11" spans="1:1" x14ac:dyDescent="0.2">
      <c r="A11">
        <v>19282.72</v>
      </c>
    </row>
    <row r="12" spans="1:1" x14ac:dyDescent="0.2">
      <c r="A12">
        <v>4324.84</v>
      </c>
    </row>
    <row r="13" spans="1:1" x14ac:dyDescent="0.2">
      <c r="A13">
        <v>3000</v>
      </c>
    </row>
    <row r="14" spans="1:1" x14ac:dyDescent="0.2">
      <c r="A14">
        <v>3700.8</v>
      </c>
    </row>
    <row r="15" spans="1:1" x14ac:dyDescent="0.2">
      <c r="A15">
        <v>4980</v>
      </c>
    </row>
    <row r="16" spans="1:1" x14ac:dyDescent="0.2">
      <c r="A16">
        <v>5000</v>
      </c>
    </row>
    <row r="17" spans="1:1" x14ac:dyDescent="0.2">
      <c r="A17">
        <v>1347.35</v>
      </c>
    </row>
    <row r="18" spans="1:1" x14ac:dyDescent="0.2">
      <c r="A18" s="59">
        <f>SUM(A9:A17)</f>
        <v>62758.439999999995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87D1828DF0BBC4597FD8D1D948BC1BA" ma:contentTypeVersion="3519" ma:contentTypeDescription="A content type to manage public (operations) IDB documents" ma:contentTypeScope="" ma:versionID="18ecd3b90aa4d5e2b886ec9342b775e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66434a4fa9ab83d6a7bb2085b30366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02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39319066</IDBDocs_x0020_Number>
    <TaxCatchAll xmlns="cdc7663a-08f0-4737-9e8c-148ce897a09c">
      <Value>10</Value>
      <Value>30</Value>
      <Value>7</Value>
    </TaxCatchAll>
    <Phase xmlns="cdc7663a-08f0-4737-9e8c-148ce897a09c" xsi:nil="true"/>
    <SISCOR_x0020_Number xmlns="cdc7663a-08f0-4737-9e8c-148ce897a09c" xsi:nil="true"/>
    <Division_x0020_or_x0020_Unit xmlns="cdc7663a-08f0-4737-9e8c-148ce897a09c">CSC/CBR</Division_x0020_or_x0020_Unit>
    <Approval_x0020_Number xmlns="cdc7663a-08f0-4737-9e8c-148ce897a09c">2117/OC-BR</Approval_x0020_Number>
    <Document_x0020_Author xmlns="cdc7663a-08f0-4737-9e8c-148ce897a09c">de Campos Brasil, Miriam</Document_x0020_Author>
    <Fiscal_x0020_Year_x0020_IDB xmlns="cdc7663a-08f0-4737-9e8c-148ce897a09c">2014</Fiscal_x0020_Year_x0020_IDB>
    <Other_x0020_Author xmlns="cdc7663a-08f0-4737-9e8c-148ce897a09c" xsi:nil="true"/>
    <Project_x0020_Number xmlns="cdc7663a-08f0-4737-9e8c-148ce897a09c">BR-L1021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class="ExternalClass045B88B3EF9449F39CB2A491FB6730ED"&gt;MS EXCELPAProcurement Plan0NPO-BR-L1021-GS11248711&lt;/div&gt;</Migration_x0020_Info>
    <Operation_x0020_Type xmlns="cdc7663a-08f0-4737-9e8c-148ce897a09c" xsi:nil="true"/>
    <Record_x0020_Number xmlns="cdc7663a-08f0-4737-9e8c-148ce897a09c">R0002667761</Record_x0020_Number>
    <Document_x0020_Language_x0020_IDB xmlns="cdc7663a-08f0-4737-9e8c-148ce897a09c">Portuguese</Document_x0020_Language_x0020_IDB>
    <Identifier xmlns="cdc7663a-08f0-4737-9e8c-148ce897a09c" xsi:nil="true"/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Abstract xmlns="cdc7663a-08f0-4737-9e8c-148ce897a09c" xsi:nil="true"/>
    <Editor1 xmlns="cdc7663a-08f0-4737-9e8c-148ce897a09c" xsi:nil="true"/>
    <Disclosure_x0020_Activity xmlns="cdc7663a-08f0-4737-9e8c-148ce897a09c">Procurement Plan</Disclosure_x0020_Activity>
    <Region xmlns="cdc7663a-08f0-4737-9e8c-148ce897a09c" xsi:nil="true"/>
    <_dlc_DocId xmlns="cdc7663a-08f0-4737-9e8c-148ce897a09c">EZSHARE-489612460-611</_dlc_DocId>
    <Publication_x0020_Type xmlns="cdc7663a-08f0-4737-9e8c-148ce897a09c" xsi:nil="true"/>
    <Issue_x0020_Date xmlns="cdc7663a-08f0-4737-9e8c-148ce897a09c" xsi:nil="true"/>
    <KP_x0020_Topics xmlns="cdc7663a-08f0-4737-9e8c-148ce897a09c" xsi:nil="true"/>
    <Webtopic xmlns="cdc7663a-08f0-4737-9e8c-148ce897a09c">Generic</Webtopic>
    <Publishing_x0020_House xmlns="cdc7663a-08f0-4737-9e8c-148ce897a09c" xsi:nil="true"/>
    <Disclosed xmlns="cdc7663a-08f0-4737-9e8c-148ce897a09c">true</Disclosed>
    <_dlc_DocIdUrl xmlns="cdc7663a-08f0-4737-9e8c-148ce897a09c">
      <Url>https://idbg.sharepoint.com/teams/EZ-BR-LON/BR-L1021/_layouts/15/DocIdRedir.aspx?ID=EZSHARE-489612460-611</Url>
      <Description>EZSHARE-489612460-611</Description>
    </_dlc_DocIdUrl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71667B34-918F-411F-8840-0946E848D391}"/>
</file>

<file path=customXml/itemProps2.xml><?xml version="1.0" encoding="utf-8"?>
<ds:datastoreItem xmlns:ds="http://schemas.openxmlformats.org/officeDocument/2006/customXml" ds:itemID="{7A6A745F-50F1-4F81-8099-3E14170FD881}"/>
</file>

<file path=customXml/itemProps3.xml><?xml version="1.0" encoding="utf-8"?>
<ds:datastoreItem xmlns:ds="http://schemas.openxmlformats.org/officeDocument/2006/customXml" ds:itemID="{B904E531-DC15-4595-9632-10D6ED15ADC6}"/>
</file>

<file path=customXml/itemProps4.xml><?xml version="1.0" encoding="utf-8"?>
<ds:datastoreItem xmlns:ds="http://schemas.openxmlformats.org/officeDocument/2006/customXml" ds:itemID="{2C4B3194-666C-4883-A9D9-B5B4003EC92F}"/>
</file>

<file path=customXml/itemProps5.xml><?xml version="1.0" encoding="utf-8"?>
<ds:datastoreItem xmlns:ds="http://schemas.openxmlformats.org/officeDocument/2006/customXml" ds:itemID="{B87E5BCE-0C86-4E03-95DF-50DCE802EEFD}"/>
</file>

<file path=customXml/itemProps6.xml><?xml version="1.0" encoding="utf-8"?>
<ds:datastoreItem xmlns:ds="http://schemas.openxmlformats.org/officeDocument/2006/customXml" ds:itemID="{D801C3B5-7A21-4C82-B881-84A48545F1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TOTAL</vt:lpstr>
      <vt:lpstr>CONTRATADO</vt:lpstr>
      <vt:lpstr>A CONTRATAR</vt:lpstr>
      <vt:lpstr>Plan1</vt:lpstr>
      <vt:lpstr>'A CONTRATAR'!Print_Area</vt:lpstr>
      <vt:lpstr>CONTRATADO!Print_Area</vt:lpstr>
      <vt:lpstr>TOTAL!Print_Area</vt:lpstr>
    </vt:vector>
  </TitlesOfParts>
  <Company>SECTI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</dc:title>
  <dc:creator>Marina Ourivio</dc:creator>
  <cp:lastModifiedBy>Test</cp:lastModifiedBy>
  <cp:lastPrinted>2014-09-18T13:57:33Z</cp:lastPrinted>
  <dcterms:created xsi:type="dcterms:W3CDTF">2006-04-10T14:04:44Z</dcterms:created>
  <dcterms:modified xsi:type="dcterms:W3CDTF">2014-12-30T11:57:18Z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0x0101001A458A224826124E8B45B1D613300CFC00A87D1828DF0BBC4597FD8D1D948BC1BA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8;#Procurement Administration|d8145667-6247-4db3-9e42-91a14331cc81</vt:lpwstr>
  </property>
  <property fmtid="{D5CDD505-2E9C-101B-9397-08002B2CF9AE}" pid="8" name="Country">
    <vt:lpwstr>30;#Brazil|7deb27ec-6837-4974-9aa8-6cfbac841ef8</vt:lpwstr>
  </property>
  <property fmtid="{D5CDD505-2E9C-101B-9397-08002B2CF9AE}" pid="9" name="Fund IDB">
    <vt:lpwstr/>
  </property>
  <property fmtid="{D5CDD505-2E9C-101B-9397-08002B2CF9AE}" pid="10" name="Series_x0020_Operations_x0020_IDB">
    <vt:lpwstr>8;#Procurement Administration|d8145667-6247-4db3-9e42-91a14331cc81</vt:lpwstr>
  </property>
  <property fmtid="{D5CDD505-2E9C-101B-9397-08002B2CF9AE}" pid="13" name="Sector IDB">
    <vt:lpwstr/>
  </property>
  <property fmtid="{D5CDD505-2E9C-101B-9397-08002B2CF9AE}" pid="14" name="Function Operations IDB">
    <vt:lpwstr>7;#Goods and Services|5bfebf1b-9f1f-4411-b1dd-4c19b807b799</vt:lpwstr>
  </property>
  <property fmtid="{D5CDD505-2E9C-101B-9397-08002B2CF9AE}" pid="15" name="Sub-Sector">
    <vt:lpwstr/>
  </property>
  <property fmtid="{D5CDD505-2E9C-101B-9397-08002B2CF9AE}" pid="16" name="Order">
    <vt:r8>61100</vt:r8>
  </property>
  <property fmtid="{D5CDD505-2E9C-101B-9397-08002B2CF9AE}" pid="17" name="_dlc_DocIdItemGuid">
    <vt:lpwstr>2efdb892-1cd7-4cd8-a67c-f4a5d82f296c</vt:lpwstr>
  </property>
</Properties>
</file>