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35" windowWidth="19155" windowHeight="4725"/>
  </bookViews>
  <sheets>
    <sheet name=" Plano de Aquisições_2014-2015" sheetId="32" r:id="rId1"/>
  </sheets>
  <definedNames>
    <definedName name="_xlnm._FilterDatabase" localSheetId="0" hidden="1">' Plano de Aquisições_2014-2015'!$A$3:$N$82</definedName>
    <definedName name="_xlnm.Print_Area" localSheetId="0">' Plano de Aquisições_2014-2015'!$A$1:$N$78</definedName>
    <definedName name="_xlnm.Print_Titles" localSheetId="0">' Plano de Aquisições_2014-2015'!$A:$N,' Plano de Aquisições_2014-2015'!$1:$4</definedName>
  </definedNames>
  <calcPr calcId="145621"/>
</workbook>
</file>

<file path=xl/calcChain.xml><?xml version="1.0" encoding="utf-8"?>
<calcChain xmlns="http://schemas.openxmlformats.org/spreadsheetml/2006/main">
  <c r="D17" i="32" l="1"/>
  <c r="I17" i="32" s="1"/>
  <c r="G17" i="32" l="1"/>
  <c r="D53" i="32"/>
  <c r="I53" i="32" s="1"/>
  <c r="D52" i="32"/>
  <c r="I52" i="32" s="1"/>
  <c r="H44" i="32"/>
  <c r="J44" i="32"/>
  <c r="D41" i="32"/>
  <c r="G41" i="32" s="1"/>
  <c r="D42" i="32"/>
  <c r="G42" i="32" s="1"/>
  <c r="D43" i="32"/>
  <c r="I43" i="32" s="1"/>
  <c r="H75" i="32"/>
  <c r="D71" i="32"/>
  <c r="D67" i="32"/>
  <c r="D40" i="32"/>
  <c r="I40" i="32" s="1"/>
  <c r="I41" i="32" l="1"/>
  <c r="I42" i="32"/>
  <c r="D44" i="32"/>
  <c r="G40" i="32"/>
  <c r="G43" i="32"/>
  <c r="D14" i="32" l="1"/>
  <c r="I14" i="32" s="1"/>
  <c r="D11" i="32"/>
  <c r="G11" i="32" s="1"/>
  <c r="G14" i="32" l="1"/>
  <c r="I11" i="32"/>
  <c r="D7" i="32" l="1"/>
  <c r="G7" i="32" s="1"/>
  <c r="D77" i="32"/>
  <c r="I77" i="32" s="1"/>
  <c r="I78" i="32" s="1"/>
  <c r="J75" i="32"/>
  <c r="D74" i="32"/>
  <c r="I74" i="32" s="1"/>
  <c r="D73" i="32"/>
  <c r="I73" i="32" s="1"/>
  <c r="D72" i="32"/>
  <c r="I72" i="32" s="1"/>
  <c r="I71" i="32"/>
  <c r="D70" i="32"/>
  <c r="I70" i="32" s="1"/>
  <c r="D68" i="32"/>
  <c r="I68" i="32" s="1"/>
  <c r="I67" i="32"/>
  <c r="D66" i="32"/>
  <c r="I66" i="32" s="1"/>
  <c r="D65" i="32"/>
  <c r="I65" i="32" s="1"/>
  <c r="J62" i="32"/>
  <c r="H62" i="32"/>
  <c r="D61" i="32"/>
  <c r="I61" i="32" s="1"/>
  <c r="D60" i="32"/>
  <c r="I60" i="32" s="1"/>
  <c r="D58" i="32"/>
  <c r="I58" i="32" s="1"/>
  <c r="D57" i="32"/>
  <c r="I57" i="32" s="1"/>
  <c r="D56" i="32"/>
  <c r="I56" i="32" s="1"/>
  <c r="D55" i="32"/>
  <c r="I55" i="32" s="1"/>
  <c r="D51" i="32"/>
  <c r="I51" i="32" s="1"/>
  <c r="D50" i="32"/>
  <c r="I50" i="32" s="1"/>
  <c r="D49" i="32"/>
  <c r="I49" i="32" s="1"/>
  <c r="D48" i="32"/>
  <c r="I48" i="32" s="1"/>
  <c r="D47" i="32"/>
  <c r="H38" i="32"/>
  <c r="D37" i="32"/>
  <c r="I37" i="32" s="1"/>
  <c r="D36" i="32"/>
  <c r="I36" i="32" s="1"/>
  <c r="D35" i="32"/>
  <c r="I35" i="32" s="1"/>
  <c r="D34" i="32"/>
  <c r="I34" i="32" s="1"/>
  <c r="D32" i="32"/>
  <c r="I32" i="32" s="1"/>
  <c r="D31" i="32"/>
  <c r="I31" i="32" s="1"/>
  <c r="D30" i="32"/>
  <c r="G30" i="32" s="1"/>
  <c r="D29" i="32"/>
  <c r="I29" i="32" s="1"/>
  <c r="D28" i="32"/>
  <c r="I28" i="32" s="1"/>
  <c r="D27" i="32"/>
  <c r="I27" i="32" s="1"/>
  <c r="J26" i="32"/>
  <c r="J38" i="32" s="1"/>
  <c r="D25" i="32"/>
  <c r="I25" i="32" s="1"/>
  <c r="D24" i="32"/>
  <c r="I24" i="32" s="1"/>
  <c r="J21" i="32"/>
  <c r="H21" i="32"/>
  <c r="D20" i="32"/>
  <c r="I20" i="32" s="1"/>
  <c r="D18" i="32"/>
  <c r="G18" i="32" s="1"/>
  <c r="D16" i="32"/>
  <c r="I16" i="32" s="1"/>
  <c r="D15" i="32"/>
  <c r="I15" i="32" s="1"/>
  <c r="D13" i="32"/>
  <c r="G13" i="32" s="1"/>
  <c r="D10" i="32"/>
  <c r="I10" i="32" s="1"/>
  <c r="I9" i="32"/>
  <c r="D8" i="32"/>
  <c r="I8" i="32" s="1"/>
  <c r="I7" i="32"/>
  <c r="J78" i="32" l="1"/>
  <c r="H78" i="32"/>
  <c r="G10" i="32"/>
  <c r="G29" i="32"/>
  <c r="D62" i="32"/>
  <c r="G25" i="32"/>
  <c r="I30" i="32"/>
  <c r="G24" i="32"/>
  <c r="D75" i="32"/>
  <c r="I13" i="32"/>
  <c r="D21" i="32"/>
  <c r="G16" i="32"/>
  <c r="I47" i="32"/>
  <c r="G9" i="32"/>
  <c r="D26" i="32"/>
  <c r="I26" i="32" s="1"/>
  <c r="G28" i="32"/>
  <c r="G8" i="32"/>
  <c r="G15" i="32"/>
  <c r="G20" i="32"/>
  <c r="G27" i="32"/>
  <c r="G70" i="32"/>
  <c r="G26" i="32" l="1"/>
  <c r="D38" i="32"/>
  <c r="D78" i="32" s="1"/>
</calcChain>
</file>

<file path=xl/sharedStrings.xml><?xml version="1.0" encoding="utf-8"?>
<sst xmlns="http://schemas.openxmlformats.org/spreadsheetml/2006/main" count="447" uniqueCount="158">
  <si>
    <t>Serviços de Consultoria</t>
  </si>
  <si>
    <t>I.1.1</t>
  </si>
  <si>
    <t>I.1.4</t>
  </si>
  <si>
    <t>I.1.2</t>
  </si>
  <si>
    <t>COMPONENTE 4 - SISTEMA DE ACOMPANHAMENTO, AVALIAÇÃO E IDENTIFICAÇÃO DAS LIÇÕES APRENDIDAS DO PROGRAMA</t>
  </si>
  <si>
    <t>I.1.8</t>
  </si>
  <si>
    <t>I.1.9</t>
  </si>
  <si>
    <t>II.1.3.2</t>
  </si>
  <si>
    <t>II.1.3.1</t>
  </si>
  <si>
    <t>II.1.3.3</t>
  </si>
  <si>
    <t>II.3.1.1</t>
  </si>
  <si>
    <t>II.3.1.3</t>
  </si>
  <si>
    <t>II.3.1.4</t>
  </si>
  <si>
    <t>II.3.2.1</t>
  </si>
  <si>
    <t>II.3.2.2</t>
  </si>
  <si>
    <t>II.4.1.4</t>
  </si>
  <si>
    <t>II.4.2.1</t>
  </si>
  <si>
    <t>II.4.2.2</t>
  </si>
  <si>
    <t>II.4.2.3</t>
  </si>
  <si>
    <t>Componente 1</t>
  </si>
  <si>
    <t>SBQC</t>
  </si>
  <si>
    <t>Componente 3</t>
  </si>
  <si>
    <t>Componente 4</t>
  </si>
  <si>
    <t>CP</t>
  </si>
  <si>
    <t>SBQ</t>
  </si>
  <si>
    <t>SQC</t>
  </si>
  <si>
    <t>Aquisição de móveis e equipamentos para a UGP</t>
  </si>
  <si>
    <t>Método de Aquisição</t>
  </si>
  <si>
    <t>CI</t>
  </si>
  <si>
    <t>INSTALAÇÃO E MANUTENÇÃO DA UGP</t>
  </si>
  <si>
    <t>III</t>
  </si>
  <si>
    <t>COMPONENTE 1 - DESENVOLVIMENTO DE UM MODELO PÚBLICO-PRIVADO DE APOIO À MELHORIA DE COMPETITIVIDADE DOS APLS</t>
  </si>
  <si>
    <t>COMPONENTE 3 - APLICAÇÕES ESTRATÉGICAS DE TECNOLOGIAS DA INFORMAÇÃO E COMUNICAÇÃO (TICS) PARA OS APLS</t>
  </si>
  <si>
    <t>TOTAL</t>
  </si>
  <si>
    <t>Auditoria Externa</t>
  </si>
  <si>
    <t>Contratações de serviços e aquisições de materias para manutenção regular das atividades da UGP</t>
  </si>
  <si>
    <t>Bens</t>
  </si>
  <si>
    <t>LPN ou PE</t>
  </si>
  <si>
    <t>REGULAMENTO ITEP</t>
  </si>
  <si>
    <t xml:space="preserve">Descrição do Contrato  </t>
  </si>
  <si>
    <t xml:space="preserve">Custo Estimado da Aquisição (em USD)* </t>
  </si>
  <si>
    <t>Revisão ("ex ante" ou "ex post")</t>
  </si>
  <si>
    <t>Fonte de Financiamento</t>
  </si>
  <si>
    <t>Datas Estimadas</t>
  </si>
  <si>
    <t>Situação (a contratar/em processo/ adjudicado/ cancelado)</t>
  </si>
  <si>
    <t>Comentários</t>
  </si>
  <si>
    <t>BID (%)</t>
  </si>
  <si>
    <t>Local/Outro (%)</t>
  </si>
  <si>
    <t>Publicação Anúncio Específico de Aquisição</t>
  </si>
  <si>
    <t>Término do Contrato</t>
  </si>
  <si>
    <t>Serviços Diferentes de Consultoria</t>
  </si>
  <si>
    <t>A CONTRATAR</t>
  </si>
  <si>
    <t>PROGRAMA DE PRODUÇÃO E DIFUSÃO DE INOVAÇÕES PARA A COMPETITIVIDADE DE ARRANJOS PRODUTIVOS LOCAIS (APLS) DO ESTADO DE PERNAMBUCO</t>
  </si>
  <si>
    <t>Serão realizadas várias contratações (Econometria, Estatística,Consultor de SI,Consultoria de Infra de TI,Consultor(ia) de Projetos, Sociólogo, Recursos Humanos, etc)</t>
  </si>
  <si>
    <t xml:space="preserve">Administração e Avaliação </t>
  </si>
  <si>
    <t>TOTAL -</t>
  </si>
  <si>
    <t>II.4.1.2</t>
  </si>
  <si>
    <t>II.4.1.1</t>
  </si>
  <si>
    <t>I.1.3</t>
  </si>
  <si>
    <t>II.1.2.1 e II.1.2.2</t>
  </si>
  <si>
    <t>Consultoria para elaboração e divulgação do Diagnóstico de TIC nos 7 (sete) APLs.</t>
  </si>
  <si>
    <t>Consultoria para Definição de Linhas de Base, Revisão de Indicadores e Metas do Marco Lógico do Programa e para os APLs de Gesso e de Confecções.</t>
  </si>
  <si>
    <t>Consultor Individual para atualização dos PMCs do Gesso e Confecções</t>
  </si>
  <si>
    <t xml:space="preserve">Consultoria para Elaboração dos Planos de Negócio dos CTs de Gesso e Confecções. </t>
  </si>
  <si>
    <t>Consultoria para Avaliação Intermediária</t>
  </si>
  <si>
    <t>II.1.3.4</t>
  </si>
  <si>
    <t>II.1.3.5</t>
  </si>
  <si>
    <t>II.3.1.2</t>
  </si>
  <si>
    <t xml:space="preserve">Consultoria para elaboração do Projeto de Desenvolvimento do software CRP </t>
  </si>
  <si>
    <t>Consultoria para Desenvolvimento dos Módulos do CRP</t>
  </si>
  <si>
    <t>Consultoria para análise e homologação dos produtos e serviços de desenvolvimento do CRP</t>
  </si>
  <si>
    <t>Consultoria para elaboração do projeto de infraestrutura de TI (física e lógica) do CRP</t>
  </si>
  <si>
    <t>Consultoria para Planejamento de oficinas de trabalho e reuniões periódicas</t>
  </si>
  <si>
    <t>Consultoria para o desenvolvimento e implantação do Plano de Comunicação do PROAPL e elaboração do manual de identidade visual do Programa.</t>
  </si>
  <si>
    <t>Consultoria para levantamento e consolidação das necessidades comuns dos APLs</t>
  </si>
  <si>
    <t xml:space="preserve">Consultoria para montagem e divulgação da estratégia de desenvolvimento comum. </t>
  </si>
  <si>
    <t>II.1.1.1</t>
  </si>
  <si>
    <t>II.1.1.3</t>
  </si>
  <si>
    <t>Contratação de serviços de reforma para instalações físicas da UGP</t>
  </si>
  <si>
    <t>Contratação de Serviços para elaboração do Projeto de Desenvolvimento do software CRP</t>
  </si>
  <si>
    <t>Contratação de Serviços para Desenvolvimento dos Módulos do CRP</t>
  </si>
  <si>
    <t>Aquisição de bens (equipamentos e materiais) para desenvolvimento dos módulos do CRP</t>
  </si>
  <si>
    <t>Consultoria para Elaboração das Políticas de Propriedade Intelectual e Segurança da Informação do Programa.</t>
  </si>
  <si>
    <t>Workshops de atualização dos PMCs do Gesso e de Confecções.</t>
  </si>
  <si>
    <t>Consultorias de apoio ao M&amp;A nas áreas de Economia, Estatística e Sistema de Informações</t>
  </si>
  <si>
    <t>EX-POST</t>
  </si>
  <si>
    <t>EX-ANTE</t>
  </si>
  <si>
    <t>SBMC</t>
  </si>
  <si>
    <t>4º TRIM 2013</t>
  </si>
  <si>
    <t>Contratação de serviços para implantação da infraestrutura de TIC para 2 APLs</t>
  </si>
  <si>
    <t>Aquisição de bens (equipamentos, materiais permanentes e outros materiais) para Implantação da infraestrutura de TIC para 2 APLs</t>
  </si>
  <si>
    <t>4º TRIM 2012</t>
  </si>
  <si>
    <t>1º TRIM 2013</t>
  </si>
  <si>
    <t>3º TRIM 2013</t>
  </si>
  <si>
    <t>2º TRIM 2014</t>
  </si>
  <si>
    <t>Consultoria para Elaboração de Normas e Instruções de Monitoramento e Avaliação</t>
  </si>
  <si>
    <t>CONSULTORIA</t>
  </si>
  <si>
    <t>SERVIÇOS</t>
  </si>
  <si>
    <t>BENS</t>
  </si>
  <si>
    <t>BID
Vlr (em USD)</t>
  </si>
  <si>
    <t>Local/Outro
Vlr (em USD)</t>
  </si>
  <si>
    <t>Consultorias para o apoio à gestão e execução das ações do Programa</t>
  </si>
  <si>
    <t>Contratação de empresa para elaboração do Plano de Comunicação</t>
  </si>
  <si>
    <t>1º TRIM 2014</t>
  </si>
  <si>
    <t>Gestão e Manutenção das ações da UGP (despesas com viagens e capacitação da equipe técnica da UGP)</t>
  </si>
  <si>
    <t>2º TRIM 2015</t>
  </si>
  <si>
    <t>4º TRIM 2014</t>
  </si>
  <si>
    <t>Contratação de serviços e mídias e aquisição de materiais para implantação do Plano de Comunicação do PROAPL</t>
  </si>
  <si>
    <t>Contratação de Serviços correlatos e Aquisição de Materiais para elaboração e divulgação do Diagnóstico de TIC nos 7 (sete) APLs.</t>
  </si>
  <si>
    <t>LPN OU PE</t>
  </si>
  <si>
    <t xml:space="preserve">Contratação de Serviços para Implementação das Políticas de Propriedade Intelectual  e Segurança da Informação </t>
  </si>
  <si>
    <t>4º TRIM 2015</t>
  </si>
  <si>
    <t>3º TRIM 2014</t>
  </si>
  <si>
    <t>Consultoria para manutenção da solução de informática integrada para gestão administrativa e financeira do Programa</t>
  </si>
  <si>
    <t>Consultoria para elaboração dos PMCs e definição do Marco Lógico dos APLs.</t>
  </si>
  <si>
    <t>1º TRIM 2015</t>
  </si>
  <si>
    <t>FINALIZADA</t>
  </si>
  <si>
    <t>Despesas com eventos</t>
  </si>
  <si>
    <t>Consultoria para Definição de Linhas de Base, Revisão de Indicadores para os demais 5 APLs</t>
  </si>
  <si>
    <t>II.1.3.6</t>
  </si>
  <si>
    <t>Consultoria para Elaboração dos Planos de Negócio dos Demais CTs</t>
  </si>
  <si>
    <t>3º TRIM 2015</t>
  </si>
  <si>
    <t>3º TRIM  2015</t>
  </si>
  <si>
    <t>Consultoria de  Apoio à Missão de Governança</t>
  </si>
  <si>
    <t>Contratação de Serviços e aquisição de materiais para a realização das oficinas de trabalho e reuniões periódicas para realização de oficinas de trabalho e reuniões periódicas (despesas com viagens, eventos e outros serviços)</t>
  </si>
  <si>
    <t>Contratação de apólice de seguros para os ocupantes de cargos-chave</t>
  </si>
  <si>
    <t xml:space="preserve">Serviço de manutenção do Portal PROAPL-PE </t>
  </si>
  <si>
    <t xml:space="preserve"> LPN ou PE</t>
  </si>
  <si>
    <t>I.1.10</t>
  </si>
  <si>
    <t>Consultoria para Avaliação final do Programa</t>
  </si>
  <si>
    <t>II.1.3.4 e II.1.3.6</t>
  </si>
  <si>
    <t>Contratação de Serviços correlatos e aquisição de materiais para evento, despesas com viagens, materiais de consumo  e outros serviços.</t>
  </si>
  <si>
    <t>EX ANTE</t>
  </si>
  <si>
    <t>COMPONENTE 2 - IMPLEMENTAÇÃO DOS PMCS DE APLS</t>
  </si>
  <si>
    <t>II.2.1</t>
  </si>
  <si>
    <t>Implementação de Estratégias de Desenvolvimento comum dos APLs</t>
  </si>
  <si>
    <t>Aguardando elaboração do Plano Estratégico de Desenvolvimento Comum para definir as contratações.</t>
  </si>
  <si>
    <t>II.2.2.1</t>
  </si>
  <si>
    <t>APL do Gesso</t>
  </si>
  <si>
    <t>Aguardando atualização do PMC para definir as contratações.</t>
  </si>
  <si>
    <t>II.2.2.2</t>
  </si>
  <si>
    <t>APL de Confecções</t>
  </si>
  <si>
    <t>II.2.2.3</t>
  </si>
  <si>
    <t>Demais APLs</t>
  </si>
  <si>
    <t>Aguardando elaboração dos PMCs para definir as contratações.</t>
  </si>
  <si>
    <t>Componente 2</t>
  </si>
  <si>
    <t>Consultoria para implantação do CRP nos APLs de Gesso e Confecções</t>
  </si>
  <si>
    <t>Consultoria para elaboração do plano de implantação do CRP nos APLs de Gesso e Confecções</t>
  </si>
  <si>
    <t>II.3.2.5</t>
  </si>
  <si>
    <t>II.3.2.3</t>
  </si>
  <si>
    <t>Equipe, viagens e capacitação.</t>
  </si>
  <si>
    <t>3º TRIM 2010</t>
  </si>
  <si>
    <t>Nº de Referência  (no POA)</t>
  </si>
  <si>
    <t>EM PROCESSO</t>
  </si>
  <si>
    <t>Contratação de serviços diversos para apoio às ações de especialistas em Economia, Estatística e Sistema de Informações</t>
  </si>
  <si>
    <t xml:space="preserve"> PLANO DE AQUISIÇÕES </t>
  </si>
  <si>
    <t>Viagens e capacitação.</t>
  </si>
  <si>
    <t>1º TRIM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</si>
</sst>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0.0000"/>
    <numFmt numFmtId="167" formatCode="_-* #,##0.0000_-;\-* #,##0.000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rgb="FF0070C0"/>
      <name val="Arial Narrow"/>
      <family val="2"/>
    </font>
    <font>
      <sz val="10"/>
      <color rgb="FF0070C0"/>
      <name val="Arial Narrow"/>
      <family val="2"/>
    </font>
    <font>
      <sz val="12"/>
      <color rgb="FF0070C0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45">
    <xf numFmtId="0" fontId="0" fillId="0" borderId="0" xfId="0"/>
    <xf numFmtId="0" fontId="5" fillId="0" borderId="0" xfId="0" applyFont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right" vertical="center" wrapText="1"/>
    </xf>
    <xf numFmtId="0" fontId="15" fillId="0" borderId="1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164" fontId="5" fillId="0" borderId="0" xfId="10" applyFont="1"/>
    <xf numFmtId="9" fontId="5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4" fontId="13" fillId="0" borderId="13" xfId="10" applyFont="1" applyBorder="1" applyAlignment="1">
      <alignment horizontal="right" vertical="center" wrapText="1"/>
    </xf>
    <xf numFmtId="164" fontId="17" fillId="0" borderId="13" xfId="10" applyNumberFormat="1" applyFont="1" applyBorder="1" applyAlignment="1">
      <alignment vertical="center"/>
    </xf>
    <xf numFmtId="9" fontId="5" fillId="0" borderId="13" xfId="0" applyNumberFormat="1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/>
    </xf>
    <xf numFmtId="9" fontId="17" fillId="0" borderId="13" xfId="0" applyNumberFormat="1" applyFont="1" applyBorder="1" applyAlignment="1">
      <alignment horizontal="center" vertical="center"/>
    </xf>
    <xf numFmtId="9" fontId="11" fillId="0" borderId="13" xfId="0" applyNumberFormat="1" applyFont="1" applyBorder="1" applyAlignment="1">
      <alignment horizontal="center" vertical="center"/>
    </xf>
    <xf numFmtId="0" fontId="17" fillId="0" borderId="13" xfId="0" applyFont="1" applyFill="1" applyBorder="1" applyAlignment="1">
      <alignment vertical="center" wrapText="1"/>
    </xf>
    <xf numFmtId="164" fontId="13" fillId="0" borderId="13" xfId="10" applyNumberFormat="1" applyFont="1" applyBorder="1" applyAlignment="1">
      <alignment vertical="center"/>
    </xf>
    <xf numFmtId="0" fontId="5" fillId="0" borderId="12" xfId="0" applyFont="1" applyBorder="1"/>
    <xf numFmtId="0" fontId="5" fillId="0" borderId="13" xfId="0" applyFont="1" applyBorder="1"/>
    <xf numFmtId="0" fontId="5" fillId="0" borderId="3" xfId="0" applyFont="1" applyBorder="1"/>
    <xf numFmtId="0" fontId="15" fillId="0" borderId="13" xfId="0" applyFont="1" applyBorder="1" applyAlignment="1">
      <alignment horizontal="right" vertical="center"/>
    </xf>
    <xf numFmtId="164" fontId="17" fillId="0" borderId="13" xfId="10" applyFont="1" applyBorder="1"/>
    <xf numFmtId="0" fontId="0" fillId="0" borderId="0" xfId="0"/>
    <xf numFmtId="0" fontId="5" fillId="0" borderId="0" xfId="0" applyFont="1"/>
    <xf numFmtId="0" fontId="7" fillId="0" borderId="2" xfId="0" applyFont="1" applyFill="1" applyBorder="1" applyAlignment="1">
      <alignment horizontal="right" vertical="center"/>
    </xf>
    <xf numFmtId="0" fontId="17" fillId="0" borderId="12" xfId="0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0" fontId="14" fillId="0" borderId="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right" vertical="center"/>
    </xf>
    <xf numFmtId="0" fontId="1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9" fillId="0" borderId="2" xfId="17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0" fontId="11" fillId="0" borderId="2" xfId="0" applyNumberFormat="1" applyFont="1" applyBorder="1" applyAlignment="1">
      <alignment horizontal="center" vertical="center"/>
    </xf>
    <xf numFmtId="10" fontId="11" fillId="0" borderId="2" xfId="0" applyNumberFormat="1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164" fontId="12" fillId="0" borderId="2" xfId="10" applyFont="1" applyFill="1" applyBorder="1" applyAlignment="1">
      <alignment horizontal="right" vertical="center"/>
    </xf>
    <xf numFmtId="164" fontId="0" fillId="0" borderId="0" xfId="0" applyNumberFormat="1"/>
    <xf numFmtId="164" fontId="12" fillId="0" borderId="2" xfId="10" applyNumberFormat="1" applyFont="1" applyFill="1" applyBorder="1" applyAlignment="1">
      <alignment horizontal="right" vertical="center"/>
    </xf>
    <xf numFmtId="164" fontId="12" fillId="0" borderId="2" xfId="1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2" fillId="0" borderId="0" xfId="10" applyFont="1" applyFill="1" applyBorder="1" applyAlignment="1">
      <alignment vertical="center"/>
    </xf>
    <xf numFmtId="164" fontId="12" fillId="0" borderId="0" xfId="10" applyFont="1" applyFill="1" applyBorder="1" applyAlignment="1">
      <alignment vertical="center" wrapText="1"/>
    </xf>
    <xf numFmtId="164" fontId="12" fillId="0" borderId="0" xfId="10" applyFont="1" applyFill="1" applyBorder="1" applyAlignment="1">
      <alignment horizontal="right" vertical="center" wrapText="1"/>
    </xf>
    <xf numFmtId="0" fontId="13" fillId="0" borderId="0" xfId="17" applyFont="1" applyFill="1" applyBorder="1" applyAlignment="1">
      <alignment vertical="center"/>
    </xf>
    <xf numFmtId="164" fontId="12" fillId="0" borderId="0" xfId="10" applyFont="1" applyFill="1" applyBorder="1" applyAlignment="1">
      <alignment horizontal="right" vertical="center"/>
    </xf>
    <xf numFmtId="164" fontId="0" fillId="0" borderId="0" xfId="0" applyNumberFormat="1" applyFill="1" applyBorder="1"/>
    <xf numFmtId="9" fontId="10" fillId="0" borderId="2" xfId="17" applyNumberFormat="1" applyFont="1" applyBorder="1" applyAlignment="1">
      <alignment horizontal="center" vertical="center"/>
    </xf>
    <xf numFmtId="9" fontId="10" fillId="0" borderId="2" xfId="17" applyNumberFormat="1" applyFont="1" applyBorder="1" applyAlignment="1">
      <alignment horizontal="center" vertical="center" wrapText="1"/>
    </xf>
    <xf numFmtId="0" fontId="10" fillId="0" borderId="2" xfId="17" applyFont="1" applyBorder="1" applyAlignment="1">
      <alignment horizontal="center" vertical="center" wrapText="1"/>
    </xf>
    <xf numFmtId="0" fontId="13" fillId="4" borderId="12" xfId="17" applyFont="1" applyFill="1" applyBorder="1" applyAlignment="1"/>
    <xf numFmtId="0" fontId="13" fillId="4" borderId="13" xfId="17" applyFont="1" applyFill="1" applyBorder="1" applyAlignment="1"/>
    <xf numFmtId="0" fontId="13" fillId="4" borderId="13" xfId="17" applyFont="1" applyFill="1" applyBorder="1" applyAlignment="1">
      <alignment horizontal="center" vertical="center"/>
    </xf>
    <xf numFmtId="0" fontId="13" fillId="4" borderId="3" xfId="17" applyFont="1" applyFill="1" applyBorder="1" applyAlignment="1"/>
    <xf numFmtId="0" fontId="10" fillId="2" borderId="12" xfId="17" applyFont="1" applyFill="1" applyBorder="1" applyAlignment="1">
      <alignment vertical="top"/>
    </xf>
    <xf numFmtId="0" fontId="10" fillId="2" borderId="3" xfId="17" applyFont="1" applyFill="1" applyBorder="1" applyAlignment="1">
      <alignment vertical="top" wrapText="1"/>
    </xf>
    <xf numFmtId="4" fontId="12" fillId="0" borderId="2" xfId="17" applyNumberFormat="1" applyFont="1" applyFill="1" applyBorder="1" applyAlignment="1">
      <alignment horizontal="right" vertical="center" wrapText="1"/>
    </xf>
    <xf numFmtId="0" fontId="18" fillId="0" borderId="2" xfId="17" applyFont="1" applyFill="1" applyBorder="1" applyAlignment="1">
      <alignment horizontal="left" vertical="center" wrapText="1"/>
    </xf>
    <xf numFmtId="0" fontId="10" fillId="2" borderId="12" xfId="17" applyFont="1" applyFill="1" applyBorder="1" applyAlignment="1">
      <alignment vertical="center"/>
    </xf>
    <xf numFmtId="0" fontId="10" fillId="2" borderId="13" xfId="17" applyFont="1" applyFill="1" applyBorder="1" applyAlignment="1">
      <alignment vertical="center"/>
    </xf>
    <xf numFmtId="0" fontId="10" fillId="2" borderId="13" xfId="17" applyFont="1" applyFill="1" applyBorder="1" applyAlignment="1">
      <alignment horizontal="center" vertical="center"/>
    </xf>
    <xf numFmtId="0" fontId="13" fillId="2" borderId="13" xfId="17" applyFont="1" applyFill="1" applyBorder="1" applyAlignment="1">
      <alignment vertical="center"/>
    </xf>
    <xf numFmtId="0" fontId="10" fillId="2" borderId="3" xfId="17" applyFont="1" applyFill="1" applyBorder="1" applyAlignment="1">
      <alignment vertical="center"/>
    </xf>
    <xf numFmtId="0" fontId="10" fillId="0" borderId="13" xfId="17" applyFont="1" applyFill="1" applyBorder="1" applyAlignment="1">
      <alignment horizontal="center" vertical="center" wrapText="1"/>
    </xf>
    <xf numFmtId="0" fontId="13" fillId="5" borderId="12" xfId="17" applyFont="1" applyFill="1" applyBorder="1" applyAlignment="1">
      <alignment vertical="center"/>
    </xf>
    <xf numFmtId="0" fontId="13" fillId="5" borderId="13" xfId="17" applyFont="1" applyFill="1" applyBorder="1" applyAlignment="1">
      <alignment vertical="center"/>
    </xf>
    <xf numFmtId="0" fontId="13" fillId="5" borderId="13" xfId="17" applyFont="1" applyFill="1" applyBorder="1" applyAlignment="1">
      <alignment horizontal="center" vertical="center"/>
    </xf>
    <xf numFmtId="0" fontId="13" fillId="5" borderId="3" xfId="17" applyFont="1" applyFill="1" applyBorder="1" applyAlignment="1">
      <alignment vertical="center"/>
    </xf>
    <xf numFmtId="0" fontId="9" fillId="0" borderId="2" xfId="17" applyFont="1" applyFill="1" applyBorder="1" applyAlignment="1">
      <alignment horizontal="left" vertical="center" wrapText="1"/>
    </xf>
    <xf numFmtId="0" fontId="9" fillId="0" borderId="13" xfId="17" applyFont="1" applyFill="1" applyBorder="1" applyAlignment="1">
      <alignment horizontal="center" vertical="center" wrapText="1"/>
    </xf>
    <xf numFmtId="0" fontId="10" fillId="3" borderId="12" xfId="17" applyFont="1" applyFill="1" applyBorder="1" applyAlignment="1">
      <alignment vertical="center"/>
    </xf>
    <xf numFmtId="0" fontId="10" fillId="3" borderId="13" xfId="17" applyFont="1" applyFill="1" applyBorder="1" applyAlignment="1">
      <alignment vertical="center"/>
    </xf>
    <xf numFmtId="0" fontId="10" fillId="3" borderId="13" xfId="17" applyFont="1" applyFill="1" applyBorder="1" applyAlignment="1">
      <alignment horizontal="center" vertical="center"/>
    </xf>
    <xf numFmtId="0" fontId="13" fillId="3" borderId="13" xfId="17" applyFont="1" applyFill="1" applyBorder="1" applyAlignment="1">
      <alignment vertical="center"/>
    </xf>
    <xf numFmtId="0" fontId="10" fillId="3" borderId="3" xfId="17" applyFont="1" applyFill="1" applyBorder="1" applyAlignment="1">
      <alignment vertical="center"/>
    </xf>
    <xf numFmtId="0" fontId="9" fillId="0" borderId="3" xfId="17" applyFont="1" applyFill="1" applyBorder="1" applyAlignment="1">
      <alignment horizontal="center" vertical="center" wrapText="1"/>
    </xf>
    <xf numFmtId="0" fontId="10" fillId="2" borderId="7" xfId="17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center"/>
    </xf>
    <xf numFmtId="0" fontId="10" fillId="2" borderId="7" xfId="17" applyFont="1" applyFill="1" applyBorder="1" applyAlignment="1">
      <alignment horizontal="center" vertical="center" wrapText="1"/>
    </xf>
    <xf numFmtId="0" fontId="18" fillId="0" borderId="3" xfId="17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right" vertical="center" wrapText="1"/>
    </xf>
    <xf numFmtId="0" fontId="10" fillId="2" borderId="0" xfId="17" applyFont="1" applyFill="1" applyBorder="1" applyAlignment="1">
      <alignment vertical="center"/>
    </xf>
    <xf numFmtId="0" fontId="10" fillId="2" borderId="0" xfId="17" applyFont="1" applyFill="1" applyBorder="1" applyAlignment="1">
      <alignment horizontal="center" vertical="center"/>
    </xf>
    <xf numFmtId="0" fontId="13" fillId="2" borderId="0" xfId="17" applyFont="1" applyFill="1" applyBorder="1" applyAlignment="1">
      <alignment vertical="center"/>
    </xf>
    <xf numFmtId="9" fontId="12" fillId="0" borderId="2" xfId="17" applyNumberFormat="1" applyFont="1" applyFill="1" applyBorder="1" applyAlignment="1">
      <alignment horizontal="center" vertical="center" wrapText="1"/>
    </xf>
    <xf numFmtId="0" fontId="10" fillId="0" borderId="2" xfId="17" applyFont="1" applyFill="1" applyBorder="1" applyAlignment="1">
      <alignment horizontal="center" vertical="center" wrapText="1"/>
    </xf>
    <xf numFmtId="164" fontId="5" fillId="0" borderId="0" xfId="1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0" fillId="0" borderId="5" xfId="17" applyFont="1" applyBorder="1" applyAlignment="1">
      <alignment horizontal="center" vertical="center" wrapText="1"/>
    </xf>
    <xf numFmtId="0" fontId="10" fillId="0" borderId="4" xfId="17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/>
    </xf>
    <xf numFmtId="4" fontId="11" fillId="0" borderId="2" xfId="17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17" applyFont="1" applyFill="1" applyBorder="1" applyAlignment="1">
      <alignment horizontal="center" vertical="center" wrapText="1"/>
    </xf>
    <xf numFmtId="9" fontId="22" fillId="0" borderId="2" xfId="0" applyNumberFormat="1" applyFont="1" applyBorder="1" applyAlignment="1">
      <alignment horizontal="center" vertical="center"/>
    </xf>
    <xf numFmtId="4" fontId="22" fillId="0" borderId="2" xfId="17" applyNumberFormat="1" applyFont="1" applyFill="1" applyBorder="1" applyAlignment="1">
      <alignment horizontal="right" vertical="center" wrapText="1"/>
    </xf>
    <xf numFmtId="0" fontId="21" fillId="0" borderId="2" xfId="0" applyFont="1" applyFill="1" applyBorder="1" applyAlignment="1">
      <alignment horizontal="center" vertical="center"/>
    </xf>
    <xf numFmtId="164" fontId="13" fillId="2" borderId="0" xfId="17" applyNumberFormat="1" applyFont="1" applyFill="1" applyBorder="1" applyAlignment="1">
      <alignment vertical="center"/>
    </xf>
    <xf numFmtId="10" fontId="12" fillId="0" borderId="2" xfId="17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/>
    </xf>
    <xf numFmtId="10" fontId="12" fillId="0" borderId="2" xfId="10" applyNumberFormat="1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10" fontId="5" fillId="0" borderId="2" xfId="16" applyNumberFormat="1" applyFont="1" applyBorder="1" applyAlignment="1">
      <alignment horizontal="center" vertical="center"/>
    </xf>
    <xf numFmtId="10" fontId="11" fillId="0" borderId="2" xfId="16" applyNumberFormat="1" applyFont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164" fontId="13" fillId="5" borderId="13" xfId="17" applyNumberFormat="1" applyFont="1" applyFill="1" applyBorder="1" applyAlignment="1">
      <alignment vertical="center"/>
    </xf>
    <xf numFmtId="164" fontId="5" fillId="0" borderId="0" xfId="10" applyFont="1" applyAlignment="1">
      <alignment horizontal="right" vertical="center"/>
    </xf>
    <xf numFmtId="0" fontId="18" fillId="0" borderId="3" xfId="17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center"/>
    </xf>
    <xf numFmtId="0" fontId="10" fillId="2" borderId="6" xfId="17" applyFont="1" applyFill="1" applyBorder="1" applyAlignment="1">
      <alignment horizontal="center"/>
    </xf>
    <xf numFmtId="0" fontId="10" fillId="2" borderId="7" xfId="17" applyFont="1" applyFill="1" applyBorder="1" applyAlignment="1">
      <alignment horizontal="center"/>
    </xf>
    <xf numFmtId="4" fontId="10" fillId="2" borderId="7" xfId="17" applyNumberFormat="1" applyFont="1" applyFill="1" applyBorder="1" applyAlignment="1">
      <alignment horizontal="right"/>
    </xf>
    <xf numFmtId="0" fontId="10" fillId="2" borderId="8" xfId="17" applyFont="1" applyFill="1" applyBorder="1" applyAlignment="1">
      <alignment horizontal="center"/>
    </xf>
    <xf numFmtId="0" fontId="10" fillId="2" borderId="9" xfId="17" applyFont="1" applyFill="1" applyBorder="1" applyAlignment="1">
      <alignment horizontal="center"/>
    </xf>
    <xf numFmtId="0" fontId="10" fillId="2" borderId="10" xfId="17" applyFont="1" applyFill="1" applyBorder="1" applyAlignment="1">
      <alignment horizontal="center"/>
    </xf>
    <xf numFmtId="4" fontId="10" fillId="2" borderId="10" xfId="17" applyNumberFormat="1" applyFont="1" applyFill="1" applyBorder="1" applyAlignment="1">
      <alignment horizontal="right"/>
    </xf>
    <xf numFmtId="0" fontId="10" fillId="2" borderId="11" xfId="17" applyFont="1" applyFill="1" applyBorder="1" applyAlignment="1">
      <alignment horizontal="center"/>
    </xf>
    <xf numFmtId="0" fontId="10" fillId="0" borderId="5" xfId="17" applyFont="1" applyBorder="1" applyAlignment="1">
      <alignment horizontal="center" vertical="center" wrapText="1"/>
    </xf>
    <xf numFmtId="0" fontId="10" fillId="0" borderId="4" xfId="17" applyFont="1" applyBorder="1" applyAlignment="1">
      <alignment horizontal="center" vertical="center" wrapText="1"/>
    </xf>
    <xf numFmtId="164" fontId="10" fillId="0" borderId="5" xfId="10" applyFont="1" applyBorder="1" applyAlignment="1">
      <alignment horizontal="center" vertical="center" wrapText="1"/>
    </xf>
    <xf numFmtId="164" fontId="10" fillId="0" borderId="4" xfId="10" applyFont="1" applyBorder="1" applyAlignment="1">
      <alignment horizontal="center" vertical="center" wrapText="1"/>
    </xf>
    <xf numFmtId="0" fontId="10" fillId="0" borderId="12" xfId="17" applyFont="1" applyBorder="1" applyAlignment="1">
      <alignment horizontal="center" vertical="center"/>
    </xf>
    <xf numFmtId="0" fontId="10" fillId="0" borderId="3" xfId="17" applyFont="1" applyBorder="1" applyAlignment="1">
      <alignment horizontal="center" vertical="center"/>
    </xf>
    <xf numFmtId="9" fontId="10" fillId="0" borderId="12" xfId="17" applyNumberFormat="1" applyFont="1" applyBorder="1" applyAlignment="1">
      <alignment horizontal="center" vertical="center"/>
    </xf>
    <xf numFmtId="9" fontId="10" fillId="0" borderId="13" xfId="17" applyNumberFormat="1" applyFont="1" applyBorder="1" applyAlignment="1">
      <alignment horizontal="center" vertical="center"/>
    </xf>
    <xf numFmtId="9" fontId="10" fillId="0" borderId="3" xfId="17" applyNumberFormat="1" applyFont="1" applyBorder="1" applyAlignment="1">
      <alignment horizontal="center" vertical="center"/>
    </xf>
  </cellXfs>
  <cellStyles count="20">
    <cellStyle name="Comma" xfId="10" builtinId="3"/>
    <cellStyle name="Excel Built-in Normal" xfId="1"/>
    <cellStyle name="Excel Built-in Normal 1" xfId="2"/>
    <cellStyle name="Excel Built-in Normal 1 2" xfId="14"/>
    <cellStyle name="Excel Built-in Normal 2" xfId="13"/>
    <cellStyle name="Moeda 2" xfId="3"/>
    <cellStyle name="Moeda 2 2" xfId="15"/>
    <cellStyle name="Normal" xfId="0" builtinId="0"/>
    <cellStyle name="Normal 11" xfId="4"/>
    <cellStyle name="Normal 2" xfId="5"/>
    <cellStyle name="Normal 3" xfId="12"/>
    <cellStyle name="Normal 3 2" xfId="17"/>
    <cellStyle name="Normal 7" xfId="6"/>
    <cellStyle name="Normal 9" xfId="7"/>
    <cellStyle name="Porcentagem 2" xfId="8"/>
    <cellStyle name="Porcentagem 3" xfId="9"/>
    <cellStyle name="Porcentagem 3 2" xfId="16"/>
    <cellStyle name="Porcentagem 4" xfId="19"/>
    <cellStyle name="Vírgula 2" xfId="11"/>
    <cellStyle name="Vírgula 3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topLeftCell="F1" zoomScale="90" zoomScaleNormal="90" workbookViewId="0">
      <selection activeCell="N10" sqref="N10"/>
    </sheetView>
  </sheetViews>
  <sheetFormatPr defaultColWidth="9.140625" defaultRowHeight="16.5" x14ac:dyDescent="0.3"/>
  <cols>
    <col min="1" max="1" width="13.7109375" style="28" customWidth="1"/>
    <col min="2" max="2" width="33.5703125" style="1" customWidth="1"/>
    <col min="3" max="3" width="14.28515625" style="3" customWidth="1"/>
    <col min="4" max="4" width="11.85546875" style="7" customWidth="1"/>
    <col min="5" max="5" width="16.7109375" style="28" customWidth="1"/>
    <col min="6" max="6" width="12.28515625" style="28" customWidth="1"/>
    <col min="7" max="7" width="8.28515625" style="8" customWidth="1"/>
    <col min="8" max="8" width="13.42578125" style="44" customWidth="1"/>
    <col min="9" max="9" width="8.7109375" style="8" customWidth="1"/>
    <col min="10" max="10" width="11" style="44" customWidth="1"/>
    <col min="11" max="11" width="13.42578125" style="28" customWidth="1"/>
    <col min="12" max="12" width="12.28515625" style="28" customWidth="1"/>
    <col min="13" max="13" width="17" style="28" customWidth="1"/>
    <col min="14" max="14" width="31.140625" style="28" customWidth="1"/>
    <col min="15" max="15" width="9.140625" style="27"/>
    <col min="16" max="16" width="9.5703125" style="27" bestFit="1" customWidth="1"/>
    <col min="17" max="16384" width="9.140625" style="27"/>
  </cols>
  <sheetData>
    <row r="1" spans="1:14" ht="15" x14ac:dyDescent="0.25">
      <c r="A1" s="128" t="s">
        <v>155</v>
      </c>
      <c r="B1" s="129"/>
      <c r="C1" s="129"/>
      <c r="D1" s="129"/>
      <c r="E1" s="129"/>
      <c r="F1" s="129"/>
      <c r="G1" s="129"/>
      <c r="H1" s="130"/>
      <c r="I1" s="129"/>
      <c r="J1" s="130"/>
      <c r="K1" s="129"/>
      <c r="L1" s="129"/>
      <c r="M1" s="129"/>
      <c r="N1" s="131"/>
    </row>
    <row r="2" spans="1:14" ht="15" x14ac:dyDescent="0.25">
      <c r="A2" s="132" t="s">
        <v>52</v>
      </c>
      <c r="B2" s="133"/>
      <c r="C2" s="133"/>
      <c r="D2" s="133"/>
      <c r="E2" s="133"/>
      <c r="F2" s="133"/>
      <c r="G2" s="133"/>
      <c r="H2" s="134"/>
      <c r="I2" s="133"/>
      <c r="J2" s="134"/>
      <c r="K2" s="133"/>
      <c r="L2" s="133"/>
      <c r="M2" s="133"/>
      <c r="N2" s="135"/>
    </row>
    <row r="3" spans="1:14" ht="18.75" customHeight="1" x14ac:dyDescent="0.25">
      <c r="A3" s="136" t="s">
        <v>152</v>
      </c>
      <c r="B3" s="136" t="s">
        <v>39</v>
      </c>
      <c r="C3" s="105"/>
      <c r="D3" s="138" t="s">
        <v>40</v>
      </c>
      <c r="E3" s="136" t="s">
        <v>27</v>
      </c>
      <c r="F3" s="136" t="s">
        <v>41</v>
      </c>
      <c r="G3" s="142" t="s">
        <v>42</v>
      </c>
      <c r="H3" s="143"/>
      <c r="I3" s="143"/>
      <c r="J3" s="144"/>
      <c r="K3" s="140" t="s">
        <v>43</v>
      </c>
      <c r="L3" s="141"/>
      <c r="M3" s="136" t="s">
        <v>44</v>
      </c>
      <c r="N3" s="136" t="s">
        <v>45</v>
      </c>
    </row>
    <row r="4" spans="1:14" ht="51" x14ac:dyDescent="0.25">
      <c r="A4" s="137"/>
      <c r="B4" s="137"/>
      <c r="C4" s="106"/>
      <c r="D4" s="139"/>
      <c r="E4" s="137"/>
      <c r="F4" s="137"/>
      <c r="G4" s="64" t="s">
        <v>46</v>
      </c>
      <c r="H4" s="65" t="s">
        <v>99</v>
      </c>
      <c r="I4" s="64" t="s">
        <v>47</v>
      </c>
      <c r="J4" s="65" t="s">
        <v>100</v>
      </c>
      <c r="K4" s="66" t="s">
        <v>48</v>
      </c>
      <c r="L4" s="66" t="s">
        <v>49</v>
      </c>
      <c r="M4" s="137"/>
      <c r="N4" s="137"/>
    </row>
    <row r="5" spans="1:14" ht="15.75" x14ac:dyDescent="0.25">
      <c r="A5" s="67" t="s">
        <v>29</v>
      </c>
      <c r="B5" s="68"/>
      <c r="C5" s="69"/>
      <c r="D5" s="68"/>
      <c r="E5" s="68"/>
      <c r="F5" s="68"/>
      <c r="G5" s="68"/>
      <c r="H5" s="68"/>
      <c r="I5" s="68"/>
      <c r="J5" s="68"/>
      <c r="K5" s="68"/>
      <c r="L5" s="68"/>
      <c r="M5" s="68"/>
      <c r="N5" s="70"/>
    </row>
    <row r="6" spans="1:14" ht="15" customHeight="1" x14ac:dyDescent="0.25">
      <c r="A6" s="71" t="s">
        <v>0</v>
      </c>
      <c r="B6" s="93"/>
      <c r="C6" s="95"/>
      <c r="D6" s="93"/>
      <c r="E6" s="93"/>
      <c r="F6" s="93"/>
      <c r="G6" s="93"/>
      <c r="H6" s="93"/>
      <c r="I6" s="93"/>
      <c r="J6" s="93"/>
      <c r="K6" s="93"/>
      <c r="L6" s="93"/>
      <c r="M6" s="93"/>
      <c r="N6" s="72"/>
    </row>
    <row r="7" spans="1:14" ht="51" customHeight="1" x14ac:dyDescent="0.25">
      <c r="A7" s="94" t="s">
        <v>3</v>
      </c>
      <c r="B7" s="52" t="s">
        <v>101</v>
      </c>
      <c r="C7" s="41" t="s">
        <v>96</v>
      </c>
      <c r="D7" s="56">
        <f>H7+J7</f>
        <v>196</v>
      </c>
      <c r="E7" s="47" t="s">
        <v>28</v>
      </c>
      <c r="F7" s="47" t="s">
        <v>86</v>
      </c>
      <c r="G7" s="101">
        <f>H7/D7</f>
        <v>1</v>
      </c>
      <c r="H7" s="73">
        <v>196</v>
      </c>
      <c r="I7" s="101">
        <f>J7/D7</f>
        <v>0</v>
      </c>
      <c r="J7" s="73">
        <v>0</v>
      </c>
      <c r="K7" s="45" t="s">
        <v>103</v>
      </c>
      <c r="L7" s="47" t="s">
        <v>121</v>
      </c>
      <c r="M7" s="47" t="s">
        <v>51</v>
      </c>
      <c r="N7" s="96" t="s">
        <v>53</v>
      </c>
    </row>
    <row r="8" spans="1:14" ht="25.5" x14ac:dyDescent="0.25">
      <c r="A8" s="94" t="s">
        <v>3</v>
      </c>
      <c r="B8" s="52" t="s">
        <v>123</v>
      </c>
      <c r="C8" s="41" t="s">
        <v>96</v>
      </c>
      <c r="D8" s="56">
        <f t="shared" ref="D8:D10" si="0">H8+J8</f>
        <v>4</v>
      </c>
      <c r="E8" s="47" t="s">
        <v>38</v>
      </c>
      <c r="F8" s="47" t="s">
        <v>85</v>
      </c>
      <c r="G8" s="101">
        <f t="shared" ref="G8:G10" si="1">H8/D8</f>
        <v>0</v>
      </c>
      <c r="H8" s="73">
        <v>0</v>
      </c>
      <c r="I8" s="101">
        <f t="shared" ref="I8:I10" si="2">J8/D8</f>
        <v>1</v>
      </c>
      <c r="J8" s="73">
        <v>4</v>
      </c>
      <c r="K8" s="45" t="s">
        <v>88</v>
      </c>
      <c r="L8" s="47" t="s">
        <v>94</v>
      </c>
      <c r="M8" s="102" t="s">
        <v>153</v>
      </c>
      <c r="N8" s="96"/>
    </row>
    <row r="9" spans="1:14" ht="38.25" x14ac:dyDescent="0.25">
      <c r="A9" s="94" t="s">
        <v>2</v>
      </c>
      <c r="B9" s="31" t="s">
        <v>113</v>
      </c>
      <c r="C9" s="41" t="s">
        <v>96</v>
      </c>
      <c r="D9" s="56">
        <v>126.78</v>
      </c>
      <c r="E9" s="47" t="s">
        <v>38</v>
      </c>
      <c r="F9" s="47" t="s">
        <v>85</v>
      </c>
      <c r="G9" s="101">
        <f t="shared" si="1"/>
        <v>0</v>
      </c>
      <c r="H9" s="73">
        <v>0</v>
      </c>
      <c r="I9" s="101">
        <f t="shared" si="2"/>
        <v>1</v>
      </c>
      <c r="J9" s="73">
        <v>126.78</v>
      </c>
      <c r="K9" s="48" t="s">
        <v>157</v>
      </c>
      <c r="L9" s="47" t="s">
        <v>111</v>
      </c>
      <c r="M9" s="102" t="s">
        <v>153</v>
      </c>
      <c r="N9" s="92"/>
    </row>
    <row r="10" spans="1:14" ht="32.25" customHeight="1" x14ac:dyDescent="0.25">
      <c r="A10" s="94" t="s">
        <v>6</v>
      </c>
      <c r="B10" s="31" t="s">
        <v>64</v>
      </c>
      <c r="C10" s="41" t="s">
        <v>96</v>
      </c>
      <c r="D10" s="56">
        <f t="shared" si="0"/>
        <v>80</v>
      </c>
      <c r="E10" s="47" t="s">
        <v>28</v>
      </c>
      <c r="F10" s="47" t="s">
        <v>86</v>
      </c>
      <c r="G10" s="101">
        <f t="shared" si="1"/>
        <v>1</v>
      </c>
      <c r="H10" s="73">
        <v>80</v>
      </c>
      <c r="I10" s="101">
        <f t="shared" si="2"/>
        <v>0</v>
      </c>
      <c r="J10" s="73">
        <v>0</v>
      </c>
      <c r="K10" s="47" t="s">
        <v>112</v>
      </c>
      <c r="L10" s="47" t="s">
        <v>106</v>
      </c>
      <c r="M10" s="47" t="s">
        <v>51</v>
      </c>
      <c r="N10" s="92"/>
    </row>
    <row r="11" spans="1:14" ht="32.25" customHeight="1" x14ac:dyDescent="0.25">
      <c r="A11" s="94" t="s">
        <v>128</v>
      </c>
      <c r="B11" s="31" t="s">
        <v>129</v>
      </c>
      <c r="C11" s="41" t="s">
        <v>96</v>
      </c>
      <c r="D11" s="56">
        <f t="shared" ref="D11" si="3">H11+J11</f>
        <v>120</v>
      </c>
      <c r="E11" s="47" t="s">
        <v>28</v>
      </c>
      <c r="F11" s="47" t="s">
        <v>86</v>
      </c>
      <c r="G11" s="101">
        <f t="shared" ref="G11" si="4">H11/D11</f>
        <v>1</v>
      </c>
      <c r="H11" s="73">
        <v>120</v>
      </c>
      <c r="I11" s="101">
        <f t="shared" ref="I11" si="5">J11/D11</f>
        <v>0</v>
      </c>
      <c r="J11" s="73">
        <v>0</v>
      </c>
      <c r="K11" s="47" t="s">
        <v>121</v>
      </c>
      <c r="L11" s="47" t="s">
        <v>111</v>
      </c>
      <c r="M11" s="47" t="s">
        <v>51</v>
      </c>
      <c r="N11" s="92"/>
    </row>
    <row r="12" spans="1:14" ht="15" customHeight="1" x14ac:dyDescent="0.25">
      <c r="A12" s="75" t="s">
        <v>50</v>
      </c>
      <c r="B12" s="98"/>
      <c r="C12" s="99"/>
      <c r="D12" s="116"/>
      <c r="E12" s="98"/>
      <c r="F12" s="99"/>
      <c r="G12" s="100"/>
      <c r="H12" s="100"/>
      <c r="I12" s="100"/>
      <c r="J12" s="100"/>
      <c r="K12" s="98"/>
      <c r="L12" s="98"/>
      <c r="M12" s="98"/>
      <c r="N12" s="79"/>
    </row>
    <row r="13" spans="1:14" ht="38.25" x14ac:dyDescent="0.25">
      <c r="A13" s="118" t="s">
        <v>1</v>
      </c>
      <c r="B13" s="31" t="s">
        <v>104</v>
      </c>
      <c r="C13" s="41" t="s">
        <v>97</v>
      </c>
      <c r="D13" s="56">
        <f t="shared" ref="D13:D18" si="6">H13+J13</f>
        <v>333.3</v>
      </c>
      <c r="E13" s="47" t="s">
        <v>127</v>
      </c>
      <c r="F13" s="47" t="s">
        <v>132</v>
      </c>
      <c r="G13" s="119">
        <f>H13/D13</f>
        <v>1</v>
      </c>
      <c r="H13" s="73">
        <v>333.3</v>
      </c>
      <c r="I13" s="50">
        <f>J13/D13</f>
        <v>0</v>
      </c>
      <c r="J13" s="73">
        <v>0</v>
      </c>
      <c r="K13" s="48" t="s">
        <v>91</v>
      </c>
      <c r="L13" s="47" t="s">
        <v>105</v>
      </c>
      <c r="M13" s="47" t="s">
        <v>51</v>
      </c>
      <c r="N13" s="126" t="s">
        <v>156</v>
      </c>
    </row>
    <row r="14" spans="1:14" ht="38.25" x14ac:dyDescent="0.25">
      <c r="A14" s="118" t="s">
        <v>1</v>
      </c>
      <c r="B14" s="31" t="s">
        <v>104</v>
      </c>
      <c r="C14" s="41" t="s">
        <v>97</v>
      </c>
      <c r="D14" s="56">
        <f t="shared" ref="D14" si="7">H14+J14</f>
        <v>530.72</v>
      </c>
      <c r="E14" s="47" t="s">
        <v>38</v>
      </c>
      <c r="F14" s="47" t="s">
        <v>85</v>
      </c>
      <c r="G14" s="119">
        <f>H14/D14</f>
        <v>0</v>
      </c>
      <c r="H14" s="73">
        <v>0</v>
      </c>
      <c r="I14" s="50">
        <f>J14/D14</f>
        <v>1</v>
      </c>
      <c r="J14" s="73">
        <v>530.72</v>
      </c>
      <c r="K14" s="48" t="s">
        <v>151</v>
      </c>
      <c r="L14" s="47" t="s">
        <v>105</v>
      </c>
      <c r="M14" s="102" t="s">
        <v>153</v>
      </c>
      <c r="N14" s="126" t="s">
        <v>150</v>
      </c>
    </row>
    <row r="15" spans="1:14" ht="25.5" x14ac:dyDescent="0.25">
      <c r="A15" s="97" t="s">
        <v>58</v>
      </c>
      <c r="B15" s="52" t="s">
        <v>78</v>
      </c>
      <c r="C15" s="41" t="s">
        <v>97</v>
      </c>
      <c r="D15" s="56">
        <f t="shared" si="6"/>
        <v>50</v>
      </c>
      <c r="E15" s="47" t="s">
        <v>109</v>
      </c>
      <c r="F15" s="47" t="s">
        <v>132</v>
      </c>
      <c r="G15" s="101">
        <f t="shared" ref="G15:G18" si="8">H15/D15</f>
        <v>1</v>
      </c>
      <c r="H15" s="73">
        <v>50</v>
      </c>
      <c r="I15" s="51">
        <f>J15/D15</f>
        <v>0</v>
      </c>
      <c r="J15" s="73">
        <v>0</v>
      </c>
      <c r="K15" s="48" t="s">
        <v>88</v>
      </c>
      <c r="L15" s="45" t="s">
        <v>103</v>
      </c>
      <c r="M15" s="47" t="s">
        <v>51</v>
      </c>
      <c r="N15" s="11"/>
    </row>
    <row r="16" spans="1:14" ht="38.25" x14ac:dyDescent="0.25">
      <c r="A16" s="97" t="s">
        <v>58</v>
      </c>
      <c r="B16" s="52" t="s">
        <v>35</v>
      </c>
      <c r="C16" s="41" t="s">
        <v>97</v>
      </c>
      <c r="D16" s="56">
        <f t="shared" si="6"/>
        <v>170.7</v>
      </c>
      <c r="E16" s="47" t="s">
        <v>109</v>
      </c>
      <c r="F16" s="47" t="s">
        <v>132</v>
      </c>
      <c r="G16" s="101">
        <f t="shared" si="8"/>
        <v>1</v>
      </c>
      <c r="H16" s="73">
        <v>170.7</v>
      </c>
      <c r="I16" s="51">
        <f>J16/D16</f>
        <v>0</v>
      </c>
      <c r="J16" s="73">
        <v>0</v>
      </c>
      <c r="K16" s="48" t="s">
        <v>92</v>
      </c>
      <c r="L16" s="47" t="s">
        <v>105</v>
      </c>
      <c r="M16" s="47" t="s">
        <v>51</v>
      </c>
      <c r="N16" s="11"/>
    </row>
    <row r="17" spans="1:18" ht="38.25" x14ac:dyDescent="0.25">
      <c r="A17" s="97" t="s">
        <v>58</v>
      </c>
      <c r="B17" s="52" t="s">
        <v>35</v>
      </c>
      <c r="C17" s="41" t="s">
        <v>97</v>
      </c>
      <c r="D17" s="56">
        <f t="shared" ref="D17" si="9">H17+J17</f>
        <v>38.5</v>
      </c>
      <c r="E17" s="47" t="s">
        <v>38</v>
      </c>
      <c r="F17" s="47" t="s">
        <v>85</v>
      </c>
      <c r="G17" s="101">
        <f t="shared" ref="G17" si="10">H17/D17</f>
        <v>0</v>
      </c>
      <c r="H17" s="73">
        <v>0</v>
      </c>
      <c r="I17" s="51">
        <f>J17/D17</f>
        <v>1</v>
      </c>
      <c r="J17" s="73">
        <v>38.5</v>
      </c>
      <c r="K17" s="48" t="s">
        <v>92</v>
      </c>
      <c r="L17" s="47" t="s">
        <v>105</v>
      </c>
      <c r="M17" s="102" t="s">
        <v>153</v>
      </c>
      <c r="N17" s="11"/>
    </row>
    <row r="18" spans="1:18" ht="25.5" x14ac:dyDescent="0.25">
      <c r="A18" s="94" t="s">
        <v>5</v>
      </c>
      <c r="B18" s="31" t="s">
        <v>125</v>
      </c>
      <c r="C18" s="41" t="s">
        <v>97</v>
      </c>
      <c r="D18" s="56">
        <f t="shared" si="6"/>
        <v>12</v>
      </c>
      <c r="E18" s="47" t="s">
        <v>38</v>
      </c>
      <c r="F18" s="47" t="s">
        <v>85</v>
      </c>
      <c r="G18" s="101">
        <f t="shared" si="8"/>
        <v>0</v>
      </c>
      <c r="H18" s="73">
        <v>0</v>
      </c>
      <c r="I18" s="51">
        <v>1</v>
      </c>
      <c r="J18" s="73">
        <v>12</v>
      </c>
      <c r="K18" s="45" t="s">
        <v>103</v>
      </c>
      <c r="L18" s="45" t="s">
        <v>111</v>
      </c>
      <c r="M18" s="47" t="s">
        <v>51</v>
      </c>
      <c r="N18" s="11"/>
    </row>
    <row r="19" spans="1:18" ht="15.6" x14ac:dyDescent="0.3">
      <c r="A19" s="75" t="s">
        <v>36</v>
      </c>
      <c r="B19" s="76"/>
      <c r="C19" s="77"/>
      <c r="D19" s="78"/>
      <c r="E19" s="76"/>
      <c r="F19" s="77"/>
      <c r="G19" s="78"/>
      <c r="H19" s="78"/>
      <c r="I19" s="78"/>
      <c r="J19" s="78"/>
      <c r="K19" s="76"/>
      <c r="L19" s="76"/>
      <c r="M19" s="76"/>
      <c r="N19" s="79"/>
    </row>
    <row r="20" spans="1:18" ht="25.5" x14ac:dyDescent="0.25">
      <c r="A20" s="4" t="s">
        <v>58</v>
      </c>
      <c r="B20" s="31" t="s">
        <v>26</v>
      </c>
      <c r="C20" s="41" t="s">
        <v>98</v>
      </c>
      <c r="D20" s="55">
        <f t="shared" ref="D20" si="11">H20+J20</f>
        <v>53</v>
      </c>
      <c r="E20" s="47" t="s">
        <v>37</v>
      </c>
      <c r="F20" s="47" t="s">
        <v>86</v>
      </c>
      <c r="G20" s="101">
        <f>H20/D20</f>
        <v>1</v>
      </c>
      <c r="H20" s="73">
        <v>53</v>
      </c>
      <c r="I20" s="51">
        <f>J20/D20</f>
        <v>0</v>
      </c>
      <c r="J20" s="73">
        <v>0</v>
      </c>
      <c r="K20" s="45" t="s">
        <v>103</v>
      </c>
      <c r="L20" s="45" t="s">
        <v>106</v>
      </c>
      <c r="M20" s="47" t="s">
        <v>51</v>
      </c>
      <c r="N20" s="9"/>
    </row>
    <row r="21" spans="1:18" ht="15.75" x14ac:dyDescent="0.25">
      <c r="A21" s="30" t="s">
        <v>55</v>
      </c>
      <c r="B21" s="20" t="s">
        <v>54</v>
      </c>
      <c r="C21" s="42"/>
      <c r="D21" s="21">
        <f>SUM(D7:D20)</f>
        <v>1715</v>
      </c>
      <c r="E21" s="80"/>
      <c r="F21" s="37"/>
      <c r="G21" s="18"/>
      <c r="H21" s="21">
        <f>SUM(H7:H20)</f>
        <v>1003</v>
      </c>
      <c r="I21" s="18"/>
      <c r="J21" s="21">
        <f>SUM(J7:J20)</f>
        <v>712</v>
      </c>
      <c r="K21" s="12"/>
      <c r="L21" s="12"/>
      <c r="M21" s="80"/>
      <c r="N21" s="13"/>
    </row>
    <row r="22" spans="1:18" ht="15.75" customHeight="1" x14ac:dyDescent="0.25">
      <c r="A22" s="81" t="s">
        <v>31</v>
      </c>
      <c r="B22" s="82"/>
      <c r="C22" s="83"/>
      <c r="D22" s="82"/>
      <c r="E22" s="82"/>
      <c r="F22" s="83"/>
      <c r="G22" s="82"/>
      <c r="H22" s="82"/>
      <c r="I22" s="82"/>
      <c r="J22" s="82"/>
      <c r="K22" s="82"/>
      <c r="L22" s="82"/>
      <c r="M22" s="82"/>
      <c r="N22" s="84"/>
    </row>
    <row r="23" spans="1:18" ht="15" customHeight="1" x14ac:dyDescent="0.25">
      <c r="A23" s="75" t="s">
        <v>0</v>
      </c>
      <c r="B23" s="76"/>
      <c r="C23" s="77"/>
      <c r="D23" s="78"/>
      <c r="E23" s="76"/>
      <c r="F23" s="77"/>
      <c r="G23" s="78"/>
      <c r="H23" s="78"/>
      <c r="I23" s="78"/>
      <c r="J23" s="78"/>
      <c r="K23" s="76"/>
      <c r="L23" s="76"/>
      <c r="M23" s="76"/>
      <c r="N23" s="79"/>
    </row>
    <row r="24" spans="1:18" ht="25.5" x14ac:dyDescent="0.25">
      <c r="A24" s="35" t="s">
        <v>76</v>
      </c>
      <c r="B24" s="52" t="s">
        <v>74</v>
      </c>
      <c r="C24" s="43" t="s">
        <v>96</v>
      </c>
      <c r="D24" s="56">
        <f t="shared" ref="D24:D32" si="12">H24+J24</f>
        <v>48</v>
      </c>
      <c r="E24" s="47" t="s">
        <v>38</v>
      </c>
      <c r="F24" s="47" t="s">
        <v>85</v>
      </c>
      <c r="G24" s="101">
        <f t="shared" ref="G24:G30" si="13">H24/D24</f>
        <v>0</v>
      </c>
      <c r="H24" s="73">
        <v>0</v>
      </c>
      <c r="I24" s="51">
        <f t="shared" ref="I24:I37" si="14">J24/D24</f>
        <v>1</v>
      </c>
      <c r="J24" s="73">
        <v>48</v>
      </c>
      <c r="K24" s="45" t="s">
        <v>106</v>
      </c>
      <c r="L24" s="45" t="s">
        <v>115</v>
      </c>
      <c r="M24" s="47" t="s">
        <v>51</v>
      </c>
      <c r="N24" s="9"/>
    </row>
    <row r="25" spans="1:18" ht="35.25" customHeight="1" x14ac:dyDescent="0.25">
      <c r="A25" s="29" t="s">
        <v>77</v>
      </c>
      <c r="B25" s="52" t="s">
        <v>75</v>
      </c>
      <c r="C25" s="43" t="s">
        <v>96</v>
      </c>
      <c r="D25" s="56">
        <f t="shared" si="12"/>
        <v>30</v>
      </c>
      <c r="E25" s="47" t="s">
        <v>38</v>
      </c>
      <c r="F25" s="47" t="s">
        <v>85</v>
      </c>
      <c r="G25" s="101">
        <f t="shared" si="13"/>
        <v>0</v>
      </c>
      <c r="H25" s="73">
        <v>0</v>
      </c>
      <c r="I25" s="51">
        <f t="shared" si="14"/>
        <v>1</v>
      </c>
      <c r="J25" s="73">
        <v>30</v>
      </c>
      <c r="K25" s="45" t="s">
        <v>115</v>
      </c>
      <c r="L25" s="45" t="s">
        <v>105</v>
      </c>
      <c r="M25" s="47" t="s">
        <v>51</v>
      </c>
      <c r="N25" s="9"/>
    </row>
    <row r="26" spans="1:18" ht="25.5" x14ac:dyDescent="0.25">
      <c r="A26" s="29" t="s">
        <v>59</v>
      </c>
      <c r="B26" s="85" t="s">
        <v>60</v>
      </c>
      <c r="C26" s="43" t="s">
        <v>96</v>
      </c>
      <c r="D26" s="56">
        <f t="shared" si="12"/>
        <v>74</v>
      </c>
      <c r="E26" s="47" t="s">
        <v>38</v>
      </c>
      <c r="F26" s="47" t="s">
        <v>85</v>
      </c>
      <c r="G26" s="101">
        <f t="shared" si="13"/>
        <v>0</v>
      </c>
      <c r="H26" s="73">
        <v>0</v>
      </c>
      <c r="I26" s="51">
        <f t="shared" si="14"/>
        <v>1</v>
      </c>
      <c r="J26" s="73">
        <f>26+48</f>
        <v>74</v>
      </c>
      <c r="K26" s="45" t="s">
        <v>94</v>
      </c>
      <c r="L26" s="45" t="s">
        <v>112</v>
      </c>
      <c r="M26" s="47" t="s">
        <v>51</v>
      </c>
      <c r="N26" s="9"/>
      <c r="R26" s="40"/>
    </row>
    <row r="27" spans="1:18" ht="51" x14ac:dyDescent="0.25">
      <c r="A27" s="29" t="s">
        <v>8</v>
      </c>
      <c r="B27" s="52" t="s">
        <v>61</v>
      </c>
      <c r="C27" s="43" t="s">
        <v>96</v>
      </c>
      <c r="D27" s="56">
        <f t="shared" si="12"/>
        <v>41</v>
      </c>
      <c r="E27" s="47" t="s">
        <v>38</v>
      </c>
      <c r="F27" s="47" t="s">
        <v>85</v>
      </c>
      <c r="G27" s="101">
        <f t="shared" si="13"/>
        <v>0</v>
      </c>
      <c r="H27" s="73">
        <v>0</v>
      </c>
      <c r="I27" s="51">
        <f t="shared" si="14"/>
        <v>1</v>
      </c>
      <c r="J27" s="73">
        <v>41</v>
      </c>
      <c r="K27" s="45" t="s">
        <v>103</v>
      </c>
      <c r="L27" s="45" t="s">
        <v>94</v>
      </c>
      <c r="M27" s="47" t="s">
        <v>51</v>
      </c>
      <c r="N27" s="9"/>
    </row>
    <row r="28" spans="1:18" ht="25.5" x14ac:dyDescent="0.25">
      <c r="A28" s="109" t="s">
        <v>7</v>
      </c>
      <c r="B28" s="110" t="s">
        <v>62</v>
      </c>
      <c r="C28" s="111" t="s">
        <v>96</v>
      </c>
      <c r="D28" s="56">
        <f t="shared" si="12"/>
        <v>13</v>
      </c>
      <c r="E28" s="112" t="s">
        <v>28</v>
      </c>
      <c r="F28" s="112" t="s">
        <v>86</v>
      </c>
      <c r="G28" s="101">
        <f t="shared" si="13"/>
        <v>1</v>
      </c>
      <c r="H28" s="114">
        <v>13</v>
      </c>
      <c r="I28" s="51">
        <f t="shared" si="14"/>
        <v>0</v>
      </c>
      <c r="J28" s="114">
        <v>0</v>
      </c>
      <c r="K28" s="115" t="s">
        <v>91</v>
      </c>
      <c r="L28" s="115" t="s">
        <v>93</v>
      </c>
      <c r="M28" s="112" t="s">
        <v>116</v>
      </c>
      <c r="N28" s="9"/>
    </row>
    <row r="29" spans="1:18" ht="25.5" x14ac:dyDescent="0.25">
      <c r="A29" s="29" t="s">
        <v>9</v>
      </c>
      <c r="B29" s="52" t="s">
        <v>63</v>
      </c>
      <c r="C29" s="43" t="s">
        <v>96</v>
      </c>
      <c r="D29" s="56">
        <f t="shared" si="12"/>
        <v>45</v>
      </c>
      <c r="E29" s="47" t="s">
        <v>38</v>
      </c>
      <c r="F29" s="47" t="s">
        <v>85</v>
      </c>
      <c r="G29" s="101">
        <f t="shared" si="13"/>
        <v>0</v>
      </c>
      <c r="H29" s="73">
        <v>0</v>
      </c>
      <c r="I29" s="51">
        <f t="shared" si="14"/>
        <v>1</v>
      </c>
      <c r="J29" s="73">
        <v>45</v>
      </c>
      <c r="K29" s="45" t="s">
        <v>88</v>
      </c>
      <c r="L29" s="45" t="s">
        <v>94</v>
      </c>
      <c r="M29" s="47" t="s">
        <v>51</v>
      </c>
      <c r="N29" s="9"/>
    </row>
    <row r="30" spans="1:18" ht="25.5" x14ac:dyDescent="0.25">
      <c r="A30" s="29" t="s">
        <v>65</v>
      </c>
      <c r="B30" s="52" t="s">
        <v>114</v>
      </c>
      <c r="C30" s="43" t="s">
        <v>96</v>
      </c>
      <c r="D30" s="56">
        <f t="shared" si="12"/>
        <v>502</v>
      </c>
      <c r="E30" s="47" t="s">
        <v>24</v>
      </c>
      <c r="F30" s="47" t="s">
        <v>86</v>
      </c>
      <c r="G30" s="117">
        <f t="shared" si="13"/>
        <v>0.93027888446215135</v>
      </c>
      <c r="H30" s="73">
        <v>467</v>
      </c>
      <c r="I30" s="50">
        <f t="shared" si="14"/>
        <v>6.9721115537848599E-2</v>
      </c>
      <c r="J30" s="73">
        <v>35</v>
      </c>
      <c r="K30" s="45" t="s">
        <v>88</v>
      </c>
      <c r="L30" s="45" t="s">
        <v>112</v>
      </c>
      <c r="M30" s="102" t="s">
        <v>153</v>
      </c>
      <c r="N30" s="9"/>
    </row>
    <row r="31" spans="1:18" ht="38.25" x14ac:dyDescent="0.25">
      <c r="A31" s="107" t="s">
        <v>66</v>
      </c>
      <c r="B31" s="31" t="s">
        <v>118</v>
      </c>
      <c r="C31" s="41" t="s">
        <v>96</v>
      </c>
      <c r="D31" s="56">
        <f t="shared" si="12"/>
        <v>80</v>
      </c>
      <c r="E31" s="47" t="s">
        <v>38</v>
      </c>
      <c r="F31" s="47" t="s">
        <v>85</v>
      </c>
      <c r="G31" s="17">
        <v>0</v>
      </c>
      <c r="H31" s="108">
        <v>0</v>
      </c>
      <c r="I31" s="51">
        <f t="shared" si="14"/>
        <v>1</v>
      </c>
      <c r="J31" s="108">
        <v>80</v>
      </c>
      <c r="K31" s="45" t="s">
        <v>112</v>
      </c>
      <c r="L31" s="45" t="s">
        <v>106</v>
      </c>
      <c r="M31" s="47" t="s">
        <v>51</v>
      </c>
      <c r="N31" s="9"/>
      <c r="P31" s="39"/>
      <c r="Q31" s="54"/>
    </row>
    <row r="32" spans="1:18" ht="25.5" x14ac:dyDescent="0.25">
      <c r="A32" s="107" t="s">
        <v>119</v>
      </c>
      <c r="B32" s="52" t="s">
        <v>120</v>
      </c>
      <c r="C32" s="41" t="s">
        <v>96</v>
      </c>
      <c r="D32" s="56">
        <f t="shared" si="12"/>
        <v>64</v>
      </c>
      <c r="E32" s="47" t="s">
        <v>38</v>
      </c>
      <c r="F32" s="47" t="s">
        <v>85</v>
      </c>
      <c r="G32" s="51">
        <v>0</v>
      </c>
      <c r="H32" s="108">
        <v>0</v>
      </c>
      <c r="I32" s="51">
        <f t="shared" si="14"/>
        <v>1</v>
      </c>
      <c r="J32" s="108">
        <v>64</v>
      </c>
      <c r="K32" s="45" t="s">
        <v>106</v>
      </c>
      <c r="L32" s="45" t="s">
        <v>105</v>
      </c>
      <c r="M32" s="47" t="s">
        <v>51</v>
      </c>
      <c r="N32" s="9"/>
    </row>
    <row r="33" spans="1:17" ht="15" customHeight="1" x14ac:dyDescent="0.25">
      <c r="A33" s="75" t="s">
        <v>50</v>
      </c>
      <c r="B33" s="76"/>
      <c r="C33" s="77"/>
      <c r="D33" s="76"/>
      <c r="E33" s="76"/>
      <c r="F33" s="77"/>
      <c r="G33" s="78"/>
      <c r="H33" s="78"/>
      <c r="I33" s="78"/>
      <c r="J33" s="78"/>
      <c r="K33" s="76"/>
      <c r="L33" s="76"/>
      <c r="M33" s="76"/>
      <c r="N33" s="79"/>
    </row>
    <row r="34" spans="1:17" ht="25.5" x14ac:dyDescent="0.25">
      <c r="A34" s="35" t="s">
        <v>76</v>
      </c>
      <c r="B34" s="52" t="s">
        <v>117</v>
      </c>
      <c r="C34" s="41" t="s">
        <v>97</v>
      </c>
      <c r="D34" s="56">
        <f t="shared" ref="D34:D37" si="15">H34+J34</f>
        <v>28</v>
      </c>
      <c r="E34" s="47" t="s">
        <v>38</v>
      </c>
      <c r="F34" s="47" t="s">
        <v>85</v>
      </c>
      <c r="G34" s="17">
        <v>0</v>
      </c>
      <c r="H34" s="73">
        <v>0</v>
      </c>
      <c r="I34" s="51">
        <f t="shared" si="14"/>
        <v>1</v>
      </c>
      <c r="J34" s="73">
        <v>28</v>
      </c>
      <c r="K34" s="45" t="s">
        <v>112</v>
      </c>
      <c r="L34" s="45" t="s">
        <v>106</v>
      </c>
      <c r="M34" s="47" t="s">
        <v>51</v>
      </c>
      <c r="N34" s="9"/>
    </row>
    <row r="35" spans="1:17" ht="38.25" x14ac:dyDescent="0.25">
      <c r="A35" s="29" t="s">
        <v>59</v>
      </c>
      <c r="B35" s="52" t="s">
        <v>108</v>
      </c>
      <c r="C35" s="41" t="s">
        <v>97</v>
      </c>
      <c r="D35" s="56">
        <f t="shared" si="15"/>
        <v>26</v>
      </c>
      <c r="E35" s="47" t="s">
        <v>38</v>
      </c>
      <c r="F35" s="47" t="s">
        <v>85</v>
      </c>
      <c r="G35" s="17">
        <v>0</v>
      </c>
      <c r="H35" s="73">
        <v>0</v>
      </c>
      <c r="I35" s="51">
        <f t="shared" si="14"/>
        <v>1</v>
      </c>
      <c r="J35" s="73">
        <v>26</v>
      </c>
      <c r="K35" s="45" t="s">
        <v>103</v>
      </c>
      <c r="L35" s="45" t="s">
        <v>94</v>
      </c>
      <c r="M35" s="47" t="s">
        <v>51</v>
      </c>
      <c r="N35" s="9"/>
    </row>
    <row r="36" spans="1:17" ht="25.5" x14ac:dyDescent="0.25">
      <c r="A36" s="109" t="s">
        <v>7</v>
      </c>
      <c r="B36" s="110" t="s">
        <v>83</v>
      </c>
      <c r="C36" s="111" t="s">
        <v>97</v>
      </c>
      <c r="D36" s="56">
        <f t="shared" si="15"/>
        <v>4</v>
      </c>
      <c r="E36" s="112" t="s">
        <v>38</v>
      </c>
      <c r="F36" s="112" t="s">
        <v>85</v>
      </c>
      <c r="G36" s="113">
        <v>0</v>
      </c>
      <c r="H36" s="114">
        <v>0</v>
      </c>
      <c r="I36" s="51">
        <f t="shared" si="14"/>
        <v>1</v>
      </c>
      <c r="J36" s="114">
        <v>4</v>
      </c>
      <c r="K36" s="115" t="s">
        <v>91</v>
      </c>
      <c r="L36" s="115" t="s">
        <v>93</v>
      </c>
      <c r="M36" s="112" t="s">
        <v>116</v>
      </c>
      <c r="N36" s="9"/>
    </row>
    <row r="37" spans="1:17" ht="51" x14ac:dyDescent="0.25">
      <c r="A37" s="29" t="s">
        <v>130</v>
      </c>
      <c r="B37" s="52" t="s">
        <v>131</v>
      </c>
      <c r="C37" s="41" t="s">
        <v>97</v>
      </c>
      <c r="D37" s="56">
        <f t="shared" si="15"/>
        <v>45</v>
      </c>
      <c r="E37" s="47" t="s">
        <v>38</v>
      </c>
      <c r="F37" s="47" t="s">
        <v>85</v>
      </c>
      <c r="G37" s="17">
        <v>0</v>
      </c>
      <c r="H37" s="73">
        <v>0</v>
      </c>
      <c r="I37" s="51">
        <f t="shared" si="14"/>
        <v>1</v>
      </c>
      <c r="J37" s="73">
        <v>45</v>
      </c>
      <c r="K37" s="45" t="s">
        <v>103</v>
      </c>
      <c r="L37" s="45" t="s">
        <v>115</v>
      </c>
      <c r="M37" s="47" t="s">
        <v>51</v>
      </c>
      <c r="N37" s="9"/>
    </row>
    <row r="38" spans="1:17" ht="15" customHeight="1" x14ac:dyDescent="0.25">
      <c r="A38" s="30" t="s">
        <v>55</v>
      </c>
      <c r="B38" s="20" t="s">
        <v>19</v>
      </c>
      <c r="C38" s="42"/>
      <c r="D38" s="15">
        <f>SUM(D24:D37)</f>
        <v>1000</v>
      </c>
      <c r="E38" s="86"/>
      <c r="F38" s="38"/>
      <c r="G38" s="19"/>
      <c r="H38" s="15">
        <f>SUM(H24:H37)</f>
        <v>480</v>
      </c>
      <c r="I38" s="19"/>
      <c r="J38" s="15">
        <f>SUM(J24:J37)</f>
        <v>520</v>
      </c>
      <c r="K38" s="10"/>
      <c r="L38" s="10"/>
      <c r="M38" s="86"/>
      <c r="N38" s="11"/>
    </row>
    <row r="39" spans="1:17" ht="15" customHeight="1" x14ac:dyDescent="0.25">
      <c r="A39" s="81" t="s">
        <v>133</v>
      </c>
      <c r="B39" s="82"/>
      <c r="C39" s="83"/>
      <c r="D39" s="82"/>
      <c r="E39" s="82"/>
      <c r="F39" s="83"/>
      <c r="G39" s="82"/>
      <c r="H39" s="124"/>
      <c r="I39" s="82"/>
      <c r="J39" s="82"/>
      <c r="K39" s="82"/>
      <c r="L39" s="82"/>
      <c r="M39" s="82"/>
      <c r="N39" s="84"/>
    </row>
    <row r="40" spans="1:17" ht="38.25" x14ac:dyDescent="0.25">
      <c r="A40" s="29" t="s">
        <v>134</v>
      </c>
      <c r="B40" s="52" t="s">
        <v>135</v>
      </c>
      <c r="C40" s="43"/>
      <c r="D40" s="55">
        <f t="shared" ref="D40:D43" si="16">H40+J40</f>
        <v>350</v>
      </c>
      <c r="E40" s="47"/>
      <c r="F40" s="120"/>
      <c r="G40" s="121">
        <f>H40/D40</f>
        <v>0.55714285714285716</v>
      </c>
      <c r="H40" s="73">
        <v>195</v>
      </c>
      <c r="I40" s="122">
        <f>J40/D40</f>
        <v>0.44285714285714284</v>
      </c>
      <c r="J40" s="73">
        <v>155</v>
      </c>
      <c r="K40" s="9"/>
      <c r="L40" s="9"/>
      <c r="M40" s="47" t="s">
        <v>51</v>
      </c>
      <c r="N40" s="123" t="s">
        <v>136</v>
      </c>
    </row>
    <row r="41" spans="1:17" ht="25.5" x14ac:dyDescent="0.25">
      <c r="A41" s="29" t="s">
        <v>137</v>
      </c>
      <c r="B41" s="52" t="s">
        <v>138</v>
      </c>
      <c r="C41" s="43"/>
      <c r="D41" s="55">
        <f t="shared" si="16"/>
        <v>1285.18</v>
      </c>
      <c r="E41" s="47"/>
      <c r="F41" s="120"/>
      <c r="G41" s="121">
        <f>H41/D41</f>
        <v>0.97490623881479632</v>
      </c>
      <c r="H41" s="73">
        <v>1252.93</v>
      </c>
      <c r="I41" s="122">
        <f>J41/D41</f>
        <v>2.5093761185203629E-2</v>
      </c>
      <c r="J41" s="73">
        <v>32.25</v>
      </c>
      <c r="K41" s="9"/>
      <c r="L41" s="9"/>
      <c r="M41" s="47" t="s">
        <v>51</v>
      </c>
      <c r="N41" s="123" t="s">
        <v>139</v>
      </c>
    </row>
    <row r="42" spans="1:17" ht="25.5" x14ac:dyDescent="0.25">
      <c r="A42" s="29" t="s">
        <v>140</v>
      </c>
      <c r="B42" s="52" t="s">
        <v>141</v>
      </c>
      <c r="C42" s="43"/>
      <c r="D42" s="55">
        <f t="shared" si="16"/>
        <v>1451.71</v>
      </c>
      <c r="E42" s="47"/>
      <c r="F42" s="120"/>
      <c r="G42" s="121">
        <f t="shared" ref="G42:G43" si="17">H42/D42</f>
        <v>0.97490545632392145</v>
      </c>
      <c r="H42" s="73">
        <v>1415.28</v>
      </c>
      <c r="I42" s="122">
        <f t="shared" ref="I42:I43" si="18">J42/D42</f>
        <v>2.5094543676078555E-2</v>
      </c>
      <c r="J42" s="73">
        <v>36.43</v>
      </c>
      <c r="K42" s="9"/>
      <c r="L42" s="9"/>
      <c r="M42" s="47" t="s">
        <v>51</v>
      </c>
      <c r="N42" s="123" t="s">
        <v>139</v>
      </c>
    </row>
    <row r="43" spans="1:17" ht="25.5" x14ac:dyDescent="0.25">
      <c r="A43" s="29" t="s">
        <v>142</v>
      </c>
      <c r="B43" s="52" t="s">
        <v>143</v>
      </c>
      <c r="C43" s="43"/>
      <c r="D43" s="55">
        <f t="shared" si="16"/>
        <v>4038.11</v>
      </c>
      <c r="E43" s="47"/>
      <c r="F43" s="120"/>
      <c r="G43" s="121">
        <f t="shared" si="17"/>
        <v>0.9749090539881281</v>
      </c>
      <c r="H43" s="73">
        <v>3936.79</v>
      </c>
      <c r="I43" s="122">
        <f t="shared" si="18"/>
        <v>2.5090946011871888E-2</v>
      </c>
      <c r="J43" s="73">
        <v>101.32</v>
      </c>
      <c r="K43" s="9"/>
      <c r="L43" s="9"/>
      <c r="M43" s="47" t="s">
        <v>51</v>
      </c>
      <c r="N43" s="123" t="s">
        <v>144</v>
      </c>
    </row>
    <row r="44" spans="1:17" ht="15.75" x14ac:dyDescent="0.25">
      <c r="A44" s="30" t="s">
        <v>55</v>
      </c>
      <c r="B44" s="20" t="s">
        <v>145</v>
      </c>
      <c r="C44" s="42"/>
      <c r="D44" s="21">
        <f>SUM(D40:D43)</f>
        <v>7125</v>
      </c>
      <c r="E44" s="86"/>
      <c r="F44" s="38"/>
      <c r="G44" s="19"/>
      <c r="H44" s="21">
        <f>SUM(H40:H43)</f>
        <v>6800</v>
      </c>
      <c r="I44" s="19"/>
      <c r="J44" s="21">
        <f>SUM(J40:J43)</f>
        <v>325</v>
      </c>
      <c r="K44" s="10"/>
      <c r="L44" s="10"/>
      <c r="M44" s="86"/>
      <c r="N44" s="11"/>
    </row>
    <row r="45" spans="1:17" ht="15.75" customHeight="1" x14ac:dyDescent="0.25">
      <c r="A45" s="81" t="s">
        <v>32</v>
      </c>
      <c r="B45" s="82"/>
      <c r="C45" s="83"/>
      <c r="D45" s="82"/>
      <c r="E45" s="82"/>
      <c r="F45" s="83"/>
      <c r="G45" s="82"/>
      <c r="H45" s="82"/>
      <c r="I45" s="82"/>
      <c r="J45" s="82"/>
      <c r="K45" s="82"/>
      <c r="L45" s="82"/>
      <c r="M45" s="82"/>
      <c r="N45" s="84"/>
    </row>
    <row r="46" spans="1:17" ht="15" customHeight="1" x14ac:dyDescent="0.25">
      <c r="A46" s="75" t="s">
        <v>0</v>
      </c>
      <c r="B46" s="76"/>
      <c r="C46" s="77"/>
      <c r="D46" s="78"/>
      <c r="E46" s="76"/>
      <c r="F46" s="77"/>
      <c r="G46" s="78"/>
      <c r="H46" s="78"/>
      <c r="I46" s="78"/>
      <c r="J46" s="78"/>
      <c r="K46" s="76"/>
      <c r="L46" s="76"/>
      <c r="M46" s="76"/>
      <c r="N46" s="79"/>
      <c r="Q46" s="57"/>
    </row>
    <row r="47" spans="1:17" ht="38.25" x14ac:dyDescent="0.25">
      <c r="A47" s="29" t="s">
        <v>10</v>
      </c>
      <c r="B47" s="52" t="s">
        <v>82</v>
      </c>
      <c r="C47" s="43" t="s">
        <v>96</v>
      </c>
      <c r="D47" s="56">
        <f t="shared" ref="D47:D51" si="19">H47+J47</f>
        <v>25</v>
      </c>
      <c r="E47" s="47" t="s">
        <v>87</v>
      </c>
      <c r="F47" s="47" t="s">
        <v>86</v>
      </c>
      <c r="G47" s="17">
        <v>1</v>
      </c>
      <c r="H47" s="73">
        <v>25</v>
      </c>
      <c r="I47" s="51">
        <f t="shared" ref="I47:I51" si="20">J47/D47</f>
        <v>0</v>
      </c>
      <c r="J47" s="73">
        <v>0</v>
      </c>
      <c r="K47" s="45" t="s">
        <v>94</v>
      </c>
      <c r="L47" s="45" t="s">
        <v>112</v>
      </c>
      <c r="M47" s="47" t="s">
        <v>51</v>
      </c>
      <c r="N47" s="9"/>
      <c r="Q47" s="58"/>
    </row>
    <row r="48" spans="1:17" ht="25.5" x14ac:dyDescent="0.25">
      <c r="A48" s="29" t="s">
        <v>67</v>
      </c>
      <c r="B48" s="32" t="s">
        <v>68</v>
      </c>
      <c r="C48" s="43" t="s">
        <v>96</v>
      </c>
      <c r="D48" s="56">
        <f t="shared" si="19"/>
        <v>140</v>
      </c>
      <c r="E48" s="47" t="s">
        <v>20</v>
      </c>
      <c r="F48" s="47" t="s">
        <v>86</v>
      </c>
      <c r="G48" s="17">
        <v>1</v>
      </c>
      <c r="H48" s="73">
        <v>140</v>
      </c>
      <c r="I48" s="51">
        <f t="shared" si="20"/>
        <v>0</v>
      </c>
      <c r="J48" s="73">
        <v>0</v>
      </c>
      <c r="K48" s="45" t="s">
        <v>106</v>
      </c>
      <c r="L48" s="45" t="s">
        <v>115</v>
      </c>
      <c r="M48" s="47" t="s">
        <v>51</v>
      </c>
      <c r="N48" s="9"/>
      <c r="Q48" s="59"/>
    </row>
    <row r="49" spans="1:17" ht="25.5" x14ac:dyDescent="0.25">
      <c r="A49" s="29" t="s">
        <v>11</v>
      </c>
      <c r="B49" s="52" t="s">
        <v>69</v>
      </c>
      <c r="C49" s="43" t="s">
        <v>96</v>
      </c>
      <c r="D49" s="56">
        <f t="shared" si="19"/>
        <v>377</v>
      </c>
      <c r="E49" s="47" t="s">
        <v>20</v>
      </c>
      <c r="F49" s="47" t="s">
        <v>86</v>
      </c>
      <c r="G49" s="17">
        <v>1</v>
      </c>
      <c r="H49" s="73">
        <v>377</v>
      </c>
      <c r="I49" s="51">
        <f t="shared" si="20"/>
        <v>0</v>
      </c>
      <c r="J49" s="73">
        <v>0</v>
      </c>
      <c r="K49" s="45" t="s">
        <v>115</v>
      </c>
      <c r="L49" s="45" t="s">
        <v>121</v>
      </c>
      <c r="M49" s="47" t="s">
        <v>51</v>
      </c>
      <c r="N49" s="9"/>
      <c r="Q49" s="60"/>
    </row>
    <row r="50" spans="1:17" ht="38.25" x14ac:dyDescent="0.25">
      <c r="A50" s="29" t="s">
        <v>12</v>
      </c>
      <c r="B50" s="33" t="s">
        <v>70</v>
      </c>
      <c r="C50" s="43" t="s">
        <v>96</v>
      </c>
      <c r="D50" s="56">
        <f t="shared" si="19"/>
        <v>78</v>
      </c>
      <c r="E50" s="47" t="s">
        <v>25</v>
      </c>
      <c r="F50" s="47" t="s">
        <v>86</v>
      </c>
      <c r="G50" s="17">
        <v>1</v>
      </c>
      <c r="H50" s="73">
        <v>78</v>
      </c>
      <c r="I50" s="51">
        <f t="shared" si="20"/>
        <v>0</v>
      </c>
      <c r="J50" s="73">
        <v>0</v>
      </c>
      <c r="K50" s="45" t="s">
        <v>115</v>
      </c>
      <c r="L50" s="45" t="s">
        <v>121</v>
      </c>
      <c r="M50" s="47" t="s">
        <v>51</v>
      </c>
      <c r="N50" s="9"/>
      <c r="Q50" s="59"/>
    </row>
    <row r="51" spans="1:17" ht="25.5" x14ac:dyDescent="0.25">
      <c r="A51" s="29" t="s">
        <v>13</v>
      </c>
      <c r="B51" s="32" t="s">
        <v>71</v>
      </c>
      <c r="C51" s="43" t="s">
        <v>96</v>
      </c>
      <c r="D51" s="56">
        <f t="shared" si="19"/>
        <v>50</v>
      </c>
      <c r="E51" s="47" t="s">
        <v>87</v>
      </c>
      <c r="F51" s="47" t="s">
        <v>86</v>
      </c>
      <c r="G51" s="17">
        <v>1</v>
      </c>
      <c r="H51" s="73">
        <v>50</v>
      </c>
      <c r="I51" s="51">
        <f t="shared" si="20"/>
        <v>0</v>
      </c>
      <c r="J51" s="73">
        <v>0</v>
      </c>
      <c r="K51" s="45" t="s">
        <v>106</v>
      </c>
      <c r="L51" s="45" t="s">
        <v>115</v>
      </c>
      <c r="M51" s="47" t="s">
        <v>51</v>
      </c>
      <c r="N51" s="9"/>
      <c r="Q51" s="59"/>
    </row>
    <row r="52" spans="1:17" ht="38.25" x14ac:dyDescent="0.25">
      <c r="A52" s="29" t="s">
        <v>149</v>
      </c>
      <c r="B52" s="32" t="s">
        <v>147</v>
      </c>
      <c r="C52" s="43" t="s">
        <v>96</v>
      </c>
      <c r="D52" s="56">
        <f t="shared" ref="D52" si="21">H52+J52</f>
        <v>60</v>
      </c>
      <c r="E52" s="47" t="s">
        <v>20</v>
      </c>
      <c r="F52" s="47" t="s">
        <v>86</v>
      </c>
      <c r="G52" s="51">
        <v>1</v>
      </c>
      <c r="H52" s="73">
        <v>60</v>
      </c>
      <c r="I52" s="51">
        <f t="shared" ref="I52" si="22">J52/D52</f>
        <v>0</v>
      </c>
      <c r="J52" s="73">
        <v>0</v>
      </c>
      <c r="K52" s="45" t="s">
        <v>115</v>
      </c>
      <c r="L52" s="45" t="s">
        <v>121</v>
      </c>
      <c r="M52" s="47" t="s">
        <v>51</v>
      </c>
      <c r="N52" s="127"/>
      <c r="Q52" s="59"/>
    </row>
    <row r="53" spans="1:17" ht="25.5" x14ac:dyDescent="0.25">
      <c r="A53" s="29" t="s">
        <v>148</v>
      </c>
      <c r="B53" s="32" t="s">
        <v>146</v>
      </c>
      <c r="C53" s="43" t="s">
        <v>96</v>
      </c>
      <c r="D53" s="56">
        <f t="shared" ref="D53" si="23">H53+J53</f>
        <v>220</v>
      </c>
      <c r="E53" s="47" t="s">
        <v>20</v>
      </c>
      <c r="F53" s="47" t="s">
        <v>86</v>
      </c>
      <c r="G53" s="51">
        <v>1</v>
      </c>
      <c r="H53" s="73">
        <v>220</v>
      </c>
      <c r="I53" s="51">
        <f t="shared" ref="I53" si="24">J53/D53</f>
        <v>0</v>
      </c>
      <c r="J53" s="73">
        <v>0</v>
      </c>
      <c r="K53" s="45" t="s">
        <v>115</v>
      </c>
      <c r="L53" s="45" t="s">
        <v>121</v>
      </c>
      <c r="M53" s="47" t="s">
        <v>51</v>
      </c>
      <c r="N53" s="127"/>
      <c r="Q53" s="59"/>
    </row>
    <row r="54" spans="1:17" ht="15" customHeight="1" x14ac:dyDescent="0.25">
      <c r="A54" s="75" t="s">
        <v>50</v>
      </c>
      <c r="B54" s="76"/>
      <c r="C54" s="77"/>
      <c r="D54" s="78"/>
      <c r="E54" s="76"/>
      <c r="F54" s="77"/>
      <c r="G54" s="78"/>
      <c r="H54" s="78"/>
      <c r="I54" s="78"/>
      <c r="J54" s="78"/>
      <c r="K54" s="76"/>
      <c r="L54" s="76"/>
      <c r="M54" s="76"/>
      <c r="N54" s="79"/>
      <c r="Q54" s="61"/>
    </row>
    <row r="55" spans="1:17" ht="38.25" x14ac:dyDescent="0.25">
      <c r="A55" s="29" t="s">
        <v>10</v>
      </c>
      <c r="B55" s="52" t="s">
        <v>110</v>
      </c>
      <c r="C55" s="41" t="s">
        <v>97</v>
      </c>
      <c r="D55" s="56">
        <f t="shared" ref="D55:D58" si="25">H55+J55</f>
        <v>10</v>
      </c>
      <c r="E55" s="47" t="s">
        <v>37</v>
      </c>
      <c r="F55" s="47" t="s">
        <v>86</v>
      </c>
      <c r="G55" s="17">
        <v>1</v>
      </c>
      <c r="H55" s="73">
        <v>10</v>
      </c>
      <c r="I55" s="51">
        <f t="shared" ref="I55:I58" si="26">J55/D55</f>
        <v>0</v>
      </c>
      <c r="J55" s="73">
        <v>0</v>
      </c>
      <c r="K55" s="45" t="s">
        <v>103</v>
      </c>
      <c r="L55" s="45" t="s">
        <v>94</v>
      </c>
      <c r="M55" s="47" t="s">
        <v>51</v>
      </c>
      <c r="N55" s="9"/>
      <c r="Q55" s="62"/>
    </row>
    <row r="56" spans="1:17" ht="25.5" x14ac:dyDescent="0.25">
      <c r="A56" s="29" t="s">
        <v>67</v>
      </c>
      <c r="B56" s="32" t="s">
        <v>79</v>
      </c>
      <c r="C56" s="41" t="s">
        <v>97</v>
      </c>
      <c r="D56" s="56">
        <f t="shared" si="25"/>
        <v>20</v>
      </c>
      <c r="E56" s="47" t="s">
        <v>37</v>
      </c>
      <c r="F56" s="47" t="s">
        <v>86</v>
      </c>
      <c r="G56" s="17">
        <v>1</v>
      </c>
      <c r="H56" s="73">
        <v>20</v>
      </c>
      <c r="I56" s="51">
        <f t="shared" si="26"/>
        <v>0</v>
      </c>
      <c r="J56" s="73">
        <v>0</v>
      </c>
      <c r="K56" s="45" t="s">
        <v>106</v>
      </c>
      <c r="L56" s="45" t="s">
        <v>115</v>
      </c>
      <c r="M56" s="47" t="s">
        <v>51</v>
      </c>
      <c r="N56" s="9"/>
      <c r="Q56" s="60"/>
    </row>
    <row r="57" spans="1:17" ht="25.5" x14ac:dyDescent="0.25">
      <c r="A57" s="29" t="s">
        <v>11</v>
      </c>
      <c r="B57" s="52" t="s">
        <v>80</v>
      </c>
      <c r="C57" s="41" t="s">
        <v>97</v>
      </c>
      <c r="D57" s="56">
        <f t="shared" si="25"/>
        <v>40</v>
      </c>
      <c r="E57" s="47" t="s">
        <v>23</v>
      </c>
      <c r="F57" s="47" t="s">
        <v>86</v>
      </c>
      <c r="G57" s="17">
        <v>1</v>
      </c>
      <c r="H57" s="73">
        <v>40</v>
      </c>
      <c r="I57" s="51">
        <f t="shared" si="26"/>
        <v>0</v>
      </c>
      <c r="J57" s="73">
        <v>0</v>
      </c>
      <c r="K57" s="45" t="s">
        <v>106</v>
      </c>
      <c r="L57" s="45" t="s">
        <v>105</v>
      </c>
      <c r="M57" s="47" t="s">
        <v>51</v>
      </c>
      <c r="N57" s="9"/>
      <c r="Q57" s="60"/>
    </row>
    <row r="58" spans="1:17" ht="25.5" x14ac:dyDescent="0.25">
      <c r="A58" s="29" t="s">
        <v>14</v>
      </c>
      <c r="B58" s="32" t="s">
        <v>89</v>
      </c>
      <c r="C58" s="41" t="s">
        <v>97</v>
      </c>
      <c r="D58" s="56">
        <f t="shared" si="25"/>
        <v>133</v>
      </c>
      <c r="E58" s="47" t="s">
        <v>37</v>
      </c>
      <c r="F58" s="47" t="s">
        <v>86</v>
      </c>
      <c r="G58" s="17">
        <v>1</v>
      </c>
      <c r="H58" s="73">
        <v>133</v>
      </c>
      <c r="I58" s="51">
        <f t="shared" si="26"/>
        <v>0</v>
      </c>
      <c r="J58" s="73">
        <v>0</v>
      </c>
      <c r="K58" s="45" t="s">
        <v>121</v>
      </c>
      <c r="L58" s="45" t="s">
        <v>111</v>
      </c>
      <c r="M58" s="47" t="s">
        <v>51</v>
      </c>
      <c r="N58" s="9"/>
      <c r="Q58" s="60"/>
    </row>
    <row r="59" spans="1:17" ht="15.75" customHeight="1" x14ac:dyDescent="0.25">
      <c r="A59" s="75" t="s">
        <v>36</v>
      </c>
      <c r="B59" s="76"/>
      <c r="C59" s="77"/>
      <c r="D59" s="78"/>
      <c r="E59" s="76"/>
      <c r="F59" s="77"/>
      <c r="G59" s="78"/>
      <c r="H59" s="78"/>
      <c r="I59" s="78"/>
      <c r="J59" s="78"/>
      <c r="K59" s="76"/>
      <c r="L59" s="76"/>
      <c r="M59" s="76"/>
      <c r="N59" s="79"/>
      <c r="Q59" s="61"/>
    </row>
    <row r="60" spans="1:17" ht="25.5" x14ac:dyDescent="0.25">
      <c r="A60" s="29" t="s">
        <v>11</v>
      </c>
      <c r="B60" s="52" t="s">
        <v>81</v>
      </c>
      <c r="C60" s="41" t="s">
        <v>98</v>
      </c>
      <c r="D60" s="56">
        <f t="shared" ref="D60:D61" si="27">H60+J60</f>
        <v>90</v>
      </c>
      <c r="E60" s="47" t="s">
        <v>37</v>
      </c>
      <c r="F60" s="47" t="s">
        <v>86</v>
      </c>
      <c r="G60" s="17">
        <v>1</v>
      </c>
      <c r="H60" s="73">
        <v>90</v>
      </c>
      <c r="I60" s="51">
        <f t="shared" ref="I60:I61" si="28">J60/D60</f>
        <v>0</v>
      </c>
      <c r="J60" s="73">
        <v>0</v>
      </c>
      <c r="K60" s="45" t="s">
        <v>115</v>
      </c>
      <c r="L60" s="45" t="s">
        <v>105</v>
      </c>
      <c r="M60" s="47" t="s">
        <v>51</v>
      </c>
      <c r="N60" s="9"/>
      <c r="Q60" s="60"/>
    </row>
    <row r="61" spans="1:17" ht="51" x14ac:dyDescent="0.25">
      <c r="A61" s="29" t="s">
        <v>14</v>
      </c>
      <c r="B61" s="52" t="s">
        <v>90</v>
      </c>
      <c r="C61" s="41" t="s">
        <v>98</v>
      </c>
      <c r="D61" s="56">
        <f t="shared" si="27"/>
        <v>37</v>
      </c>
      <c r="E61" s="47" t="s">
        <v>37</v>
      </c>
      <c r="F61" s="47" t="s">
        <v>86</v>
      </c>
      <c r="G61" s="17">
        <v>1</v>
      </c>
      <c r="H61" s="73">
        <v>37</v>
      </c>
      <c r="I61" s="51">
        <f t="shared" si="28"/>
        <v>0</v>
      </c>
      <c r="J61" s="73">
        <v>0</v>
      </c>
      <c r="K61" s="45" t="s">
        <v>105</v>
      </c>
      <c r="L61" s="36" t="s">
        <v>122</v>
      </c>
      <c r="M61" s="47" t="s">
        <v>51</v>
      </c>
      <c r="N61" s="9"/>
      <c r="Q61" s="60"/>
    </row>
    <row r="62" spans="1:17" ht="15.75" x14ac:dyDescent="0.25">
      <c r="A62" s="30" t="s">
        <v>55</v>
      </c>
      <c r="B62" s="20" t="s">
        <v>21</v>
      </c>
      <c r="C62" s="42"/>
      <c r="D62" s="14">
        <f>SUM(D47:D61)</f>
        <v>1280</v>
      </c>
      <c r="E62" s="86"/>
      <c r="F62" s="38"/>
      <c r="G62" s="19"/>
      <c r="H62" s="14">
        <f>SUM(H47:H61)</f>
        <v>1280</v>
      </c>
      <c r="I62" s="19"/>
      <c r="J62" s="14">
        <f>SUM(J47:J61)</f>
        <v>0</v>
      </c>
      <c r="K62" s="10"/>
      <c r="L62" s="10"/>
      <c r="M62" s="86"/>
      <c r="N62" s="11"/>
      <c r="Q62" s="63"/>
    </row>
    <row r="63" spans="1:17" ht="15.75" x14ac:dyDescent="0.25">
      <c r="A63" s="81" t="s">
        <v>4</v>
      </c>
      <c r="B63" s="82"/>
      <c r="C63" s="83"/>
      <c r="D63" s="82"/>
      <c r="E63" s="82"/>
      <c r="F63" s="83"/>
      <c r="G63" s="82"/>
      <c r="H63" s="82"/>
      <c r="I63" s="82"/>
      <c r="J63" s="82"/>
      <c r="K63" s="82"/>
      <c r="L63" s="82"/>
      <c r="M63" s="82"/>
      <c r="N63" s="84"/>
      <c r="Q63" s="57"/>
    </row>
    <row r="64" spans="1:17" ht="15.75" customHeight="1" x14ac:dyDescent="0.25">
      <c r="A64" s="87" t="s">
        <v>0</v>
      </c>
      <c r="B64" s="88"/>
      <c r="C64" s="89"/>
      <c r="D64" s="90"/>
      <c r="E64" s="88"/>
      <c r="F64" s="89"/>
      <c r="G64" s="90"/>
      <c r="H64" s="90"/>
      <c r="I64" s="90"/>
      <c r="J64" s="90"/>
      <c r="K64" s="88"/>
      <c r="L64" s="88"/>
      <c r="M64" s="88"/>
      <c r="N64" s="91"/>
    </row>
    <row r="65" spans="1:14" ht="26.25" customHeight="1" x14ac:dyDescent="0.25">
      <c r="A65" s="29" t="s">
        <v>57</v>
      </c>
      <c r="B65" s="52" t="s">
        <v>95</v>
      </c>
      <c r="C65" s="43" t="s">
        <v>96</v>
      </c>
      <c r="D65" s="56">
        <f t="shared" ref="D65:D68" si="29">H65+J65</f>
        <v>15</v>
      </c>
      <c r="E65" s="47" t="s">
        <v>38</v>
      </c>
      <c r="F65" s="47" t="s">
        <v>85</v>
      </c>
      <c r="G65" s="17">
        <v>0</v>
      </c>
      <c r="H65" s="73">
        <v>0</v>
      </c>
      <c r="I65" s="51">
        <f t="shared" ref="I65:I68" si="30">J65/D65</f>
        <v>1</v>
      </c>
      <c r="J65" s="73">
        <v>15</v>
      </c>
      <c r="K65" s="45" t="s">
        <v>103</v>
      </c>
      <c r="L65" s="45" t="s">
        <v>94</v>
      </c>
      <c r="M65" s="47" t="s">
        <v>51</v>
      </c>
      <c r="N65" s="9"/>
    </row>
    <row r="66" spans="1:14" ht="25.5" x14ac:dyDescent="0.25">
      <c r="A66" s="29" t="s">
        <v>56</v>
      </c>
      <c r="B66" s="52" t="s">
        <v>72</v>
      </c>
      <c r="C66" s="43" t="s">
        <v>96</v>
      </c>
      <c r="D66" s="56">
        <f t="shared" si="29"/>
        <v>33</v>
      </c>
      <c r="E66" s="47" t="s">
        <v>87</v>
      </c>
      <c r="F66" s="47" t="s">
        <v>86</v>
      </c>
      <c r="G66" s="51">
        <v>1</v>
      </c>
      <c r="H66" s="73">
        <v>33</v>
      </c>
      <c r="I66" s="51">
        <f t="shared" si="30"/>
        <v>0</v>
      </c>
      <c r="J66" s="73">
        <v>0</v>
      </c>
      <c r="K66" s="45" t="s">
        <v>94</v>
      </c>
      <c r="L66" s="45" t="s">
        <v>112</v>
      </c>
      <c r="M66" s="47" t="s">
        <v>51</v>
      </c>
      <c r="N66" s="9"/>
    </row>
    <row r="67" spans="1:14" ht="25.5" x14ac:dyDescent="0.25">
      <c r="A67" s="29" t="s">
        <v>15</v>
      </c>
      <c r="B67" s="52" t="s">
        <v>84</v>
      </c>
      <c r="C67" s="43" t="s">
        <v>96</v>
      </c>
      <c r="D67" s="56">
        <f t="shared" si="29"/>
        <v>124</v>
      </c>
      <c r="E67" s="47" t="s">
        <v>28</v>
      </c>
      <c r="F67" s="47" t="s">
        <v>86</v>
      </c>
      <c r="G67" s="17">
        <v>1</v>
      </c>
      <c r="H67" s="73">
        <v>124</v>
      </c>
      <c r="I67" s="51">
        <f t="shared" si="30"/>
        <v>0</v>
      </c>
      <c r="J67" s="73">
        <v>0</v>
      </c>
      <c r="K67" s="45" t="s">
        <v>103</v>
      </c>
      <c r="L67" s="45" t="s">
        <v>111</v>
      </c>
      <c r="M67" s="47" t="s">
        <v>51</v>
      </c>
      <c r="N67" s="74"/>
    </row>
    <row r="68" spans="1:14" ht="51" x14ac:dyDescent="0.25">
      <c r="A68" s="29" t="s">
        <v>17</v>
      </c>
      <c r="B68" s="52" t="s">
        <v>73</v>
      </c>
      <c r="C68" s="43" t="s">
        <v>96</v>
      </c>
      <c r="D68" s="56">
        <f t="shared" si="29"/>
        <v>49.8</v>
      </c>
      <c r="E68" s="47" t="s">
        <v>87</v>
      </c>
      <c r="F68" s="47" t="s">
        <v>86</v>
      </c>
      <c r="G68" s="17">
        <v>1</v>
      </c>
      <c r="H68" s="73">
        <v>49.8</v>
      </c>
      <c r="I68" s="51">
        <f t="shared" si="30"/>
        <v>0</v>
      </c>
      <c r="J68" s="73">
        <v>0</v>
      </c>
      <c r="K68" s="45" t="s">
        <v>94</v>
      </c>
      <c r="L68" s="45" t="s">
        <v>112</v>
      </c>
      <c r="M68" s="47" t="s">
        <v>51</v>
      </c>
      <c r="N68" s="9"/>
    </row>
    <row r="69" spans="1:14" ht="15.75" customHeight="1" x14ac:dyDescent="0.25">
      <c r="A69" s="75" t="s">
        <v>50</v>
      </c>
      <c r="B69" s="76"/>
      <c r="C69" s="77"/>
      <c r="D69" s="78"/>
      <c r="E69" s="76"/>
      <c r="F69" s="77"/>
      <c r="G69" s="78"/>
      <c r="H69" s="78"/>
      <c r="I69" s="78"/>
      <c r="J69" s="78"/>
      <c r="K69" s="76"/>
      <c r="L69" s="76"/>
      <c r="M69" s="76"/>
      <c r="N69" s="79"/>
    </row>
    <row r="70" spans="1:14" ht="86.45" customHeight="1" x14ac:dyDescent="0.25">
      <c r="A70" s="29" t="s">
        <v>56</v>
      </c>
      <c r="B70" s="52" t="s">
        <v>124</v>
      </c>
      <c r="C70" s="41" t="s">
        <v>97</v>
      </c>
      <c r="D70" s="56">
        <f t="shared" ref="D70:D74" si="31">H70+J70</f>
        <v>60</v>
      </c>
      <c r="E70" s="47" t="s">
        <v>37</v>
      </c>
      <c r="F70" s="47" t="s">
        <v>86</v>
      </c>
      <c r="G70" s="49">
        <f>H70/D70</f>
        <v>0.46666666666666667</v>
      </c>
      <c r="H70" s="73">
        <v>28</v>
      </c>
      <c r="I70" s="51">
        <f t="shared" ref="I70:I74" si="32">J70/D70</f>
        <v>0.53333333333333333</v>
      </c>
      <c r="J70" s="73">
        <v>32</v>
      </c>
      <c r="K70" s="45" t="s">
        <v>94</v>
      </c>
      <c r="L70" s="45" t="s">
        <v>105</v>
      </c>
      <c r="M70" s="47" t="s">
        <v>51</v>
      </c>
      <c r="N70" s="9"/>
    </row>
    <row r="71" spans="1:14" ht="38.25" x14ac:dyDescent="0.25">
      <c r="A71" s="29" t="s">
        <v>15</v>
      </c>
      <c r="B71" s="52" t="s">
        <v>154</v>
      </c>
      <c r="C71" s="41" t="s">
        <v>97</v>
      </c>
      <c r="D71" s="56">
        <f t="shared" si="31"/>
        <v>30</v>
      </c>
      <c r="E71" s="47" t="s">
        <v>37</v>
      </c>
      <c r="F71" s="47" t="s">
        <v>86</v>
      </c>
      <c r="G71" s="17">
        <v>1</v>
      </c>
      <c r="H71" s="73">
        <v>30</v>
      </c>
      <c r="I71" s="51">
        <f t="shared" si="32"/>
        <v>0</v>
      </c>
      <c r="J71" s="73">
        <v>0</v>
      </c>
      <c r="K71" s="45" t="s">
        <v>103</v>
      </c>
      <c r="L71" s="45" t="s">
        <v>106</v>
      </c>
      <c r="M71" s="47" t="s">
        <v>51</v>
      </c>
      <c r="N71" s="9"/>
    </row>
    <row r="72" spans="1:14" ht="25.5" x14ac:dyDescent="0.25">
      <c r="A72" s="29" t="s">
        <v>16</v>
      </c>
      <c r="B72" s="34" t="s">
        <v>102</v>
      </c>
      <c r="C72" s="41" t="s">
        <v>97</v>
      </c>
      <c r="D72" s="56">
        <f t="shared" si="31"/>
        <v>11.8</v>
      </c>
      <c r="E72" s="47" t="s">
        <v>37</v>
      </c>
      <c r="F72" s="47" t="s">
        <v>86</v>
      </c>
      <c r="G72" s="17">
        <v>1</v>
      </c>
      <c r="H72" s="73">
        <v>11.8</v>
      </c>
      <c r="I72" s="51">
        <f t="shared" si="32"/>
        <v>0</v>
      </c>
      <c r="J72" s="73">
        <v>0</v>
      </c>
      <c r="K72" s="45" t="s">
        <v>103</v>
      </c>
      <c r="L72" s="45" t="s">
        <v>94</v>
      </c>
      <c r="M72" s="47" t="s">
        <v>51</v>
      </c>
      <c r="N72" s="9"/>
    </row>
    <row r="73" spans="1:14" ht="45" customHeight="1" x14ac:dyDescent="0.25">
      <c r="A73" s="29" t="s">
        <v>17</v>
      </c>
      <c r="B73" s="52" t="s">
        <v>107</v>
      </c>
      <c r="C73" s="41" t="s">
        <v>97</v>
      </c>
      <c r="D73" s="56">
        <f t="shared" si="31"/>
        <v>21</v>
      </c>
      <c r="E73" s="47" t="s">
        <v>38</v>
      </c>
      <c r="F73" s="47" t="s">
        <v>85</v>
      </c>
      <c r="G73" s="17">
        <v>0</v>
      </c>
      <c r="H73" s="73">
        <v>0</v>
      </c>
      <c r="I73" s="51">
        <f t="shared" si="32"/>
        <v>1</v>
      </c>
      <c r="J73" s="73">
        <v>21</v>
      </c>
      <c r="K73" s="45" t="s">
        <v>103</v>
      </c>
      <c r="L73" s="45" t="s">
        <v>106</v>
      </c>
      <c r="M73" s="47" t="s">
        <v>51</v>
      </c>
      <c r="N73" s="9"/>
    </row>
    <row r="74" spans="1:14" x14ac:dyDescent="0.25">
      <c r="A74" s="6" t="s">
        <v>18</v>
      </c>
      <c r="B74" s="52" t="s">
        <v>126</v>
      </c>
      <c r="C74" s="41" t="s">
        <v>97</v>
      </c>
      <c r="D74" s="56">
        <f t="shared" si="31"/>
        <v>35.4</v>
      </c>
      <c r="E74" s="47" t="s">
        <v>37</v>
      </c>
      <c r="F74" s="47" t="s">
        <v>86</v>
      </c>
      <c r="G74" s="17">
        <v>1</v>
      </c>
      <c r="H74" s="73">
        <v>35.4</v>
      </c>
      <c r="I74" s="51">
        <f t="shared" si="32"/>
        <v>0</v>
      </c>
      <c r="J74" s="73">
        <v>0</v>
      </c>
      <c r="K74" s="45" t="s">
        <v>103</v>
      </c>
      <c r="L74" s="45" t="s">
        <v>105</v>
      </c>
      <c r="M74" s="47" t="s">
        <v>51</v>
      </c>
      <c r="N74" s="9"/>
    </row>
    <row r="75" spans="1:14" ht="15.75" x14ac:dyDescent="0.25">
      <c r="A75" s="30" t="s">
        <v>55</v>
      </c>
      <c r="B75" s="20" t="s">
        <v>22</v>
      </c>
      <c r="C75" s="42"/>
      <c r="D75" s="21">
        <f>SUM(D65:D74)</f>
        <v>380</v>
      </c>
      <c r="E75" s="10"/>
      <c r="F75" s="10"/>
      <c r="G75" s="19"/>
      <c r="H75" s="21">
        <f>SUM(H65:H74)</f>
        <v>312</v>
      </c>
      <c r="I75" s="19"/>
      <c r="J75" s="21">
        <f>SUM(J65:J74)</f>
        <v>68</v>
      </c>
      <c r="K75" s="10"/>
      <c r="L75" s="10"/>
      <c r="M75" s="10"/>
      <c r="N75" s="11"/>
    </row>
    <row r="76" spans="1:14" ht="15.75" x14ac:dyDescent="0.25">
      <c r="A76" s="87" t="s">
        <v>0</v>
      </c>
      <c r="B76" s="88"/>
      <c r="C76" s="89"/>
      <c r="D76" s="90"/>
      <c r="E76" s="88"/>
      <c r="F76" s="89"/>
      <c r="G76" s="90"/>
      <c r="H76" s="90"/>
      <c r="I76" s="90"/>
      <c r="J76" s="90"/>
      <c r="K76" s="88"/>
      <c r="L76" s="88"/>
      <c r="M76" s="88"/>
      <c r="N76" s="91"/>
    </row>
    <row r="77" spans="1:14" ht="27.6" customHeight="1" x14ac:dyDescent="0.25">
      <c r="A77" s="46" t="s">
        <v>30</v>
      </c>
      <c r="B77" s="2" t="s">
        <v>34</v>
      </c>
      <c r="C77" s="43" t="s">
        <v>96</v>
      </c>
      <c r="D77" s="53">
        <f t="shared" ref="D77" si="33">H77+J77</f>
        <v>125</v>
      </c>
      <c r="E77" s="47" t="s">
        <v>20</v>
      </c>
      <c r="F77" s="47" t="s">
        <v>86</v>
      </c>
      <c r="G77" s="17">
        <v>1</v>
      </c>
      <c r="H77" s="73">
        <v>125</v>
      </c>
      <c r="I77" s="51">
        <f t="shared" ref="I77" si="34">J77/D77</f>
        <v>0</v>
      </c>
      <c r="J77" s="73">
        <v>0</v>
      </c>
      <c r="K77" s="36" t="s">
        <v>88</v>
      </c>
      <c r="L77" s="36" t="s">
        <v>111</v>
      </c>
      <c r="M77" s="102" t="s">
        <v>153</v>
      </c>
      <c r="N77" s="9"/>
    </row>
    <row r="78" spans="1:14" ht="21.6" customHeight="1" x14ac:dyDescent="0.3">
      <c r="A78" s="22"/>
      <c r="B78" s="25" t="s">
        <v>33</v>
      </c>
      <c r="C78" s="5"/>
      <c r="D78" s="26">
        <f>D21+D38+D44+D62+D75+D77</f>
        <v>11625</v>
      </c>
      <c r="E78" s="23"/>
      <c r="F78" s="23"/>
      <c r="G78" s="16"/>
      <c r="H78" s="26">
        <f>H21+H38+H44+H62+H75+H77</f>
        <v>10000</v>
      </c>
      <c r="I78" s="26">
        <f t="shared" ref="I78:J78" si="35">I21+I38+I44+I62+I75+I77</f>
        <v>0</v>
      </c>
      <c r="J78" s="26">
        <f t="shared" si="35"/>
        <v>1625</v>
      </c>
      <c r="K78" s="23"/>
      <c r="L78" s="23"/>
      <c r="M78" s="23"/>
      <c r="N78" s="24"/>
    </row>
    <row r="79" spans="1:14" x14ac:dyDescent="0.3">
      <c r="H79" s="103"/>
      <c r="J79" s="103"/>
    </row>
    <row r="80" spans="1:14" x14ac:dyDescent="0.3">
      <c r="H80" s="103"/>
      <c r="J80" s="104"/>
    </row>
    <row r="81" spans="3:8" x14ac:dyDescent="0.3">
      <c r="H81" s="125"/>
    </row>
    <row r="82" spans="3:8" x14ac:dyDescent="0.3">
      <c r="H82" s="125"/>
    </row>
    <row r="83" spans="3:8" x14ac:dyDescent="0.3">
      <c r="H83" s="125"/>
    </row>
    <row r="84" spans="3:8" x14ac:dyDescent="0.3">
      <c r="H84" s="125"/>
    </row>
    <row r="87" spans="3:8" x14ac:dyDescent="0.3">
      <c r="C87" s="1"/>
      <c r="D87" s="1"/>
    </row>
  </sheetData>
  <mergeCells count="11">
    <mergeCell ref="A1:N1"/>
    <mergeCell ref="A2:N2"/>
    <mergeCell ref="A3:A4"/>
    <mergeCell ref="B3:B4"/>
    <mergeCell ref="D3:D4"/>
    <mergeCell ref="E3:E4"/>
    <mergeCell ref="F3:F4"/>
    <mergeCell ref="M3:M4"/>
    <mergeCell ref="N3:N4"/>
    <mergeCell ref="K3:L3"/>
    <mergeCell ref="G3:J3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65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38322542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2147/OC-BR</Approval_x0020_Number>
    <Document_x0020_Author xmlns="9c571b2f-e523-4ab2-ba2e-09e151a03ef4">Radaelli, Vanderleia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2013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BR-L1020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Plan&lt;/USER_STAGE&gt;&lt;PD_OBJ_TYPE&gt;0&lt;/PD_OBJ_TYPE&gt;&lt;MAKERECORD&gt;N&lt;/MAKERECORD&gt;&lt;PD_FILEPT_NO&gt;PO-BR-L1030-GS&lt;/PD_FILEPT_NO&gt;&lt;/Data&gt;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94470D41ED1B74CAFF60C9F1AFFA30D" ma:contentTypeVersion="0" ma:contentTypeDescription="A content type to manage public (operations) IDB documents" ma:contentTypeScope="" ma:versionID="6101e4b8a0efae68c28b935e0dbf1dc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C33330-5473-4A29-930D-ED989F23EBEA}"/>
</file>

<file path=customXml/itemProps2.xml><?xml version="1.0" encoding="utf-8"?>
<ds:datastoreItem xmlns:ds="http://schemas.openxmlformats.org/officeDocument/2006/customXml" ds:itemID="{291E1747-4A03-434E-9858-85DD3A71556A}"/>
</file>

<file path=customXml/itemProps3.xml><?xml version="1.0" encoding="utf-8"?>
<ds:datastoreItem xmlns:ds="http://schemas.openxmlformats.org/officeDocument/2006/customXml" ds:itemID="{90B8B12A-7D55-47BA-9F1C-73304DA83157}"/>
</file>

<file path=customXml/itemProps4.xml><?xml version="1.0" encoding="utf-8"?>
<ds:datastoreItem xmlns:ds="http://schemas.openxmlformats.org/officeDocument/2006/customXml" ds:itemID="{0B7C859C-4B55-4C99-8520-4EBB5D8E84AA}"/>
</file>

<file path=customXml/itemProps5.xml><?xml version="1.0" encoding="utf-8"?>
<ds:datastoreItem xmlns:ds="http://schemas.openxmlformats.org/officeDocument/2006/customXml" ds:itemID="{41A90F8A-E928-4F2B-99B9-D1DB9C4986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Plano de Aquisições_2014-2015</vt:lpstr>
      <vt:lpstr>' Plano de Aquisições_2014-2015'!Print_Area</vt:lpstr>
      <vt:lpstr>' Plano de Aquisições_2014-2015'!Print_Titles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Aquisições_</dc:title>
  <dc:creator>wwcca</dc:creator>
  <cp:lastModifiedBy>Test</cp:lastModifiedBy>
  <cp:lastPrinted>2013-12-06T20:00:09Z</cp:lastPrinted>
  <dcterms:created xsi:type="dcterms:W3CDTF">2012-01-27T17:39:29Z</dcterms:created>
  <dcterms:modified xsi:type="dcterms:W3CDTF">2013-12-17T17:30:26Z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0x01010046CF21643EE8D14686A648AA6DAD089200D94470D41ED1B74CAFF60C9F1AFFA30D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