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5.xml" ContentType="application/vnd.openxmlformats-officedocument.customXmlProperties+xml"/>
  <Override PartName="/customXml/itemProps4.xml" ContentType="application/vnd.openxmlformats-officedocument.customXm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126"/>
  <workbookPr defaultThemeVersion="166925"/>
  <mc:AlternateContent xmlns:mc="http://schemas.openxmlformats.org/markup-compatibility/2006">
    <mc:Choice Requires="x15">
      <x15ac:absPath xmlns:x15ac="http://schemas.microsoft.com/office/spreadsheetml/2010/11/ac" url="C:\Users\rochelles\Documents\"/>
    </mc:Choice>
  </mc:AlternateContent>
  <xr:revisionPtr revIDLastSave="0" documentId="8_{D092C555-B37C-4AD8-BD7C-390613143AEE}" xr6:coauthVersionLast="31" xr6:coauthVersionMax="31" xr10:uidLastSave="{00000000-0000-0000-0000-000000000000}"/>
  <bookViews>
    <workbookView xWindow="0" yWindow="0" windowWidth="28800" windowHeight="12225" xr2:uid="{26A53EC6-275E-42D5-8C50-9D2CE7E71983}"/>
  </bookViews>
  <sheets>
    <sheet name="Procurement Plan" sheetId="1" r:id="rId1"/>
  </sheets>
  <definedNames>
    <definedName name="_xlnm.Print_Area" localSheetId="0">'Procurement Plan'!$A$4:$L$41</definedName>
  </definedNames>
  <calcPr calcId="17901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9" i="1" l="1"/>
  <c r="D38" i="1"/>
  <c r="D37" i="1"/>
  <c r="D36" i="1"/>
  <c r="D35" i="1"/>
  <c r="D34" i="1"/>
  <c r="D33" i="1"/>
  <c r="D29" i="1"/>
  <c r="D28" i="1"/>
  <c r="D27" i="1"/>
  <c r="D26" i="1"/>
  <c r="D25" i="1"/>
  <c r="D24" i="1"/>
  <c r="D23" i="1"/>
  <c r="D22" i="1"/>
  <c r="D18" i="1"/>
  <c r="D17" i="1"/>
  <c r="D16" i="1"/>
  <c r="D15" i="1"/>
  <c r="D14" i="1"/>
  <c r="D13" i="1"/>
  <c r="D12" i="1"/>
  <c r="D11" i="1"/>
  <c r="D10" i="1"/>
  <c r="D9" i="1"/>
  <c r="D41" i="1" s="1"/>
</calcChain>
</file>

<file path=xl/sharedStrings.xml><?xml version="1.0" encoding="utf-8"?>
<sst xmlns="http://schemas.openxmlformats.org/spreadsheetml/2006/main" count="123" uniqueCount="67">
  <si>
    <t>PROCUREMENT PLAN</t>
  </si>
  <si>
    <t>Project Name: Technical Support to Reduce Teenage Pregnancy</t>
  </si>
  <si>
    <t>Project Number: ATN/OC-15957-JA</t>
  </si>
  <si>
    <t>FROM April 2018 to December 2019</t>
  </si>
  <si>
    <t>FROM __JAN/2018______ (month/year) to _JUN/2019_________ (month/year)</t>
  </si>
  <si>
    <t>Ref. No. 1</t>
  </si>
  <si>
    <t>Comp.
No.</t>
  </si>
  <si>
    <t>Description of and Component of procurement contract</t>
  </si>
  <si>
    <t>Indicative cost  (US$)</t>
  </si>
  <si>
    <r>
      <t xml:space="preserve">Procurement Selection method </t>
    </r>
    <r>
      <rPr>
        <b/>
        <vertAlign val="superscript"/>
        <sz val="8"/>
        <color indexed="8"/>
        <rFont val="Calibri"/>
        <family val="2"/>
      </rPr>
      <t>2</t>
    </r>
    <r>
      <rPr>
        <b/>
        <sz val="8"/>
        <color indexed="8"/>
        <rFont val="Calibri"/>
        <family val="2"/>
      </rPr>
      <t xml:space="preserve"> </t>
    </r>
  </si>
  <si>
    <t>Review 
(ex-ante or ex-post)</t>
  </si>
  <si>
    <t>Source of financing 
and percentage</t>
  </si>
  <si>
    <t>Estimated Dates</t>
  </si>
  <si>
    <t>Actual dates</t>
  </si>
  <si>
    <r>
      <t xml:space="preserve">Status </t>
    </r>
    <r>
      <rPr>
        <b/>
        <vertAlign val="superscript"/>
        <sz val="8"/>
        <color indexed="8"/>
        <rFont val="Calibri"/>
        <family val="2"/>
      </rPr>
      <t xml:space="preserve">4
</t>
    </r>
    <r>
      <rPr>
        <b/>
        <sz val="8"/>
        <color indexed="8"/>
        <rFont val="Calibri"/>
        <family val="2"/>
      </rPr>
      <t>(pending; 
in process; awarded; cancelled)</t>
    </r>
  </si>
  <si>
    <t>Comments</t>
  </si>
  <si>
    <t>IDB %</t>
  </si>
  <si>
    <t>Local/Other %</t>
  </si>
  <si>
    <t>Publication of specific procurement notice</t>
  </si>
  <si>
    <t>Completion of Contract</t>
  </si>
  <si>
    <t>GOODS</t>
  </si>
  <si>
    <t>Layout and Printing of ASRH Manual</t>
  </si>
  <si>
    <t>Shopping</t>
  </si>
  <si>
    <t>ex-post</t>
  </si>
  <si>
    <t>Layout and Printing of ASRH Toolkit</t>
  </si>
  <si>
    <t>Procure stationery and office supplies</t>
  </si>
  <si>
    <t>Social Media Materials</t>
  </si>
  <si>
    <t>Stationery for Validation and stakeholders' Workshop</t>
  </si>
  <si>
    <t>Stakeholder Workshop Materials</t>
  </si>
  <si>
    <t>Procure Jadelle Implants</t>
  </si>
  <si>
    <t>DC</t>
  </si>
  <si>
    <t>ex-ante</t>
  </si>
  <si>
    <t>In process</t>
  </si>
  <si>
    <t>Quote requested from supplier</t>
  </si>
  <si>
    <t>Procure Branded Condoms</t>
  </si>
  <si>
    <t>Procure Pregnancy Kits</t>
  </si>
  <si>
    <t>Branded novelties</t>
  </si>
  <si>
    <t xml:space="preserve"> </t>
  </si>
  <si>
    <t>NON-CONSULTING SERVICES</t>
  </si>
  <si>
    <t>Advert Placement for consultant to develop ASRH manual and toolkit</t>
  </si>
  <si>
    <t>Draft TOR reviewed by IDB</t>
  </si>
  <si>
    <t>Advert Placement for consultant to pretest ASRH manual and toolkit</t>
  </si>
  <si>
    <t>Advert Placement for consultant to develop social media campaign</t>
  </si>
  <si>
    <t>Draft TOR prepared to be reviewed by project Steering Committee</t>
  </si>
  <si>
    <t>ASRH Workshop - Venue and Refreshments</t>
  </si>
  <si>
    <t>ASRH Workshop - Transportation</t>
  </si>
  <si>
    <t>Public Awareness Sessions - Venue and Refreshments</t>
  </si>
  <si>
    <t>Advert Placement for Monitoring and Evaluation Consultant</t>
  </si>
  <si>
    <t>Advert Placement for Project Financial Audit</t>
  </si>
  <si>
    <t>CONSULTING SERVICES</t>
  </si>
  <si>
    <t>Administrative Support (Procurement/DHHP/Finance/AdminComm)</t>
  </si>
  <si>
    <t>QCNI</t>
  </si>
  <si>
    <t>N/A</t>
  </si>
  <si>
    <t>Administrative Support within NFPB to include component persons within the project to Procurement/DHPP/Admin/Finance/Comm). Correspondence submitted to IDB dated July 7, 2017 regarding level of effort of this team member. Letter requesting IDB's permission to pay for the effort from project funds submitted on November 21, 2017.</t>
  </si>
  <si>
    <t>Consultant to develop the ASRH manual and accompanying toolkit</t>
  </si>
  <si>
    <t>Consultant to conduct pre-testing of ASRH manual and toolkit</t>
  </si>
  <si>
    <t>Consultant to develop a social media campaign</t>
  </si>
  <si>
    <t>Personnel to insert and remove Jadelle</t>
  </si>
  <si>
    <t xml:space="preserve">The team that works with the Women's Health Network to insert these types of contraceptives will be engaged </t>
  </si>
  <si>
    <t>Monitoring and Evaluation</t>
  </si>
  <si>
    <t>QCS</t>
  </si>
  <si>
    <t>Financial Audit</t>
  </si>
  <si>
    <r>
      <t>1</t>
    </r>
    <r>
      <rPr>
        <sz val="8"/>
        <rFont val="Calibri"/>
        <family val="2"/>
      </rPr>
      <t xml:space="preserve">  If there are a number of similar individual contracts to be executed in different places or at different times, these can be grouped together under a single heading, with an explanation in the comments column, indicating the average individual amount and the period during which the contracts would be executed. For example: an education project that includes school construction might include an item labeled “School Construction” for an estimated cost of US$20 million and an explanation under the Comments column such as this: “This item encompasses some 200 contracts for school construction averaging US$100,000 each, to be awarded individually by the participating municipal governments over a three-year period between January 2006 and December 2008.”</t>
    </r>
  </si>
  <si>
    <r>
      <t>2</t>
    </r>
    <r>
      <rPr>
        <sz val="8"/>
        <rFont val="Calibri"/>
        <family val="2"/>
      </rPr>
      <t xml:space="preserve"> </t>
    </r>
    <r>
      <rPr>
        <b/>
        <sz val="8"/>
        <rFont val="Calibri"/>
        <family val="2"/>
      </rPr>
      <t xml:space="preserve"> </t>
    </r>
    <r>
      <rPr>
        <b/>
        <u/>
        <sz val="8"/>
        <rFont val="Calibri"/>
        <family val="2"/>
      </rPr>
      <t>Goods and Works</t>
    </r>
    <r>
      <rPr>
        <sz val="8"/>
        <rFont val="Calibri"/>
        <family val="2"/>
      </rPr>
      <t xml:space="preserve">: </t>
    </r>
    <r>
      <rPr>
        <b/>
        <sz val="8"/>
        <rFont val="Calibri"/>
        <family val="2"/>
      </rPr>
      <t>ICB</t>
    </r>
    <r>
      <rPr>
        <sz val="8"/>
        <rFont val="Calibri"/>
        <family val="2"/>
      </rPr>
      <t xml:space="preserve">: International competitive bidding; </t>
    </r>
    <r>
      <rPr>
        <b/>
        <sz val="8"/>
        <rFont val="Calibri"/>
        <family val="2"/>
      </rPr>
      <t>LIB</t>
    </r>
    <r>
      <rPr>
        <sz val="8"/>
        <rFont val="Calibri"/>
        <family val="2"/>
      </rPr>
      <t xml:space="preserve">: limited international bidding; </t>
    </r>
    <r>
      <rPr>
        <b/>
        <sz val="8"/>
        <rFont val="Calibri"/>
        <family val="2"/>
      </rPr>
      <t>NCB</t>
    </r>
    <r>
      <rPr>
        <sz val="8"/>
        <rFont val="Calibri"/>
        <family val="2"/>
      </rPr>
      <t xml:space="preserve">: national competitive bidding; </t>
    </r>
    <r>
      <rPr>
        <b/>
        <sz val="8"/>
        <rFont val="Calibri"/>
        <family val="2"/>
      </rPr>
      <t>PC</t>
    </r>
    <r>
      <rPr>
        <sz val="8"/>
        <rFont val="Calibri"/>
        <family val="2"/>
      </rPr>
      <t xml:space="preserve">: price comparison; </t>
    </r>
    <r>
      <rPr>
        <b/>
        <sz val="8"/>
        <rFont val="Calibri"/>
        <family val="2"/>
      </rPr>
      <t>DC</t>
    </r>
    <r>
      <rPr>
        <sz val="8"/>
        <rFont val="Calibri"/>
        <family val="2"/>
      </rPr>
      <t xml:space="preserve">: direct contracting; </t>
    </r>
    <r>
      <rPr>
        <b/>
        <sz val="8"/>
        <rFont val="Calibri"/>
        <family val="2"/>
      </rPr>
      <t>FA</t>
    </r>
    <r>
      <rPr>
        <sz val="8"/>
        <rFont val="Calibri"/>
        <family val="2"/>
      </rPr>
      <t xml:space="preserve">: force account; </t>
    </r>
    <r>
      <rPr>
        <b/>
        <sz val="8"/>
        <rFont val="Calibri"/>
        <family val="2"/>
      </rPr>
      <t>PSA</t>
    </r>
    <r>
      <rPr>
        <sz val="8"/>
        <rFont val="Calibri"/>
        <family val="2"/>
      </rPr>
      <t xml:space="preserve">: Procurement through specialized agencies; </t>
    </r>
    <r>
      <rPr>
        <b/>
        <sz val="8"/>
        <rFont val="Calibri"/>
        <family val="2"/>
      </rPr>
      <t>PAs</t>
    </r>
    <r>
      <rPr>
        <sz val="8"/>
        <rFont val="Calibri"/>
        <family val="2"/>
      </rPr>
      <t xml:space="preserve">: Procurement agents; </t>
    </r>
    <r>
      <rPr>
        <b/>
        <sz val="8"/>
        <rFont val="Calibri"/>
        <family val="2"/>
      </rPr>
      <t>IA</t>
    </r>
    <r>
      <rPr>
        <sz val="8"/>
        <rFont val="Calibri"/>
        <family val="2"/>
      </rPr>
      <t xml:space="preserve">: Inspection agents; </t>
    </r>
    <r>
      <rPr>
        <b/>
        <sz val="8"/>
        <rFont val="Calibri"/>
        <family val="2"/>
      </rPr>
      <t>PLFI</t>
    </r>
    <r>
      <rPr>
        <sz val="8"/>
        <rFont val="Calibri"/>
        <family val="2"/>
      </rPr>
      <t xml:space="preserve">: Procurement in loans to financial intermediaries; </t>
    </r>
    <r>
      <rPr>
        <b/>
        <sz val="8"/>
        <rFont val="Calibri"/>
        <family val="2"/>
      </rPr>
      <t>BOO/BOT/BOOT</t>
    </r>
    <r>
      <rPr>
        <sz val="8"/>
        <rFont val="Calibri"/>
        <family val="2"/>
      </rPr>
      <t xml:space="preserve">: Build, own, operate/build, operate, transfer/build, own, operate, transfer; </t>
    </r>
    <r>
      <rPr>
        <b/>
        <sz val="8"/>
        <rFont val="Calibri"/>
        <family val="2"/>
      </rPr>
      <t>PBP</t>
    </r>
    <r>
      <rPr>
        <sz val="8"/>
        <rFont val="Calibri"/>
        <family val="2"/>
      </rPr>
      <t xml:space="preserve">: Performance-based procurement; </t>
    </r>
    <r>
      <rPr>
        <b/>
        <sz val="8"/>
        <rFont val="Calibri"/>
        <family val="2"/>
      </rPr>
      <t>PLGB</t>
    </r>
    <r>
      <rPr>
        <sz val="8"/>
        <rFont val="Calibri"/>
        <family val="2"/>
      </rPr>
      <t xml:space="preserve">: Procurement under loans guaranteed by the Bank; </t>
    </r>
    <r>
      <rPr>
        <b/>
        <sz val="8"/>
        <rFont val="Calibri"/>
        <family val="2"/>
      </rPr>
      <t>PCP</t>
    </r>
    <r>
      <rPr>
        <sz val="8"/>
        <rFont val="Calibri"/>
        <family val="2"/>
      </rPr>
      <t xml:space="preserve">: Community participation procurement; </t>
    </r>
    <r>
      <rPr>
        <b/>
        <u/>
        <sz val="8"/>
        <rFont val="Calibri"/>
        <family val="2"/>
      </rPr>
      <t>Consulting Firms</t>
    </r>
    <r>
      <rPr>
        <b/>
        <sz val="8"/>
        <rFont val="Calibri"/>
        <family val="2"/>
      </rPr>
      <t>:</t>
    </r>
    <r>
      <rPr>
        <sz val="8"/>
        <rFont val="Calibri"/>
        <family val="2"/>
      </rPr>
      <t xml:space="preserve">  </t>
    </r>
    <r>
      <rPr>
        <b/>
        <sz val="8"/>
        <rFont val="Calibri"/>
        <family val="2"/>
      </rPr>
      <t>QCBS</t>
    </r>
    <r>
      <rPr>
        <sz val="8"/>
        <rFont val="Calibri"/>
        <family val="2"/>
      </rPr>
      <t xml:space="preserve">: Quality- and cost-based selection; </t>
    </r>
    <r>
      <rPr>
        <b/>
        <sz val="8"/>
        <rFont val="Calibri"/>
        <family val="2"/>
      </rPr>
      <t>QBS</t>
    </r>
    <r>
      <rPr>
        <sz val="8"/>
        <rFont val="Calibri"/>
        <family val="2"/>
      </rPr>
      <t xml:space="preserve">: Quality-based selection; </t>
    </r>
    <r>
      <rPr>
        <b/>
        <sz val="8"/>
        <rFont val="Calibri"/>
        <family val="2"/>
      </rPr>
      <t>FBS</t>
    </r>
    <r>
      <rPr>
        <sz val="8"/>
        <rFont val="Calibri"/>
        <family val="2"/>
      </rPr>
      <t xml:space="preserve">: Selection under a fixed budget; </t>
    </r>
    <r>
      <rPr>
        <b/>
        <sz val="8"/>
        <rFont val="Calibri"/>
        <family val="2"/>
      </rPr>
      <t>LCS</t>
    </r>
    <r>
      <rPr>
        <sz val="8"/>
        <rFont val="Calibri"/>
        <family val="2"/>
      </rPr>
      <t xml:space="preserve">: Least-cost selection; </t>
    </r>
    <r>
      <rPr>
        <b/>
        <sz val="8"/>
        <rFont val="Calibri"/>
        <family val="2"/>
      </rPr>
      <t>CQS</t>
    </r>
    <r>
      <rPr>
        <sz val="8"/>
        <rFont val="Calibri"/>
        <family val="2"/>
      </rPr>
      <t xml:space="preserve">: Selection based on the consultants’ qualifications; </t>
    </r>
    <r>
      <rPr>
        <b/>
        <sz val="8"/>
        <rFont val="Calibri"/>
        <family val="2"/>
      </rPr>
      <t>SSS</t>
    </r>
    <r>
      <rPr>
        <sz val="8"/>
        <rFont val="Calibri"/>
        <family val="2"/>
      </rPr>
      <t xml:space="preserve">: Single-source selection; </t>
    </r>
    <r>
      <rPr>
        <b/>
        <u/>
        <sz val="8"/>
        <rFont val="Calibri"/>
        <family val="2"/>
      </rPr>
      <t>Individual Consultants</t>
    </r>
    <r>
      <rPr>
        <b/>
        <sz val="8"/>
        <rFont val="Calibri"/>
        <family val="2"/>
      </rPr>
      <t>:</t>
    </r>
    <r>
      <rPr>
        <sz val="8"/>
        <rFont val="Calibri"/>
        <family val="2"/>
      </rPr>
      <t xml:space="preserve"> </t>
    </r>
    <r>
      <rPr>
        <b/>
        <sz val="8"/>
        <rFont val="Calibri"/>
        <family val="2"/>
      </rPr>
      <t>QCNI</t>
    </r>
    <r>
      <rPr>
        <sz val="8"/>
        <rFont val="Calibri"/>
        <family val="2"/>
      </rPr>
      <t xml:space="preserve">: Selection based on comparison of qualifications of national individual consultants; </t>
    </r>
    <r>
      <rPr>
        <b/>
        <sz val="8"/>
        <rFont val="Calibri"/>
        <family val="2"/>
      </rPr>
      <t>QCII</t>
    </r>
    <r>
      <rPr>
        <sz val="8"/>
        <rFont val="Calibri"/>
        <family val="2"/>
      </rPr>
      <t>: Selection based on comparison of qualifications of international individual consultants.</t>
    </r>
  </si>
  <si>
    <r>
      <t>3</t>
    </r>
    <r>
      <rPr>
        <sz val="8"/>
        <rFont val="Calibri"/>
        <family val="2"/>
      </rPr>
      <t xml:space="preserve">  Applicable only to Goods and Works in case the new Policies apply.  In the case of previous Policies, it is applicable to Goods, Works and Consulting Services.</t>
    </r>
  </si>
  <si>
    <r>
      <t>4</t>
    </r>
    <r>
      <rPr>
        <sz val="8"/>
        <rFont val="Calibri"/>
        <family val="2"/>
      </rPr>
      <t xml:space="preserve">  Column “Status” will be used for retroactive procurement and when updating the procurement plan.</t>
    </r>
  </si>
  <si>
    <t>Codes from SEPA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</si>
</sst>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0.0"/>
    <numFmt numFmtId="165" formatCode="_(* #,##0_);_(* \(#,##0\);_(* &quot;-&quot;??_);_(@_)"/>
  </numFmts>
  <fonts count="14" x14ac:knownFonts="1">
    <font>
      <sz val="11"/>
      <color theme="1"/>
      <name val="Calibri"/>
      <family val="2"/>
      <scheme val="minor"/>
    </font>
    <font>
      <sz val="11"/>
      <color theme="1"/>
      <name val="Calibri"/>
      <family val="2"/>
      <scheme val="minor"/>
    </font>
    <font>
      <sz val="8"/>
      <color theme="1"/>
      <name val="Calibri"/>
      <family val="2"/>
      <scheme val="minor"/>
    </font>
    <font>
      <sz val="8"/>
      <name val="Calibri"/>
      <family val="2"/>
      <scheme val="minor"/>
    </font>
    <font>
      <b/>
      <sz val="8"/>
      <color theme="1"/>
      <name val="Calibri"/>
      <family val="2"/>
      <scheme val="minor"/>
    </font>
    <font>
      <b/>
      <vertAlign val="superscript"/>
      <sz val="8"/>
      <color indexed="8"/>
      <name val="Calibri"/>
      <family val="2"/>
    </font>
    <font>
      <b/>
      <sz val="8"/>
      <color indexed="8"/>
      <name val="Calibri"/>
      <family val="2"/>
    </font>
    <font>
      <b/>
      <sz val="8"/>
      <name val="Calibri"/>
      <family val="2"/>
      <scheme val="minor"/>
    </font>
    <font>
      <sz val="8"/>
      <color rgb="FF00B050"/>
      <name val="Calibri"/>
      <family val="2"/>
      <scheme val="minor"/>
    </font>
    <font>
      <sz val="8"/>
      <color rgb="FFFF0000"/>
      <name val="Calibri"/>
      <family val="2"/>
      <scheme val="minor"/>
    </font>
    <font>
      <vertAlign val="superscript"/>
      <sz val="8"/>
      <name val="Calibri"/>
      <family val="2"/>
      <scheme val="minor"/>
    </font>
    <font>
      <sz val="8"/>
      <name val="Calibri"/>
      <family val="2"/>
    </font>
    <font>
      <b/>
      <sz val="8"/>
      <name val="Calibri"/>
      <family val="2"/>
    </font>
    <font>
      <b/>
      <u/>
      <sz val="8"/>
      <name val="Calibri"/>
      <family val="2"/>
    </font>
  </fonts>
  <fills count="4">
    <fill>
      <patternFill patternType="none"/>
    </fill>
    <fill>
      <patternFill patternType="gray125"/>
    </fill>
    <fill>
      <patternFill patternType="solid">
        <fgColor theme="8" tint="0.39997558519241921"/>
        <bgColor indexed="64"/>
      </patternFill>
    </fill>
    <fill>
      <patternFill patternType="solid">
        <fgColor theme="7" tint="0.39997558519241921"/>
        <bgColor indexed="64"/>
      </patternFill>
    </fill>
  </fills>
  <borders count="7">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66">
    <xf numFmtId="0" fontId="0" fillId="0" borderId="0" xfId="0"/>
    <xf numFmtId="0" fontId="2" fillId="0" borderId="0" xfId="0" applyFont="1" applyAlignment="1" applyProtection="1">
      <alignment horizontal="center"/>
    </xf>
    <xf numFmtId="0" fontId="2" fillId="0" borderId="0" xfId="0" applyFont="1" applyAlignment="1" applyProtection="1">
      <alignment horizontal="center"/>
    </xf>
    <xf numFmtId="0" fontId="2" fillId="0" borderId="0" xfId="0" applyFont="1" applyProtection="1"/>
    <xf numFmtId="0" fontId="3" fillId="0" borderId="0" xfId="0" applyFont="1" applyAlignment="1" applyProtection="1">
      <alignment horizontal="center"/>
    </xf>
    <xf numFmtId="0" fontId="3" fillId="0" borderId="0" xfId="0" applyFont="1" applyAlignment="1" applyProtection="1"/>
    <xf numFmtId="0" fontId="2" fillId="0" borderId="1" xfId="0" applyFont="1" applyBorder="1" applyAlignment="1" applyProtection="1">
      <alignment horizontal="center"/>
    </xf>
    <xf numFmtId="0" fontId="4" fillId="2" borderId="2" xfId="0" applyFont="1" applyFill="1" applyBorder="1" applyAlignment="1" applyProtection="1">
      <alignment horizontal="center" vertical="center" wrapText="1"/>
    </xf>
    <xf numFmtId="0" fontId="4" fillId="2" borderId="3" xfId="0" applyFont="1" applyFill="1" applyBorder="1" applyAlignment="1" applyProtection="1">
      <alignment horizontal="center" vertical="center" wrapText="1"/>
    </xf>
    <xf numFmtId="0" fontId="4" fillId="2" borderId="4" xfId="0" applyFont="1" applyFill="1" applyBorder="1" applyAlignment="1" applyProtection="1">
      <alignment horizontal="center" vertical="center" wrapText="1"/>
    </xf>
    <xf numFmtId="0" fontId="4" fillId="2" borderId="5" xfId="0" applyFont="1" applyFill="1" applyBorder="1" applyAlignment="1" applyProtection="1">
      <alignment horizontal="center" vertical="center" wrapText="1"/>
    </xf>
    <xf numFmtId="0" fontId="4" fillId="3" borderId="6" xfId="0" applyFont="1" applyFill="1" applyBorder="1" applyAlignment="1" applyProtection="1">
      <alignment horizontal="center" vertical="center"/>
    </xf>
    <xf numFmtId="0" fontId="4" fillId="3" borderId="6" xfId="0" applyFont="1" applyFill="1" applyBorder="1" applyAlignment="1" applyProtection="1">
      <alignment horizontal="center" vertical="center" wrapText="1"/>
    </xf>
    <xf numFmtId="0" fontId="3" fillId="0" borderId="5" xfId="0" applyFont="1" applyBorder="1" applyProtection="1"/>
    <xf numFmtId="0" fontId="7" fillId="0" borderId="5" xfId="0" applyFont="1" applyBorder="1" applyAlignment="1" applyProtection="1">
      <alignment horizontal="right"/>
    </xf>
    <xf numFmtId="0" fontId="7" fillId="0" borderId="5" xfId="0" applyFont="1" applyBorder="1" applyAlignment="1" applyProtection="1">
      <alignment wrapText="1"/>
    </xf>
    <xf numFmtId="0" fontId="2" fillId="0" borderId="6" xfId="0" applyFont="1" applyBorder="1" applyAlignment="1" applyProtection="1">
      <alignment horizontal="left"/>
    </xf>
    <xf numFmtId="0" fontId="2" fillId="0" borderId="6" xfId="0" applyFont="1" applyBorder="1" applyProtection="1"/>
    <xf numFmtId="0" fontId="2" fillId="0" borderId="6" xfId="0" applyFont="1" applyBorder="1" applyAlignment="1" applyProtection="1">
      <alignment horizontal="center"/>
    </xf>
    <xf numFmtId="0" fontId="3" fillId="0" borderId="6" xfId="0" applyFont="1" applyBorder="1" applyAlignment="1" applyProtection="1">
      <alignment horizontal="center"/>
    </xf>
    <xf numFmtId="0" fontId="3" fillId="0" borderId="5" xfId="0" applyFont="1" applyBorder="1" applyAlignment="1" applyProtection="1">
      <alignment horizontal="center"/>
    </xf>
    <xf numFmtId="0" fontId="3" fillId="0" borderId="5" xfId="0" applyFont="1" applyBorder="1" applyAlignment="1" applyProtection="1">
      <alignment wrapText="1"/>
    </xf>
    <xf numFmtId="4" fontId="2" fillId="0" borderId="6" xfId="0" applyNumberFormat="1" applyFont="1" applyBorder="1" applyAlignment="1" applyProtection="1">
      <alignment horizontal="right"/>
    </xf>
    <xf numFmtId="17" fontId="3" fillId="0" borderId="6" xfId="0" applyNumberFormat="1" applyFont="1" applyBorder="1" applyAlignment="1" applyProtection="1">
      <alignment horizontal="center"/>
    </xf>
    <xf numFmtId="0" fontId="3" fillId="0" borderId="5" xfId="0" applyFont="1" applyBorder="1" applyAlignment="1" applyProtection="1">
      <alignment vertical="center" wrapText="1"/>
    </xf>
    <xf numFmtId="17" fontId="3" fillId="0" borderId="6" xfId="0" applyNumberFormat="1" applyFont="1" applyFill="1" applyBorder="1" applyAlignment="1" applyProtection="1">
      <alignment horizontal="center"/>
    </xf>
    <xf numFmtId="0" fontId="3" fillId="0" borderId="6" xfId="0" applyFont="1" applyBorder="1" applyProtection="1"/>
    <xf numFmtId="0" fontId="2" fillId="0" borderId="6" xfId="0" applyFont="1" applyBorder="1" applyAlignment="1" applyProtection="1">
      <alignment vertical="top" wrapText="1"/>
    </xf>
    <xf numFmtId="43" fontId="3" fillId="0" borderId="6" xfId="1" applyFont="1" applyBorder="1" applyAlignment="1" applyProtection="1">
      <alignment horizontal="left"/>
    </xf>
    <xf numFmtId="0" fontId="2" fillId="0" borderId="6" xfId="0" applyFont="1" applyBorder="1" applyAlignment="1" applyProtection="1">
      <alignment wrapText="1"/>
    </xf>
    <xf numFmtId="4" fontId="3" fillId="0" borderId="0" xfId="0" applyNumberFormat="1" applyFont="1" applyAlignment="1" applyProtection="1">
      <alignment horizontal="right"/>
    </xf>
    <xf numFmtId="4" fontId="3" fillId="0" borderId="6" xfId="0" applyNumberFormat="1" applyFont="1" applyBorder="1" applyAlignment="1" applyProtection="1">
      <alignment horizontal="right"/>
    </xf>
    <xf numFmtId="164" fontId="3" fillId="0" borderId="6" xfId="0" applyNumberFormat="1" applyFont="1" applyBorder="1" applyProtection="1"/>
    <xf numFmtId="43" fontId="2" fillId="0" borderId="6" xfId="1" applyFont="1" applyBorder="1" applyAlignment="1" applyProtection="1">
      <alignment horizontal="center"/>
    </xf>
    <xf numFmtId="0" fontId="2" fillId="0" borderId="6" xfId="0" applyFont="1" applyBorder="1" applyAlignment="1" applyProtection="1">
      <alignment horizontal="right"/>
    </xf>
    <xf numFmtId="0" fontId="3" fillId="0" borderId="6" xfId="0" applyFont="1" applyBorder="1" applyAlignment="1" applyProtection="1">
      <alignment horizontal="left"/>
    </xf>
    <xf numFmtId="0" fontId="7" fillId="0" borderId="6" xfId="0" applyFont="1" applyBorder="1" applyProtection="1"/>
    <xf numFmtId="0" fontId="4" fillId="0" borderId="6" xfId="0" applyFont="1" applyBorder="1" applyAlignment="1" applyProtection="1">
      <alignment horizontal="right"/>
    </xf>
    <xf numFmtId="0" fontId="4" fillId="0" borderId="6" xfId="0" applyFont="1" applyBorder="1" applyAlignment="1" applyProtection="1">
      <alignment wrapText="1"/>
    </xf>
    <xf numFmtId="43" fontId="2" fillId="0" borderId="6" xfId="1" applyFont="1" applyBorder="1" applyProtection="1"/>
    <xf numFmtId="165" fontId="2" fillId="0" borderId="6" xfId="1" applyNumberFormat="1" applyFont="1" applyBorder="1" applyProtection="1"/>
    <xf numFmtId="4" fontId="2" fillId="0" borderId="6" xfId="0" applyNumberFormat="1" applyFont="1" applyBorder="1" applyProtection="1"/>
    <xf numFmtId="165" fontId="2" fillId="0" borderId="6" xfId="1" applyNumberFormat="1" applyFont="1" applyBorder="1" applyAlignment="1" applyProtection="1">
      <alignment horizontal="left"/>
    </xf>
    <xf numFmtId="0" fontId="7" fillId="0" borderId="6" xfId="0" applyFont="1" applyBorder="1" applyAlignment="1" applyProtection="1">
      <alignment horizontal="right"/>
    </xf>
    <xf numFmtId="0" fontId="7" fillId="0" borderId="6" xfId="0" applyFont="1" applyBorder="1" applyAlignment="1" applyProtection="1">
      <alignment wrapText="1"/>
    </xf>
    <xf numFmtId="0" fontId="3" fillId="0" borderId="6" xfId="0" applyFont="1" applyBorder="1" applyAlignment="1" applyProtection="1">
      <alignment wrapText="1"/>
    </xf>
    <xf numFmtId="15" fontId="8" fillId="0" borderId="6" xfId="0" applyNumberFormat="1" applyFont="1" applyBorder="1" applyAlignment="1" applyProtection="1">
      <alignment horizontal="center"/>
    </xf>
    <xf numFmtId="0" fontId="2" fillId="0" borderId="0" xfId="0" applyFont="1" applyAlignment="1" applyProtection="1">
      <alignment wrapText="1"/>
    </xf>
    <xf numFmtId="0" fontId="3" fillId="0" borderId="6" xfId="0" applyFont="1" applyFill="1" applyBorder="1" applyProtection="1"/>
    <xf numFmtId="0" fontId="3" fillId="0" borderId="6" xfId="0" applyFont="1" applyFill="1" applyBorder="1" applyAlignment="1" applyProtection="1">
      <alignment horizontal="center" vertical="center"/>
    </xf>
    <xf numFmtId="0" fontId="3" fillId="0" borderId="6" xfId="0" applyFont="1" applyBorder="1" applyAlignment="1" applyProtection="1">
      <alignment vertical="center" wrapText="1"/>
    </xf>
    <xf numFmtId="0" fontId="9" fillId="0" borderId="0" xfId="0" applyFont="1" applyProtection="1"/>
    <xf numFmtId="0" fontId="2" fillId="0" borderId="6" xfId="0" applyFont="1" applyFill="1" applyBorder="1" applyAlignment="1" applyProtection="1">
      <alignment horizontal="center"/>
    </xf>
    <xf numFmtId="43" fontId="2" fillId="0" borderId="6" xfId="1" applyFont="1" applyBorder="1" applyAlignment="1" applyProtection="1">
      <alignment horizontal="left"/>
    </xf>
    <xf numFmtId="0" fontId="2" fillId="0" borderId="6" xfId="0" applyFont="1" applyBorder="1" applyAlignment="1" applyProtection="1">
      <alignment vertical="center" wrapText="1"/>
    </xf>
    <xf numFmtId="0" fontId="3" fillId="0" borderId="6" xfId="0" applyFont="1" applyFill="1" applyBorder="1" applyAlignment="1" applyProtection="1">
      <alignment horizontal="center"/>
    </xf>
    <xf numFmtId="0" fontId="3" fillId="0" borderId="6" xfId="0" applyFont="1" applyFill="1" applyBorder="1" applyAlignment="1" applyProtection="1">
      <alignment horizontal="right"/>
    </xf>
    <xf numFmtId="0" fontId="9" fillId="0" borderId="6" xfId="0" applyFont="1" applyFill="1" applyBorder="1" applyAlignment="1" applyProtection="1">
      <alignment horizontal="center"/>
    </xf>
    <xf numFmtId="0" fontId="9" fillId="0" borderId="6" xfId="0" applyFont="1" applyBorder="1" applyProtection="1"/>
    <xf numFmtId="17" fontId="9" fillId="0" borderId="6" xfId="0" applyNumberFormat="1" applyFont="1" applyFill="1" applyBorder="1" applyAlignment="1" applyProtection="1">
      <alignment horizontal="center"/>
    </xf>
    <xf numFmtId="43" fontId="4" fillId="0" borderId="6" xfId="0" applyNumberFormat="1" applyFont="1" applyBorder="1" applyAlignment="1" applyProtection="1">
      <alignment horizontal="left"/>
    </xf>
    <xf numFmtId="0" fontId="10" fillId="0" borderId="6" xfId="0" applyFont="1" applyBorder="1" applyAlignment="1" applyProtection="1">
      <alignment horizontal="left" vertical="top" wrapText="1"/>
    </xf>
    <xf numFmtId="0" fontId="2" fillId="0" borderId="6" xfId="0" applyFont="1" applyBorder="1" applyProtection="1"/>
    <xf numFmtId="0" fontId="10" fillId="0" borderId="6" xfId="0" applyFont="1" applyBorder="1" applyAlignment="1" applyProtection="1">
      <alignment horizontal="left"/>
    </xf>
    <xf numFmtId="0" fontId="2" fillId="0" borderId="0" xfId="0" applyFont="1" applyAlignment="1" applyProtection="1">
      <alignment horizontal="right"/>
    </xf>
    <xf numFmtId="0" fontId="2" fillId="0" borderId="0" xfId="0" applyFont="1" applyAlignment="1" applyProtection="1">
      <alignment horizontal="left"/>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11" Type="http://schemas.openxmlformats.org/officeDocument/2006/relationships/customXml" Target="../customXml/item6.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850B21-24C0-4DC4-B9CF-67BEAC8567C6}">
  <dimension ref="A1:S51"/>
  <sheetViews>
    <sheetView tabSelected="1" topLeftCell="A25" zoomScale="175" zoomScaleNormal="175" workbookViewId="0">
      <selection activeCell="J9" sqref="J9"/>
    </sheetView>
  </sheetViews>
  <sheetFormatPr defaultColWidth="11.42578125" defaultRowHeight="11.25" x14ac:dyDescent="0.2"/>
  <cols>
    <col min="1" max="1" width="6" style="3" customWidth="1"/>
    <col min="2" max="2" width="5.140625" style="64" customWidth="1"/>
    <col min="3" max="3" width="29.140625" style="47" customWidth="1"/>
    <col min="4" max="4" width="11.28515625" style="65" customWidth="1"/>
    <col min="5" max="5" width="12.140625" style="3" customWidth="1"/>
    <col min="6" max="6" width="14.42578125" style="3" customWidth="1"/>
    <col min="7" max="7" width="10.140625" style="3" customWidth="1"/>
    <col min="8" max="8" width="10.85546875" style="3" customWidth="1"/>
    <col min="9" max="9" width="10.85546875" style="2" customWidth="1"/>
    <col min="10" max="10" width="17.28515625" style="2" customWidth="1"/>
    <col min="11" max="11" width="10.85546875" style="2" customWidth="1"/>
    <col min="12" max="12" width="9.85546875" style="2" customWidth="1"/>
    <col min="13" max="13" width="10.140625" style="3" customWidth="1"/>
    <col min="14" max="14" width="31" style="3" customWidth="1"/>
    <col min="15" max="256" width="11.42578125" style="3"/>
    <col min="257" max="257" width="6" style="3" customWidth="1"/>
    <col min="258" max="258" width="5.140625" style="3" customWidth="1"/>
    <col min="259" max="259" width="29.140625" style="3" customWidth="1"/>
    <col min="260" max="260" width="11.28515625" style="3" customWidth="1"/>
    <col min="261" max="261" width="12.140625" style="3" customWidth="1"/>
    <col min="262" max="262" width="14.42578125" style="3" customWidth="1"/>
    <col min="263" max="263" width="10.140625" style="3" customWidth="1"/>
    <col min="264" max="265" width="10.85546875" style="3" customWidth="1"/>
    <col min="266" max="266" width="17.28515625" style="3" customWidth="1"/>
    <col min="267" max="267" width="10.85546875" style="3" customWidth="1"/>
    <col min="268" max="268" width="9.85546875" style="3" customWidth="1"/>
    <col min="269" max="269" width="10.140625" style="3" customWidth="1"/>
    <col min="270" max="270" width="31" style="3" customWidth="1"/>
    <col min="271" max="512" width="11.42578125" style="3"/>
    <col min="513" max="513" width="6" style="3" customWidth="1"/>
    <col min="514" max="514" width="5.140625" style="3" customWidth="1"/>
    <col min="515" max="515" width="29.140625" style="3" customWidth="1"/>
    <col min="516" max="516" width="11.28515625" style="3" customWidth="1"/>
    <col min="517" max="517" width="12.140625" style="3" customWidth="1"/>
    <col min="518" max="518" width="14.42578125" style="3" customWidth="1"/>
    <col min="519" max="519" width="10.140625" style="3" customWidth="1"/>
    <col min="520" max="521" width="10.85546875" style="3" customWidth="1"/>
    <col min="522" max="522" width="17.28515625" style="3" customWidth="1"/>
    <col min="523" max="523" width="10.85546875" style="3" customWidth="1"/>
    <col min="524" max="524" width="9.85546875" style="3" customWidth="1"/>
    <col min="525" max="525" width="10.140625" style="3" customWidth="1"/>
    <col min="526" max="526" width="31" style="3" customWidth="1"/>
    <col min="527" max="768" width="11.42578125" style="3"/>
    <col min="769" max="769" width="6" style="3" customWidth="1"/>
    <col min="770" max="770" width="5.140625" style="3" customWidth="1"/>
    <col min="771" max="771" width="29.140625" style="3" customWidth="1"/>
    <col min="772" max="772" width="11.28515625" style="3" customWidth="1"/>
    <col min="773" max="773" width="12.140625" style="3" customWidth="1"/>
    <col min="774" max="774" width="14.42578125" style="3" customWidth="1"/>
    <col min="775" max="775" width="10.140625" style="3" customWidth="1"/>
    <col min="776" max="777" width="10.85546875" style="3" customWidth="1"/>
    <col min="778" max="778" width="17.28515625" style="3" customWidth="1"/>
    <col min="779" max="779" width="10.85546875" style="3" customWidth="1"/>
    <col min="780" max="780" width="9.85546875" style="3" customWidth="1"/>
    <col min="781" max="781" width="10.140625" style="3" customWidth="1"/>
    <col min="782" max="782" width="31" style="3" customWidth="1"/>
    <col min="783" max="1024" width="11.42578125" style="3"/>
    <col min="1025" max="1025" width="6" style="3" customWidth="1"/>
    <col min="1026" max="1026" width="5.140625" style="3" customWidth="1"/>
    <col min="1027" max="1027" width="29.140625" style="3" customWidth="1"/>
    <col min="1028" max="1028" width="11.28515625" style="3" customWidth="1"/>
    <col min="1029" max="1029" width="12.140625" style="3" customWidth="1"/>
    <col min="1030" max="1030" width="14.42578125" style="3" customWidth="1"/>
    <col min="1031" max="1031" width="10.140625" style="3" customWidth="1"/>
    <col min="1032" max="1033" width="10.85546875" style="3" customWidth="1"/>
    <col min="1034" max="1034" width="17.28515625" style="3" customWidth="1"/>
    <col min="1035" max="1035" width="10.85546875" style="3" customWidth="1"/>
    <col min="1036" max="1036" width="9.85546875" style="3" customWidth="1"/>
    <col min="1037" max="1037" width="10.140625" style="3" customWidth="1"/>
    <col min="1038" max="1038" width="31" style="3" customWidth="1"/>
    <col min="1039" max="1280" width="11.42578125" style="3"/>
    <col min="1281" max="1281" width="6" style="3" customWidth="1"/>
    <col min="1282" max="1282" width="5.140625" style="3" customWidth="1"/>
    <col min="1283" max="1283" width="29.140625" style="3" customWidth="1"/>
    <col min="1284" max="1284" width="11.28515625" style="3" customWidth="1"/>
    <col min="1285" max="1285" width="12.140625" style="3" customWidth="1"/>
    <col min="1286" max="1286" width="14.42578125" style="3" customWidth="1"/>
    <col min="1287" max="1287" width="10.140625" style="3" customWidth="1"/>
    <col min="1288" max="1289" width="10.85546875" style="3" customWidth="1"/>
    <col min="1290" max="1290" width="17.28515625" style="3" customWidth="1"/>
    <col min="1291" max="1291" width="10.85546875" style="3" customWidth="1"/>
    <col min="1292" max="1292" width="9.85546875" style="3" customWidth="1"/>
    <col min="1293" max="1293" width="10.140625" style="3" customWidth="1"/>
    <col min="1294" max="1294" width="31" style="3" customWidth="1"/>
    <col min="1295" max="1536" width="11.42578125" style="3"/>
    <col min="1537" max="1537" width="6" style="3" customWidth="1"/>
    <col min="1538" max="1538" width="5.140625" style="3" customWidth="1"/>
    <col min="1539" max="1539" width="29.140625" style="3" customWidth="1"/>
    <col min="1540" max="1540" width="11.28515625" style="3" customWidth="1"/>
    <col min="1541" max="1541" width="12.140625" style="3" customWidth="1"/>
    <col min="1542" max="1542" width="14.42578125" style="3" customWidth="1"/>
    <col min="1543" max="1543" width="10.140625" style="3" customWidth="1"/>
    <col min="1544" max="1545" width="10.85546875" style="3" customWidth="1"/>
    <col min="1546" max="1546" width="17.28515625" style="3" customWidth="1"/>
    <col min="1547" max="1547" width="10.85546875" style="3" customWidth="1"/>
    <col min="1548" max="1548" width="9.85546875" style="3" customWidth="1"/>
    <col min="1549" max="1549" width="10.140625" style="3" customWidth="1"/>
    <col min="1550" max="1550" width="31" style="3" customWidth="1"/>
    <col min="1551" max="1792" width="11.42578125" style="3"/>
    <col min="1793" max="1793" width="6" style="3" customWidth="1"/>
    <col min="1794" max="1794" width="5.140625" style="3" customWidth="1"/>
    <col min="1795" max="1795" width="29.140625" style="3" customWidth="1"/>
    <col min="1796" max="1796" width="11.28515625" style="3" customWidth="1"/>
    <col min="1797" max="1797" width="12.140625" style="3" customWidth="1"/>
    <col min="1798" max="1798" width="14.42578125" style="3" customWidth="1"/>
    <col min="1799" max="1799" width="10.140625" style="3" customWidth="1"/>
    <col min="1800" max="1801" width="10.85546875" style="3" customWidth="1"/>
    <col min="1802" max="1802" width="17.28515625" style="3" customWidth="1"/>
    <col min="1803" max="1803" width="10.85546875" style="3" customWidth="1"/>
    <col min="1804" max="1804" width="9.85546875" style="3" customWidth="1"/>
    <col min="1805" max="1805" width="10.140625" style="3" customWidth="1"/>
    <col min="1806" max="1806" width="31" style="3" customWidth="1"/>
    <col min="1807" max="2048" width="11.42578125" style="3"/>
    <col min="2049" max="2049" width="6" style="3" customWidth="1"/>
    <col min="2050" max="2050" width="5.140625" style="3" customWidth="1"/>
    <col min="2051" max="2051" width="29.140625" style="3" customWidth="1"/>
    <col min="2052" max="2052" width="11.28515625" style="3" customWidth="1"/>
    <col min="2053" max="2053" width="12.140625" style="3" customWidth="1"/>
    <col min="2054" max="2054" width="14.42578125" style="3" customWidth="1"/>
    <col min="2055" max="2055" width="10.140625" style="3" customWidth="1"/>
    <col min="2056" max="2057" width="10.85546875" style="3" customWidth="1"/>
    <col min="2058" max="2058" width="17.28515625" style="3" customWidth="1"/>
    <col min="2059" max="2059" width="10.85546875" style="3" customWidth="1"/>
    <col min="2060" max="2060" width="9.85546875" style="3" customWidth="1"/>
    <col min="2061" max="2061" width="10.140625" style="3" customWidth="1"/>
    <col min="2062" max="2062" width="31" style="3" customWidth="1"/>
    <col min="2063" max="2304" width="11.42578125" style="3"/>
    <col min="2305" max="2305" width="6" style="3" customWidth="1"/>
    <col min="2306" max="2306" width="5.140625" style="3" customWidth="1"/>
    <col min="2307" max="2307" width="29.140625" style="3" customWidth="1"/>
    <col min="2308" max="2308" width="11.28515625" style="3" customWidth="1"/>
    <col min="2309" max="2309" width="12.140625" style="3" customWidth="1"/>
    <col min="2310" max="2310" width="14.42578125" style="3" customWidth="1"/>
    <col min="2311" max="2311" width="10.140625" style="3" customWidth="1"/>
    <col min="2312" max="2313" width="10.85546875" style="3" customWidth="1"/>
    <col min="2314" max="2314" width="17.28515625" style="3" customWidth="1"/>
    <col min="2315" max="2315" width="10.85546875" style="3" customWidth="1"/>
    <col min="2316" max="2316" width="9.85546875" style="3" customWidth="1"/>
    <col min="2317" max="2317" width="10.140625" style="3" customWidth="1"/>
    <col min="2318" max="2318" width="31" style="3" customWidth="1"/>
    <col min="2319" max="2560" width="11.42578125" style="3"/>
    <col min="2561" max="2561" width="6" style="3" customWidth="1"/>
    <col min="2562" max="2562" width="5.140625" style="3" customWidth="1"/>
    <col min="2563" max="2563" width="29.140625" style="3" customWidth="1"/>
    <col min="2564" max="2564" width="11.28515625" style="3" customWidth="1"/>
    <col min="2565" max="2565" width="12.140625" style="3" customWidth="1"/>
    <col min="2566" max="2566" width="14.42578125" style="3" customWidth="1"/>
    <col min="2567" max="2567" width="10.140625" style="3" customWidth="1"/>
    <col min="2568" max="2569" width="10.85546875" style="3" customWidth="1"/>
    <col min="2570" max="2570" width="17.28515625" style="3" customWidth="1"/>
    <col min="2571" max="2571" width="10.85546875" style="3" customWidth="1"/>
    <col min="2572" max="2572" width="9.85546875" style="3" customWidth="1"/>
    <col min="2573" max="2573" width="10.140625" style="3" customWidth="1"/>
    <col min="2574" max="2574" width="31" style="3" customWidth="1"/>
    <col min="2575" max="2816" width="11.42578125" style="3"/>
    <col min="2817" max="2817" width="6" style="3" customWidth="1"/>
    <col min="2818" max="2818" width="5.140625" style="3" customWidth="1"/>
    <col min="2819" max="2819" width="29.140625" style="3" customWidth="1"/>
    <col min="2820" max="2820" width="11.28515625" style="3" customWidth="1"/>
    <col min="2821" max="2821" width="12.140625" style="3" customWidth="1"/>
    <col min="2822" max="2822" width="14.42578125" style="3" customWidth="1"/>
    <col min="2823" max="2823" width="10.140625" style="3" customWidth="1"/>
    <col min="2824" max="2825" width="10.85546875" style="3" customWidth="1"/>
    <col min="2826" max="2826" width="17.28515625" style="3" customWidth="1"/>
    <col min="2827" max="2827" width="10.85546875" style="3" customWidth="1"/>
    <col min="2828" max="2828" width="9.85546875" style="3" customWidth="1"/>
    <col min="2829" max="2829" width="10.140625" style="3" customWidth="1"/>
    <col min="2830" max="2830" width="31" style="3" customWidth="1"/>
    <col min="2831" max="3072" width="11.42578125" style="3"/>
    <col min="3073" max="3073" width="6" style="3" customWidth="1"/>
    <col min="3074" max="3074" width="5.140625" style="3" customWidth="1"/>
    <col min="3075" max="3075" width="29.140625" style="3" customWidth="1"/>
    <col min="3076" max="3076" width="11.28515625" style="3" customWidth="1"/>
    <col min="3077" max="3077" width="12.140625" style="3" customWidth="1"/>
    <col min="3078" max="3078" width="14.42578125" style="3" customWidth="1"/>
    <col min="3079" max="3079" width="10.140625" style="3" customWidth="1"/>
    <col min="3080" max="3081" width="10.85546875" style="3" customWidth="1"/>
    <col min="3082" max="3082" width="17.28515625" style="3" customWidth="1"/>
    <col min="3083" max="3083" width="10.85546875" style="3" customWidth="1"/>
    <col min="3084" max="3084" width="9.85546875" style="3" customWidth="1"/>
    <col min="3085" max="3085" width="10.140625" style="3" customWidth="1"/>
    <col min="3086" max="3086" width="31" style="3" customWidth="1"/>
    <col min="3087" max="3328" width="11.42578125" style="3"/>
    <col min="3329" max="3329" width="6" style="3" customWidth="1"/>
    <col min="3330" max="3330" width="5.140625" style="3" customWidth="1"/>
    <col min="3331" max="3331" width="29.140625" style="3" customWidth="1"/>
    <col min="3332" max="3332" width="11.28515625" style="3" customWidth="1"/>
    <col min="3333" max="3333" width="12.140625" style="3" customWidth="1"/>
    <col min="3334" max="3334" width="14.42578125" style="3" customWidth="1"/>
    <col min="3335" max="3335" width="10.140625" style="3" customWidth="1"/>
    <col min="3336" max="3337" width="10.85546875" style="3" customWidth="1"/>
    <col min="3338" max="3338" width="17.28515625" style="3" customWidth="1"/>
    <col min="3339" max="3339" width="10.85546875" style="3" customWidth="1"/>
    <col min="3340" max="3340" width="9.85546875" style="3" customWidth="1"/>
    <col min="3341" max="3341" width="10.140625" style="3" customWidth="1"/>
    <col min="3342" max="3342" width="31" style="3" customWidth="1"/>
    <col min="3343" max="3584" width="11.42578125" style="3"/>
    <col min="3585" max="3585" width="6" style="3" customWidth="1"/>
    <col min="3586" max="3586" width="5.140625" style="3" customWidth="1"/>
    <col min="3587" max="3587" width="29.140625" style="3" customWidth="1"/>
    <col min="3588" max="3588" width="11.28515625" style="3" customWidth="1"/>
    <col min="3589" max="3589" width="12.140625" style="3" customWidth="1"/>
    <col min="3590" max="3590" width="14.42578125" style="3" customWidth="1"/>
    <col min="3591" max="3591" width="10.140625" style="3" customWidth="1"/>
    <col min="3592" max="3593" width="10.85546875" style="3" customWidth="1"/>
    <col min="3594" max="3594" width="17.28515625" style="3" customWidth="1"/>
    <col min="3595" max="3595" width="10.85546875" style="3" customWidth="1"/>
    <col min="3596" max="3596" width="9.85546875" style="3" customWidth="1"/>
    <col min="3597" max="3597" width="10.140625" style="3" customWidth="1"/>
    <col min="3598" max="3598" width="31" style="3" customWidth="1"/>
    <col min="3599" max="3840" width="11.42578125" style="3"/>
    <col min="3841" max="3841" width="6" style="3" customWidth="1"/>
    <col min="3842" max="3842" width="5.140625" style="3" customWidth="1"/>
    <col min="3843" max="3843" width="29.140625" style="3" customWidth="1"/>
    <col min="3844" max="3844" width="11.28515625" style="3" customWidth="1"/>
    <col min="3845" max="3845" width="12.140625" style="3" customWidth="1"/>
    <col min="3846" max="3846" width="14.42578125" style="3" customWidth="1"/>
    <col min="3847" max="3847" width="10.140625" style="3" customWidth="1"/>
    <col min="3848" max="3849" width="10.85546875" style="3" customWidth="1"/>
    <col min="3850" max="3850" width="17.28515625" style="3" customWidth="1"/>
    <col min="3851" max="3851" width="10.85546875" style="3" customWidth="1"/>
    <col min="3852" max="3852" width="9.85546875" style="3" customWidth="1"/>
    <col min="3853" max="3853" width="10.140625" style="3" customWidth="1"/>
    <col min="3854" max="3854" width="31" style="3" customWidth="1"/>
    <col min="3855" max="4096" width="11.42578125" style="3"/>
    <col min="4097" max="4097" width="6" style="3" customWidth="1"/>
    <col min="4098" max="4098" width="5.140625" style="3" customWidth="1"/>
    <col min="4099" max="4099" width="29.140625" style="3" customWidth="1"/>
    <col min="4100" max="4100" width="11.28515625" style="3" customWidth="1"/>
    <col min="4101" max="4101" width="12.140625" style="3" customWidth="1"/>
    <col min="4102" max="4102" width="14.42578125" style="3" customWidth="1"/>
    <col min="4103" max="4103" width="10.140625" style="3" customWidth="1"/>
    <col min="4104" max="4105" width="10.85546875" style="3" customWidth="1"/>
    <col min="4106" max="4106" width="17.28515625" style="3" customWidth="1"/>
    <col min="4107" max="4107" width="10.85546875" style="3" customWidth="1"/>
    <col min="4108" max="4108" width="9.85546875" style="3" customWidth="1"/>
    <col min="4109" max="4109" width="10.140625" style="3" customWidth="1"/>
    <col min="4110" max="4110" width="31" style="3" customWidth="1"/>
    <col min="4111" max="4352" width="11.42578125" style="3"/>
    <col min="4353" max="4353" width="6" style="3" customWidth="1"/>
    <col min="4354" max="4354" width="5.140625" style="3" customWidth="1"/>
    <col min="4355" max="4355" width="29.140625" style="3" customWidth="1"/>
    <col min="4356" max="4356" width="11.28515625" style="3" customWidth="1"/>
    <col min="4357" max="4357" width="12.140625" style="3" customWidth="1"/>
    <col min="4358" max="4358" width="14.42578125" style="3" customWidth="1"/>
    <col min="4359" max="4359" width="10.140625" style="3" customWidth="1"/>
    <col min="4360" max="4361" width="10.85546875" style="3" customWidth="1"/>
    <col min="4362" max="4362" width="17.28515625" style="3" customWidth="1"/>
    <col min="4363" max="4363" width="10.85546875" style="3" customWidth="1"/>
    <col min="4364" max="4364" width="9.85546875" style="3" customWidth="1"/>
    <col min="4365" max="4365" width="10.140625" style="3" customWidth="1"/>
    <col min="4366" max="4366" width="31" style="3" customWidth="1"/>
    <col min="4367" max="4608" width="11.42578125" style="3"/>
    <col min="4609" max="4609" width="6" style="3" customWidth="1"/>
    <col min="4610" max="4610" width="5.140625" style="3" customWidth="1"/>
    <col min="4611" max="4611" width="29.140625" style="3" customWidth="1"/>
    <col min="4612" max="4612" width="11.28515625" style="3" customWidth="1"/>
    <col min="4613" max="4613" width="12.140625" style="3" customWidth="1"/>
    <col min="4614" max="4614" width="14.42578125" style="3" customWidth="1"/>
    <col min="4615" max="4615" width="10.140625" style="3" customWidth="1"/>
    <col min="4616" max="4617" width="10.85546875" style="3" customWidth="1"/>
    <col min="4618" max="4618" width="17.28515625" style="3" customWidth="1"/>
    <col min="4619" max="4619" width="10.85546875" style="3" customWidth="1"/>
    <col min="4620" max="4620" width="9.85546875" style="3" customWidth="1"/>
    <col min="4621" max="4621" width="10.140625" style="3" customWidth="1"/>
    <col min="4622" max="4622" width="31" style="3" customWidth="1"/>
    <col min="4623" max="4864" width="11.42578125" style="3"/>
    <col min="4865" max="4865" width="6" style="3" customWidth="1"/>
    <col min="4866" max="4866" width="5.140625" style="3" customWidth="1"/>
    <col min="4867" max="4867" width="29.140625" style="3" customWidth="1"/>
    <col min="4868" max="4868" width="11.28515625" style="3" customWidth="1"/>
    <col min="4869" max="4869" width="12.140625" style="3" customWidth="1"/>
    <col min="4870" max="4870" width="14.42578125" style="3" customWidth="1"/>
    <col min="4871" max="4871" width="10.140625" style="3" customWidth="1"/>
    <col min="4872" max="4873" width="10.85546875" style="3" customWidth="1"/>
    <col min="4874" max="4874" width="17.28515625" style="3" customWidth="1"/>
    <col min="4875" max="4875" width="10.85546875" style="3" customWidth="1"/>
    <col min="4876" max="4876" width="9.85546875" style="3" customWidth="1"/>
    <col min="4877" max="4877" width="10.140625" style="3" customWidth="1"/>
    <col min="4878" max="4878" width="31" style="3" customWidth="1"/>
    <col min="4879" max="5120" width="11.42578125" style="3"/>
    <col min="5121" max="5121" width="6" style="3" customWidth="1"/>
    <col min="5122" max="5122" width="5.140625" style="3" customWidth="1"/>
    <col min="5123" max="5123" width="29.140625" style="3" customWidth="1"/>
    <col min="5124" max="5124" width="11.28515625" style="3" customWidth="1"/>
    <col min="5125" max="5125" width="12.140625" style="3" customWidth="1"/>
    <col min="5126" max="5126" width="14.42578125" style="3" customWidth="1"/>
    <col min="5127" max="5127" width="10.140625" style="3" customWidth="1"/>
    <col min="5128" max="5129" width="10.85546875" style="3" customWidth="1"/>
    <col min="5130" max="5130" width="17.28515625" style="3" customWidth="1"/>
    <col min="5131" max="5131" width="10.85546875" style="3" customWidth="1"/>
    <col min="5132" max="5132" width="9.85546875" style="3" customWidth="1"/>
    <col min="5133" max="5133" width="10.140625" style="3" customWidth="1"/>
    <col min="5134" max="5134" width="31" style="3" customWidth="1"/>
    <col min="5135" max="5376" width="11.42578125" style="3"/>
    <col min="5377" max="5377" width="6" style="3" customWidth="1"/>
    <col min="5378" max="5378" width="5.140625" style="3" customWidth="1"/>
    <col min="5379" max="5379" width="29.140625" style="3" customWidth="1"/>
    <col min="5380" max="5380" width="11.28515625" style="3" customWidth="1"/>
    <col min="5381" max="5381" width="12.140625" style="3" customWidth="1"/>
    <col min="5382" max="5382" width="14.42578125" style="3" customWidth="1"/>
    <col min="5383" max="5383" width="10.140625" style="3" customWidth="1"/>
    <col min="5384" max="5385" width="10.85546875" style="3" customWidth="1"/>
    <col min="5386" max="5386" width="17.28515625" style="3" customWidth="1"/>
    <col min="5387" max="5387" width="10.85546875" style="3" customWidth="1"/>
    <col min="5388" max="5388" width="9.85546875" style="3" customWidth="1"/>
    <col min="5389" max="5389" width="10.140625" style="3" customWidth="1"/>
    <col min="5390" max="5390" width="31" style="3" customWidth="1"/>
    <col min="5391" max="5632" width="11.42578125" style="3"/>
    <col min="5633" max="5633" width="6" style="3" customWidth="1"/>
    <col min="5634" max="5634" width="5.140625" style="3" customWidth="1"/>
    <col min="5635" max="5635" width="29.140625" style="3" customWidth="1"/>
    <col min="5636" max="5636" width="11.28515625" style="3" customWidth="1"/>
    <col min="5637" max="5637" width="12.140625" style="3" customWidth="1"/>
    <col min="5638" max="5638" width="14.42578125" style="3" customWidth="1"/>
    <col min="5639" max="5639" width="10.140625" style="3" customWidth="1"/>
    <col min="5640" max="5641" width="10.85546875" style="3" customWidth="1"/>
    <col min="5642" max="5642" width="17.28515625" style="3" customWidth="1"/>
    <col min="5643" max="5643" width="10.85546875" style="3" customWidth="1"/>
    <col min="5644" max="5644" width="9.85546875" style="3" customWidth="1"/>
    <col min="5645" max="5645" width="10.140625" style="3" customWidth="1"/>
    <col min="5646" max="5646" width="31" style="3" customWidth="1"/>
    <col min="5647" max="5888" width="11.42578125" style="3"/>
    <col min="5889" max="5889" width="6" style="3" customWidth="1"/>
    <col min="5890" max="5890" width="5.140625" style="3" customWidth="1"/>
    <col min="5891" max="5891" width="29.140625" style="3" customWidth="1"/>
    <col min="5892" max="5892" width="11.28515625" style="3" customWidth="1"/>
    <col min="5893" max="5893" width="12.140625" style="3" customWidth="1"/>
    <col min="5894" max="5894" width="14.42578125" style="3" customWidth="1"/>
    <col min="5895" max="5895" width="10.140625" style="3" customWidth="1"/>
    <col min="5896" max="5897" width="10.85546875" style="3" customWidth="1"/>
    <col min="5898" max="5898" width="17.28515625" style="3" customWidth="1"/>
    <col min="5899" max="5899" width="10.85546875" style="3" customWidth="1"/>
    <col min="5900" max="5900" width="9.85546875" style="3" customWidth="1"/>
    <col min="5901" max="5901" width="10.140625" style="3" customWidth="1"/>
    <col min="5902" max="5902" width="31" style="3" customWidth="1"/>
    <col min="5903" max="6144" width="11.42578125" style="3"/>
    <col min="6145" max="6145" width="6" style="3" customWidth="1"/>
    <col min="6146" max="6146" width="5.140625" style="3" customWidth="1"/>
    <col min="6147" max="6147" width="29.140625" style="3" customWidth="1"/>
    <col min="6148" max="6148" width="11.28515625" style="3" customWidth="1"/>
    <col min="6149" max="6149" width="12.140625" style="3" customWidth="1"/>
    <col min="6150" max="6150" width="14.42578125" style="3" customWidth="1"/>
    <col min="6151" max="6151" width="10.140625" style="3" customWidth="1"/>
    <col min="6152" max="6153" width="10.85546875" style="3" customWidth="1"/>
    <col min="6154" max="6154" width="17.28515625" style="3" customWidth="1"/>
    <col min="6155" max="6155" width="10.85546875" style="3" customWidth="1"/>
    <col min="6156" max="6156" width="9.85546875" style="3" customWidth="1"/>
    <col min="6157" max="6157" width="10.140625" style="3" customWidth="1"/>
    <col min="6158" max="6158" width="31" style="3" customWidth="1"/>
    <col min="6159" max="6400" width="11.42578125" style="3"/>
    <col min="6401" max="6401" width="6" style="3" customWidth="1"/>
    <col min="6402" max="6402" width="5.140625" style="3" customWidth="1"/>
    <col min="6403" max="6403" width="29.140625" style="3" customWidth="1"/>
    <col min="6404" max="6404" width="11.28515625" style="3" customWidth="1"/>
    <col min="6405" max="6405" width="12.140625" style="3" customWidth="1"/>
    <col min="6406" max="6406" width="14.42578125" style="3" customWidth="1"/>
    <col min="6407" max="6407" width="10.140625" style="3" customWidth="1"/>
    <col min="6408" max="6409" width="10.85546875" style="3" customWidth="1"/>
    <col min="6410" max="6410" width="17.28515625" style="3" customWidth="1"/>
    <col min="6411" max="6411" width="10.85546875" style="3" customWidth="1"/>
    <col min="6412" max="6412" width="9.85546875" style="3" customWidth="1"/>
    <col min="6413" max="6413" width="10.140625" style="3" customWidth="1"/>
    <col min="6414" max="6414" width="31" style="3" customWidth="1"/>
    <col min="6415" max="6656" width="11.42578125" style="3"/>
    <col min="6657" max="6657" width="6" style="3" customWidth="1"/>
    <col min="6658" max="6658" width="5.140625" style="3" customWidth="1"/>
    <col min="6659" max="6659" width="29.140625" style="3" customWidth="1"/>
    <col min="6660" max="6660" width="11.28515625" style="3" customWidth="1"/>
    <col min="6661" max="6661" width="12.140625" style="3" customWidth="1"/>
    <col min="6662" max="6662" width="14.42578125" style="3" customWidth="1"/>
    <col min="6663" max="6663" width="10.140625" style="3" customWidth="1"/>
    <col min="6664" max="6665" width="10.85546875" style="3" customWidth="1"/>
    <col min="6666" max="6666" width="17.28515625" style="3" customWidth="1"/>
    <col min="6667" max="6667" width="10.85546875" style="3" customWidth="1"/>
    <col min="6668" max="6668" width="9.85546875" style="3" customWidth="1"/>
    <col min="6669" max="6669" width="10.140625" style="3" customWidth="1"/>
    <col min="6670" max="6670" width="31" style="3" customWidth="1"/>
    <col min="6671" max="6912" width="11.42578125" style="3"/>
    <col min="6913" max="6913" width="6" style="3" customWidth="1"/>
    <col min="6914" max="6914" width="5.140625" style="3" customWidth="1"/>
    <col min="6915" max="6915" width="29.140625" style="3" customWidth="1"/>
    <col min="6916" max="6916" width="11.28515625" style="3" customWidth="1"/>
    <col min="6917" max="6917" width="12.140625" style="3" customWidth="1"/>
    <col min="6918" max="6918" width="14.42578125" style="3" customWidth="1"/>
    <col min="6919" max="6919" width="10.140625" style="3" customWidth="1"/>
    <col min="6920" max="6921" width="10.85546875" style="3" customWidth="1"/>
    <col min="6922" max="6922" width="17.28515625" style="3" customWidth="1"/>
    <col min="6923" max="6923" width="10.85546875" style="3" customWidth="1"/>
    <col min="6924" max="6924" width="9.85546875" style="3" customWidth="1"/>
    <col min="6925" max="6925" width="10.140625" style="3" customWidth="1"/>
    <col min="6926" max="6926" width="31" style="3" customWidth="1"/>
    <col min="6927" max="7168" width="11.42578125" style="3"/>
    <col min="7169" max="7169" width="6" style="3" customWidth="1"/>
    <col min="7170" max="7170" width="5.140625" style="3" customWidth="1"/>
    <col min="7171" max="7171" width="29.140625" style="3" customWidth="1"/>
    <col min="7172" max="7172" width="11.28515625" style="3" customWidth="1"/>
    <col min="7173" max="7173" width="12.140625" style="3" customWidth="1"/>
    <col min="7174" max="7174" width="14.42578125" style="3" customWidth="1"/>
    <col min="7175" max="7175" width="10.140625" style="3" customWidth="1"/>
    <col min="7176" max="7177" width="10.85546875" style="3" customWidth="1"/>
    <col min="7178" max="7178" width="17.28515625" style="3" customWidth="1"/>
    <col min="7179" max="7179" width="10.85546875" style="3" customWidth="1"/>
    <col min="7180" max="7180" width="9.85546875" style="3" customWidth="1"/>
    <col min="7181" max="7181" width="10.140625" style="3" customWidth="1"/>
    <col min="7182" max="7182" width="31" style="3" customWidth="1"/>
    <col min="7183" max="7424" width="11.42578125" style="3"/>
    <col min="7425" max="7425" width="6" style="3" customWidth="1"/>
    <col min="7426" max="7426" width="5.140625" style="3" customWidth="1"/>
    <col min="7427" max="7427" width="29.140625" style="3" customWidth="1"/>
    <col min="7428" max="7428" width="11.28515625" style="3" customWidth="1"/>
    <col min="7429" max="7429" width="12.140625" style="3" customWidth="1"/>
    <col min="7430" max="7430" width="14.42578125" style="3" customWidth="1"/>
    <col min="7431" max="7431" width="10.140625" style="3" customWidth="1"/>
    <col min="7432" max="7433" width="10.85546875" style="3" customWidth="1"/>
    <col min="7434" max="7434" width="17.28515625" style="3" customWidth="1"/>
    <col min="7435" max="7435" width="10.85546875" style="3" customWidth="1"/>
    <col min="7436" max="7436" width="9.85546875" style="3" customWidth="1"/>
    <col min="7437" max="7437" width="10.140625" style="3" customWidth="1"/>
    <col min="7438" max="7438" width="31" style="3" customWidth="1"/>
    <col min="7439" max="7680" width="11.42578125" style="3"/>
    <col min="7681" max="7681" width="6" style="3" customWidth="1"/>
    <col min="7682" max="7682" width="5.140625" style="3" customWidth="1"/>
    <col min="7683" max="7683" width="29.140625" style="3" customWidth="1"/>
    <col min="7684" max="7684" width="11.28515625" style="3" customWidth="1"/>
    <col min="7685" max="7685" width="12.140625" style="3" customWidth="1"/>
    <col min="7686" max="7686" width="14.42578125" style="3" customWidth="1"/>
    <col min="7687" max="7687" width="10.140625" style="3" customWidth="1"/>
    <col min="7688" max="7689" width="10.85546875" style="3" customWidth="1"/>
    <col min="7690" max="7690" width="17.28515625" style="3" customWidth="1"/>
    <col min="7691" max="7691" width="10.85546875" style="3" customWidth="1"/>
    <col min="7692" max="7692" width="9.85546875" style="3" customWidth="1"/>
    <col min="7693" max="7693" width="10.140625" style="3" customWidth="1"/>
    <col min="7694" max="7694" width="31" style="3" customWidth="1"/>
    <col min="7695" max="7936" width="11.42578125" style="3"/>
    <col min="7937" max="7937" width="6" style="3" customWidth="1"/>
    <col min="7938" max="7938" width="5.140625" style="3" customWidth="1"/>
    <col min="7939" max="7939" width="29.140625" style="3" customWidth="1"/>
    <col min="7940" max="7940" width="11.28515625" style="3" customWidth="1"/>
    <col min="7941" max="7941" width="12.140625" style="3" customWidth="1"/>
    <col min="7942" max="7942" width="14.42578125" style="3" customWidth="1"/>
    <col min="7943" max="7943" width="10.140625" style="3" customWidth="1"/>
    <col min="7944" max="7945" width="10.85546875" style="3" customWidth="1"/>
    <col min="7946" max="7946" width="17.28515625" style="3" customWidth="1"/>
    <col min="7947" max="7947" width="10.85546875" style="3" customWidth="1"/>
    <col min="7948" max="7948" width="9.85546875" style="3" customWidth="1"/>
    <col min="7949" max="7949" width="10.140625" style="3" customWidth="1"/>
    <col min="7950" max="7950" width="31" style="3" customWidth="1"/>
    <col min="7951" max="8192" width="11.42578125" style="3"/>
    <col min="8193" max="8193" width="6" style="3" customWidth="1"/>
    <col min="8194" max="8194" width="5.140625" style="3" customWidth="1"/>
    <col min="8195" max="8195" width="29.140625" style="3" customWidth="1"/>
    <col min="8196" max="8196" width="11.28515625" style="3" customWidth="1"/>
    <col min="8197" max="8197" width="12.140625" style="3" customWidth="1"/>
    <col min="8198" max="8198" width="14.42578125" style="3" customWidth="1"/>
    <col min="8199" max="8199" width="10.140625" style="3" customWidth="1"/>
    <col min="8200" max="8201" width="10.85546875" style="3" customWidth="1"/>
    <col min="8202" max="8202" width="17.28515625" style="3" customWidth="1"/>
    <col min="8203" max="8203" width="10.85546875" style="3" customWidth="1"/>
    <col min="8204" max="8204" width="9.85546875" style="3" customWidth="1"/>
    <col min="8205" max="8205" width="10.140625" style="3" customWidth="1"/>
    <col min="8206" max="8206" width="31" style="3" customWidth="1"/>
    <col min="8207" max="8448" width="11.42578125" style="3"/>
    <col min="8449" max="8449" width="6" style="3" customWidth="1"/>
    <col min="8450" max="8450" width="5.140625" style="3" customWidth="1"/>
    <col min="8451" max="8451" width="29.140625" style="3" customWidth="1"/>
    <col min="8452" max="8452" width="11.28515625" style="3" customWidth="1"/>
    <col min="8453" max="8453" width="12.140625" style="3" customWidth="1"/>
    <col min="8454" max="8454" width="14.42578125" style="3" customWidth="1"/>
    <col min="8455" max="8455" width="10.140625" style="3" customWidth="1"/>
    <col min="8456" max="8457" width="10.85546875" style="3" customWidth="1"/>
    <col min="8458" max="8458" width="17.28515625" style="3" customWidth="1"/>
    <col min="8459" max="8459" width="10.85546875" style="3" customWidth="1"/>
    <col min="8460" max="8460" width="9.85546875" style="3" customWidth="1"/>
    <col min="8461" max="8461" width="10.140625" style="3" customWidth="1"/>
    <col min="8462" max="8462" width="31" style="3" customWidth="1"/>
    <col min="8463" max="8704" width="11.42578125" style="3"/>
    <col min="8705" max="8705" width="6" style="3" customWidth="1"/>
    <col min="8706" max="8706" width="5.140625" style="3" customWidth="1"/>
    <col min="8707" max="8707" width="29.140625" style="3" customWidth="1"/>
    <col min="8708" max="8708" width="11.28515625" style="3" customWidth="1"/>
    <col min="8709" max="8709" width="12.140625" style="3" customWidth="1"/>
    <col min="8710" max="8710" width="14.42578125" style="3" customWidth="1"/>
    <col min="8711" max="8711" width="10.140625" style="3" customWidth="1"/>
    <col min="8712" max="8713" width="10.85546875" style="3" customWidth="1"/>
    <col min="8714" max="8714" width="17.28515625" style="3" customWidth="1"/>
    <col min="8715" max="8715" width="10.85546875" style="3" customWidth="1"/>
    <col min="8716" max="8716" width="9.85546875" style="3" customWidth="1"/>
    <col min="8717" max="8717" width="10.140625" style="3" customWidth="1"/>
    <col min="8718" max="8718" width="31" style="3" customWidth="1"/>
    <col min="8719" max="8960" width="11.42578125" style="3"/>
    <col min="8961" max="8961" width="6" style="3" customWidth="1"/>
    <col min="8962" max="8962" width="5.140625" style="3" customWidth="1"/>
    <col min="8963" max="8963" width="29.140625" style="3" customWidth="1"/>
    <col min="8964" max="8964" width="11.28515625" style="3" customWidth="1"/>
    <col min="8965" max="8965" width="12.140625" style="3" customWidth="1"/>
    <col min="8966" max="8966" width="14.42578125" style="3" customWidth="1"/>
    <col min="8967" max="8967" width="10.140625" style="3" customWidth="1"/>
    <col min="8968" max="8969" width="10.85546875" style="3" customWidth="1"/>
    <col min="8970" max="8970" width="17.28515625" style="3" customWidth="1"/>
    <col min="8971" max="8971" width="10.85546875" style="3" customWidth="1"/>
    <col min="8972" max="8972" width="9.85546875" style="3" customWidth="1"/>
    <col min="8973" max="8973" width="10.140625" style="3" customWidth="1"/>
    <col min="8974" max="8974" width="31" style="3" customWidth="1"/>
    <col min="8975" max="9216" width="11.42578125" style="3"/>
    <col min="9217" max="9217" width="6" style="3" customWidth="1"/>
    <col min="9218" max="9218" width="5.140625" style="3" customWidth="1"/>
    <col min="9219" max="9219" width="29.140625" style="3" customWidth="1"/>
    <col min="9220" max="9220" width="11.28515625" style="3" customWidth="1"/>
    <col min="9221" max="9221" width="12.140625" style="3" customWidth="1"/>
    <col min="9222" max="9222" width="14.42578125" style="3" customWidth="1"/>
    <col min="9223" max="9223" width="10.140625" style="3" customWidth="1"/>
    <col min="9224" max="9225" width="10.85546875" style="3" customWidth="1"/>
    <col min="9226" max="9226" width="17.28515625" style="3" customWidth="1"/>
    <col min="9227" max="9227" width="10.85546875" style="3" customWidth="1"/>
    <col min="9228" max="9228" width="9.85546875" style="3" customWidth="1"/>
    <col min="9229" max="9229" width="10.140625" style="3" customWidth="1"/>
    <col min="9230" max="9230" width="31" style="3" customWidth="1"/>
    <col min="9231" max="9472" width="11.42578125" style="3"/>
    <col min="9473" max="9473" width="6" style="3" customWidth="1"/>
    <col min="9474" max="9474" width="5.140625" style="3" customWidth="1"/>
    <col min="9475" max="9475" width="29.140625" style="3" customWidth="1"/>
    <col min="9476" max="9476" width="11.28515625" style="3" customWidth="1"/>
    <col min="9477" max="9477" width="12.140625" style="3" customWidth="1"/>
    <col min="9478" max="9478" width="14.42578125" style="3" customWidth="1"/>
    <col min="9479" max="9479" width="10.140625" style="3" customWidth="1"/>
    <col min="9480" max="9481" width="10.85546875" style="3" customWidth="1"/>
    <col min="9482" max="9482" width="17.28515625" style="3" customWidth="1"/>
    <col min="9483" max="9483" width="10.85546875" style="3" customWidth="1"/>
    <col min="9484" max="9484" width="9.85546875" style="3" customWidth="1"/>
    <col min="9485" max="9485" width="10.140625" style="3" customWidth="1"/>
    <col min="9486" max="9486" width="31" style="3" customWidth="1"/>
    <col min="9487" max="9728" width="11.42578125" style="3"/>
    <col min="9729" max="9729" width="6" style="3" customWidth="1"/>
    <col min="9730" max="9730" width="5.140625" style="3" customWidth="1"/>
    <col min="9731" max="9731" width="29.140625" style="3" customWidth="1"/>
    <col min="9732" max="9732" width="11.28515625" style="3" customWidth="1"/>
    <col min="9733" max="9733" width="12.140625" style="3" customWidth="1"/>
    <col min="9734" max="9734" width="14.42578125" style="3" customWidth="1"/>
    <col min="9735" max="9735" width="10.140625" style="3" customWidth="1"/>
    <col min="9736" max="9737" width="10.85546875" style="3" customWidth="1"/>
    <col min="9738" max="9738" width="17.28515625" style="3" customWidth="1"/>
    <col min="9739" max="9739" width="10.85546875" style="3" customWidth="1"/>
    <col min="9740" max="9740" width="9.85546875" style="3" customWidth="1"/>
    <col min="9741" max="9741" width="10.140625" style="3" customWidth="1"/>
    <col min="9742" max="9742" width="31" style="3" customWidth="1"/>
    <col min="9743" max="9984" width="11.42578125" style="3"/>
    <col min="9985" max="9985" width="6" style="3" customWidth="1"/>
    <col min="9986" max="9986" width="5.140625" style="3" customWidth="1"/>
    <col min="9987" max="9987" width="29.140625" style="3" customWidth="1"/>
    <col min="9988" max="9988" width="11.28515625" style="3" customWidth="1"/>
    <col min="9989" max="9989" width="12.140625" style="3" customWidth="1"/>
    <col min="9990" max="9990" width="14.42578125" style="3" customWidth="1"/>
    <col min="9991" max="9991" width="10.140625" style="3" customWidth="1"/>
    <col min="9992" max="9993" width="10.85546875" style="3" customWidth="1"/>
    <col min="9994" max="9994" width="17.28515625" style="3" customWidth="1"/>
    <col min="9995" max="9995" width="10.85546875" style="3" customWidth="1"/>
    <col min="9996" max="9996" width="9.85546875" style="3" customWidth="1"/>
    <col min="9997" max="9997" width="10.140625" style="3" customWidth="1"/>
    <col min="9998" max="9998" width="31" style="3" customWidth="1"/>
    <col min="9999" max="10240" width="11.42578125" style="3"/>
    <col min="10241" max="10241" width="6" style="3" customWidth="1"/>
    <col min="10242" max="10242" width="5.140625" style="3" customWidth="1"/>
    <col min="10243" max="10243" width="29.140625" style="3" customWidth="1"/>
    <col min="10244" max="10244" width="11.28515625" style="3" customWidth="1"/>
    <col min="10245" max="10245" width="12.140625" style="3" customWidth="1"/>
    <col min="10246" max="10246" width="14.42578125" style="3" customWidth="1"/>
    <col min="10247" max="10247" width="10.140625" style="3" customWidth="1"/>
    <col min="10248" max="10249" width="10.85546875" style="3" customWidth="1"/>
    <col min="10250" max="10250" width="17.28515625" style="3" customWidth="1"/>
    <col min="10251" max="10251" width="10.85546875" style="3" customWidth="1"/>
    <col min="10252" max="10252" width="9.85546875" style="3" customWidth="1"/>
    <col min="10253" max="10253" width="10.140625" style="3" customWidth="1"/>
    <col min="10254" max="10254" width="31" style="3" customWidth="1"/>
    <col min="10255" max="10496" width="11.42578125" style="3"/>
    <col min="10497" max="10497" width="6" style="3" customWidth="1"/>
    <col min="10498" max="10498" width="5.140625" style="3" customWidth="1"/>
    <col min="10499" max="10499" width="29.140625" style="3" customWidth="1"/>
    <col min="10500" max="10500" width="11.28515625" style="3" customWidth="1"/>
    <col min="10501" max="10501" width="12.140625" style="3" customWidth="1"/>
    <col min="10502" max="10502" width="14.42578125" style="3" customWidth="1"/>
    <col min="10503" max="10503" width="10.140625" style="3" customWidth="1"/>
    <col min="10504" max="10505" width="10.85546875" style="3" customWidth="1"/>
    <col min="10506" max="10506" width="17.28515625" style="3" customWidth="1"/>
    <col min="10507" max="10507" width="10.85546875" style="3" customWidth="1"/>
    <col min="10508" max="10508" width="9.85546875" style="3" customWidth="1"/>
    <col min="10509" max="10509" width="10.140625" style="3" customWidth="1"/>
    <col min="10510" max="10510" width="31" style="3" customWidth="1"/>
    <col min="10511" max="10752" width="11.42578125" style="3"/>
    <col min="10753" max="10753" width="6" style="3" customWidth="1"/>
    <col min="10754" max="10754" width="5.140625" style="3" customWidth="1"/>
    <col min="10755" max="10755" width="29.140625" style="3" customWidth="1"/>
    <col min="10756" max="10756" width="11.28515625" style="3" customWidth="1"/>
    <col min="10757" max="10757" width="12.140625" style="3" customWidth="1"/>
    <col min="10758" max="10758" width="14.42578125" style="3" customWidth="1"/>
    <col min="10759" max="10759" width="10.140625" style="3" customWidth="1"/>
    <col min="10760" max="10761" width="10.85546875" style="3" customWidth="1"/>
    <col min="10762" max="10762" width="17.28515625" style="3" customWidth="1"/>
    <col min="10763" max="10763" width="10.85546875" style="3" customWidth="1"/>
    <col min="10764" max="10764" width="9.85546875" style="3" customWidth="1"/>
    <col min="10765" max="10765" width="10.140625" style="3" customWidth="1"/>
    <col min="10766" max="10766" width="31" style="3" customWidth="1"/>
    <col min="10767" max="11008" width="11.42578125" style="3"/>
    <col min="11009" max="11009" width="6" style="3" customWidth="1"/>
    <col min="11010" max="11010" width="5.140625" style="3" customWidth="1"/>
    <col min="11011" max="11011" width="29.140625" style="3" customWidth="1"/>
    <col min="11012" max="11012" width="11.28515625" style="3" customWidth="1"/>
    <col min="11013" max="11013" width="12.140625" style="3" customWidth="1"/>
    <col min="11014" max="11014" width="14.42578125" style="3" customWidth="1"/>
    <col min="11015" max="11015" width="10.140625" style="3" customWidth="1"/>
    <col min="11016" max="11017" width="10.85546875" style="3" customWidth="1"/>
    <col min="11018" max="11018" width="17.28515625" style="3" customWidth="1"/>
    <col min="11019" max="11019" width="10.85546875" style="3" customWidth="1"/>
    <col min="11020" max="11020" width="9.85546875" style="3" customWidth="1"/>
    <col min="11021" max="11021" width="10.140625" style="3" customWidth="1"/>
    <col min="11022" max="11022" width="31" style="3" customWidth="1"/>
    <col min="11023" max="11264" width="11.42578125" style="3"/>
    <col min="11265" max="11265" width="6" style="3" customWidth="1"/>
    <col min="11266" max="11266" width="5.140625" style="3" customWidth="1"/>
    <col min="11267" max="11267" width="29.140625" style="3" customWidth="1"/>
    <col min="11268" max="11268" width="11.28515625" style="3" customWidth="1"/>
    <col min="11269" max="11269" width="12.140625" style="3" customWidth="1"/>
    <col min="11270" max="11270" width="14.42578125" style="3" customWidth="1"/>
    <col min="11271" max="11271" width="10.140625" style="3" customWidth="1"/>
    <col min="11272" max="11273" width="10.85546875" style="3" customWidth="1"/>
    <col min="11274" max="11274" width="17.28515625" style="3" customWidth="1"/>
    <col min="11275" max="11275" width="10.85546875" style="3" customWidth="1"/>
    <col min="11276" max="11276" width="9.85546875" style="3" customWidth="1"/>
    <col min="11277" max="11277" width="10.140625" style="3" customWidth="1"/>
    <col min="11278" max="11278" width="31" style="3" customWidth="1"/>
    <col min="11279" max="11520" width="11.42578125" style="3"/>
    <col min="11521" max="11521" width="6" style="3" customWidth="1"/>
    <col min="11522" max="11522" width="5.140625" style="3" customWidth="1"/>
    <col min="11523" max="11523" width="29.140625" style="3" customWidth="1"/>
    <col min="11524" max="11524" width="11.28515625" style="3" customWidth="1"/>
    <col min="11525" max="11525" width="12.140625" style="3" customWidth="1"/>
    <col min="11526" max="11526" width="14.42578125" style="3" customWidth="1"/>
    <col min="11527" max="11527" width="10.140625" style="3" customWidth="1"/>
    <col min="11528" max="11529" width="10.85546875" style="3" customWidth="1"/>
    <col min="11530" max="11530" width="17.28515625" style="3" customWidth="1"/>
    <col min="11531" max="11531" width="10.85546875" style="3" customWidth="1"/>
    <col min="11532" max="11532" width="9.85546875" style="3" customWidth="1"/>
    <col min="11533" max="11533" width="10.140625" style="3" customWidth="1"/>
    <col min="11534" max="11534" width="31" style="3" customWidth="1"/>
    <col min="11535" max="11776" width="11.42578125" style="3"/>
    <col min="11777" max="11777" width="6" style="3" customWidth="1"/>
    <col min="11778" max="11778" width="5.140625" style="3" customWidth="1"/>
    <col min="11779" max="11779" width="29.140625" style="3" customWidth="1"/>
    <col min="11780" max="11780" width="11.28515625" style="3" customWidth="1"/>
    <col min="11781" max="11781" width="12.140625" style="3" customWidth="1"/>
    <col min="11782" max="11782" width="14.42578125" style="3" customWidth="1"/>
    <col min="11783" max="11783" width="10.140625" style="3" customWidth="1"/>
    <col min="11784" max="11785" width="10.85546875" style="3" customWidth="1"/>
    <col min="11786" max="11786" width="17.28515625" style="3" customWidth="1"/>
    <col min="11787" max="11787" width="10.85546875" style="3" customWidth="1"/>
    <col min="11788" max="11788" width="9.85546875" style="3" customWidth="1"/>
    <col min="11789" max="11789" width="10.140625" style="3" customWidth="1"/>
    <col min="11790" max="11790" width="31" style="3" customWidth="1"/>
    <col min="11791" max="12032" width="11.42578125" style="3"/>
    <col min="12033" max="12033" width="6" style="3" customWidth="1"/>
    <col min="12034" max="12034" width="5.140625" style="3" customWidth="1"/>
    <col min="12035" max="12035" width="29.140625" style="3" customWidth="1"/>
    <col min="12036" max="12036" width="11.28515625" style="3" customWidth="1"/>
    <col min="12037" max="12037" width="12.140625" style="3" customWidth="1"/>
    <col min="12038" max="12038" width="14.42578125" style="3" customWidth="1"/>
    <col min="12039" max="12039" width="10.140625" style="3" customWidth="1"/>
    <col min="12040" max="12041" width="10.85546875" style="3" customWidth="1"/>
    <col min="12042" max="12042" width="17.28515625" style="3" customWidth="1"/>
    <col min="12043" max="12043" width="10.85546875" style="3" customWidth="1"/>
    <col min="12044" max="12044" width="9.85546875" style="3" customWidth="1"/>
    <col min="12045" max="12045" width="10.140625" style="3" customWidth="1"/>
    <col min="12046" max="12046" width="31" style="3" customWidth="1"/>
    <col min="12047" max="12288" width="11.42578125" style="3"/>
    <col min="12289" max="12289" width="6" style="3" customWidth="1"/>
    <col min="12290" max="12290" width="5.140625" style="3" customWidth="1"/>
    <col min="12291" max="12291" width="29.140625" style="3" customWidth="1"/>
    <col min="12292" max="12292" width="11.28515625" style="3" customWidth="1"/>
    <col min="12293" max="12293" width="12.140625" style="3" customWidth="1"/>
    <col min="12294" max="12294" width="14.42578125" style="3" customWidth="1"/>
    <col min="12295" max="12295" width="10.140625" style="3" customWidth="1"/>
    <col min="12296" max="12297" width="10.85546875" style="3" customWidth="1"/>
    <col min="12298" max="12298" width="17.28515625" style="3" customWidth="1"/>
    <col min="12299" max="12299" width="10.85546875" style="3" customWidth="1"/>
    <col min="12300" max="12300" width="9.85546875" style="3" customWidth="1"/>
    <col min="12301" max="12301" width="10.140625" style="3" customWidth="1"/>
    <col min="12302" max="12302" width="31" style="3" customWidth="1"/>
    <col min="12303" max="12544" width="11.42578125" style="3"/>
    <col min="12545" max="12545" width="6" style="3" customWidth="1"/>
    <col min="12546" max="12546" width="5.140625" style="3" customWidth="1"/>
    <col min="12547" max="12547" width="29.140625" style="3" customWidth="1"/>
    <col min="12548" max="12548" width="11.28515625" style="3" customWidth="1"/>
    <col min="12549" max="12549" width="12.140625" style="3" customWidth="1"/>
    <col min="12550" max="12550" width="14.42578125" style="3" customWidth="1"/>
    <col min="12551" max="12551" width="10.140625" style="3" customWidth="1"/>
    <col min="12552" max="12553" width="10.85546875" style="3" customWidth="1"/>
    <col min="12554" max="12554" width="17.28515625" style="3" customWidth="1"/>
    <col min="12555" max="12555" width="10.85546875" style="3" customWidth="1"/>
    <col min="12556" max="12556" width="9.85546875" style="3" customWidth="1"/>
    <col min="12557" max="12557" width="10.140625" style="3" customWidth="1"/>
    <col min="12558" max="12558" width="31" style="3" customWidth="1"/>
    <col min="12559" max="12800" width="11.42578125" style="3"/>
    <col min="12801" max="12801" width="6" style="3" customWidth="1"/>
    <col min="12802" max="12802" width="5.140625" style="3" customWidth="1"/>
    <col min="12803" max="12803" width="29.140625" style="3" customWidth="1"/>
    <col min="12804" max="12804" width="11.28515625" style="3" customWidth="1"/>
    <col min="12805" max="12805" width="12.140625" style="3" customWidth="1"/>
    <col min="12806" max="12806" width="14.42578125" style="3" customWidth="1"/>
    <col min="12807" max="12807" width="10.140625" style="3" customWidth="1"/>
    <col min="12808" max="12809" width="10.85546875" style="3" customWidth="1"/>
    <col min="12810" max="12810" width="17.28515625" style="3" customWidth="1"/>
    <col min="12811" max="12811" width="10.85546875" style="3" customWidth="1"/>
    <col min="12812" max="12812" width="9.85546875" style="3" customWidth="1"/>
    <col min="12813" max="12813" width="10.140625" style="3" customWidth="1"/>
    <col min="12814" max="12814" width="31" style="3" customWidth="1"/>
    <col min="12815" max="13056" width="11.42578125" style="3"/>
    <col min="13057" max="13057" width="6" style="3" customWidth="1"/>
    <col min="13058" max="13058" width="5.140625" style="3" customWidth="1"/>
    <col min="13059" max="13059" width="29.140625" style="3" customWidth="1"/>
    <col min="13060" max="13060" width="11.28515625" style="3" customWidth="1"/>
    <col min="13061" max="13061" width="12.140625" style="3" customWidth="1"/>
    <col min="13062" max="13062" width="14.42578125" style="3" customWidth="1"/>
    <col min="13063" max="13063" width="10.140625" style="3" customWidth="1"/>
    <col min="13064" max="13065" width="10.85546875" style="3" customWidth="1"/>
    <col min="13066" max="13066" width="17.28515625" style="3" customWidth="1"/>
    <col min="13067" max="13067" width="10.85546875" style="3" customWidth="1"/>
    <col min="13068" max="13068" width="9.85546875" style="3" customWidth="1"/>
    <col min="13069" max="13069" width="10.140625" style="3" customWidth="1"/>
    <col min="13070" max="13070" width="31" style="3" customWidth="1"/>
    <col min="13071" max="13312" width="11.42578125" style="3"/>
    <col min="13313" max="13313" width="6" style="3" customWidth="1"/>
    <col min="13314" max="13314" width="5.140625" style="3" customWidth="1"/>
    <col min="13315" max="13315" width="29.140625" style="3" customWidth="1"/>
    <col min="13316" max="13316" width="11.28515625" style="3" customWidth="1"/>
    <col min="13317" max="13317" width="12.140625" style="3" customWidth="1"/>
    <col min="13318" max="13318" width="14.42578125" style="3" customWidth="1"/>
    <col min="13319" max="13319" width="10.140625" style="3" customWidth="1"/>
    <col min="13320" max="13321" width="10.85546875" style="3" customWidth="1"/>
    <col min="13322" max="13322" width="17.28515625" style="3" customWidth="1"/>
    <col min="13323" max="13323" width="10.85546875" style="3" customWidth="1"/>
    <col min="13324" max="13324" width="9.85546875" style="3" customWidth="1"/>
    <col min="13325" max="13325" width="10.140625" style="3" customWidth="1"/>
    <col min="13326" max="13326" width="31" style="3" customWidth="1"/>
    <col min="13327" max="13568" width="11.42578125" style="3"/>
    <col min="13569" max="13569" width="6" style="3" customWidth="1"/>
    <col min="13570" max="13570" width="5.140625" style="3" customWidth="1"/>
    <col min="13571" max="13571" width="29.140625" style="3" customWidth="1"/>
    <col min="13572" max="13572" width="11.28515625" style="3" customWidth="1"/>
    <col min="13573" max="13573" width="12.140625" style="3" customWidth="1"/>
    <col min="13574" max="13574" width="14.42578125" style="3" customWidth="1"/>
    <col min="13575" max="13575" width="10.140625" style="3" customWidth="1"/>
    <col min="13576" max="13577" width="10.85546875" style="3" customWidth="1"/>
    <col min="13578" max="13578" width="17.28515625" style="3" customWidth="1"/>
    <col min="13579" max="13579" width="10.85546875" style="3" customWidth="1"/>
    <col min="13580" max="13580" width="9.85546875" style="3" customWidth="1"/>
    <col min="13581" max="13581" width="10.140625" style="3" customWidth="1"/>
    <col min="13582" max="13582" width="31" style="3" customWidth="1"/>
    <col min="13583" max="13824" width="11.42578125" style="3"/>
    <col min="13825" max="13825" width="6" style="3" customWidth="1"/>
    <col min="13826" max="13826" width="5.140625" style="3" customWidth="1"/>
    <col min="13827" max="13827" width="29.140625" style="3" customWidth="1"/>
    <col min="13828" max="13828" width="11.28515625" style="3" customWidth="1"/>
    <col min="13829" max="13829" width="12.140625" style="3" customWidth="1"/>
    <col min="13830" max="13830" width="14.42578125" style="3" customWidth="1"/>
    <col min="13831" max="13831" width="10.140625" style="3" customWidth="1"/>
    <col min="13832" max="13833" width="10.85546875" style="3" customWidth="1"/>
    <col min="13834" max="13834" width="17.28515625" style="3" customWidth="1"/>
    <col min="13835" max="13835" width="10.85546875" style="3" customWidth="1"/>
    <col min="13836" max="13836" width="9.85546875" style="3" customWidth="1"/>
    <col min="13837" max="13837" width="10.140625" style="3" customWidth="1"/>
    <col min="13838" max="13838" width="31" style="3" customWidth="1"/>
    <col min="13839" max="14080" width="11.42578125" style="3"/>
    <col min="14081" max="14081" width="6" style="3" customWidth="1"/>
    <col min="14082" max="14082" width="5.140625" style="3" customWidth="1"/>
    <col min="14083" max="14083" width="29.140625" style="3" customWidth="1"/>
    <col min="14084" max="14084" width="11.28515625" style="3" customWidth="1"/>
    <col min="14085" max="14085" width="12.140625" style="3" customWidth="1"/>
    <col min="14086" max="14086" width="14.42578125" style="3" customWidth="1"/>
    <col min="14087" max="14087" width="10.140625" style="3" customWidth="1"/>
    <col min="14088" max="14089" width="10.85546875" style="3" customWidth="1"/>
    <col min="14090" max="14090" width="17.28515625" style="3" customWidth="1"/>
    <col min="14091" max="14091" width="10.85546875" style="3" customWidth="1"/>
    <col min="14092" max="14092" width="9.85546875" style="3" customWidth="1"/>
    <col min="14093" max="14093" width="10.140625" style="3" customWidth="1"/>
    <col min="14094" max="14094" width="31" style="3" customWidth="1"/>
    <col min="14095" max="14336" width="11.42578125" style="3"/>
    <col min="14337" max="14337" width="6" style="3" customWidth="1"/>
    <col min="14338" max="14338" width="5.140625" style="3" customWidth="1"/>
    <col min="14339" max="14339" width="29.140625" style="3" customWidth="1"/>
    <col min="14340" max="14340" width="11.28515625" style="3" customWidth="1"/>
    <col min="14341" max="14341" width="12.140625" style="3" customWidth="1"/>
    <col min="14342" max="14342" width="14.42578125" style="3" customWidth="1"/>
    <col min="14343" max="14343" width="10.140625" style="3" customWidth="1"/>
    <col min="14344" max="14345" width="10.85546875" style="3" customWidth="1"/>
    <col min="14346" max="14346" width="17.28515625" style="3" customWidth="1"/>
    <col min="14347" max="14347" width="10.85546875" style="3" customWidth="1"/>
    <col min="14348" max="14348" width="9.85546875" style="3" customWidth="1"/>
    <col min="14349" max="14349" width="10.140625" style="3" customWidth="1"/>
    <col min="14350" max="14350" width="31" style="3" customWidth="1"/>
    <col min="14351" max="14592" width="11.42578125" style="3"/>
    <col min="14593" max="14593" width="6" style="3" customWidth="1"/>
    <col min="14594" max="14594" width="5.140625" style="3" customWidth="1"/>
    <col min="14595" max="14595" width="29.140625" style="3" customWidth="1"/>
    <col min="14596" max="14596" width="11.28515625" style="3" customWidth="1"/>
    <col min="14597" max="14597" width="12.140625" style="3" customWidth="1"/>
    <col min="14598" max="14598" width="14.42578125" style="3" customWidth="1"/>
    <col min="14599" max="14599" width="10.140625" style="3" customWidth="1"/>
    <col min="14600" max="14601" width="10.85546875" style="3" customWidth="1"/>
    <col min="14602" max="14602" width="17.28515625" style="3" customWidth="1"/>
    <col min="14603" max="14603" width="10.85546875" style="3" customWidth="1"/>
    <col min="14604" max="14604" width="9.85546875" style="3" customWidth="1"/>
    <col min="14605" max="14605" width="10.140625" style="3" customWidth="1"/>
    <col min="14606" max="14606" width="31" style="3" customWidth="1"/>
    <col min="14607" max="14848" width="11.42578125" style="3"/>
    <col min="14849" max="14849" width="6" style="3" customWidth="1"/>
    <col min="14850" max="14850" width="5.140625" style="3" customWidth="1"/>
    <col min="14851" max="14851" width="29.140625" style="3" customWidth="1"/>
    <col min="14852" max="14852" width="11.28515625" style="3" customWidth="1"/>
    <col min="14853" max="14853" width="12.140625" style="3" customWidth="1"/>
    <col min="14854" max="14854" width="14.42578125" style="3" customWidth="1"/>
    <col min="14855" max="14855" width="10.140625" style="3" customWidth="1"/>
    <col min="14856" max="14857" width="10.85546875" style="3" customWidth="1"/>
    <col min="14858" max="14858" width="17.28515625" style="3" customWidth="1"/>
    <col min="14859" max="14859" width="10.85546875" style="3" customWidth="1"/>
    <col min="14860" max="14860" width="9.85546875" style="3" customWidth="1"/>
    <col min="14861" max="14861" width="10.140625" style="3" customWidth="1"/>
    <col min="14862" max="14862" width="31" style="3" customWidth="1"/>
    <col min="14863" max="15104" width="11.42578125" style="3"/>
    <col min="15105" max="15105" width="6" style="3" customWidth="1"/>
    <col min="15106" max="15106" width="5.140625" style="3" customWidth="1"/>
    <col min="15107" max="15107" width="29.140625" style="3" customWidth="1"/>
    <col min="15108" max="15108" width="11.28515625" style="3" customWidth="1"/>
    <col min="15109" max="15109" width="12.140625" style="3" customWidth="1"/>
    <col min="15110" max="15110" width="14.42578125" style="3" customWidth="1"/>
    <col min="15111" max="15111" width="10.140625" style="3" customWidth="1"/>
    <col min="15112" max="15113" width="10.85546875" style="3" customWidth="1"/>
    <col min="15114" max="15114" width="17.28515625" style="3" customWidth="1"/>
    <col min="15115" max="15115" width="10.85546875" style="3" customWidth="1"/>
    <col min="15116" max="15116" width="9.85546875" style="3" customWidth="1"/>
    <col min="15117" max="15117" width="10.140625" style="3" customWidth="1"/>
    <col min="15118" max="15118" width="31" style="3" customWidth="1"/>
    <col min="15119" max="15360" width="11.42578125" style="3"/>
    <col min="15361" max="15361" width="6" style="3" customWidth="1"/>
    <col min="15362" max="15362" width="5.140625" style="3" customWidth="1"/>
    <col min="15363" max="15363" width="29.140625" style="3" customWidth="1"/>
    <col min="15364" max="15364" width="11.28515625" style="3" customWidth="1"/>
    <col min="15365" max="15365" width="12.140625" style="3" customWidth="1"/>
    <col min="15366" max="15366" width="14.42578125" style="3" customWidth="1"/>
    <col min="15367" max="15367" width="10.140625" style="3" customWidth="1"/>
    <col min="15368" max="15369" width="10.85546875" style="3" customWidth="1"/>
    <col min="15370" max="15370" width="17.28515625" style="3" customWidth="1"/>
    <col min="15371" max="15371" width="10.85546875" style="3" customWidth="1"/>
    <col min="15372" max="15372" width="9.85546875" style="3" customWidth="1"/>
    <col min="15373" max="15373" width="10.140625" style="3" customWidth="1"/>
    <col min="15374" max="15374" width="31" style="3" customWidth="1"/>
    <col min="15375" max="15616" width="11.42578125" style="3"/>
    <col min="15617" max="15617" width="6" style="3" customWidth="1"/>
    <col min="15618" max="15618" width="5.140625" style="3" customWidth="1"/>
    <col min="15619" max="15619" width="29.140625" style="3" customWidth="1"/>
    <col min="15620" max="15620" width="11.28515625" style="3" customWidth="1"/>
    <col min="15621" max="15621" width="12.140625" style="3" customWidth="1"/>
    <col min="15622" max="15622" width="14.42578125" style="3" customWidth="1"/>
    <col min="15623" max="15623" width="10.140625" style="3" customWidth="1"/>
    <col min="15624" max="15625" width="10.85546875" style="3" customWidth="1"/>
    <col min="15626" max="15626" width="17.28515625" style="3" customWidth="1"/>
    <col min="15627" max="15627" width="10.85546875" style="3" customWidth="1"/>
    <col min="15628" max="15628" width="9.85546875" style="3" customWidth="1"/>
    <col min="15629" max="15629" width="10.140625" style="3" customWidth="1"/>
    <col min="15630" max="15630" width="31" style="3" customWidth="1"/>
    <col min="15631" max="15872" width="11.42578125" style="3"/>
    <col min="15873" max="15873" width="6" style="3" customWidth="1"/>
    <col min="15874" max="15874" width="5.140625" style="3" customWidth="1"/>
    <col min="15875" max="15875" width="29.140625" style="3" customWidth="1"/>
    <col min="15876" max="15876" width="11.28515625" style="3" customWidth="1"/>
    <col min="15877" max="15877" width="12.140625" style="3" customWidth="1"/>
    <col min="15878" max="15878" width="14.42578125" style="3" customWidth="1"/>
    <col min="15879" max="15879" width="10.140625" style="3" customWidth="1"/>
    <col min="15880" max="15881" width="10.85546875" style="3" customWidth="1"/>
    <col min="15882" max="15882" width="17.28515625" style="3" customWidth="1"/>
    <col min="15883" max="15883" width="10.85546875" style="3" customWidth="1"/>
    <col min="15884" max="15884" width="9.85546875" style="3" customWidth="1"/>
    <col min="15885" max="15885" width="10.140625" style="3" customWidth="1"/>
    <col min="15886" max="15886" width="31" style="3" customWidth="1"/>
    <col min="15887" max="16128" width="11.42578125" style="3"/>
    <col min="16129" max="16129" width="6" style="3" customWidth="1"/>
    <col min="16130" max="16130" width="5.140625" style="3" customWidth="1"/>
    <col min="16131" max="16131" width="29.140625" style="3" customWidth="1"/>
    <col min="16132" max="16132" width="11.28515625" style="3" customWidth="1"/>
    <col min="16133" max="16133" width="12.140625" style="3" customWidth="1"/>
    <col min="16134" max="16134" width="14.42578125" style="3" customWidth="1"/>
    <col min="16135" max="16135" width="10.140625" style="3" customWidth="1"/>
    <col min="16136" max="16137" width="10.85546875" style="3" customWidth="1"/>
    <col min="16138" max="16138" width="17.28515625" style="3" customWidth="1"/>
    <col min="16139" max="16139" width="10.85546875" style="3" customWidth="1"/>
    <col min="16140" max="16140" width="9.85546875" style="3" customWidth="1"/>
    <col min="16141" max="16141" width="10.140625" style="3" customWidth="1"/>
    <col min="16142" max="16142" width="31" style="3" customWidth="1"/>
    <col min="16143" max="16384" width="11.42578125" style="3"/>
  </cols>
  <sheetData>
    <row r="1" spans="1:14" x14ac:dyDescent="0.2">
      <c r="A1" s="1" t="s">
        <v>0</v>
      </c>
      <c r="B1" s="1"/>
      <c r="C1" s="1"/>
      <c r="D1" s="1"/>
      <c r="E1" s="1"/>
      <c r="F1" s="1"/>
      <c r="G1" s="1"/>
      <c r="H1" s="1"/>
      <c r="I1" s="1"/>
      <c r="J1" s="1"/>
      <c r="K1" s="1"/>
    </row>
    <row r="2" spans="1:14" x14ac:dyDescent="0.2">
      <c r="A2" s="1" t="s">
        <v>1</v>
      </c>
      <c r="B2" s="1"/>
      <c r="C2" s="1"/>
      <c r="D2" s="1"/>
      <c r="E2" s="1"/>
      <c r="F2" s="1"/>
      <c r="G2" s="1"/>
      <c r="H2" s="1"/>
      <c r="I2" s="1"/>
      <c r="J2" s="1"/>
      <c r="K2" s="1"/>
    </row>
    <row r="3" spans="1:14" x14ac:dyDescent="0.2">
      <c r="A3" s="1" t="s">
        <v>2</v>
      </c>
      <c r="B3" s="1"/>
      <c r="C3" s="1"/>
      <c r="D3" s="1"/>
      <c r="E3" s="1"/>
      <c r="F3" s="1"/>
      <c r="G3" s="1"/>
      <c r="H3" s="1"/>
      <c r="I3" s="1"/>
      <c r="J3" s="1"/>
    </row>
    <row r="4" spans="1:14" s="5" customFormat="1" ht="22.5" customHeight="1" x14ac:dyDescent="0.2">
      <c r="A4" s="4" t="s">
        <v>3</v>
      </c>
      <c r="B4" s="4"/>
      <c r="C4" s="4"/>
      <c r="D4" s="4"/>
      <c r="E4" s="4"/>
      <c r="F4" s="4"/>
      <c r="G4" s="4"/>
      <c r="H4" s="4"/>
      <c r="I4" s="4"/>
      <c r="J4" s="4"/>
      <c r="K4" s="4"/>
    </row>
    <row r="5" spans="1:14" ht="29.25" hidden="1" customHeight="1" x14ac:dyDescent="0.2">
      <c r="A5" s="6" t="s">
        <v>4</v>
      </c>
      <c r="B5" s="6"/>
      <c r="C5" s="6"/>
      <c r="D5" s="6"/>
      <c r="E5" s="6"/>
      <c r="F5" s="6"/>
      <c r="G5" s="6"/>
      <c r="H5" s="6"/>
      <c r="I5" s="6"/>
      <c r="J5" s="6"/>
      <c r="K5" s="6"/>
      <c r="L5" s="6"/>
      <c r="M5" s="6"/>
      <c r="N5" s="6"/>
    </row>
    <row r="6" spans="1:14" ht="33.75" customHeight="1" x14ac:dyDescent="0.2">
      <c r="A6" s="7" t="s">
        <v>5</v>
      </c>
      <c r="B6" s="7" t="s">
        <v>6</v>
      </c>
      <c r="C6" s="7" t="s">
        <v>7</v>
      </c>
      <c r="D6" s="7" t="s">
        <v>8</v>
      </c>
      <c r="E6" s="7" t="s">
        <v>9</v>
      </c>
      <c r="F6" s="7" t="s">
        <v>10</v>
      </c>
      <c r="G6" s="8" t="s">
        <v>11</v>
      </c>
      <c r="H6" s="9"/>
      <c r="I6" s="8" t="s">
        <v>12</v>
      </c>
      <c r="J6" s="9"/>
      <c r="K6" s="8" t="s">
        <v>13</v>
      </c>
      <c r="L6" s="9"/>
      <c r="M6" s="7" t="s">
        <v>14</v>
      </c>
      <c r="N6" s="7" t="s">
        <v>15</v>
      </c>
    </row>
    <row r="7" spans="1:14" ht="59.25" customHeight="1" x14ac:dyDescent="0.2">
      <c r="A7" s="10"/>
      <c r="B7" s="10"/>
      <c r="C7" s="10"/>
      <c r="D7" s="10"/>
      <c r="E7" s="10"/>
      <c r="F7" s="10"/>
      <c r="G7" s="11" t="s">
        <v>16</v>
      </c>
      <c r="H7" s="11" t="s">
        <v>17</v>
      </c>
      <c r="I7" s="12" t="s">
        <v>18</v>
      </c>
      <c r="J7" s="12" t="s">
        <v>19</v>
      </c>
      <c r="K7" s="12" t="s">
        <v>18</v>
      </c>
      <c r="L7" s="12" t="s">
        <v>19</v>
      </c>
      <c r="M7" s="10"/>
      <c r="N7" s="10"/>
    </row>
    <row r="8" spans="1:14" x14ac:dyDescent="0.2">
      <c r="A8" s="13"/>
      <c r="B8" s="14"/>
      <c r="C8" s="15" t="s">
        <v>20</v>
      </c>
      <c r="D8" s="16"/>
      <c r="E8" s="17"/>
      <c r="F8" s="17"/>
      <c r="G8" s="17"/>
      <c r="H8" s="17"/>
      <c r="I8" s="18"/>
      <c r="J8" s="19"/>
      <c r="K8" s="18"/>
      <c r="L8" s="18"/>
      <c r="M8" s="17"/>
      <c r="N8" s="17"/>
    </row>
    <row r="9" spans="1:14" x14ac:dyDescent="0.2">
      <c r="A9" s="13">
        <v>1.1000000000000001</v>
      </c>
      <c r="B9" s="20">
        <v>1</v>
      </c>
      <c r="C9" s="21" t="s">
        <v>21</v>
      </c>
      <c r="D9" s="22">
        <f>200000/125</f>
        <v>1600</v>
      </c>
      <c r="E9" s="18" t="s">
        <v>22</v>
      </c>
      <c r="F9" s="18" t="s">
        <v>23</v>
      </c>
      <c r="G9" s="17">
        <v>100</v>
      </c>
      <c r="H9" s="17"/>
      <c r="I9" s="23">
        <v>43556</v>
      </c>
      <c r="J9" s="23">
        <v>43563</v>
      </c>
      <c r="K9" s="18"/>
      <c r="L9" s="18"/>
      <c r="M9" s="17"/>
      <c r="N9" s="17"/>
    </row>
    <row r="10" spans="1:14" x14ac:dyDescent="0.2">
      <c r="A10" s="13">
        <v>1.2</v>
      </c>
      <c r="B10" s="20">
        <v>1</v>
      </c>
      <c r="C10" s="21" t="s">
        <v>24</v>
      </c>
      <c r="D10" s="22">
        <f>150000/125</f>
        <v>1200</v>
      </c>
      <c r="E10" s="18" t="s">
        <v>22</v>
      </c>
      <c r="F10" s="18" t="s">
        <v>23</v>
      </c>
      <c r="G10" s="17">
        <v>100</v>
      </c>
      <c r="H10" s="17"/>
      <c r="I10" s="23">
        <v>43556</v>
      </c>
      <c r="J10" s="23">
        <v>43563</v>
      </c>
      <c r="K10" s="18"/>
      <c r="L10" s="18"/>
      <c r="M10" s="17"/>
      <c r="N10" s="17"/>
    </row>
    <row r="11" spans="1:14" ht="15" customHeight="1" x14ac:dyDescent="0.2">
      <c r="A11" s="13">
        <v>1.3</v>
      </c>
      <c r="B11" s="20">
        <v>1</v>
      </c>
      <c r="C11" s="24" t="s">
        <v>25</v>
      </c>
      <c r="D11" s="22">
        <f>800000/125</f>
        <v>6400</v>
      </c>
      <c r="E11" s="18" t="s">
        <v>22</v>
      </c>
      <c r="F11" s="18" t="s">
        <v>23</v>
      </c>
      <c r="G11" s="17">
        <v>100</v>
      </c>
      <c r="H11" s="17"/>
      <c r="I11" s="23">
        <v>43252</v>
      </c>
      <c r="J11" s="23">
        <v>43271</v>
      </c>
      <c r="K11" s="18"/>
      <c r="L11" s="18"/>
      <c r="M11" s="17"/>
      <c r="N11" s="17"/>
    </row>
    <row r="12" spans="1:14" x14ac:dyDescent="0.2">
      <c r="A12" s="13">
        <v>1.4</v>
      </c>
      <c r="B12" s="20">
        <v>1</v>
      </c>
      <c r="C12" s="21" t="s">
        <v>26</v>
      </c>
      <c r="D12" s="22">
        <f>1250000/125</f>
        <v>10000</v>
      </c>
      <c r="E12" s="18" t="s">
        <v>22</v>
      </c>
      <c r="F12" s="18" t="s">
        <v>23</v>
      </c>
      <c r="G12" s="17">
        <v>100</v>
      </c>
      <c r="H12" s="17"/>
      <c r="I12" s="23">
        <v>43374</v>
      </c>
      <c r="J12" s="25">
        <v>43396</v>
      </c>
      <c r="K12" s="18"/>
      <c r="L12" s="18"/>
      <c r="M12" s="17"/>
      <c r="N12" s="17"/>
    </row>
    <row r="13" spans="1:14" ht="22.5" customHeight="1" x14ac:dyDescent="0.2">
      <c r="A13" s="13">
        <v>1.5</v>
      </c>
      <c r="B13" s="20">
        <v>1</v>
      </c>
      <c r="C13" s="21" t="s">
        <v>27</v>
      </c>
      <c r="D13" s="22">
        <f>50000/125</f>
        <v>400</v>
      </c>
      <c r="E13" s="18" t="s">
        <v>22</v>
      </c>
      <c r="F13" s="18" t="s">
        <v>23</v>
      </c>
      <c r="G13" s="17">
        <v>100</v>
      </c>
      <c r="H13" s="17"/>
      <c r="I13" s="23">
        <v>43435</v>
      </c>
      <c r="J13" s="23">
        <v>43451</v>
      </c>
      <c r="K13" s="18"/>
      <c r="L13" s="18"/>
      <c r="M13" s="17"/>
      <c r="N13" s="17"/>
    </row>
    <row r="14" spans="1:14" x14ac:dyDescent="0.2">
      <c r="A14" s="13">
        <v>1.6</v>
      </c>
      <c r="B14" s="20">
        <v>2</v>
      </c>
      <c r="C14" s="21" t="s">
        <v>28</v>
      </c>
      <c r="D14" s="22">
        <f>350000/125</f>
        <v>2800</v>
      </c>
      <c r="E14" s="18" t="s">
        <v>22</v>
      </c>
      <c r="F14" s="18" t="s">
        <v>23</v>
      </c>
      <c r="G14" s="17">
        <v>100</v>
      </c>
      <c r="H14" s="17"/>
      <c r="I14" s="23">
        <v>43497</v>
      </c>
      <c r="J14" s="25">
        <v>43500</v>
      </c>
      <c r="K14" s="18"/>
      <c r="L14" s="18"/>
      <c r="M14" s="17"/>
      <c r="N14" s="17"/>
    </row>
    <row r="15" spans="1:14" x14ac:dyDescent="0.2">
      <c r="A15" s="26">
        <v>1.7</v>
      </c>
      <c r="B15" s="18">
        <v>3</v>
      </c>
      <c r="C15" s="27" t="s">
        <v>29</v>
      </c>
      <c r="D15" s="28">
        <f>1500000/125</f>
        <v>12000</v>
      </c>
      <c r="E15" s="18" t="s">
        <v>30</v>
      </c>
      <c r="F15" s="18" t="s">
        <v>31</v>
      </c>
      <c r="G15" s="17">
        <v>100</v>
      </c>
      <c r="H15" s="17"/>
      <c r="I15" s="23">
        <v>43221</v>
      </c>
      <c r="J15" s="25">
        <v>43252</v>
      </c>
      <c r="K15" s="18"/>
      <c r="L15" s="18"/>
      <c r="M15" s="17" t="s">
        <v>32</v>
      </c>
      <c r="N15" s="17" t="s">
        <v>33</v>
      </c>
    </row>
    <row r="16" spans="1:14" ht="11.65" customHeight="1" x14ac:dyDescent="0.2">
      <c r="A16" s="26">
        <v>1.8</v>
      </c>
      <c r="B16" s="18">
        <v>3</v>
      </c>
      <c r="C16" s="29" t="s">
        <v>34</v>
      </c>
      <c r="D16" s="30">
        <f>422400/125</f>
        <v>3379.2</v>
      </c>
      <c r="E16" s="18" t="s">
        <v>30</v>
      </c>
      <c r="F16" s="18" t="s">
        <v>31</v>
      </c>
      <c r="G16" s="17">
        <v>100</v>
      </c>
      <c r="H16" s="17"/>
      <c r="I16" s="23">
        <v>43221</v>
      </c>
      <c r="J16" s="25">
        <v>43252</v>
      </c>
      <c r="K16" s="18"/>
      <c r="L16" s="18"/>
      <c r="M16" s="17" t="s">
        <v>32</v>
      </c>
      <c r="N16" s="17" t="s">
        <v>33</v>
      </c>
    </row>
    <row r="17" spans="1:14" x14ac:dyDescent="0.2">
      <c r="A17" s="26">
        <v>1.9</v>
      </c>
      <c r="B17" s="18">
        <v>3</v>
      </c>
      <c r="C17" s="29" t="s">
        <v>35</v>
      </c>
      <c r="D17" s="31">
        <f>267120/125</f>
        <v>2136.96</v>
      </c>
      <c r="E17" s="18" t="s">
        <v>30</v>
      </c>
      <c r="F17" s="18" t="s">
        <v>31</v>
      </c>
      <c r="G17" s="17">
        <v>100</v>
      </c>
      <c r="H17" s="17"/>
      <c r="I17" s="23">
        <v>43221</v>
      </c>
      <c r="J17" s="25">
        <v>43252</v>
      </c>
      <c r="K17" s="18"/>
      <c r="L17" s="18"/>
      <c r="M17" s="17" t="s">
        <v>32</v>
      </c>
      <c r="N17" s="17" t="s">
        <v>33</v>
      </c>
    </row>
    <row r="18" spans="1:14" x14ac:dyDescent="0.2">
      <c r="A18" s="32">
        <v>2</v>
      </c>
      <c r="B18" s="18">
        <v>3</v>
      </c>
      <c r="C18" s="27" t="s">
        <v>36</v>
      </c>
      <c r="D18" s="28">
        <f>650000/125</f>
        <v>5200</v>
      </c>
      <c r="E18" s="33" t="s">
        <v>30</v>
      </c>
      <c r="F18" s="18" t="s">
        <v>31</v>
      </c>
      <c r="G18" s="17">
        <v>100</v>
      </c>
      <c r="H18" s="17"/>
      <c r="I18" s="23">
        <v>43252</v>
      </c>
      <c r="J18" s="25">
        <v>43297</v>
      </c>
      <c r="K18" s="18"/>
      <c r="L18" s="18"/>
      <c r="M18" s="17" t="s">
        <v>32</v>
      </c>
      <c r="N18" s="17" t="s">
        <v>33</v>
      </c>
    </row>
    <row r="19" spans="1:14" x14ac:dyDescent="0.2">
      <c r="A19" s="26"/>
      <c r="B19" s="34"/>
      <c r="C19" s="29"/>
      <c r="D19" s="35"/>
      <c r="E19" s="17" t="s">
        <v>37</v>
      </c>
      <c r="F19" s="17"/>
      <c r="G19" s="17"/>
      <c r="H19" s="17"/>
      <c r="I19" s="19"/>
      <c r="J19" s="19"/>
      <c r="K19" s="18"/>
      <c r="L19" s="18"/>
      <c r="M19" s="17"/>
      <c r="N19" s="17"/>
    </row>
    <row r="20" spans="1:14" x14ac:dyDescent="0.2">
      <c r="A20" s="26"/>
      <c r="B20" s="34"/>
      <c r="C20" s="29"/>
      <c r="D20" s="16"/>
      <c r="E20" s="18"/>
      <c r="F20" s="17"/>
      <c r="G20" s="17"/>
      <c r="H20" s="17"/>
      <c r="I20" s="19"/>
      <c r="J20" s="19"/>
      <c r="K20" s="18"/>
      <c r="L20" s="18"/>
      <c r="M20" s="17"/>
      <c r="N20" s="17"/>
    </row>
    <row r="21" spans="1:14" x14ac:dyDescent="0.2">
      <c r="A21" s="36"/>
      <c r="B21" s="37"/>
      <c r="C21" s="38" t="s">
        <v>38</v>
      </c>
      <c r="D21" s="16"/>
      <c r="E21" s="18"/>
      <c r="F21" s="17"/>
      <c r="G21" s="17"/>
      <c r="H21" s="17"/>
      <c r="I21" s="19"/>
      <c r="J21" s="19"/>
      <c r="K21" s="18"/>
      <c r="L21" s="18"/>
      <c r="M21" s="17"/>
      <c r="N21" s="17"/>
    </row>
    <row r="22" spans="1:14" ht="33.75" customHeight="1" x14ac:dyDescent="0.2">
      <c r="A22" s="26">
        <v>2.1</v>
      </c>
      <c r="B22" s="18">
        <v>1</v>
      </c>
      <c r="C22" s="29" t="s">
        <v>39</v>
      </c>
      <c r="D22" s="39">
        <f>39000/125</f>
        <v>312</v>
      </c>
      <c r="E22" s="33" t="s">
        <v>22</v>
      </c>
      <c r="F22" s="18" t="s">
        <v>23</v>
      </c>
      <c r="G22" s="40">
        <v>100</v>
      </c>
      <c r="H22" s="17"/>
      <c r="I22" s="23">
        <v>43374</v>
      </c>
      <c r="J22" s="23">
        <v>43381</v>
      </c>
      <c r="K22" s="18"/>
      <c r="L22" s="18"/>
      <c r="M22" s="17" t="s">
        <v>32</v>
      </c>
      <c r="N22" s="17" t="s">
        <v>40</v>
      </c>
    </row>
    <row r="23" spans="1:14" ht="22.5" x14ac:dyDescent="0.2">
      <c r="A23" s="26">
        <v>2.2000000000000002</v>
      </c>
      <c r="B23" s="18">
        <v>1</v>
      </c>
      <c r="C23" s="29" t="s">
        <v>41</v>
      </c>
      <c r="D23" s="22">
        <f>39000/125</f>
        <v>312</v>
      </c>
      <c r="E23" s="18" t="s">
        <v>22</v>
      </c>
      <c r="F23" s="18" t="s">
        <v>23</v>
      </c>
      <c r="G23" s="40">
        <v>100</v>
      </c>
      <c r="H23" s="17"/>
      <c r="I23" s="23">
        <v>43466</v>
      </c>
      <c r="J23" s="23">
        <v>43497</v>
      </c>
      <c r="K23" s="18"/>
      <c r="L23" s="18"/>
      <c r="M23" s="17"/>
      <c r="N23" s="17"/>
    </row>
    <row r="24" spans="1:14" ht="22.5" x14ac:dyDescent="0.2">
      <c r="A24" s="26">
        <v>2.2999999999999998</v>
      </c>
      <c r="B24" s="18">
        <v>1</v>
      </c>
      <c r="C24" s="29" t="s">
        <v>42</v>
      </c>
      <c r="D24" s="41">
        <f>39000/125</f>
        <v>312</v>
      </c>
      <c r="E24" s="18" t="s">
        <v>22</v>
      </c>
      <c r="F24" s="18" t="s">
        <v>23</v>
      </c>
      <c r="G24" s="40">
        <v>100</v>
      </c>
      <c r="H24" s="17"/>
      <c r="I24" s="23">
        <v>43466</v>
      </c>
      <c r="J24" s="23">
        <v>43497</v>
      </c>
      <c r="K24" s="18"/>
      <c r="L24" s="18"/>
      <c r="M24" s="17" t="s">
        <v>32</v>
      </c>
      <c r="N24" s="29" t="s">
        <v>43</v>
      </c>
    </row>
    <row r="25" spans="1:14" ht="22.5" x14ac:dyDescent="0.2">
      <c r="A25" s="26">
        <v>2.4</v>
      </c>
      <c r="B25" s="18">
        <v>2</v>
      </c>
      <c r="C25" s="29" t="s">
        <v>44</v>
      </c>
      <c r="D25" s="41">
        <f>4500000/125</f>
        <v>36000</v>
      </c>
      <c r="E25" s="18" t="s">
        <v>22</v>
      </c>
      <c r="F25" s="18" t="s">
        <v>23</v>
      </c>
      <c r="G25" s="40">
        <v>100</v>
      </c>
      <c r="H25" s="17"/>
      <c r="I25" s="23">
        <v>43497</v>
      </c>
      <c r="J25" s="23">
        <v>43500</v>
      </c>
      <c r="K25" s="18"/>
      <c r="L25" s="18"/>
      <c r="M25" s="17"/>
      <c r="N25" s="17"/>
    </row>
    <row r="26" spans="1:14" x14ac:dyDescent="0.2">
      <c r="A26" s="26">
        <v>2.5</v>
      </c>
      <c r="B26" s="18">
        <v>2</v>
      </c>
      <c r="C26" s="29" t="s">
        <v>45</v>
      </c>
      <c r="D26" s="22">
        <f>150000/125</f>
        <v>1200</v>
      </c>
      <c r="E26" s="18" t="s">
        <v>22</v>
      </c>
      <c r="F26" s="18" t="s">
        <v>23</v>
      </c>
      <c r="G26" s="42">
        <v>100</v>
      </c>
      <c r="H26" s="17"/>
      <c r="I26" s="23">
        <v>43497</v>
      </c>
      <c r="J26" s="23">
        <v>43500</v>
      </c>
      <c r="K26" s="18"/>
      <c r="L26" s="18"/>
      <c r="M26" s="17"/>
      <c r="N26" s="17"/>
    </row>
    <row r="27" spans="1:14" ht="22.5" x14ac:dyDescent="0.2">
      <c r="A27" s="26">
        <v>2.6</v>
      </c>
      <c r="B27" s="18">
        <v>3</v>
      </c>
      <c r="C27" s="29" t="s">
        <v>46</v>
      </c>
      <c r="D27" s="22">
        <f>606480/125</f>
        <v>4851.84</v>
      </c>
      <c r="E27" s="18" t="s">
        <v>22</v>
      </c>
      <c r="F27" s="18" t="s">
        <v>23</v>
      </c>
      <c r="G27" s="42">
        <v>100</v>
      </c>
      <c r="H27" s="17"/>
      <c r="I27" s="23">
        <v>43221</v>
      </c>
      <c r="J27" s="23">
        <v>43245</v>
      </c>
      <c r="K27" s="18"/>
      <c r="L27" s="18"/>
      <c r="M27" s="17"/>
      <c r="N27" s="17"/>
    </row>
    <row r="28" spans="1:14" ht="22.5" x14ac:dyDescent="0.2">
      <c r="A28" s="26">
        <v>2.7</v>
      </c>
      <c r="B28" s="18">
        <v>4</v>
      </c>
      <c r="C28" s="29" t="s">
        <v>47</v>
      </c>
      <c r="D28" s="22">
        <f>39000/125</f>
        <v>312</v>
      </c>
      <c r="E28" s="18" t="s">
        <v>22</v>
      </c>
      <c r="F28" s="18" t="s">
        <v>23</v>
      </c>
      <c r="G28" s="42">
        <v>100</v>
      </c>
      <c r="H28" s="17"/>
      <c r="I28" s="23">
        <v>43678</v>
      </c>
      <c r="J28" s="23">
        <v>43709</v>
      </c>
      <c r="K28" s="18"/>
      <c r="L28" s="18"/>
      <c r="M28" s="17"/>
      <c r="N28" s="17"/>
    </row>
    <row r="29" spans="1:14" ht="22.5" x14ac:dyDescent="0.2">
      <c r="A29" s="26">
        <v>2.8</v>
      </c>
      <c r="B29" s="18">
        <v>4</v>
      </c>
      <c r="C29" s="29" t="s">
        <v>48</v>
      </c>
      <c r="D29" s="22">
        <f>39000/125</f>
        <v>312</v>
      </c>
      <c r="E29" s="18" t="s">
        <v>22</v>
      </c>
      <c r="F29" s="18" t="s">
        <v>23</v>
      </c>
      <c r="G29" s="42">
        <v>100</v>
      </c>
      <c r="H29" s="17"/>
      <c r="I29" s="23">
        <v>43739</v>
      </c>
      <c r="J29" s="23">
        <v>43753</v>
      </c>
      <c r="K29" s="18"/>
      <c r="L29" s="18"/>
      <c r="M29" s="17"/>
      <c r="N29" s="17"/>
    </row>
    <row r="30" spans="1:14" x14ac:dyDescent="0.2">
      <c r="A30" s="26"/>
      <c r="B30" s="18"/>
      <c r="C30" s="29"/>
      <c r="D30" s="22"/>
      <c r="E30" s="18"/>
      <c r="F30" s="18"/>
      <c r="G30" s="42"/>
      <c r="H30" s="17"/>
      <c r="I30" s="19"/>
      <c r="J30" s="19"/>
      <c r="K30" s="18"/>
      <c r="L30" s="18"/>
      <c r="M30" s="17"/>
      <c r="N30" s="17"/>
    </row>
    <row r="31" spans="1:14" x14ac:dyDescent="0.2">
      <c r="A31" s="26"/>
      <c r="B31" s="18"/>
      <c r="C31" s="29"/>
      <c r="D31" s="22"/>
      <c r="E31" s="18"/>
      <c r="F31" s="18"/>
      <c r="G31" s="42"/>
      <c r="H31" s="17"/>
      <c r="I31" s="19"/>
      <c r="J31" s="19"/>
      <c r="K31" s="18"/>
      <c r="L31" s="18"/>
      <c r="M31" s="17"/>
      <c r="N31" s="17"/>
    </row>
    <row r="32" spans="1:14" x14ac:dyDescent="0.2">
      <c r="A32" s="36"/>
      <c r="B32" s="43"/>
      <c r="C32" s="44" t="s">
        <v>49</v>
      </c>
      <c r="D32" s="35"/>
      <c r="E32" s="26"/>
      <c r="F32" s="17"/>
      <c r="G32" s="39"/>
      <c r="H32" s="17"/>
      <c r="I32" s="19"/>
      <c r="J32" s="19"/>
      <c r="K32" s="18"/>
      <c r="L32" s="18"/>
      <c r="M32" s="17"/>
      <c r="N32" s="17"/>
    </row>
    <row r="33" spans="1:19" ht="94.5" customHeight="1" x14ac:dyDescent="0.2">
      <c r="A33" s="26">
        <v>3.1</v>
      </c>
      <c r="B33" s="19">
        <v>4</v>
      </c>
      <c r="C33" s="45" t="s">
        <v>50</v>
      </c>
      <c r="D33" s="31">
        <f>2500000/125</f>
        <v>20000</v>
      </c>
      <c r="E33" s="18" t="s">
        <v>51</v>
      </c>
      <c r="F33" s="18" t="s">
        <v>23</v>
      </c>
      <c r="G33" s="40">
        <v>100</v>
      </c>
      <c r="H33" s="17"/>
      <c r="I33" s="19" t="s">
        <v>52</v>
      </c>
      <c r="J33" s="19" t="s">
        <v>52</v>
      </c>
      <c r="K33" s="18" t="s">
        <v>52</v>
      </c>
      <c r="L33" s="46">
        <v>43806</v>
      </c>
      <c r="M33" s="17"/>
      <c r="N33" s="29" t="s">
        <v>53</v>
      </c>
      <c r="O33" s="47"/>
      <c r="P33" s="47"/>
      <c r="Q33" s="47"/>
      <c r="R33" s="47"/>
      <c r="S33" s="47"/>
    </row>
    <row r="34" spans="1:19" ht="42" customHeight="1" x14ac:dyDescent="0.2">
      <c r="A34" s="48">
        <v>3.2</v>
      </c>
      <c r="B34" s="49">
        <v>1</v>
      </c>
      <c r="C34" s="50" t="s">
        <v>54</v>
      </c>
      <c r="D34" s="31">
        <f>6875000/125</f>
        <v>55000</v>
      </c>
      <c r="E34" s="18" t="s">
        <v>51</v>
      </c>
      <c r="F34" s="18" t="s">
        <v>31</v>
      </c>
      <c r="G34" s="17">
        <v>100</v>
      </c>
      <c r="H34" s="17"/>
      <c r="I34" s="23">
        <v>43221</v>
      </c>
      <c r="J34" s="23">
        <v>43245</v>
      </c>
      <c r="K34" s="18"/>
      <c r="L34" s="18"/>
      <c r="M34" s="17"/>
      <c r="N34" s="17"/>
      <c r="O34" s="51"/>
    </row>
    <row r="35" spans="1:19" ht="37.5" customHeight="1" x14ac:dyDescent="0.2">
      <c r="A35" s="48">
        <v>3.3</v>
      </c>
      <c r="B35" s="52">
        <v>1</v>
      </c>
      <c r="C35" s="29" t="s">
        <v>55</v>
      </c>
      <c r="D35" s="53">
        <f>2250000/125</f>
        <v>18000</v>
      </c>
      <c r="E35" s="18" t="s">
        <v>51</v>
      </c>
      <c r="F35" s="18" t="s">
        <v>31</v>
      </c>
      <c r="G35" s="17">
        <v>100</v>
      </c>
      <c r="H35" s="17"/>
      <c r="I35" s="23">
        <v>43466</v>
      </c>
      <c r="J35" s="23">
        <v>43109</v>
      </c>
      <c r="K35" s="18"/>
      <c r="L35" s="18"/>
      <c r="M35" s="17"/>
      <c r="N35" s="17"/>
    </row>
    <row r="36" spans="1:19" ht="30" customHeight="1" x14ac:dyDescent="0.2">
      <c r="A36" s="48">
        <v>3.4</v>
      </c>
      <c r="B36" s="52">
        <v>1</v>
      </c>
      <c r="C36" s="54" t="s">
        <v>56</v>
      </c>
      <c r="D36" s="53">
        <f>3125000/125</f>
        <v>25000</v>
      </c>
      <c r="E36" s="18" t="s">
        <v>51</v>
      </c>
      <c r="F36" s="18" t="s">
        <v>31</v>
      </c>
      <c r="G36" s="17">
        <v>100</v>
      </c>
      <c r="H36" s="17"/>
      <c r="I36" s="23">
        <v>43374</v>
      </c>
      <c r="J36" s="23">
        <v>43395</v>
      </c>
      <c r="K36" s="18"/>
      <c r="L36" s="18"/>
      <c r="M36" s="17"/>
      <c r="N36" s="17"/>
    </row>
    <row r="37" spans="1:19" ht="30" customHeight="1" x14ac:dyDescent="0.2">
      <c r="A37" s="48">
        <v>3.5</v>
      </c>
      <c r="B37" s="52">
        <v>3</v>
      </c>
      <c r="C37" s="54" t="s">
        <v>57</v>
      </c>
      <c r="D37" s="53">
        <f>4234000/125</f>
        <v>33872</v>
      </c>
      <c r="E37" s="18" t="s">
        <v>30</v>
      </c>
      <c r="F37" s="18" t="s">
        <v>31</v>
      </c>
      <c r="G37" s="17">
        <v>100</v>
      </c>
      <c r="H37" s="17"/>
      <c r="I37" s="23">
        <v>43221</v>
      </c>
      <c r="J37" s="23">
        <v>43259</v>
      </c>
      <c r="K37" s="18"/>
      <c r="L37" s="18"/>
      <c r="M37" s="17"/>
      <c r="N37" s="29" t="s">
        <v>58</v>
      </c>
      <c r="O37" s="47"/>
      <c r="P37" s="47"/>
    </row>
    <row r="38" spans="1:19" ht="30" customHeight="1" x14ac:dyDescent="0.2">
      <c r="A38" s="48">
        <v>3.6</v>
      </c>
      <c r="B38" s="52">
        <v>4</v>
      </c>
      <c r="C38" s="54" t="s">
        <v>59</v>
      </c>
      <c r="D38" s="53">
        <f>1000000/125</f>
        <v>8000</v>
      </c>
      <c r="E38" s="18" t="s">
        <v>60</v>
      </c>
      <c r="F38" s="18" t="s">
        <v>31</v>
      </c>
      <c r="G38" s="17">
        <v>100</v>
      </c>
      <c r="H38" s="17"/>
      <c r="I38" s="23">
        <v>43709</v>
      </c>
      <c r="J38" s="23">
        <v>43709</v>
      </c>
      <c r="K38" s="18"/>
      <c r="L38" s="18"/>
      <c r="M38" s="17"/>
      <c r="N38" s="17"/>
    </row>
    <row r="39" spans="1:19" x14ac:dyDescent="0.2">
      <c r="A39" s="48">
        <v>3.7</v>
      </c>
      <c r="B39" s="55">
        <v>4</v>
      </c>
      <c r="C39" s="29" t="s">
        <v>61</v>
      </c>
      <c r="D39" s="22">
        <f>2125000/125</f>
        <v>17000</v>
      </c>
      <c r="E39" s="18" t="s">
        <v>60</v>
      </c>
      <c r="F39" s="18" t="s">
        <v>31</v>
      </c>
      <c r="G39" s="56">
        <v>100</v>
      </c>
      <c r="H39" s="57"/>
      <c r="I39" s="23">
        <v>43709</v>
      </c>
      <c r="J39" s="23">
        <v>43709</v>
      </c>
      <c r="K39" s="57"/>
      <c r="L39" s="57"/>
      <c r="M39" s="57"/>
      <c r="N39" s="58"/>
    </row>
    <row r="40" spans="1:19" x14ac:dyDescent="0.2">
      <c r="A40" s="48"/>
      <c r="B40" s="55"/>
      <c r="C40" s="29"/>
      <c r="D40" s="22"/>
      <c r="E40" s="18"/>
      <c r="F40" s="18"/>
      <c r="G40" s="56"/>
      <c r="H40" s="57"/>
      <c r="I40" s="59"/>
      <c r="J40" s="25"/>
      <c r="K40" s="57"/>
      <c r="L40" s="57"/>
      <c r="M40" s="57"/>
      <c r="N40" s="58"/>
    </row>
    <row r="41" spans="1:19" x14ac:dyDescent="0.2">
      <c r="A41" s="26"/>
      <c r="B41" s="34"/>
      <c r="C41" s="29"/>
      <c r="D41" s="60">
        <f>SUM(D9:D39)</f>
        <v>265600</v>
      </c>
      <c r="E41" s="17"/>
      <c r="F41" s="17"/>
      <c r="G41" s="17"/>
      <c r="H41" s="17"/>
      <c r="I41" s="18"/>
      <c r="J41" s="19"/>
      <c r="K41" s="18"/>
      <c r="L41" s="18"/>
      <c r="M41" s="17"/>
      <c r="N41" s="17"/>
    </row>
    <row r="42" spans="1:19" ht="39.75" customHeight="1" x14ac:dyDescent="0.2">
      <c r="A42" s="61" t="s">
        <v>62</v>
      </c>
      <c r="B42" s="61"/>
      <c r="C42" s="61"/>
      <c r="D42" s="61"/>
      <c r="E42" s="61"/>
      <c r="F42" s="61"/>
      <c r="G42" s="61"/>
      <c r="H42" s="61"/>
      <c r="I42" s="61"/>
      <c r="J42" s="61"/>
      <c r="K42" s="61"/>
      <c r="L42" s="61"/>
      <c r="M42" s="61"/>
      <c r="N42" s="61"/>
    </row>
    <row r="43" spans="1:19" ht="81" customHeight="1" x14ac:dyDescent="0.2">
      <c r="A43" s="61" t="s">
        <v>63</v>
      </c>
      <c r="B43" s="61"/>
      <c r="C43" s="62"/>
      <c r="D43" s="62"/>
      <c r="E43" s="62"/>
      <c r="F43" s="62"/>
      <c r="G43" s="62"/>
      <c r="H43" s="62"/>
      <c r="I43" s="62"/>
      <c r="J43" s="62"/>
      <c r="K43" s="62"/>
      <c r="L43" s="62"/>
      <c r="M43" s="17"/>
      <c r="N43" s="17"/>
    </row>
    <row r="44" spans="1:19" ht="18" customHeight="1" x14ac:dyDescent="0.2">
      <c r="A44" s="63" t="s">
        <v>64</v>
      </c>
      <c r="B44" s="63"/>
      <c r="C44" s="62"/>
      <c r="D44" s="62"/>
      <c r="E44" s="62"/>
      <c r="F44" s="62"/>
      <c r="G44" s="62"/>
      <c r="H44" s="62"/>
      <c r="I44" s="62"/>
      <c r="J44" s="62"/>
      <c r="K44" s="62"/>
      <c r="L44" s="62"/>
      <c r="M44" s="17"/>
      <c r="N44" s="17"/>
    </row>
    <row r="45" spans="1:19" ht="20.25" customHeight="1" x14ac:dyDescent="0.2">
      <c r="A45" s="63" t="s">
        <v>65</v>
      </c>
      <c r="B45" s="63"/>
      <c r="C45" s="62"/>
      <c r="D45" s="62"/>
      <c r="E45" s="62"/>
      <c r="F45" s="62"/>
      <c r="G45" s="62"/>
      <c r="H45" s="62"/>
      <c r="I45" s="62"/>
      <c r="J45" s="62"/>
      <c r="K45" s="62"/>
      <c r="L45" s="62"/>
      <c r="M45" s="17"/>
      <c r="N45" s="17"/>
    </row>
    <row r="47" spans="1:19" x14ac:dyDescent="0.2">
      <c r="A47" s="3" t="s">
        <v>66</v>
      </c>
    </row>
    <row r="50" spans="2:12" ht="15" customHeight="1" x14ac:dyDescent="0.2"/>
    <row r="51" spans="2:12" ht="15" customHeight="1" x14ac:dyDescent="0.2">
      <c r="B51" s="3"/>
      <c r="C51" s="3"/>
      <c r="D51" s="3"/>
      <c r="I51" s="3"/>
      <c r="J51" s="3"/>
      <c r="K51" s="3"/>
      <c r="L51" s="3"/>
    </row>
  </sheetData>
  <mergeCells count="20">
    <mergeCell ref="A42:N42"/>
    <mergeCell ref="A43:L43"/>
    <mergeCell ref="A44:L44"/>
    <mergeCell ref="A45:L45"/>
    <mergeCell ref="F6:F7"/>
    <mergeCell ref="G6:H6"/>
    <mergeCell ref="I6:J6"/>
    <mergeCell ref="K6:L6"/>
    <mergeCell ref="M6:M7"/>
    <mergeCell ref="N6:N7"/>
    <mergeCell ref="A1:K1"/>
    <mergeCell ref="A2:K2"/>
    <mergeCell ref="A3:J3"/>
    <mergeCell ref="A4:K4"/>
    <mergeCell ref="A5:N5"/>
    <mergeCell ref="A6:A7"/>
    <mergeCell ref="B6:B7"/>
    <mergeCell ref="C6:C7"/>
    <mergeCell ref="D6:D7"/>
    <mergeCell ref="E6:E7"/>
  </mergeCells>
  <pageMargins left="0.7" right="0.7" top="0.75" bottom="0.75" header="0.3" footer="0.3"/>
  <pageSetup paperSize="1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haredContentType xmlns="Microsoft.SharePoint.Taxonomy.ContentTypeSync" SourceId="ae61f9b1-e23d-4f49-b3d7-56b991556c4b" ContentTypeId="0x0101001A458A224826124E8B45B1D613300CFC" PreviousValue="false"/>
</file>

<file path=customXml/item2.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CAA9B66E03FEDD4D85C1AB0BF049F510" ma:contentTypeVersion="31" ma:contentTypeDescription="A content type to manage public (operations) IDB documents" ma:contentTypeScope="" ma:versionID="93ae156fca47858037ea85205897ea92">
  <xsd:schema xmlns:xsd="http://www.w3.org/2001/XMLSchema" xmlns:xs="http://www.w3.org/2001/XMLSchema" xmlns:p="http://schemas.microsoft.com/office/2006/metadata/properties" xmlns:ns2="cdc7663a-08f0-4737-9e8c-148ce897a09c" targetNamespace="http://schemas.microsoft.com/office/2006/metadata/properties" ma:root="true" ma:fieldsID="0d2c6954e41ed98ca9f89721ff25a739"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default="JA-T1104"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FormUrls xmlns="http://schemas.microsoft.com/sharepoint/v3/contenttype/forms/url">
  <Display>_catalogs/masterpage/ECMForms/OperationsCT/View.aspx</Display>
  <Edit>_catalogs/masterpage/ECMForms/OperationsCT/Edit.aspx</Edit>
</FormUrls>
</file>

<file path=customXml/item6.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 xsi:nil="true"/>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Jamaica</TermName>
          <TermId xmlns="http://schemas.microsoft.com/office/infopath/2007/PartnerControls">284b90e7-9693-4db7-a23e-8f79c831fe9a</TermId>
        </TermInfo>
      </Terms>
    </ic46d7e087fd4a108fb86518ca413cc6>
    <IDBDocs_x0020_Number xmlns="cdc7663a-08f0-4737-9e8c-148ce897a09c" xsi:nil="true"/>
    <Division_x0020_or_x0020_Unit xmlns="cdc7663a-08f0-4737-9e8c-148ce897a09c">CCB/CJA</Division_x0020_or_x0020_Unit>
    <Fiscal_x0020_Year_x0020_IDB xmlns="cdc7663a-08f0-4737-9e8c-148ce897a09c">2018</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Administration</TermName>
          <TermId xmlns="http://schemas.microsoft.com/office/infopath/2007/PartnerControls">751f71fd-1433-4702-a2db-ff12a4e45594</TermId>
        </TermInfo>
      </Terms>
    </e46fe2894295491da65140ffd2369f49>
    <Other_x0020_Author xmlns="cdc7663a-08f0-4737-9e8c-148ce897a09c" xsi:nil="true"/>
    <Migration_x0020_Info xmlns="cdc7663a-08f0-4737-9e8c-148ce897a09c" xsi:nil="true"/>
    <Approval_x0020_Number xmlns="cdc7663a-08f0-4737-9e8c-148ce897a09c">ATN/OC-15957-JA</Approval_x0020_Number>
    <Phase xmlns="cdc7663a-08f0-4737-9e8c-148ce897a09c">ACTIVE</Phase>
    <Document_x0020_Author xmlns="cdc7663a-08f0-4737-9e8c-148ce897a09c">Samuels, Rochelle Kaye</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HEALTH SERVICES</TermName>
          <TermId xmlns="http://schemas.microsoft.com/office/infopath/2007/PartnerControls">954571c6-7732-4e5c-9c2e-8e1b5204c894</TermId>
        </TermInfo>
      </Terms>
    </b2ec7cfb18674cb8803df6b262e8b107>
    <Business_x0020_Area xmlns="cdc7663a-08f0-4737-9e8c-148ce897a09c">General Documents</Business_x0020_Area>
    <Key_x0020_Document xmlns="cdc7663a-08f0-4737-9e8c-148ce897a09c">false</Key_x0020_Document>
    <Document_x0020_Language_x0020_IDB xmlns="cdc7663a-08f0-4737-9e8c-148ce897a09c">English</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SOF</TermName>
          <TermId xmlns="http://schemas.microsoft.com/office/infopath/2007/PartnerControls">02e8db3f-ac81-4bf1-ade3-030acec7701b</TermId>
        </TermInfo>
      </Terms>
    </g511464f9e53401d84b16fa9b379a574>
    <Related_x0020_SisCor_x0020_Number xmlns="cdc7663a-08f0-4737-9e8c-148ce897a09c" xsi:nil="true"/>
    <TaxCatchAll xmlns="cdc7663a-08f0-4737-9e8c-148ce897a09c">
      <Value>6</Value>
      <Value>26</Value>
      <Value>74</Value>
      <Value>73</Value>
      <Value>48</Value>
    </TaxCatchAll>
    <Operation_x0020_Type xmlns="cdc7663a-08f0-4737-9e8c-148ce897a09c">Technical Cooperation</Operation_x0020_Type>
    <Package_x0020_Code xmlns="cdc7663a-08f0-4737-9e8c-148ce897a09c" xsi:nil="true"/>
    <Identifier xmlns="cdc7663a-08f0-4737-9e8c-148ce897a09c" xsi:nil="true"/>
    <Project_x0020_Number xmlns="cdc7663a-08f0-4737-9e8c-148ce897a09c">JA-T1104</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HEALTH</TermName>
          <TermId xmlns="http://schemas.microsoft.com/office/infopath/2007/PartnerControls">e15154b4-8fa2-4f19-a924-5a9b44dc8218</TermId>
        </TermInfo>
      </Terms>
    </nddeef1749674d76abdbe4b239a70bc6>
    <Record_x0020_Number xmlns="cdc7663a-08f0-4737-9e8c-148ce897a09c" xsi:nil="true"/>
    <_dlc_DocId xmlns="cdc7663a-08f0-4737-9e8c-148ce897a09c">EZSHARE-569058247-20</_dlc_DocId>
    <_dlc_DocIdUrl xmlns="cdc7663a-08f0-4737-9e8c-148ce897a09c">
      <Url>https://idbg.sharepoint.com/teams/EZ-JA-TCP/JA-T1104/_layouts/15/DocIdRedir.aspx?ID=EZSHARE-569058247-20</Url>
      <Description>EZSHARE-569058247-20</Description>
    </_dlc_DocIdUrl>
    <Disclosure_x0020_Activity xmlns="cdc7663a-08f0-4737-9e8c-148ce897a09c">Procurement Plan</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Props1.xml><?xml version="1.0" encoding="utf-8"?>
<ds:datastoreItem xmlns:ds="http://schemas.openxmlformats.org/officeDocument/2006/customXml" ds:itemID="{C2BF3FE2-ACAB-4AC1-A206-EA7A1A490B32}"/>
</file>

<file path=customXml/itemProps2.xml><?xml version="1.0" encoding="utf-8"?>
<ds:datastoreItem xmlns:ds="http://schemas.openxmlformats.org/officeDocument/2006/customXml" ds:itemID="{E9083A17-E4C0-4E8A-B9AC-3FB19EB1000F}"/>
</file>

<file path=customXml/itemProps3.xml><?xml version="1.0" encoding="utf-8"?>
<ds:datastoreItem xmlns:ds="http://schemas.openxmlformats.org/officeDocument/2006/customXml" ds:itemID="{A8635F82-FE68-4E6F-875E-AD68A0D39E00}"/>
</file>

<file path=customXml/itemProps4.xml><?xml version="1.0" encoding="utf-8"?>
<ds:datastoreItem xmlns:ds="http://schemas.openxmlformats.org/officeDocument/2006/customXml" ds:itemID="{D6D18423-5876-4A4B-9CEC-76F3A37780AD}"/>
</file>

<file path=customXml/itemProps5.xml><?xml version="1.0" encoding="utf-8"?>
<ds:datastoreItem xmlns:ds="http://schemas.openxmlformats.org/officeDocument/2006/customXml" ds:itemID="{D9EB88B3-29D8-4A03-A837-5CDCB439EB19}"/>
</file>

<file path=customXml/itemProps6.xml><?xml version="1.0" encoding="utf-8"?>
<ds:datastoreItem xmlns:ds="http://schemas.openxmlformats.org/officeDocument/2006/customXml" ds:itemID="{1DDE5BDB-8E0F-4CA6-BB40-2D9C466BB20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Procurement Plan</vt:lpstr>
      <vt:lpstr>'Procurement Plan'!Print_Area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Samuels, Rochelle Kaye</dc:creator>
  <cp:keywords/>
  <cp:lastModifiedBy>Samuels, Rochelle Kaye</cp:lastModifiedBy>
  <dcterms:created xsi:type="dcterms:W3CDTF">2018-05-02T16:16:45Z</dcterms:created>
  <dcterms:modified xsi:type="dcterms:W3CDTF">2018-05-02T16:18:05Z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TaxKeyword">
    <vt:lpwstr/>
  </property>
  <property fmtid="{D5CDD505-2E9C-101B-9397-08002B2CF9AE}" pid="4" name="TaxKeywordTaxHTField">
    <vt:lpwstr/>
  </property>
  <property fmtid="{D5CDD505-2E9C-101B-9397-08002B2CF9AE}" pid="5" name="Series Operations IDB">
    <vt:lpwstr/>
  </property>
  <property fmtid="{D5CDD505-2E9C-101B-9397-08002B2CF9AE}" pid="6" name="Sub-Sector">
    <vt:lpwstr>74;#HEALTH SERVICES|954571c6-7732-4e5c-9c2e-8e1b5204c894</vt:lpwstr>
  </property>
  <property fmtid="{D5CDD505-2E9C-101B-9397-08002B2CF9AE}" pid="7" name="Fund IDB">
    <vt:lpwstr>48;#SOF|02e8db3f-ac81-4bf1-ade3-030acec7701b</vt:lpwstr>
  </property>
  <property fmtid="{D5CDD505-2E9C-101B-9397-08002B2CF9AE}" pid="8" name="Country">
    <vt:lpwstr>26;#Jamaica|284b90e7-9693-4db7-a23e-8f79c831fe9a</vt:lpwstr>
  </property>
  <property fmtid="{D5CDD505-2E9C-101B-9397-08002B2CF9AE}" pid="9" name="Sector IDB">
    <vt:lpwstr>73;#HEALTH|e15154b4-8fa2-4f19-a924-5a9b44dc8218</vt:lpwstr>
  </property>
  <property fmtid="{D5CDD505-2E9C-101B-9397-08002B2CF9AE}" pid="10" name="Function Operations IDB">
    <vt:lpwstr>6;#Project Administration|751f71fd-1433-4702-a2db-ff12a4e45594</vt:lpwstr>
  </property>
  <property fmtid="{D5CDD505-2E9C-101B-9397-08002B2CF9AE}" pid="11" name="_dlc_DocIdItemGuid">
    <vt:lpwstr>1782c7dd-46ae-4677-b0a4-c082fe2efb24</vt:lpwstr>
  </property>
  <property fmtid="{D5CDD505-2E9C-101B-9397-08002B2CF9AE}" pid="12" name="Disclosure Activity">
    <vt:lpwstr>Procurement Plan</vt:lpwstr>
  </property>
  <property fmtid="{D5CDD505-2E9C-101B-9397-08002B2CF9AE}" pid="13" name="ContentTypeId">
    <vt:lpwstr>0x0101001A458A224826124E8B45B1D613300CFC00CAA9B66E03FEDD4D85C1AB0BF049F510</vt:lpwstr>
  </property>
</Properties>
</file>