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\DATA.IDB\Docs\ANALISTA DE OPERAÇÕES\Especialistas\Dino\3279 _BR-L1387_Estado Presente - ES\"/>
    </mc:Choice>
  </mc:AlternateContent>
  <xr:revisionPtr revIDLastSave="0" documentId="8_{8AB5C8D1-3E19-4976-977D-BE67D6272981}" xr6:coauthVersionLast="31" xr6:coauthVersionMax="31" xr10:uidLastSave="{00000000-0000-0000-0000-000000000000}"/>
  <bookViews>
    <workbookView xWindow="0" yWindow="0" windowWidth="28800" windowHeight="12228" xr2:uid="{00000000-000D-0000-FFFF-FFFF00000000}"/>
  </bookViews>
  <sheets>
    <sheet name="PA" sheetId="7" r:id="rId1"/>
    <sheet name="Plan1" sheetId="8" r:id="rId2"/>
  </sheets>
  <definedNames>
    <definedName name="_xlnm.Print_Area" localSheetId="0">PA!$A$1:$U$79</definedName>
    <definedName name="_xlnm.Print_Titles" localSheetId="0">PA!$8:$9</definedName>
  </definedNames>
  <calcPr calcId="179017"/>
</workbook>
</file>

<file path=xl/calcChain.xml><?xml version="1.0" encoding="utf-8"?>
<calcChain xmlns="http://schemas.openxmlformats.org/spreadsheetml/2006/main">
  <c r="D70" i="7" l="1"/>
  <c r="O46" i="7" l="1"/>
  <c r="P46" i="7" s="1"/>
  <c r="Q46" i="7" s="1"/>
  <c r="R46" i="7" s="1"/>
  <c r="E46" i="7"/>
  <c r="O45" i="7"/>
  <c r="P45" i="7" s="1"/>
  <c r="Q45" i="7" s="1"/>
  <c r="R45" i="7" s="1"/>
  <c r="E45" i="7"/>
  <c r="O44" i="7"/>
  <c r="P44" i="7" s="1"/>
  <c r="Q44" i="7" s="1"/>
  <c r="R44" i="7" s="1"/>
  <c r="E44" i="7"/>
  <c r="O43" i="7"/>
  <c r="P43" i="7" s="1"/>
  <c r="Q43" i="7" s="1"/>
  <c r="R43" i="7" s="1"/>
  <c r="E43" i="7"/>
  <c r="O42" i="7"/>
  <c r="P42" i="7" s="1"/>
  <c r="Q42" i="7" s="1"/>
  <c r="R42" i="7" s="1"/>
  <c r="E42" i="7"/>
  <c r="O41" i="7"/>
  <c r="P41" i="7" s="1"/>
  <c r="Q41" i="7" s="1"/>
  <c r="R41" i="7" s="1"/>
  <c r="K41" i="7"/>
  <c r="L41" i="7" s="1"/>
  <c r="M41" i="7" s="1"/>
  <c r="E41" i="7"/>
  <c r="O19" i="7"/>
  <c r="P19" i="7" s="1"/>
  <c r="Q19" i="7" s="1"/>
  <c r="R19" i="7" s="1"/>
  <c r="D19" i="7"/>
  <c r="O71" i="7"/>
  <c r="P71" i="7" s="1"/>
  <c r="Q71" i="7" s="1"/>
  <c r="R71" i="7" s="1"/>
  <c r="E71" i="7"/>
  <c r="D78" i="8" l="1"/>
  <c r="O77" i="8"/>
  <c r="P77" i="8" s="1"/>
  <c r="Q77" i="8" s="1"/>
  <c r="R77" i="8" s="1"/>
  <c r="E77" i="8"/>
  <c r="O76" i="8"/>
  <c r="P76" i="8" s="1"/>
  <c r="Q76" i="8" s="1"/>
  <c r="R76" i="8" s="1"/>
  <c r="E76" i="8"/>
  <c r="O75" i="8"/>
  <c r="P75" i="8" s="1"/>
  <c r="Q75" i="8" s="1"/>
  <c r="R75" i="8" s="1"/>
  <c r="E75" i="8"/>
  <c r="O74" i="8"/>
  <c r="P74" i="8" s="1"/>
  <c r="Q74" i="8" s="1"/>
  <c r="R74" i="8" s="1"/>
  <c r="E74" i="8"/>
  <c r="O73" i="8"/>
  <c r="P73" i="8" s="1"/>
  <c r="Q73" i="8" s="1"/>
  <c r="R73" i="8" s="1"/>
  <c r="E73" i="8"/>
  <c r="O72" i="8"/>
  <c r="P72" i="8" s="1"/>
  <c r="Q72" i="8" s="1"/>
  <c r="R72" i="8" s="1"/>
  <c r="E72" i="8"/>
  <c r="O71" i="8"/>
  <c r="P71" i="8" s="1"/>
  <c r="Q71" i="8" s="1"/>
  <c r="R71" i="8" s="1"/>
  <c r="K71" i="8"/>
  <c r="L71" i="8" s="1"/>
  <c r="M71" i="8" s="1"/>
  <c r="E71" i="8"/>
  <c r="O70" i="8"/>
  <c r="P70" i="8" s="1"/>
  <c r="Q70" i="8" s="1"/>
  <c r="R70" i="8" s="1"/>
  <c r="O69" i="8"/>
  <c r="P69" i="8" s="1"/>
  <c r="Q69" i="8" s="1"/>
  <c r="R69" i="8" s="1"/>
  <c r="K69" i="8"/>
  <c r="L69" i="8" s="1"/>
  <c r="M69" i="8" s="1"/>
  <c r="O66" i="8"/>
  <c r="P66" i="8" s="1"/>
  <c r="Q66" i="8" s="1"/>
  <c r="R66" i="8" s="1"/>
  <c r="D66" i="8"/>
  <c r="O65" i="8"/>
  <c r="P65" i="8" s="1"/>
  <c r="Q65" i="8" s="1"/>
  <c r="R65" i="8" s="1"/>
  <c r="E65" i="8"/>
  <c r="O64" i="8"/>
  <c r="P64" i="8" s="1"/>
  <c r="Q64" i="8" s="1"/>
  <c r="R64" i="8" s="1"/>
  <c r="E64" i="8"/>
  <c r="O63" i="8"/>
  <c r="P63" i="8" s="1"/>
  <c r="Q63" i="8" s="1"/>
  <c r="R63" i="8" s="1"/>
  <c r="D63" i="8"/>
  <c r="O62" i="8"/>
  <c r="P62" i="8" s="1"/>
  <c r="Q62" i="8" s="1"/>
  <c r="R62" i="8" s="1"/>
  <c r="E62" i="8"/>
  <c r="O61" i="8"/>
  <c r="P61" i="8" s="1"/>
  <c r="Q61" i="8" s="1"/>
  <c r="R61" i="8" s="1"/>
  <c r="O58" i="8"/>
  <c r="P58" i="8" s="1"/>
  <c r="Q58" i="8" s="1"/>
  <c r="R58" i="8" s="1"/>
  <c r="E58" i="8"/>
  <c r="O57" i="8"/>
  <c r="P57" i="8" s="1"/>
  <c r="Q57" i="8" s="1"/>
  <c r="R57" i="8" s="1"/>
  <c r="E57" i="8"/>
  <c r="O56" i="8"/>
  <c r="P56" i="8" s="1"/>
  <c r="Q56" i="8" s="1"/>
  <c r="R56" i="8" s="1"/>
  <c r="E56" i="8"/>
  <c r="O55" i="8"/>
  <c r="P55" i="8" s="1"/>
  <c r="Q55" i="8" s="1"/>
  <c r="R55" i="8" s="1"/>
  <c r="E55" i="8"/>
  <c r="O54" i="8"/>
  <c r="P54" i="8" s="1"/>
  <c r="Q54" i="8" s="1"/>
  <c r="R54" i="8" s="1"/>
  <c r="E54" i="8"/>
  <c r="O53" i="8"/>
  <c r="P53" i="8" s="1"/>
  <c r="Q53" i="8" s="1"/>
  <c r="R53" i="8" s="1"/>
  <c r="E53" i="8"/>
  <c r="O52" i="8"/>
  <c r="P52" i="8" s="1"/>
  <c r="Q52" i="8" s="1"/>
  <c r="R52" i="8" s="1"/>
  <c r="E52" i="8"/>
  <c r="O51" i="8"/>
  <c r="P51" i="8" s="1"/>
  <c r="Q51" i="8" s="1"/>
  <c r="R51" i="8" s="1"/>
  <c r="E51" i="8"/>
  <c r="O50" i="8"/>
  <c r="P50" i="8" s="1"/>
  <c r="Q50" i="8" s="1"/>
  <c r="R50" i="8" s="1"/>
  <c r="E50" i="8"/>
  <c r="O49" i="8"/>
  <c r="P49" i="8" s="1"/>
  <c r="Q49" i="8" s="1"/>
  <c r="R49" i="8" s="1"/>
  <c r="E49" i="8"/>
  <c r="O48" i="8"/>
  <c r="P48" i="8" s="1"/>
  <c r="Q48" i="8" s="1"/>
  <c r="R48" i="8" s="1"/>
  <c r="E48" i="8"/>
  <c r="O47" i="8"/>
  <c r="P47" i="8" s="1"/>
  <c r="Q47" i="8" s="1"/>
  <c r="R47" i="8" s="1"/>
  <c r="K47" i="8"/>
  <c r="L47" i="8" s="1"/>
  <c r="M47" i="8" s="1"/>
  <c r="E47" i="8"/>
  <c r="O46" i="8"/>
  <c r="P46" i="8" s="1"/>
  <c r="Q46" i="8" s="1"/>
  <c r="R46" i="8" s="1"/>
  <c r="K46" i="8"/>
  <c r="L46" i="8" s="1"/>
  <c r="M46" i="8" s="1"/>
  <c r="E46" i="8"/>
  <c r="O45" i="8"/>
  <c r="P45" i="8" s="1"/>
  <c r="Q45" i="8" s="1"/>
  <c r="R45" i="8" s="1"/>
  <c r="K45" i="8"/>
  <c r="L45" i="8" s="1"/>
  <c r="M45" i="8" s="1"/>
  <c r="E45" i="8"/>
  <c r="O44" i="8"/>
  <c r="P44" i="8" s="1"/>
  <c r="Q44" i="8" s="1"/>
  <c r="R44" i="8" s="1"/>
  <c r="K44" i="8"/>
  <c r="L44" i="8" s="1"/>
  <c r="M44" i="8" s="1"/>
  <c r="E44" i="8"/>
  <c r="O43" i="8"/>
  <c r="P43" i="8" s="1"/>
  <c r="Q43" i="8" s="1"/>
  <c r="R43" i="8" s="1"/>
  <c r="K43" i="8"/>
  <c r="L43" i="8" s="1"/>
  <c r="M43" i="8" s="1"/>
  <c r="E43" i="8"/>
  <c r="O42" i="8"/>
  <c r="P42" i="8" s="1"/>
  <c r="Q42" i="8" s="1"/>
  <c r="R42" i="8" s="1"/>
  <c r="K42" i="8"/>
  <c r="L42" i="8" s="1"/>
  <c r="M42" i="8" s="1"/>
  <c r="E42" i="8"/>
  <c r="O41" i="8"/>
  <c r="P41" i="8" s="1"/>
  <c r="Q41" i="8" s="1"/>
  <c r="R41" i="8" s="1"/>
  <c r="K41" i="8"/>
  <c r="L41" i="8" s="1"/>
  <c r="M41" i="8" s="1"/>
  <c r="E41" i="8"/>
  <c r="E40" i="8"/>
  <c r="D39" i="8"/>
  <c r="D38" i="8"/>
  <c r="O37" i="8"/>
  <c r="P37" i="8" s="1"/>
  <c r="Q37" i="8" s="1"/>
  <c r="R37" i="8" s="1"/>
  <c r="E37" i="8"/>
  <c r="O36" i="8"/>
  <c r="P36" i="8" s="1"/>
  <c r="Q36" i="8" s="1"/>
  <c r="R36" i="8" s="1"/>
  <c r="K36" i="8"/>
  <c r="L36" i="8" s="1"/>
  <c r="M36" i="8" s="1"/>
  <c r="D36" i="8"/>
  <c r="O35" i="8"/>
  <c r="P35" i="8" s="1"/>
  <c r="Q35" i="8" s="1"/>
  <c r="R35" i="8" s="1"/>
  <c r="K35" i="8"/>
  <c r="L35" i="8" s="1"/>
  <c r="M35" i="8" s="1"/>
  <c r="O34" i="8"/>
  <c r="P34" i="8" s="1"/>
  <c r="Q34" i="8" s="1"/>
  <c r="R34" i="8" s="1"/>
  <c r="K34" i="8"/>
  <c r="L34" i="8" s="1"/>
  <c r="M34" i="8" s="1"/>
  <c r="D34" i="8"/>
  <c r="O33" i="8"/>
  <c r="P33" i="8" s="1"/>
  <c r="Q33" i="8" s="1"/>
  <c r="R33" i="8" s="1"/>
  <c r="K33" i="8"/>
  <c r="L33" i="8" s="1"/>
  <c r="M33" i="8" s="1"/>
  <c r="E33" i="8"/>
  <c r="O32" i="8"/>
  <c r="P32" i="8" s="1"/>
  <c r="Q32" i="8" s="1"/>
  <c r="R32" i="8" s="1"/>
  <c r="K32" i="8"/>
  <c r="L32" i="8" s="1"/>
  <c r="M32" i="8" s="1"/>
  <c r="D32" i="8"/>
  <c r="O31" i="8"/>
  <c r="P31" i="8" s="1"/>
  <c r="Q31" i="8" s="1"/>
  <c r="R31" i="8" s="1"/>
  <c r="K31" i="8"/>
  <c r="L31" i="8" s="1"/>
  <c r="M31" i="8" s="1"/>
  <c r="D31" i="8"/>
  <c r="O30" i="8"/>
  <c r="P30" i="8" s="1"/>
  <c r="Q30" i="8" s="1"/>
  <c r="R30" i="8" s="1"/>
  <c r="K30" i="8"/>
  <c r="L30" i="8" s="1"/>
  <c r="M30" i="8" s="1"/>
  <c r="D30" i="8"/>
  <c r="O29" i="8"/>
  <c r="P29" i="8" s="1"/>
  <c r="Q29" i="8" s="1"/>
  <c r="R29" i="8" s="1"/>
  <c r="K29" i="8"/>
  <c r="L29" i="8" s="1"/>
  <c r="M29" i="8" s="1"/>
  <c r="D29" i="8"/>
  <c r="O28" i="8"/>
  <c r="P28" i="8" s="1"/>
  <c r="Q28" i="8" s="1"/>
  <c r="R28" i="8" s="1"/>
  <c r="K28" i="8"/>
  <c r="L28" i="8" s="1"/>
  <c r="M28" i="8" s="1"/>
  <c r="D28" i="8"/>
  <c r="O27" i="8"/>
  <c r="P27" i="8" s="1"/>
  <c r="Q27" i="8" s="1"/>
  <c r="R27" i="8" s="1"/>
  <c r="K27" i="8"/>
  <c r="L27" i="8" s="1"/>
  <c r="M27" i="8" s="1"/>
  <c r="D27" i="8"/>
  <c r="O24" i="8"/>
  <c r="P24" i="8" s="1"/>
  <c r="Q24" i="8" s="1"/>
  <c r="R24" i="8" s="1"/>
  <c r="D24" i="8"/>
  <c r="O23" i="8"/>
  <c r="P23" i="8" s="1"/>
  <c r="Q23" i="8" s="1"/>
  <c r="R23" i="8" s="1"/>
  <c r="D23" i="8"/>
  <c r="O22" i="8"/>
  <c r="P22" i="8" s="1"/>
  <c r="Q22" i="8" s="1"/>
  <c r="R22" i="8" s="1"/>
  <c r="D22" i="8"/>
  <c r="O21" i="8"/>
  <c r="P21" i="8" s="1"/>
  <c r="Q21" i="8" s="1"/>
  <c r="R21" i="8" s="1"/>
  <c r="E21" i="8"/>
  <c r="O20" i="8"/>
  <c r="P20" i="8" s="1"/>
  <c r="Q20" i="8" s="1"/>
  <c r="R20" i="8" s="1"/>
  <c r="E20" i="8"/>
  <c r="O19" i="8"/>
  <c r="P19" i="8" s="1"/>
  <c r="Q19" i="8" s="1"/>
  <c r="R19" i="8" s="1"/>
  <c r="K19" i="8"/>
  <c r="L19" i="8" s="1"/>
  <c r="M19" i="8" s="1"/>
  <c r="E19" i="8"/>
  <c r="O18" i="8"/>
  <c r="P18" i="8" s="1"/>
  <c r="Q18" i="8" s="1"/>
  <c r="R18" i="8" s="1"/>
  <c r="E18" i="8"/>
  <c r="O17" i="8"/>
  <c r="P17" i="8" s="1"/>
  <c r="Q17" i="8" s="1"/>
  <c r="R17" i="8" s="1"/>
  <c r="E17" i="8"/>
  <c r="O16" i="8"/>
  <c r="P16" i="8" s="1"/>
  <c r="Q16" i="8" s="1"/>
  <c r="R16" i="8" s="1"/>
  <c r="E16" i="8"/>
  <c r="O15" i="8"/>
  <c r="P15" i="8" s="1"/>
  <c r="Q15" i="8" s="1"/>
  <c r="R15" i="8" s="1"/>
  <c r="D15" i="8"/>
  <c r="E14" i="8"/>
  <c r="E13" i="8"/>
  <c r="O12" i="8"/>
  <c r="P12" i="8" s="1"/>
  <c r="Q12" i="8" s="1"/>
  <c r="R12" i="8" s="1"/>
  <c r="O11" i="8"/>
  <c r="P11" i="8" s="1"/>
  <c r="Q11" i="8" s="1"/>
  <c r="R11" i="8" s="1"/>
  <c r="K11" i="8"/>
  <c r="L11" i="8" s="1"/>
  <c r="M11" i="8" s="1"/>
  <c r="D11" i="8"/>
  <c r="D25" i="8" l="1"/>
  <c r="D67" i="8"/>
  <c r="E78" i="8"/>
  <c r="E59" i="8"/>
  <c r="D59" i="8"/>
  <c r="E25" i="8"/>
  <c r="E67" i="8"/>
  <c r="E33" i="7"/>
  <c r="D79" i="8" l="1"/>
  <c r="E79" i="8"/>
  <c r="O77" i="7"/>
  <c r="P77" i="7" s="1"/>
  <c r="Q77" i="7" s="1"/>
  <c r="R77" i="7" s="1"/>
  <c r="E77" i="7"/>
  <c r="O17" i="7"/>
  <c r="P17" i="7" s="1"/>
  <c r="Q17" i="7" s="1"/>
  <c r="R17" i="7" s="1"/>
  <c r="E17" i="7"/>
  <c r="E62" i="7"/>
  <c r="O58" i="7"/>
  <c r="P58" i="7" s="1"/>
  <c r="Q58" i="7" s="1"/>
  <c r="R58" i="7" s="1"/>
  <c r="E58" i="7"/>
  <c r="E40" i="7"/>
  <c r="O49" i="7"/>
  <c r="P49" i="7" s="1"/>
  <c r="Q49" i="7" s="1"/>
  <c r="R49" i="7" s="1"/>
  <c r="K49" i="7"/>
  <c r="L49" i="7" s="1"/>
  <c r="M49" i="7" s="1"/>
  <c r="E49" i="7"/>
  <c r="E16" i="7"/>
  <c r="E18" i="7"/>
  <c r="E37" i="7" l="1"/>
  <c r="E14" i="7"/>
  <c r="E13" i="7"/>
  <c r="D39" i="7" l="1"/>
  <c r="D38" i="7"/>
  <c r="D36" i="7"/>
  <c r="D34" i="7"/>
  <c r="D32" i="7"/>
  <c r="D29" i="7"/>
  <c r="D30" i="7"/>
  <c r="D31" i="7"/>
  <c r="D28" i="7"/>
  <c r="D27" i="7"/>
  <c r="D78" i="7" l="1"/>
  <c r="O18" i="7"/>
  <c r="P18" i="7" s="1"/>
  <c r="Q18" i="7" s="1"/>
  <c r="R18" i="7" s="1"/>
  <c r="O63" i="7"/>
  <c r="P63" i="7" s="1"/>
  <c r="Q63" i="7" s="1"/>
  <c r="R63" i="7" s="1"/>
  <c r="D63" i="7"/>
  <c r="O62" i="7"/>
  <c r="P62" i="7" s="1"/>
  <c r="Q62" i="7" s="1"/>
  <c r="R62" i="7" s="1"/>
  <c r="O16" i="7"/>
  <c r="P16" i="7" s="1"/>
  <c r="Q16" i="7" s="1"/>
  <c r="R16" i="7" s="1"/>
  <c r="O15" i="7"/>
  <c r="P15" i="7" s="1"/>
  <c r="Q15" i="7" s="1"/>
  <c r="R15" i="7" s="1"/>
  <c r="D15" i="7"/>
  <c r="D66" i="7" l="1"/>
  <c r="D67" i="7" s="1"/>
  <c r="E65" i="7"/>
  <c r="O24" i="7"/>
  <c r="P24" i="7" s="1"/>
  <c r="Q24" i="7" s="1"/>
  <c r="R24" i="7" s="1"/>
  <c r="D24" i="7"/>
  <c r="O57" i="7"/>
  <c r="P57" i="7" s="1"/>
  <c r="Q57" i="7" s="1"/>
  <c r="R57" i="7" s="1"/>
  <c r="E57" i="7"/>
  <c r="O56" i="7"/>
  <c r="P56" i="7" s="1"/>
  <c r="Q56" i="7" s="1"/>
  <c r="R56" i="7" s="1"/>
  <c r="E56" i="7"/>
  <c r="O55" i="7"/>
  <c r="P55" i="7" s="1"/>
  <c r="Q55" i="7" s="1"/>
  <c r="R55" i="7" s="1"/>
  <c r="E55" i="7"/>
  <c r="O54" i="7"/>
  <c r="P54" i="7" s="1"/>
  <c r="Q54" i="7" s="1"/>
  <c r="R54" i="7" s="1"/>
  <c r="E54" i="7"/>
  <c r="O53" i="7"/>
  <c r="P53" i="7" s="1"/>
  <c r="Q53" i="7" s="1"/>
  <c r="R53" i="7" s="1"/>
  <c r="E53" i="7"/>
  <c r="O52" i="7"/>
  <c r="P52" i="7" s="1"/>
  <c r="Q52" i="7" s="1"/>
  <c r="R52" i="7" s="1"/>
  <c r="E52" i="7"/>
  <c r="O76" i="7"/>
  <c r="P76" i="7" s="1"/>
  <c r="Q76" i="7" s="1"/>
  <c r="R76" i="7" s="1"/>
  <c r="E76" i="7"/>
  <c r="D23" i="7"/>
  <c r="O23" i="7"/>
  <c r="P23" i="7" s="1"/>
  <c r="Q23" i="7" s="1"/>
  <c r="R23" i="7" s="1"/>
  <c r="O75" i="7"/>
  <c r="P75" i="7" s="1"/>
  <c r="Q75" i="7" s="1"/>
  <c r="R75" i="7" s="1"/>
  <c r="E75" i="7"/>
  <c r="O22" i="7"/>
  <c r="P22" i="7" s="1"/>
  <c r="Q22" i="7" s="1"/>
  <c r="R22" i="7" s="1"/>
  <c r="E22" i="7"/>
  <c r="O74" i="7"/>
  <c r="P74" i="7" s="1"/>
  <c r="Q74" i="7" s="1"/>
  <c r="R74" i="7" s="1"/>
  <c r="E74" i="7"/>
  <c r="O73" i="7"/>
  <c r="P73" i="7" s="1"/>
  <c r="Q73" i="7" s="1"/>
  <c r="R73" i="7" s="1"/>
  <c r="E73" i="7"/>
  <c r="E72" i="7"/>
  <c r="E64" i="7"/>
  <c r="E67" i="7" s="1"/>
  <c r="O47" i="7"/>
  <c r="P47" i="7" s="1"/>
  <c r="Q47" i="7" s="1"/>
  <c r="R47" i="7" s="1"/>
  <c r="E21" i="7"/>
  <c r="E20" i="7"/>
  <c r="E78" i="7" l="1"/>
  <c r="E25" i="7"/>
  <c r="O12" i="7"/>
  <c r="P12" i="7" s="1"/>
  <c r="Q12" i="7" s="1"/>
  <c r="R12" i="7" s="1"/>
  <c r="O37" i="7"/>
  <c r="P37" i="7" s="1"/>
  <c r="Q37" i="7" s="1"/>
  <c r="R37" i="7" s="1"/>
  <c r="O36" i="7"/>
  <c r="P36" i="7" s="1"/>
  <c r="Q36" i="7" s="1"/>
  <c r="R36" i="7" s="1"/>
  <c r="K36" i="7"/>
  <c r="L36" i="7" s="1"/>
  <c r="M36" i="7" s="1"/>
  <c r="O70" i="7"/>
  <c r="P70" i="7" s="1"/>
  <c r="Q70" i="7" s="1"/>
  <c r="R70" i="7" s="1"/>
  <c r="O35" i="7"/>
  <c r="P35" i="7" s="1"/>
  <c r="Q35" i="7" s="1"/>
  <c r="R35" i="7" s="1"/>
  <c r="O33" i="7"/>
  <c r="P33" i="7" s="1"/>
  <c r="Q33" i="7" s="1"/>
  <c r="R33" i="7" s="1"/>
  <c r="O32" i="7"/>
  <c r="P32" i="7" s="1"/>
  <c r="Q32" i="7" s="1"/>
  <c r="R32" i="7" s="1"/>
  <c r="O31" i="7"/>
  <c r="P31" i="7" s="1"/>
  <c r="Q31" i="7" s="1"/>
  <c r="R31" i="7" s="1"/>
  <c r="K32" i="7"/>
  <c r="L32" i="7" s="1"/>
  <c r="M32" i="7" s="1"/>
  <c r="K31" i="7"/>
  <c r="L31" i="7" s="1"/>
  <c r="M31" i="7" s="1"/>
  <c r="O30" i="7"/>
  <c r="P30" i="7" s="1"/>
  <c r="Q30" i="7" s="1"/>
  <c r="R30" i="7" s="1"/>
  <c r="K30" i="7"/>
  <c r="L30" i="7" s="1"/>
  <c r="M30" i="7" s="1"/>
  <c r="O29" i="7"/>
  <c r="P29" i="7" s="1"/>
  <c r="Q29" i="7" s="1"/>
  <c r="R29" i="7" s="1"/>
  <c r="O28" i="7"/>
  <c r="P28" i="7" s="1"/>
  <c r="Q28" i="7" s="1"/>
  <c r="R28" i="7" s="1"/>
  <c r="D11" i="7"/>
  <c r="D25" i="7" l="1"/>
  <c r="O72" i="7"/>
  <c r="P72" i="7" s="1"/>
  <c r="Q72" i="7" s="1"/>
  <c r="R72" i="7" s="1"/>
  <c r="O69" i="7"/>
  <c r="P69" i="7" s="1"/>
  <c r="Q69" i="7" s="1"/>
  <c r="R69" i="7" s="1"/>
  <c r="O66" i="7"/>
  <c r="P66" i="7" s="1"/>
  <c r="Q66" i="7" s="1"/>
  <c r="R66" i="7" s="1"/>
  <c r="O65" i="7"/>
  <c r="P65" i="7" s="1"/>
  <c r="Q65" i="7" s="1"/>
  <c r="R65" i="7" s="1"/>
  <c r="O64" i="7"/>
  <c r="P64" i="7" s="1"/>
  <c r="Q64" i="7" s="1"/>
  <c r="R64" i="7" s="1"/>
  <c r="O61" i="7"/>
  <c r="P61" i="7" s="1"/>
  <c r="Q61" i="7" s="1"/>
  <c r="R61" i="7" s="1"/>
  <c r="O51" i="7"/>
  <c r="P51" i="7" s="1"/>
  <c r="Q51" i="7" s="1"/>
  <c r="R51" i="7" s="1"/>
  <c r="O50" i="7"/>
  <c r="P50" i="7" s="1"/>
  <c r="Q50" i="7" s="1"/>
  <c r="R50" i="7" s="1"/>
  <c r="O48" i="7"/>
  <c r="P48" i="7" s="1"/>
  <c r="Q48" i="7" s="1"/>
  <c r="R48" i="7" s="1"/>
  <c r="O34" i="7"/>
  <c r="P34" i="7" s="1"/>
  <c r="Q34" i="7" s="1"/>
  <c r="R34" i="7" s="1"/>
  <c r="O27" i="7"/>
  <c r="P27" i="7" s="1"/>
  <c r="Q27" i="7" s="1"/>
  <c r="R27" i="7" s="1"/>
  <c r="O21" i="7"/>
  <c r="P21" i="7" s="1"/>
  <c r="Q21" i="7" s="1"/>
  <c r="R21" i="7" s="1"/>
  <c r="O20" i="7"/>
  <c r="P20" i="7" s="1"/>
  <c r="Q20" i="7" s="1"/>
  <c r="R20" i="7" s="1"/>
  <c r="O11" i="7"/>
  <c r="P11" i="7" s="1"/>
  <c r="Q11" i="7" s="1"/>
  <c r="R11" i="7" s="1"/>
  <c r="K72" i="7"/>
  <c r="L72" i="7" s="1"/>
  <c r="M72" i="7" s="1"/>
  <c r="K69" i="7"/>
  <c r="L69" i="7" s="1"/>
  <c r="M69" i="7" s="1"/>
  <c r="K52" i="7"/>
  <c r="L52" i="7" s="1"/>
  <c r="M52" i="7" s="1"/>
  <c r="K51" i="7"/>
  <c r="L51" i="7" s="1"/>
  <c r="M51" i="7" s="1"/>
  <c r="K50" i="7"/>
  <c r="L50" i="7" s="1"/>
  <c r="M50" i="7" s="1"/>
  <c r="K48" i="7"/>
  <c r="L48" i="7" s="1"/>
  <c r="M48" i="7" s="1"/>
  <c r="K47" i="7"/>
  <c r="L47" i="7" s="1"/>
  <c r="M47" i="7" s="1"/>
  <c r="K35" i="7"/>
  <c r="L35" i="7" s="1"/>
  <c r="M35" i="7" s="1"/>
  <c r="K34" i="7"/>
  <c r="L34" i="7" s="1"/>
  <c r="M34" i="7" s="1"/>
  <c r="K33" i="7"/>
  <c r="L33" i="7" s="1"/>
  <c r="M33" i="7" s="1"/>
  <c r="K29" i="7"/>
  <c r="L29" i="7" s="1"/>
  <c r="M29" i="7" s="1"/>
  <c r="K28" i="7"/>
  <c r="L28" i="7" s="1"/>
  <c r="M28" i="7" s="1"/>
  <c r="K27" i="7"/>
  <c r="L27" i="7" s="1"/>
  <c r="M27" i="7" s="1"/>
  <c r="K20" i="7"/>
  <c r="L20" i="7" s="1"/>
  <c r="M20" i="7" s="1"/>
  <c r="K11" i="7"/>
  <c r="L11" i="7" s="1"/>
  <c r="M11" i="7" s="1"/>
  <c r="E50" i="7" l="1"/>
  <c r="E51" i="7"/>
  <c r="E47" i="7"/>
  <c r="E48" i="7"/>
  <c r="D59" i="7"/>
  <c r="D79" i="7" s="1"/>
  <c r="E59" i="7" l="1"/>
  <c r="E79" i="7" s="1"/>
</calcChain>
</file>

<file path=xl/sharedStrings.xml><?xml version="1.0" encoding="utf-8"?>
<sst xmlns="http://schemas.openxmlformats.org/spreadsheetml/2006/main" count="578" uniqueCount="129">
  <si>
    <t>BID</t>
  </si>
  <si>
    <t>PLANO DE AQUISIÇÕES (PA)</t>
  </si>
  <si>
    <t>id.</t>
  </si>
  <si>
    <t>Comp.</t>
  </si>
  <si>
    <t>DESCRIÇÃO DO CONTRATO
AÇÃO PROPOSTA</t>
  </si>
  <si>
    <t>CUSTO ESTIMADO 
R$</t>
  </si>
  <si>
    <t>CUSTO ESTIMADO
US$</t>
  </si>
  <si>
    <t>FONTE</t>
  </si>
  <si>
    <t>MÉTODO</t>
  </si>
  <si>
    <t>REVISÃO</t>
  </si>
  <si>
    <t>DATAS ESTIMADAS</t>
  </si>
  <si>
    <t>COMENTÁRIO</t>
  </si>
  <si>
    <t>Local</t>
  </si>
  <si>
    <t xml:space="preserve"> TR ou especificações técnicas prontas</t>
  </si>
  <si>
    <t>Não-objeção do BID (TR/Edital)</t>
  </si>
  <si>
    <t>Montagem do processo licitatório</t>
  </si>
  <si>
    <t>Tramitação na PGE</t>
  </si>
  <si>
    <t>Publicação do Edital</t>
  </si>
  <si>
    <t>Abertura da Licitação</t>
  </si>
  <si>
    <t>Tramitação do processo licitatório</t>
  </si>
  <si>
    <t>Adjudicação e assinatura do contrato</t>
  </si>
  <si>
    <t>Emissão de ordem de serviço</t>
  </si>
  <si>
    <t>PRAZO DE EXECUÇÃO DO CONTRATO</t>
  </si>
  <si>
    <t xml:space="preserve">Termino do Contrato </t>
  </si>
  <si>
    <t>1. SERVIÇOS DE CONSULTORIA</t>
  </si>
  <si>
    <t>SQC</t>
  </si>
  <si>
    <t>Ex-post</t>
  </si>
  <si>
    <t>2 anos</t>
  </si>
  <si>
    <t>Ex-ante</t>
  </si>
  <si>
    <t>SBQC</t>
  </si>
  <si>
    <t>3 anos</t>
  </si>
  <si>
    <t>TOTAL 1</t>
  </si>
  <si>
    <t>2. AQUISIÇÃO DE BENS E SERVIÇOS (Q NÃO DE CONSULTORIA)</t>
  </si>
  <si>
    <t>PE / ATA</t>
  </si>
  <si>
    <t>CP</t>
  </si>
  <si>
    <t>TOTAL 2</t>
  </si>
  <si>
    <t>3. CAPACITAÇÃO</t>
  </si>
  <si>
    <t>TOTAL 3</t>
  </si>
  <si>
    <t>4. OBRAS</t>
  </si>
  <si>
    <t>LPN</t>
  </si>
  <si>
    <t>Legislação Local</t>
  </si>
  <si>
    <t>TOTAL 4</t>
  </si>
  <si>
    <t>TOTAL GERAL</t>
  </si>
  <si>
    <t>CD</t>
  </si>
  <si>
    <t xml:space="preserve">Sistema Nacional </t>
  </si>
  <si>
    <t>Aquisição de 05 Microonibus</t>
  </si>
  <si>
    <t xml:space="preserve">Aquisição de 03 Onibus </t>
  </si>
  <si>
    <t>Aquisição de 60 Bases Moveis Comunitarias equipadas</t>
  </si>
  <si>
    <t>Aquisição de 33 Bases Moveis Comunitarias equipadas</t>
  </si>
  <si>
    <t xml:space="preserve">Aquisição de 02 Onibus </t>
  </si>
  <si>
    <t>Aquisição Software de BI para GEAC-SESP</t>
  </si>
  <si>
    <t>Sistema Nacional</t>
  </si>
  <si>
    <t>Construção do Centro de Perícia Técnico-Científica de ES</t>
  </si>
  <si>
    <t>mai-18</t>
  </si>
  <si>
    <t>CI</t>
  </si>
  <si>
    <t xml:space="preserve">Aquisição de Materiais pedagogicos </t>
  </si>
  <si>
    <t>set-18</t>
  </si>
  <si>
    <t>Promoção de cursos Profissionalizantes e Atividades Pedágogicas (Aquisição de material para os cursos)</t>
  </si>
  <si>
    <t>Abr-19</t>
  </si>
  <si>
    <t>Aquisição de Materiais esportivos e laser</t>
  </si>
  <si>
    <t xml:space="preserve">Reforma para troca da cobertura das Unidades Socioeducativas </t>
  </si>
  <si>
    <t xml:space="preserve">Construcão Espaço para os Servidores </t>
  </si>
  <si>
    <t>Pavimentação dos Espaços externos das Regionais Norte e Sul</t>
  </si>
  <si>
    <t xml:space="preserve">Reestruturação da Rede eletrica do Conjunto de Cariacica </t>
  </si>
  <si>
    <t xml:space="preserve">Reforma Montanha da Esperança </t>
  </si>
  <si>
    <t xml:space="preserve">Aquisição de Geradores </t>
  </si>
  <si>
    <t xml:space="preserve">Aquisição de eletrodomesticos </t>
  </si>
  <si>
    <t>Aquisição de Cilindros de extintores</t>
  </si>
  <si>
    <t>Aquisição de 03 veiculos</t>
  </si>
  <si>
    <t>Aquisição de equipamentos de TI</t>
  </si>
  <si>
    <t>Vão ser realizados dois processos 1 em 2018 e outro em 2019</t>
  </si>
  <si>
    <t>Aquisição de material de cama e banho</t>
  </si>
  <si>
    <t>Aquisição de mesas e cadeiras</t>
  </si>
  <si>
    <t>Capacitação servidores IASES</t>
  </si>
  <si>
    <t xml:space="preserve">Participação de seminários, congressos e visitas tecnicas sobre boas praticas em socioeducação </t>
  </si>
  <si>
    <t>mai-22</t>
  </si>
  <si>
    <t xml:space="preserve">Ex-post
</t>
  </si>
  <si>
    <t xml:space="preserve">Equipamentos para os Centros de Cidadania </t>
  </si>
  <si>
    <t>Aquisição de veículo para tranporte</t>
  </si>
  <si>
    <t>ago-18</t>
  </si>
  <si>
    <t>dez-18</t>
  </si>
  <si>
    <t>out-18</t>
  </si>
  <si>
    <t>Elaboração de Projeto Executivo e Estudos para Obra do Centro Integrado de Policia Tecnico Cientifica</t>
  </si>
  <si>
    <t>Certificação e controle interno e externo das policias - UNODC</t>
  </si>
  <si>
    <t>Elaboração dos projetos executivos para os Centros de Cidadania</t>
  </si>
  <si>
    <t>Implantação da Justiça restaurativa no IASES</t>
  </si>
  <si>
    <t>Elaboração de proposta curricular</t>
  </si>
  <si>
    <t xml:space="preserve">Elaboração dos projetos executivos para Construcão Espaço para os Servidores </t>
  </si>
  <si>
    <t>Elaboração dos projetos executivos para Montanha da Esperança e Linhares</t>
  </si>
  <si>
    <t>Fiscalização das obras do IASES</t>
  </si>
  <si>
    <t xml:space="preserve">Implantação de solução de mensageria sobre frequencia e desempenho dos alunos </t>
  </si>
  <si>
    <t>Aquisição de material de segurança - Revista Humanizada</t>
  </si>
  <si>
    <t xml:space="preserve">Construção de cinco quadras poliesportivas </t>
  </si>
  <si>
    <t>Construção de uma unidade de internação provisória em Linhares</t>
  </si>
  <si>
    <t>Desenvolvimento de novos módulos da Delegacia Online (DEON)</t>
  </si>
  <si>
    <t>Implementação do observatório da violência / SESP</t>
  </si>
  <si>
    <t>Aquisição de equipamentos (computadores, wi-fi, scanner, webcan, servidor blade, tablets e outros) visando atender as necessidades das unidades da Polícia Cívil para operacionalizaçao do DEON.</t>
  </si>
  <si>
    <t>Contratação de serviços de manutenção da rede elétrica e de dados das unidades da Polícia Cívil objetivando a operacionalização do DEON</t>
  </si>
  <si>
    <t>Contratação de serviços de identificação Biometrica e Facial para aperfeiçoamento do DEON</t>
  </si>
  <si>
    <t>Contratação Logistica para as reuniões dos Conselhos Comuniários de Segurança</t>
  </si>
  <si>
    <t xml:space="preserve">Capacitação de Políciais para operaçionalização do DEON </t>
  </si>
  <si>
    <t>Melhoria dos espaços de formação da Polícia Militar, principalmente os espaços voltados a capacitação do efetivo em Policiamento Comunitário.</t>
  </si>
  <si>
    <r>
      <t xml:space="preserve">BANCO INTERAMERICANO DE DESENVOLVIMENTO
</t>
    </r>
    <r>
      <rPr>
        <b/>
        <sz val="12"/>
        <color indexed="8"/>
        <rFont val="Arial"/>
        <family val="2"/>
      </rPr>
      <t>Programa: Segurança Cidadã no Espírito Santo
Contrato de Empréstimo Nº 3279/OC-BR (BR-L1387)</t>
    </r>
  </si>
  <si>
    <t>Desenho e implantação do Plano de acompanhamento dos jovens dependentes de alcool e drogas - Programa Valorizacao da Vida</t>
  </si>
  <si>
    <t>Aquisição de Materiais esportivos</t>
  </si>
  <si>
    <t>Aquisição de Sonorização</t>
  </si>
  <si>
    <t>Contratação de empresa para fornecimento de alimentação (lanche / almoço)</t>
  </si>
  <si>
    <t>Contratação de empresa especializada em serviços de recreação</t>
  </si>
  <si>
    <t>Aquisição de molden 4G</t>
  </si>
  <si>
    <t xml:space="preserve">Contratação de empresa para qualificação profissional dos jovens dos Bairros do Ocupação Social </t>
  </si>
  <si>
    <t>Contratação de equipamentos e maquinários para cursos profissionalizantes</t>
  </si>
  <si>
    <t>Contratação de promotores para os Centros de Cidadania (bolsas)</t>
  </si>
  <si>
    <t>Contratação de empresa/organização da sociedade cívil para gestão dos Centros de Cidadania</t>
  </si>
  <si>
    <t>Aquisição de materiais de divulgação e promocional do programa</t>
  </si>
  <si>
    <t>Contratação de empresas de consultoria conforme UGP</t>
  </si>
  <si>
    <t>Construção de dois Centros de Referência para a Juventude</t>
  </si>
  <si>
    <t>Versão: Missão de Arranque - 03/04/2018</t>
  </si>
  <si>
    <t>Versão: Missão de Arranque - 05/04/2018</t>
  </si>
  <si>
    <t>Aquisição de veículo para transporte de apoio ao Centro de Cidadania</t>
  </si>
  <si>
    <t>Aquisição de equipamentos de TI para UGP</t>
  </si>
  <si>
    <t xml:space="preserve">Aquisição de Materiais pedagógicos </t>
  </si>
  <si>
    <t xml:space="preserve">Reestruturação da Rede elétrica do Conjunto de Cariacica </t>
  </si>
  <si>
    <t>Aquisição de eletrodomésticos para Unidade IASES</t>
  </si>
  <si>
    <t>Aquisição de 03 veículos</t>
  </si>
  <si>
    <t>Reforma do Centro Sócioeducativo (Montanha da Esperança)</t>
  </si>
  <si>
    <t>Contratação de oficineiros</t>
  </si>
  <si>
    <t>Contratação de consultores individuais conforme UGP</t>
  </si>
  <si>
    <t>Varios processos</t>
  </si>
  <si>
    <t>Varios contratos. Primeiro processo deve ser ex-ante e encaminhado ao Banco.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</si>
</sst>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[$-416]mmm\-yy;@"/>
    <numFmt numFmtId="165" formatCode="_(* #,##0_);_(* \(#,##0\);_(* &quot;-&quot;??_);_(@_)"/>
  </numFmts>
  <fonts count="1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14"/>
      <color indexed="8"/>
      <name val="Arial"/>
      <family val="2"/>
    </font>
    <font>
      <b/>
      <i/>
      <u/>
      <sz val="14"/>
      <color indexed="8"/>
      <name val="Arial"/>
      <family val="2"/>
    </font>
    <font>
      <b/>
      <i/>
      <sz val="12"/>
      <color indexed="8"/>
      <name val="Arial"/>
      <family val="2"/>
    </font>
    <font>
      <b/>
      <sz val="8"/>
      <color indexed="9"/>
      <name val="Arial"/>
      <family val="2"/>
    </font>
    <font>
      <b/>
      <sz val="10"/>
      <color indexed="9"/>
      <name val="Arial"/>
      <family val="2"/>
    </font>
    <font>
      <sz val="8"/>
      <color indexed="8"/>
      <name val="Arial"/>
      <family val="2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8"/>
      <color theme="1"/>
      <name val="Arial"/>
      <family val="2"/>
    </font>
    <font>
      <b/>
      <sz val="12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15" fillId="0" borderId="0" applyFont="0" applyFill="0" applyBorder="0" applyAlignment="0" applyProtection="0"/>
  </cellStyleXfs>
  <cellXfs count="110">
    <xf numFmtId="0" fontId="0" fillId="0" borderId="0" xfId="0"/>
    <xf numFmtId="9" fontId="4" fillId="3" borderId="8" xfId="0" applyNumberFormat="1" applyFont="1" applyFill="1" applyBorder="1" applyAlignment="1" applyProtection="1">
      <alignment horizontal="center" vertical="center" wrapText="1"/>
      <protection locked="0"/>
    </xf>
    <xf numFmtId="9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3" borderId="8" xfId="0" applyNumberFormat="1" applyFont="1" applyFill="1" applyBorder="1" applyAlignment="1" applyProtection="1">
      <alignment horizontal="center" vertical="center" wrapText="1"/>
      <protection locked="0"/>
    </xf>
    <xf numFmtId="9" fontId="4" fillId="3" borderId="16" xfId="0" applyNumberFormat="1" applyFont="1" applyFill="1" applyBorder="1" applyAlignment="1" applyProtection="1">
      <alignment horizontal="center" vertical="center" wrapText="1"/>
      <protection locked="0"/>
    </xf>
    <xf numFmtId="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3" borderId="8" xfId="0" applyNumberFormat="1" applyFont="1" applyFill="1" applyBorder="1" applyAlignment="1">
      <alignment horizontal="center" vertical="center" wrapText="1"/>
    </xf>
    <xf numFmtId="0" fontId="9" fillId="4" borderId="15" xfId="2" applyFont="1" applyFill="1" applyBorder="1" applyAlignment="1" applyProtection="1">
      <alignment horizontal="center" vertical="center" wrapText="1"/>
    </xf>
    <xf numFmtId="0" fontId="9" fillId="4" borderId="1" xfId="2" applyFont="1" applyFill="1" applyBorder="1" applyAlignment="1" applyProtection="1">
      <alignment horizontal="center" vertical="center" wrapText="1"/>
    </xf>
    <xf numFmtId="0" fontId="5" fillId="4" borderId="8" xfId="2" applyFont="1" applyFill="1" applyBorder="1" applyAlignment="1" applyProtection="1">
      <alignment horizontal="center" vertical="center" wrapText="1"/>
    </xf>
    <xf numFmtId="0" fontId="5" fillId="4" borderId="1" xfId="2" applyFont="1" applyFill="1" applyBorder="1" applyAlignment="1" applyProtection="1">
      <alignment horizontal="center" vertical="center" wrapText="1"/>
    </xf>
    <xf numFmtId="0" fontId="4" fillId="2" borderId="17" xfId="2" applyFont="1" applyFill="1" applyBorder="1" applyAlignment="1" applyProtection="1">
      <alignment horizontal="center" vertical="center"/>
    </xf>
    <xf numFmtId="0" fontId="4" fillId="3" borderId="1" xfId="2" applyFont="1" applyFill="1" applyBorder="1" applyAlignment="1" applyProtection="1">
      <alignment horizontal="center" vertical="center"/>
    </xf>
    <xf numFmtId="9" fontId="4" fillId="2" borderId="1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1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1" xfId="4" applyNumberFormat="1" applyFont="1" applyFill="1" applyBorder="1" applyAlignment="1" applyProtection="1">
      <alignment horizontal="center" vertical="center" wrapText="1"/>
      <protection locked="0"/>
    </xf>
    <xf numFmtId="0" fontId="4" fillId="2" borderId="6" xfId="2" applyFont="1" applyFill="1" applyBorder="1" applyAlignment="1" applyProtection="1">
      <alignment vertical="center"/>
    </xf>
    <xf numFmtId="165" fontId="1" fillId="5" borderId="1" xfId="2" applyNumberFormat="1" applyFont="1" applyFill="1" applyBorder="1" applyAlignment="1" applyProtection="1">
      <alignment horizontal="right" vertical="center" wrapText="1"/>
    </xf>
    <xf numFmtId="0" fontId="1" fillId="5" borderId="24" xfId="2" applyFont="1" applyFill="1" applyBorder="1" applyAlignment="1" applyProtection="1">
      <alignment horizontal="center" vertical="center" wrapText="1"/>
    </xf>
    <xf numFmtId="0" fontId="1" fillId="5" borderId="12" xfId="2" applyFont="1" applyFill="1" applyBorder="1" applyAlignment="1" applyProtection="1">
      <alignment horizontal="center" vertical="center" wrapText="1"/>
    </xf>
    <xf numFmtId="9" fontId="4" fillId="3" borderId="1" xfId="2" applyNumberFormat="1" applyFont="1" applyFill="1" applyBorder="1" applyAlignment="1" applyProtection="1">
      <alignment horizontal="center" vertical="center" wrapText="1"/>
      <protection locked="0"/>
    </xf>
    <xf numFmtId="0" fontId="11" fillId="0" borderId="17" xfId="1" applyFont="1" applyBorder="1" applyAlignment="1">
      <alignment horizontal="center" vertical="center"/>
    </xf>
    <xf numFmtId="0" fontId="11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11" fillId="3" borderId="6" xfId="1" applyFont="1" applyFill="1" applyBorder="1" applyAlignment="1">
      <alignment vertical="center"/>
    </xf>
    <xf numFmtId="0" fontId="0" fillId="3" borderId="0" xfId="0" applyFill="1"/>
    <xf numFmtId="4" fontId="4" fillId="3" borderId="5" xfId="0" applyNumberFormat="1" applyFont="1" applyFill="1" applyBorder="1" applyAlignment="1" applyProtection="1">
      <alignment horizontal="center" vertical="center" wrapText="1"/>
      <protection locked="0"/>
    </xf>
    <xf numFmtId="9" fontId="4" fillId="3" borderId="5" xfId="2" applyNumberFormat="1" applyFont="1" applyFill="1" applyBorder="1" applyAlignment="1" applyProtection="1">
      <alignment horizontal="center" vertical="center" wrapText="1"/>
      <protection locked="0"/>
    </xf>
    <xf numFmtId="17" fontId="4" fillId="3" borderId="6" xfId="2" applyNumberFormat="1" applyFont="1" applyFill="1" applyBorder="1" applyAlignment="1" applyProtection="1">
      <alignment horizontal="left" vertical="center" wrapText="1"/>
      <protection locked="0"/>
    </xf>
    <xf numFmtId="165" fontId="12" fillId="4" borderId="7" xfId="3" applyNumberFormat="1" applyFont="1" applyFill="1" applyBorder="1" applyAlignment="1">
      <alignment vertical="center"/>
    </xf>
    <xf numFmtId="0" fontId="10" fillId="4" borderId="7" xfId="2" applyFont="1" applyFill="1" applyBorder="1" applyAlignment="1" applyProtection="1">
      <alignment vertical="center" wrapText="1"/>
    </xf>
    <xf numFmtId="4" fontId="0" fillId="0" borderId="0" xfId="0" applyNumberFormat="1"/>
    <xf numFmtId="0" fontId="4" fillId="3" borderId="8" xfId="0" applyFont="1" applyFill="1" applyBorder="1" applyAlignment="1">
      <alignment horizontal="justify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4" fillId="3" borderId="5" xfId="0" applyFont="1" applyFill="1" applyBorder="1" applyAlignment="1">
      <alignment horizontal="justify" vertical="center" wrapText="1"/>
    </xf>
    <xf numFmtId="0" fontId="17" fillId="3" borderId="1" xfId="0" applyFont="1" applyFill="1" applyBorder="1" applyAlignment="1">
      <alignment horizontal="justify" vertical="center" wrapText="1"/>
    </xf>
    <xf numFmtId="4" fontId="4" fillId="0" borderId="8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8" xfId="0" applyFont="1" applyFill="1" applyBorder="1" applyAlignment="1">
      <alignment horizontal="justify" vertical="center" wrapText="1"/>
    </xf>
    <xf numFmtId="4" fontId="4" fillId="0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28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1" xfId="2" applyFont="1" applyFill="1" applyBorder="1" applyAlignment="1" applyProtection="1">
      <alignment horizontal="center" vertical="center"/>
    </xf>
    <xf numFmtId="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9" fontId="4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justify" vertical="center" wrapText="1"/>
    </xf>
    <xf numFmtId="0" fontId="0" fillId="0" borderId="29" xfId="0" applyBorder="1"/>
    <xf numFmtId="165" fontId="12" fillId="3" borderId="29" xfId="3" applyNumberFormat="1" applyFont="1" applyFill="1" applyBorder="1" applyAlignment="1">
      <alignment vertical="center"/>
    </xf>
    <xf numFmtId="43" fontId="16" fillId="3" borderId="29" xfId="5" applyFont="1" applyFill="1" applyBorder="1" applyAlignment="1">
      <alignment vertical="center"/>
    </xf>
    <xf numFmtId="0" fontId="0" fillId="3" borderId="29" xfId="0" applyFill="1" applyBorder="1"/>
    <xf numFmtId="0" fontId="0" fillId="0" borderId="30" xfId="0" applyBorder="1"/>
    <xf numFmtId="0" fontId="0" fillId="3" borderId="30" xfId="0" applyFill="1" applyBorder="1"/>
    <xf numFmtId="9" fontId="4" fillId="2" borderId="6" xfId="2" applyNumberFormat="1" applyFont="1" applyFill="1" applyBorder="1" applyAlignment="1" applyProtection="1">
      <alignment horizontal="center" vertical="center" wrapText="1"/>
      <protection locked="0"/>
    </xf>
    <xf numFmtId="0" fontId="1" fillId="5" borderId="1" xfId="2" applyFont="1" applyFill="1" applyBorder="1" applyAlignment="1" applyProtection="1">
      <alignment horizontal="center" vertical="center" wrapText="1"/>
    </xf>
    <xf numFmtId="0" fontId="1" fillId="5" borderId="6" xfId="2" applyFont="1" applyFill="1" applyBorder="1" applyAlignment="1" applyProtection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9" fillId="4" borderId="32" xfId="2" applyFont="1" applyFill="1" applyBorder="1" applyAlignment="1" applyProtection="1">
      <alignment horizontal="center" vertical="center" wrapText="1"/>
    </xf>
    <xf numFmtId="0" fontId="4" fillId="3" borderId="6" xfId="2" applyFont="1" applyFill="1" applyBorder="1" applyAlignment="1" applyProtection="1">
      <alignment vertical="center"/>
    </xf>
    <xf numFmtId="0" fontId="1" fillId="5" borderId="23" xfId="2" applyFont="1" applyFill="1" applyBorder="1" applyAlignment="1" applyProtection="1">
      <alignment horizontal="center" vertical="center" wrapText="1"/>
    </xf>
    <xf numFmtId="0" fontId="1" fillId="5" borderId="24" xfId="2" applyFont="1" applyFill="1" applyBorder="1" applyAlignment="1" applyProtection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13" fillId="0" borderId="0" xfId="1" applyFont="1" applyBorder="1" applyAlignment="1">
      <alignment horizontal="left" vertical="center" wrapText="1"/>
    </xf>
    <xf numFmtId="0" fontId="14" fillId="0" borderId="14" xfId="0" applyFont="1" applyBorder="1" applyAlignment="1">
      <alignment vertical="center" wrapText="1"/>
    </xf>
    <xf numFmtId="0" fontId="9" fillId="4" borderId="3" xfId="2" applyFont="1" applyFill="1" applyBorder="1" applyAlignment="1" applyProtection="1">
      <alignment horizontal="center" vertical="center" wrapText="1"/>
    </xf>
    <xf numFmtId="0" fontId="9" fillId="4" borderId="19" xfId="2" applyFont="1" applyFill="1" applyBorder="1" applyAlignment="1" applyProtection="1">
      <alignment horizontal="center" vertical="center" wrapText="1"/>
    </xf>
    <xf numFmtId="0" fontId="9" fillId="4" borderId="4" xfId="2" applyFont="1" applyFill="1" applyBorder="1" applyAlignment="1" applyProtection="1">
      <alignment horizontal="center" vertical="center" textRotation="90" wrapText="1"/>
    </xf>
    <xf numFmtId="0" fontId="9" fillId="4" borderId="8" xfId="2" applyFont="1" applyFill="1" applyBorder="1" applyAlignment="1" applyProtection="1">
      <alignment horizontal="center" vertical="center" textRotation="90" wrapText="1"/>
    </xf>
    <xf numFmtId="0" fontId="9" fillId="4" borderId="4" xfId="2" applyFont="1" applyFill="1" applyBorder="1" applyAlignment="1" applyProtection="1">
      <alignment horizontal="center" vertical="center" wrapText="1"/>
    </xf>
    <xf numFmtId="0" fontId="9" fillId="4" borderId="8" xfId="2" applyFont="1" applyFill="1" applyBorder="1" applyAlignment="1" applyProtection="1">
      <alignment horizontal="center" vertical="center" wrapText="1"/>
    </xf>
    <xf numFmtId="0" fontId="9" fillId="4" borderId="20" xfId="2" applyFont="1" applyFill="1" applyBorder="1" applyAlignment="1" applyProtection="1">
      <alignment horizontal="center" vertical="center" wrapText="1"/>
    </xf>
    <xf numFmtId="0" fontId="9" fillId="4" borderId="21" xfId="2" applyFont="1" applyFill="1" applyBorder="1" applyAlignment="1" applyProtection="1">
      <alignment horizontal="center" vertical="center" wrapText="1"/>
    </xf>
    <xf numFmtId="0" fontId="9" fillId="4" borderId="13" xfId="2" applyFont="1" applyFill="1" applyBorder="1" applyAlignment="1" applyProtection="1">
      <alignment horizontal="center" vertical="center" wrapText="1"/>
    </xf>
    <xf numFmtId="0" fontId="9" fillId="4" borderId="22" xfId="2" applyFont="1" applyFill="1" applyBorder="1" applyAlignment="1" applyProtection="1">
      <alignment horizontal="center" vertical="center" wrapText="1"/>
    </xf>
    <xf numFmtId="0" fontId="9" fillId="4" borderId="9" xfId="2" applyFont="1" applyFill="1" applyBorder="1" applyAlignment="1" applyProtection="1">
      <alignment horizontal="center" vertical="center" wrapText="1"/>
    </xf>
    <xf numFmtId="0" fontId="3" fillId="4" borderId="10" xfId="1" applyFont="1" applyFill="1" applyBorder="1" applyAlignment="1" applyProtection="1">
      <alignment horizontal="center" vertical="center" wrapText="1"/>
    </xf>
    <xf numFmtId="0" fontId="3" fillId="4" borderId="11" xfId="1" applyFont="1" applyFill="1" applyBorder="1" applyAlignment="1" applyProtection="1">
      <alignment horizontal="center" vertical="center" wrapText="1"/>
    </xf>
    <xf numFmtId="0" fontId="3" fillId="4" borderId="25" xfId="1" applyFont="1" applyFill="1" applyBorder="1" applyAlignment="1" applyProtection="1">
      <alignment horizontal="center" vertical="center" wrapText="1"/>
    </xf>
    <xf numFmtId="0" fontId="12" fillId="4" borderId="18" xfId="2" applyFont="1" applyFill="1" applyBorder="1" applyAlignment="1" applyProtection="1">
      <alignment horizontal="center" vertical="center" wrapText="1"/>
    </xf>
    <xf numFmtId="0" fontId="12" fillId="4" borderId="7" xfId="2" applyFont="1" applyFill="1" applyBorder="1" applyAlignment="1" applyProtection="1">
      <alignment horizontal="center" vertical="center" wrapText="1"/>
    </xf>
    <xf numFmtId="0" fontId="10" fillId="4" borderId="26" xfId="2" applyFont="1" applyFill="1" applyBorder="1" applyAlignment="1" applyProtection="1">
      <alignment horizontal="center" vertical="center" wrapText="1"/>
    </xf>
    <xf numFmtId="0" fontId="10" fillId="4" borderId="27" xfId="2" applyFont="1" applyFill="1" applyBorder="1" applyAlignment="1" applyProtection="1">
      <alignment horizontal="center" vertical="center" wrapText="1"/>
    </xf>
    <xf numFmtId="0" fontId="10" fillId="4" borderId="23" xfId="2" applyFont="1" applyFill="1" applyBorder="1" applyAlignment="1" applyProtection="1">
      <alignment horizontal="center" vertical="center" wrapText="1"/>
    </xf>
    <xf numFmtId="0" fontId="10" fillId="4" borderId="24" xfId="2" applyFont="1" applyFill="1" applyBorder="1" applyAlignment="1" applyProtection="1">
      <alignment horizontal="center" vertical="center" wrapText="1"/>
    </xf>
    <xf numFmtId="0" fontId="10" fillId="4" borderId="12" xfId="2" applyFont="1" applyFill="1" applyBorder="1" applyAlignment="1" applyProtection="1">
      <alignment horizontal="center" vertical="center" wrapText="1"/>
    </xf>
    <xf numFmtId="0" fontId="1" fillId="5" borderId="17" xfId="2" applyFont="1" applyFill="1" applyBorder="1" applyAlignment="1" applyProtection="1">
      <alignment horizontal="center" vertical="center" wrapText="1"/>
    </xf>
    <xf numFmtId="0" fontId="1" fillId="5" borderId="1" xfId="2" applyFont="1" applyFill="1" applyBorder="1" applyAlignment="1" applyProtection="1">
      <alignment horizontal="center" vertical="center" wrapText="1"/>
    </xf>
    <xf numFmtId="0" fontId="9" fillId="4" borderId="31" xfId="2" applyFont="1" applyFill="1" applyBorder="1" applyAlignment="1" applyProtection="1">
      <alignment horizontal="center" vertical="center" wrapText="1"/>
    </xf>
    <xf numFmtId="0" fontId="9" fillId="4" borderId="17" xfId="2" applyFont="1" applyFill="1" applyBorder="1" applyAlignment="1" applyProtection="1">
      <alignment horizontal="center" vertical="center" wrapText="1"/>
    </xf>
    <xf numFmtId="0" fontId="9" fillId="4" borderId="32" xfId="2" applyFont="1" applyFill="1" applyBorder="1" applyAlignment="1" applyProtection="1">
      <alignment horizontal="center" vertical="center" textRotation="90" wrapText="1"/>
    </xf>
    <xf numFmtId="0" fontId="9" fillId="4" borderId="1" xfId="2" applyFont="1" applyFill="1" applyBorder="1" applyAlignment="1" applyProtection="1">
      <alignment horizontal="center" vertical="center" textRotation="90" wrapText="1"/>
    </xf>
    <xf numFmtId="0" fontId="9" fillId="4" borderId="32" xfId="2" applyFont="1" applyFill="1" applyBorder="1" applyAlignment="1" applyProtection="1">
      <alignment horizontal="center" vertical="center" wrapText="1"/>
    </xf>
    <xf numFmtId="0" fontId="9" fillId="4" borderId="1" xfId="2" applyFont="1" applyFill="1" applyBorder="1" applyAlignment="1" applyProtection="1">
      <alignment horizontal="center" vertical="center" wrapText="1"/>
    </xf>
    <xf numFmtId="0" fontId="9" fillId="4" borderId="33" xfId="2" applyFont="1" applyFill="1" applyBorder="1" applyAlignment="1" applyProtection="1">
      <alignment horizontal="center" vertical="center" wrapText="1"/>
    </xf>
    <xf numFmtId="0" fontId="9" fillId="4" borderId="6" xfId="2" applyFont="1" applyFill="1" applyBorder="1" applyAlignment="1" applyProtection="1">
      <alignment horizontal="center" vertical="center" wrapText="1"/>
    </xf>
    <xf numFmtId="0" fontId="3" fillId="4" borderId="17" xfId="1" applyFont="1" applyFill="1" applyBorder="1" applyAlignment="1" applyProtection="1">
      <alignment horizontal="center" vertical="center" wrapText="1"/>
    </xf>
    <xf numFmtId="0" fontId="3" fillId="4" borderId="1" xfId="1" applyFont="1" applyFill="1" applyBorder="1" applyAlignment="1" applyProtection="1">
      <alignment horizontal="center" vertical="center" wrapText="1"/>
    </xf>
    <xf numFmtId="0" fontId="3" fillId="4" borderId="6" xfId="1" applyFont="1" applyFill="1" applyBorder="1" applyAlignment="1" applyProtection="1">
      <alignment horizontal="center" vertical="center" wrapText="1"/>
    </xf>
    <xf numFmtId="0" fontId="10" fillId="4" borderId="7" xfId="2" applyFont="1" applyFill="1" applyBorder="1" applyAlignment="1" applyProtection="1">
      <alignment horizontal="center" vertical="center" wrapText="1"/>
    </xf>
    <xf numFmtId="0" fontId="10" fillId="4" borderId="34" xfId="2" applyFont="1" applyFill="1" applyBorder="1" applyAlignment="1" applyProtection="1">
      <alignment horizontal="center" vertical="center" wrapText="1"/>
    </xf>
    <xf numFmtId="0" fontId="10" fillId="4" borderId="17" xfId="2" applyFont="1" applyFill="1" applyBorder="1" applyAlignment="1" applyProtection="1">
      <alignment horizontal="center" vertical="center" wrapText="1"/>
    </xf>
    <xf numFmtId="0" fontId="10" fillId="4" borderId="1" xfId="2" applyFont="1" applyFill="1" applyBorder="1" applyAlignment="1" applyProtection="1">
      <alignment horizontal="center" vertical="center" wrapText="1"/>
    </xf>
    <xf numFmtId="0" fontId="10" fillId="4" borderId="6" xfId="2" applyFont="1" applyFill="1" applyBorder="1" applyAlignment="1" applyProtection="1">
      <alignment horizontal="center" vertical="center" wrapText="1"/>
    </xf>
    <xf numFmtId="0" fontId="4" fillId="0" borderId="6" xfId="2" applyFont="1" applyFill="1" applyBorder="1" applyAlignment="1" applyProtection="1">
      <alignment vertical="center"/>
    </xf>
    <xf numFmtId="0" fontId="4" fillId="0" borderId="6" xfId="2" applyFont="1" applyFill="1" applyBorder="1" applyAlignment="1" applyProtection="1">
      <alignment horizontal="center" vertical="center" wrapText="1"/>
    </xf>
  </cellXfs>
  <cellStyles count="6">
    <cellStyle name="Comma" xfId="5" builtinId="3"/>
    <cellStyle name="Normal" xfId="0" builtinId="0"/>
    <cellStyle name="Normal 2" xfId="1" xr:uid="{00000000-0005-0000-0000-000001000000}"/>
    <cellStyle name="Normal 2 2" xfId="2" xr:uid="{00000000-0005-0000-0000-000002000000}"/>
    <cellStyle name="Separador de milhares 2" xfId="3" xr:uid="{00000000-0005-0000-0000-000003000000}"/>
    <cellStyle name="Separador de milhares 2 2" xfId="4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1</xdr:row>
      <xdr:rowOff>28575</xdr:rowOff>
    </xdr:from>
    <xdr:to>
      <xdr:col>2</xdr:col>
      <xdr:colOff>488156</xdr:colOff>
      <xdr:row>2</xdr:row>
      <xdr:rowOff>219075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125" y="142875"/>
          <a:ext cx="916781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1</xdr:row>
      <xdr:rowOff>28575</xdr:rowOff>
    </xdr:from>
    <xdr:to>
      <xdr:col>2</xdr:col>
      <xdr:colOff>488156</xdr:colOff>
      <xdr:row>2</xdr:row>
      <xdr:rowOff>219075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125" y="142875"/>
          <a:ext cx="764381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2"/>
  <sheetViews>
    <sheetView showGridLines="0" tabSelected="1" zoomScaleNormal="100" zoomScalePageLayoutView="130" workbookViewId="0">
      <selection activeCell="D12" sqref="D12"/>
    </sheetView>
  </sheetViews>
  <sheetFormatPr defaultRowHeight="14.4" x14ac:dyDescent="0.3"/>
  <cols>
    <col min="1" max="1" width="4.33203125" customWidth="1"/>
    <col min="2" max="2" width="3" customWidth="1"/>
    <col min="3" max="3" width="44.33203125" customWidth="1"/>
    <col min="4" max="4" width="14" customWidth="1"/>
    <col min="5" max="5" width="14.109375" customWidth="1"/>
    <col min="6" max="6" width="13.44140625" customWidth="1"/>
    <col min="7" max="7" width="9.109375" customWidth="1"/>
    <col min="10" max="10" width="11.33203125" style="26" hidden="1" customWidth="1"/>
    <col min="11" max="11" width="9.6640625" style="26" hidden="1" customWidth="1"/>
    <col min="12" max="12" width="10.33203125" style="26" hidden="1" customWidth="1"/>
    <col min="13" max="13" width="12.6640625" style="26" hidden="1" customWidth="1"/>
    <col min="14" max="14" width="10.6640625" customWidth="1"/>
    <col min="15" max="15" width="9.6640625" style="26" hidden="1" customWidth="1"/>
    <col min="16" max="16" width="10.33203125" style="26" hidden="1" customWidth="1"/>
    <col min="17" max="17" width="11" style="26" hidden="1" customWidth="1"/>
    <col min="18" max="18" width="10.6640625" style="26" hidden="1" customWidth="1"/>
    <col min="19" max="19" width="11" hidden="1" customWidth="1"/>
    <col min="20" max="20" width="12.6640625" customWidth="1"/>
    <col min="21" max="21" width="27" customWidth="1"/>
  </cols>
  <sheetData>
    <row r="1" spans="1:21" ht="9" customHeight="1" x14ac:dyDescent="0.3">
      <c r="A1" s="64" t="s">
        <v>102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</row>
    <row r="2" spans="1:21" ht="10.5" customHeight="1" x14ac:dyDescent="0.3">
      <c r="A2" s="64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</row>
    <row r="3" spans="1:21" ht="33.75" customHeight="1" x14ac:dyDescent="0.3">
      <c r="A3" s="64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</row>
    <row r="4" spans="1:21" ht="15.6" x14ac:dyDescent="0.3">
      <c r="A4" s="65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</row>
    <row r="5" spans="1:21" ht="18" customHeight="1" x14ac:dyDescent="0.3">
      <c r="A5" s="66" t="s">
        <v>1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</row>
    <row r="6" spans="1:21" ht="14.25" customHeight="1" x14ac:dyDescent="0.3">
      <c r="A6" s="67" t="s">
        <v>117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</row>
    <row r="7" spans="1:21" ht="11.25" customHeight="1" thickBot="1" x14ac:dyDescent="0.35">
      <c r="A7" s="68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</row>
    <row r="8" spans="1:21" x14ac:dyDescent="0.3">
      <c r="A8" s="69" t="s">
        <v>2</v>
      </c>
      <c r="B8" s="71" t="s">
        <v>3</v>
      </c>
      <c r="C8" s="73" t="s">
        <v>4</v>
      </c>
      <c r="D8" s="73" t="s">
        <v>5</v>
      </c>
      <c r="E8" s="73" t="s">
        <v>6</v>
      </c>
      <c r="F8" s="75" t="s">
        <v>7</v>
      </c>
      <c r="G8" s="76"/>
      <c r="H8" s="73" t="s">
        <v>8</v>
      </c>
      <c r="I8" s="73" t="s">
        <v>9</v>
      </c>
      <c r="J8" s="8"/>
      <c r="K8" s="8"/>
      <c r="L8" s="8"/>
      <c r="M8" s="8"/>
      <c r="N8" s="75" t="s">
        <v>10</v>
      </c>
      <c r="O8" s="77"/>
      <c r="P8" s="77"/>
      <c r="Q8" s="77"/>
      <c r="R8" s="77"/>
      <c r="S8" s="77"/>
      <c r="T8" s="76"/>
      <c r="U8" s="78" t="s">
        <v>11</v>
      </c>
    </row>
    <row r="9" spans="1:21" ht="27.75" customHeight="1" thickBot="1" x14ac:dyDescent="0.35">
      <c r="A9" s="70"/>
      <c r="B9" s="72"/>
      <c r="C9" s="74"/>
      <c r="D9" s="74"/>
      <c r="E9" s="74"/>
      <c r="F9" s="9" t="s">
        <v>0</v>
      </c>
      <c r="G9" s="9" t="s">
        <v>12</v>
      </c>
      <c r="H9" s="74"/>
      <c r="I9" s="74"/>
      <c r="J9" s="10" t="s">
        <v>13</v>
      </c>
      <c r="K9" s="10" t="s">
        <v>14</v>
      </c>
      <c r="L9" s="10" t="s">
        <v>15</v>
      </c>
      <c r="M9" s="10" t="s">
        <v>16</v>
      </c>
      <c r="N9" s="9" t="s">
        <v>17</v>
      </c>
      <c r="O9" s="11" t="s">
        <v>18</v>
      </c>
      <c r="P9" s="11" t="s">
        <v>19</v>
      </c>
      <c r="Q9" s="11" t="s">
        <v>20</v>
      </c>
      <c r="R9" s="11" t="s">
        <v>21</v>
      </c>
      <c r="S9" s="9" t="s">
        <v>22</v>
      </c>
      <c r="T9" s="9" t="s">
        <v>23</v>
      </c>
      <c r="U9" s="79"/>
    </row>
    <row r="10" spans="1:21" ht="20.25" customHeight="1" thickBot="1" x14ac:dyDescent="0.35">
      <c r="A10" s="80" t="s">
        <v>24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2"/>
    </row>
    <row r="11" spans="1:21" ht="20.399999999999999" x14ac:dyDescent="0.3">
      <c r="A11" s="12">
        <v>1</v>
      </c>
      <c r="B11" s="13">
        <v>1</v>
      </c>
      <c r="C11" s="44" t="s">
        <v>82</v>
      </c>
      <c r="D11" s="3">
        <f>E11*3.2</f>
        <v>2086956.5217391306</v>
      </c>
      <c r="E11" s="3">
        <v>652173.91304347827</v>
      </c>
      <c r="F11" s="2">
        <v>1</v>
      </c>
      <c r="G11" s="2">
        <v>0</v>
      </c>
      <c r="H11" s="14" t="s">
        <v>29</v>
      </c>
      <c r="I11" s="14" t="s">
        <v>26</v>
      </c>
      <c r="J11" s="15">
        <v>41764</v>
      </c>
      <c r="K11" s="15">
        <f t="shared" ref="K11:K20" si="0">J11+10</f>
        <v>41774</v>
      </c>
      <c r="L11" s="15">
        <f t="shared" ref="L11:L20" si="1">K11+5</f>
        <v>41779</v>
      </c>
      <c r="M11" s="15">
        <f t="shared" ref="M11:M20" si="2">L11+30</f>
        <v>41809</v>
      </c>
      <c r="N11" s="15">
        <v>43313</v>
      </c>
      <c r="O11" s="15">
        <f t="shared" ref="O11:O21" si="3">N11+10</f>
        <v>43323</v>
      </c>
      <c r="P11" s="15">
        <f t="shared" ref="P11:P21" si="4">O11+40</f>
        <v>43363</v>
      </c>
      <c r="Q11" s="15">
        <f t="shared" ref="Q11:Q21" si="5">P11+10</f>
        <v>43373</v>
      </c>
      <c r="R11" s="15">
        <f t="shared" ref="R11:R21" si="6">Q11+8</f>
        <v>43381</v>
      </c>
      <c r="S11" s="16" t="s">
        <v>27</v>
      </c>
      <c r="T11" s="15">
        <v>43405</v>
      </c>
      <c r="U11" s="17"/>
    </row>
    <row r="12" spans="1:21" x14ac:dyDescent="0.3">
      <c r="A12" s="12">
        <v>2</v>
      </c>
      <c r="B12" s="13">
        <v>1</v>
      </c>
      <c r="C12" s="48" t="s">
        <v>83</v>
      </c>
      <c r="D12" s="3">
        <v>800000</v>
      </c>
      <c r="E12" s="3">
        <v>250000</v>
      </c>
      <c r="F12" s="2">
        <v>1</v>
      </c>
      <c r="G12" s="2">
        <v>0</v>
      </c>
      <c r="H12" s="14" t="s">
        <v>43</v>
      </c>
      <c r="I12" s="14" t="s">
        <v>28</v>
      </c>
      <c r="J12" s="15"/>
      <c r="K12" s="15"/>
      <c r="L12" s="15"/>
      <c r="M12" s="15"/>
      <c r="N12" s="15">
        <v>43313</v>
      </c>
      <c r="O12" s="15">
        <f t="shared" ref="O12:O15" si="7">N12+10</f>
        <v>43323</v>
      </c>
      <c r="P12" s="15">
        <f t="shared" ref="P12:P15" si="8">O12+40</f>
        <v>43363</v>
      </c>
      <c r="Q12" s="15">
        <f t="shared" ref="Q12:Q15" si="9">P12+10</f>
        <v>43373</v>
      </c>
      <c r="R12" s="15">
        <f t="shared" ref="R12:R15" si="10">Q12+8</f>
        <v>43381</v>
      </c>
      <c r="S12" s="16" t="s">
        <v>27</v>
      </c>
      <c r="T12" s="15">
        <v>43405</v>
      </c>
      <c r="U12" s="17"/>
    </row>
    <row r="13" spans="1:21" x14ac:dyDescent="0.3">
      <c r="A13" s="12">
        <v>3</v>
      </c>
      <c r="B13" s="13">
        <v>1</v>
      </c>
      <c r="C13" s="48" t="s">
        <v>94</v>
      </c>
      <c r="D13" s="3">
        <v>7970000</v>
      </c>
      <c r="E13" s="3">
        <f>D13/3.2</f>
        <v>2490625</v>
      </c>
      <c r="F13" s="2">
        <v>1</v>
      </c>
      <c r="G13" s="2">
        <v>0</v>
      </c>
      <c r="H13" s="14" t="s">
        <v>29</v>
      </c>
      <c r="I13" s="47" t="s">
        <v>28</v>
      </c>
      <c r="J13" s="15"/>
      <c r="K13" s="15"/>
      <c r="L13" s="15"/>
      <c r="M13" s="15"/>
      <c r="N13" s="15">
        <v>43221</v>
      </c>
      <c r="O13" s="15"/>
      <c r="P13" s="15"/>
      <c r="Q13" s="15"/>
      <c r="R13" s="15"/>
      <c r="S13" s="16"/>
      <c r="T13" s="15">
        <v>43313</v>
      </c>
      <c r="U13" s="17"/>
    </row>
    <row r="14" spans="1:21" x14ac:dyDescent="0.3">
      <c r="A14" s="12">
        <v>4</v>
      </c>
      <c r="B14" s="13">
        <v>1</v>
      </c>
      <c r="C14" s="48" t="s">
        <v>95</v>
      </c>
      <c r="D14" s="3">
        <v>400000</v>
      </c>
      <c r="E14" s="3">
        <f>D14/3.2</f>
        <v>125000</v>
      </c>
      <c r="F14" s="2">
        <v>1</v>
      </c>
      <c r="G14" s="2">
        <v>0</v>
      </c>
      <c r="H14" s="14" t="s">
        <v>25</v>
      </c>
      <c r="I14" s="47" t="s">
        <v>26</v>
      </c>
      <c r="J14" s="15"/>
      <c r="K14" s="15"/>
      <c r="L14" s="15"/>
      <c r="M14" s="15"/>
      <c r="N14" s="15">
        <v>43313</v>
      </c>
      <c r="O14" s="15"/>
      <c r="P14" s="15"/>
      <c r="Q14" s="15"/>
      <c r="R14" s="15"/>
      <c r="S14" s="16"/>
      <c r="T14" s="15">
        <v>43405</v>
      </c>
      <c r="U14" s="17"/>
    </row>
    <row r="15" spans="1:21" ht="20.399999999999999" x14ac:dyDescent="0.3">
      <c r="A15" s="12">
        <v>5</v>
      </c>
      <c r="B15" s="45">
        <v>2</v>
      </c>
      <c r="C15" s="49" t="s">
        <v>84</v>
      </c>
      <c r="D15" s="38">
        <f>E15*3.2</f>
        <v>320000</v>
      </c>
      <c r="E15" s="38">
        <v>100000</v>
      </c>
      <c r="F15" s="46">
        <v>1</v>
      </c>
      <c r="G15" s="46">
        <v>0</v>
      </c>
      <c r="H15" s="47" t="s">
        <v>25</v>
      </c>
      <c r="I15" s="47" t="s">
        <v>76</v>
      </c>
      <c r="J15" s="15"/>
      <c r="K15" s="15"/>
      <c r="L15" s="15"/>
      <c r="M15" s="15"/>
      <c r="N15" s="15">
        <v>43253</v>
      </c>
      <c r="O15" s="15">
        <f t="shared" si="7"/>
        <v>43263</v>
      </c>
      <c r="P15" s="15">
        <f t="shared" si="8"/>
        <v>43303</v>
      </c>
      <c r="Q15" s="15">
        <f t="shared" si="9"/>
        <v>43313</v>
      </c>
      <c r="R15" s="15">
        <f t="shared" si="10"/>
        <v>43321</v>
      </c>
      <c r="S15" s="16" t="s">
        <v>27</v>
      </c>
      <c r="T15" s="15">
        <v>43314</v>
      </c>
      <c r="U15" s="17"/>
    </row>
    <row r="16" spans="1:21" ht="20.399999999999999" x14ac:dyDescent="0.3">
      <c r="A16" s="12">
        <v>6</v>
      </c>
      <c r="B16" s="45">
        <v>2</v>
      </c>
      <c r="C16" s="49" t="s">
        <v>112</v>
      </c>
      <c r="D16" s="38">
        <v>600000</v>
      </c>
      <c r="E16" s="38">
        <f t="shared" ref="E16:E22" si="11">D16/3.2</f>
        <v>187500</v>
      </c>
      <c r="F16" s="46">
        <v>1</v>
      </c>
      <c r="G16" s="46">
        <v>0</v>
      </c>
      <c r="H16" s="47" t="s">
        <v>25</v>
      </c>
      <c r="I16" s="47" t="s">
        <v>28</v>
      </c>
      <c r="J16" s="15"/>
      <c r="K16" s="15"/>
      <c r="L16" s="15"/>
      <c r="M16" s="15"/>
      <c r="N16" s="15">
        <v>43253</v>
      </c>
      <c r="O16" s="15">
        <f t="shared" ref="O16" si="12">N16+10</f>
        <v>43263</v>
      </c>
      <c r="P16" s="15">
        <f t="shared" ref="P16" si="13">O16+40</f>
        <v>43303</v>
      </c>
      <c r="Q16" s="15">
        <f t="shared" ref="Q16" si="14">P16+10</f>
        <v>43313</v>
      </c>
      <c r="R16" s="15">
        <f t="shared" ref="R16" si="15">Q16+8</f>
        <v>43321</v>
      </c>
      <c r="S16" s="16" t="s">
        <v>27</v>
      </c>
      <c r="T16" s="15">
        <v>43314</v>
      </c>
      <c r="U16" s="17"/>
    </row>
    <row r="17" spans="1:21" ht="27.6" customHeight="1" x14ac:dyDescent="0.3">
      <c r="A17" s="12">
        <v>7</v>
      </c>
      <c r="B17" s="45">
        <v>2</v>
      </c>
      <c r="C17" s="49" t="s">
        <v>126</v>
      </c>
      <c r="D17" s="38">
        <v>2100000</v>
      </c>
      <c r="E17" s="38">
        <f t="shared" si="11"/>
        <v>656250</v>
      </c>
      <c r="F17" s="46">
        <v>1</v>
      </c>
      <c r="G17" s="46">
        <v>0</v>
      </c>
      <c r="H17" s="47" t="s">
        <v>54</v>
      </c>
      <c r="I17" s="47" t="s">
        <v>26</v>
      </c>
      <c r="J17" s="15"/>
      <c r="K17" s="15"/>
      <c r="L17" s="15"/>
      <c r="M17" s="15"/>
      <c r="N17" s="15">
        <v>43253</v>
      </c>
      <c r="O17" s="15">
        <f t="shared" ref="O17" si="16">N17+10</f>
        <v>43263</v>
      </c>
      <c r="P17" s="15">
        <f t="shared" ref="P17" si="17">O17+40</f>
        <v>43303</v>
      </c>
      <c r="Q17" s="15">
        <f t="shared" ref="Q17" si="18">P17+10</f>
        <v>43313</v>
      </c>
      <c r="R17" s="15">
        <f t="shared" ref="R17" si="19">Q17+8</f>
        <v>43321</v>
      </c>
      <c r="S17" s="16" t="s">
        <v>27</v>
      </c>
      <c r="T17" s="15">
        <v>43314</v>
      </c>
      <c r="U17" s="109" t="s">
        <v>128</v>
      </c>
    </row>
    <row r="18" spans="1:21" ht="20.399999999999999" x14ac:dyDescent="0.3">
      <c r="A18" s="12">
        <v>8</v>
      </c>
      <c r="B18" s="45">
        <v>2</v>
      </c>
      <c r="C18" s="49" t="s">
        <v>103</v>
      </c>
      <c r="D18" s="38">
        <v>100000</v>
      </c>
      <c r="E18" s="38">
        <f t="shared" si="11"/>
        <v>31250</v>
      </c>
      <c r="F18" s="46">
        <v>1</v>
      </c>
      <c r="G18" s="46">
        <v>0</v>
      </c>
      <c r="H18" s="47" t="s">
        <v>25</v>
      </c>
      <c r="I18" s="47" t="s">
        <v>26</v>
      </c>
      <c r="J18" s="15"/>
      <c r="K18" s="15"/>
      <c r="L18" s="15"/>
      <c r="M18" s="15"/>
      <c r="N18" s="15">
        <v>43283</v>
      </c>
      <c r="O18" s="15">
        <f t="shared" ref="O18:O19" si="20">N18+10</f>
        <v>43293</v>
      </c>
      <c r="P18" s="15">
        <f t="shared" ref="P18:P19" si="21">O18+40</f>
        <v>43333</v>
      </c>
      <c r="Q18" s="15">
        <f t="shared" ref="Q18:Q19" si="22">P18+10</f>
        <v>43343</v>
      </c>
      <c r="R18" s="15">
        <f t="shared" ref="R18:R19" si="23">Q18+8</f>
        <v>43351</v>
      </c>
      <c r="S18" s="16" t="s">
        <v>27</v>
      </c>
      <c r="T18" s="15">
        <v>43345</v>
      </c>
      <c r="U18" s="17"/>
    </row>
    <row r="19" spans="1:21" ht="20.399999999999999" x14ac:dyDescent="0.3">
      <c r="A19" s="12">
        <v>9</v>
      </c>
      <c r="B19" s="45">
        <v>2</v>
      </c>
      <c r="C19" s="49" t="s">
        <v>90</v>
      </c>
      <c r="D19" s="37">
        <f>E19*3.2</f>
        <v>160000</v>
      </c>
      <c r="E19" s="37">
        <v>50000</v>
      </c>
      <c r="F19" s="46">
        <v>1</v>
      </c>
      <c r="G19" s="46">
        <v>0</v>
      </c>
      <c r="H19" s="47" t="s">
        <v>25</v>
      </c>
      <c r="I19" s="47" t="s">
        <v>26</v>
      </c>
      <c r="J19" s="15"/>
      <c r="K19" s="15"/>
      <c r="L19" s="15"/>
      <c r="M19" s="15"/>
      <c r="N19" s="15">
        <v>43283</v>
      </c>
      <c r="O19" s="15">
        <f t="shared" si="20"/>
        <v>43293</v>
      </c>
      <c r="P19" s="15">
        <f t="shared" si="21"/>
        <v>43333</v>
      </c>
      <c r="Q19" s="15">
        <f t="shared" si="22"/>
        <v>43343</v>
      </c>
      <c r="R19" s="15">
        <f t="shared" si="23"/>
        <v>43351</v>
      </c>
      <c r="S19" s="16" t="s">
        <v>27</v>
      </c>
      <c r="T19" s="15">
        <v>43345</v>
      </c>
      <c r="U19" s="17"/>
    </row>
    <row r="20" spans="1:21" x14ac:dyDescent="0.3">
      <c r="A20" s="12">
        <v>10</v>
      </c>
      <c r="B20" s="45">
        <v>3</v>
      </c>
      <c r="C20" s="42" t="s">
        <v>85</v>
      </c>
      <c r="D20" s="38">
        <v>128128</v>
      </c>
      <c r="E20" s="38">
        <f t="shared" si="11"/>
        <v>40040</v>
      </c>
      <c r="F20" s="46">
        <v>1</v>
      </c>
      <c r="G20" s="46">
        <v>0</v>
      </c>
      <c r="H20" s="47" t="s">
        <v>25</v>
      </c>
      <c r="I20" s="47" t="s">
        <v>26</v>
      </c>
      <c r="J20" s="15">
        <v>42679</v>
      </c>
      <c r="K20" s="15">
        <f t="shared" si="0"/>
        <v>42689</v>
      </c>
      <c r="L20" s="15">
        <f t="shared" si="1"/>
        <v>42694</v>
      </c>
      <c r="M20" s="15">
        <f t="shared" si="2"/>
        <v>42724</v>
      </c>
      <c r="N20" s="15" t="s">
        <v>53</v>
      </c>
      <c r="O20" s="15" t="e">
        <f t="shared" si="3"/>
        <v>#VALUE!</v>
      </c>
      <c r="P20" s="15" t="e">
        <f t="shared" si="4"/>
        <v>#VALUE!</v>
      </c>
      <c r="Q20" s="15" t="e">
        <f t="shared" si="5"/>
        <v>#VALUE!</v>
      </c>
      <c r="R20" s="15" t="e">
        <f t="shared" si="6"/>
        <v>#VALUE!</v>
      </c>
      <c r="S20" s="16" t="s">
        <v>27</v>
      </c>
      <c r="T20" s="15">
        <v>43299</v>
      </c>
      <c r="U20" s="17"/>
    </row>
    <row r="21" spans="1:21" x14ac:dyDescent="0.3">
      <c r="A21" s="12">
        <v>11</v>
      </c>
      <c r="B21" s="45">
        <v>3</v>
      </c>
      <c r="C21" s="42" t="s">
        <v>86</v>
      </c>
      <c r="D21" s="38">
        <v>15000</v>
      </c>
      <c r="E21" s="38">
        <f t="shared" si="11"/>
        <v>4687.5</v>
      </c>
      <c r="F21" s="46">
        <v>1</v>
      </c>
      <c r="G21" s="46">
        <v>0</v>
      </c>
      <c r="H21" s="47" t="s">
        <v>54</v>
      </c>
      <c r="I21" s="47" t="s">
        <v>26</v>
      </c>
      <c r="J21" s="15"/>
      <c r="K21" s="15"/>
      <c r="L21" s="15"/>
      <c r="M21" s="15"/>
      <c r="N21" s="15">
        <v>43498</v>
      </c>
      <c r="O21" s="15">
        <f t="shared" si="3"/>
        <v>43508</v>
      </c>
      <c r="P21" s="15">
        <f t="shared" si="4"/>
        <v>43548</v>
      </c>
      <c r="Q21" s="15">
        <f t="shared" si="5"/>
        <v>43558</v>
      </c>
      <c r="R21" s="15">
        <f t="shared" si="6"/>
        <v>43566</v>
      </c>
      <c r="S21" s="16" t="s">
        <v>27</v>
      </c>
      <c r="T21" s="15">
        <v>43557</v>
      </c>
      <c r="U21" s="17"/>
    </row>
    <row r="22" spans="1:21" ht="20.399999999999999" x14ac:dyDescent="0.3">
      <c r="A22" s="12">
        <v>12</v>
      </c>
      <c r="B22" s="45">
        <v>3</v>
      </c>
      <c r="C22" s="49" t="s">
        <v>87</v>
      </c>
      <c r="D22" s="37">
        <v>84000</v>
      </c>
      <c r="E22" s="37">
        <f t="shared" si="11"/>
        <v>26250</v>
      </c>
      <c r="F22" s="46">
        <v>1</v>
      </c>
      <c r="G22" s="46">
        <v>0</v>
      </c>
      <c r="H22" s="47" t="s">
        <v>54</v>
      </c>
      <c r="I22" s="47" t="s">
        <v>26</v>
      </c>
      <c r="J22" s="15"/>
      <c r="K22" s="15"/>
      <c r="L22" s="15"/>
      <c r="M22" s="15"/>
      <c r="N22" s="15">
        <v>43467</v>
      </c>
      <c r="O22" s="15">
        <f t="shared" ref="O22" si="24">N22+10</f>
        <v>43477</v>
      </c>
      <c r="P22" s="15">
        <f t="shared" ref="P22" si="25">O22+40</f>
        <v>43517</v>
      </c>
      <c r="Q22" s="15">
        <f t="shared" ref="Q22" si="26">P22+10</f>
        <v>43527</v>
      </c>
      <c r="R22" s="15">
        <f t="shared" ref="R22" si="27">Q22+8</f>
        <v>43535</v>
      </c>
      <c r="S22" s="16" t="s">
        <v>27</v>
      </c>
      <c r="T22" s="15">
        <v>43526</v>
      </c>
      <c r="U22" s="17"/>
    </row>
    <row r="23" spans="1:21" ht="20.399999999999999" x14ac:dyDescent="0.3">
      <c r="A23" s="12">
        <v>13</v>
      </c>
      <c r="B23" s="45">
        <v>3</v>
      </c>
      <c r="C23" s="49" t="s">
        <v>88</v>
      </c>
      <c r="D23" s="37">
        <f>E23*3.2</f>
        <v>640000</v>
      </c>
      <c r="E23" s="37">
        <v>200000</v>
      </c>
      <c r="F23" s="46">
        <v>1</v>
      </c>
      <c r="G23" s="46">
        <v>0</v>
      </c>
      <c r="H23" s="47" t="s">
        <v>25</v>
      </c>
      <c r="I23" s="47" t="s">
        <v>26</v>
      </c>
      <c r="J23" s="15"/>
      <c r="K23" s="15"/>
      <c r="L23" s="15"/>
      <c r="M23" s="15"/>
      <c r="N23" s="15">
        <v>43771</v>
      </c>
      <c r="O23" s="15">
        <f t="shared" ref="O23" si="28">N23+10</f>
        <v>43781</v>
      </c>
      <c r="P23" s="15">
        <f t="shared" ref="P23" si="29">O23+40</f>
        <v>43821</v>
      </c>
      <c r="Q23" s="15">
        <f t="shared" ref="Q23" si="30">P23+10</f>
        <v>43831</v>
      </c>
      <c r="R23" s="15">
        <f t="shared" ref="R23" si="31">Q23+8</f>
        <v>43839</v>
      </c>
      <c r="S23" s="16" t="s">
        <v>27</v>
      </c>
      <c r="T23" s="15">
        <v>43832</v>
      </c>
      <c r="U23" s="17"/>
    </row>
    <row r="24" spans="1:21" x14ac:dyDescent="0.3">
      <c r="A24" s="12">
        <v>14</v>
      </c>
      <c r="B24" s="45">
        <v>3</v>
      </c>
      <c r="C24" s="49" t="s">
        <v>89</v>
      </c>
      <c r="D24" s="37">
        <f>E24*3.2</f>
        <v>640000</v>
      </c>
      <c r="E24" s="37">
        <v>200000</v>
      </c>
      <c r="F24" s="46">
        <v>1</v>
      </c>
      <c r="G24" s="46">
        <v>0</v>
      </c>
      <c r="H24" s="47" t="s">
        <v>25</v>
      </c>
      <c r="I24" s="47" t="s">
        <v>26</v>
      </c>
      <c r="J24" s="15"/>
      <c r="K24" s="15"/>
      <c r="L24" s="15"/>
      <c r="M24" s="15"/>
      <c r="N24" s="15">
        <v>43526</v>
      </c>
      <c r="O24" s="15">
        <f t="shared" ref="O24" si="32">N24+10</f>
        <v>43536</v>
      </c>
      <c r="P24" s="15">
        <f t="shared" ref="P24" si="33">O24+40</f>
        <v>43576</v>
      </c>
      <c r="Q24" s="15">
        <f t="shared" ref="Q24" si="34">P24+10</f>
        <v>43586</v>
      </c>
      <c r="R24" s="15">
        <f t="shared" ref="R24" si="35">Q24+8</f>
        <v>43594</v>
      </c>
      <c r="S24" s="16" t="s">
        <v>27</v>
      </c>
      <c r="T24" s="15">
        <v>43618</v>
      </c>
      <c r="U24" s="17"/>
    </row>
    <row r="25" spans="1:21" x14ac:dyDescent="0.3">
      <c r="A25" s="62" t="s">
        <v>31</v>
      </c>
      <c r="B25" s="63"/>
      <c r="C25" s="63"/>
      <c r="D25" s="18">
        <f>SUM(D11:D24)</f>
        <v>16044084.521739131</v>
      </c>
      <c r="E25" s="18">
        <f>SUM(E11:E24)</f>
        <v>5013776.4130434785</v>
      </c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20"/>
    </row>
    <row r="26" spans="1:21" ht="15.75" customHeight="1" x14ac:dyDescent="0.3">
      <c r="A26" s="87" t="s">
        <v>32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9"/>
    </row>
    <row r="27" spans="1:21" ht="20.399999999999999" x14ac:dyDescent="0.3">
      <c r="A27" s="12">
        <v>1</v>
      </c>
      <c r="B27" s="13">
        <v>1</v>
      </c>
      <c r="C27" s="33" t="s">
        <v>47</v>
      </c>
      <c r="D27" s="4">
        <f>+E27*3.2</f>
        <v>15000000</v>
      </c>
      <c r="E27" s="4">
        <v>4687500</v>
      </c>
      <c r="F27" s="1">
        <v>1</v>
      </c>
      <c r="G27" s="5">
        <v>0</v>
      </c>
      <c r="H27" s="14" t="s">
        <v>33</v>
      </c>
      <c r="I27" s="14" t="s">
        <v>44</v>
      </c>
      <c r="J27" s="15">
        <v>41932</v>
      </c>
      <c r="K27" s="15">
        <f>J27+10</f>
        <v>41942</v>
      </c>
      <c r="L27" s="15">
        <f>K27+20</f>
        <v>41962</v>
      </c>
      <c r="M27" s="15">
        <f>L27+30</f>
        <v>41992</v>
      </c>
      <c r="N27" s="15">
        <v>43221</v>
      </c>
      <c r="O27" s="15">
        <f t="shared" ref="O27:O51" si="36">N27+10</f>
        <v>43231</v>
      </c>
      <c r="P27" s="15">
        <f t="shared" ref="P27:P51" si="37">O27+40</f>
        <v>43271</v>
      </c>
      <c r="Q27" s="15">
        <f t="shared" ref="Q27:Q51" si="38">P27+10</f>
        <v>43281</v>
      </c>
      <c r="R27" s="15">
        <f t="shared" ref="R27:R51" si="39">Q27+8</f>
        <v>43289</v>
      </c>
      <c r="S27" s="16" t="s">
        <v>27</v>
      </c>
      <c r="T27" s="15">
        <v>43313</v>
      </c>
      <c r="U27" s="17"/>
    </row>
    <row r="28" spans="1:21" ht="20.399999999999999" x14ac:dyDescent="0.3">
      <c r="A28" s="12">
        <v>2</v>
      </c>
      <c r="B28" s="13">
        <v>1</v>
      </c>
      <c r="C28" s="33" t="s">
        <v>45</v>
      </c>
      <c r="D28" s="4">
        <f>+E28*3.2</f>
        <v>2500000</v>
      </c>
      <c r="E28" s="4">
        <v>781250</v>
      </c>
      <c r="F28" s="1">
        <v>1</v>
      </c>
      <c r="G28" s="5">
        <v>0</v>
      </c>
      <c r="H28" s="14" t="s">
        <v>33</v>
      </c>
      <c r="I28" s="14" t="s">
        <v>44</v>
      </c>
      <c r="J28" s="15">
        <v>41821</v>
      </c>
      <c r="K28" s="15">
        <f>J28+10</f>
        <v>41831</v>
      </c>
      <c r="L28" s="15">
        <f>K28+20</f>
        <v>41851</v>
      </c>
      <c r="M28" s="15">
        <f>L28+30</f>
        <v>41881</v>
      </c>
      <c r="N28" s="15">
        <v>43221</v>
      </c>
      <c r="O28" s="15">
        <f t="shared" ref="O28" si="40">N28+10</f>
        <v>43231</v>
      </c>
      <c r="P28" s="15">
        <f t="shared" ref="P28" si="41">O28+40</f>
        <v>43271</v>
      </c>
      <c r="Q28" s="15">
        <f t="shared" ref="Q28" si="42">P28+10</f>
        <v>43281</v>
      </c>
      <c r="R28" s="15">
        <f t="shared" ref="R28" si="43">Q28+8</f>
        <v>43289</v>
      </c>
      <c r="S28" s="16" t="s">
        <v>27</v>
      </c>
      <c r="T28" s="15">
        <v>43313</v>
      </c>
      <c r="U28" s="17"/>
    </row>
    <row r="29" spans="1:21" ht="20.399999999999999" x14ac:dyDescent="0.3">
      <c r="A29" s="12">
        <v>3</v>
      </c>
      <c r="B29" s="13">
        <v>1</v>
      </c>
      <c r="C29" s="33" t="s">
        <v>46</v>
      </c>
      <c r="D29" s="4">
        <f t="shared" ref="D29:D39" si="44">+E29*3.2</f>
        <v>2000000</v>
      </c>
      <c r="E29" s="4">
        <v>625000</v>
      </c>
      <c r="F29" s="1">
        <v>1</v>
      </c>
      <c r="G29" s="5">
        <v>0</v>
      </c>
      <c r="H29" s="14" t="s">
        <v>33</v>
      </c>
      <c r="I29" s="14" t="s">
        <v>44</v>
      </c>
      <c r="J29" s="15">
        <v>42768</v>
      </c>
      <c r="K29" s="15">
        <f>J29+20</f>
        <v>42788</v>
      </c>
      <c r="L29" s="15">
        <f t="shared" ref="L29" si="45">K29+5</f>
        <v>42793</v>
      </c>
      <c r="M29" s="15">
        <f t="shared" ref="M29:M47" si="46">L29+30</f>
        <v>42823</v>
      </c>
      <c r="N29" s="15">
        <v>43221</v>
      </c>
      <c r="O29" s="15">
        <f t="shared" ref="O29:O30" si="47">N29+10</f>
        <v>43231</v>
      </c>
      <c r="P29" s="15">
        <f t="shared" ref="P29:P30" si="48">O29+40</f>
        <v>43271</v>
      </c>
      <c r="Q29" s="15">
        <f t="shared" ref="Q29:Q30" si="49">P29+10</f>
        <v>43281</v>
      </c>
      <c r="R29" s="15">
        <f t="shared" ref="R29:R30" si="50">Q29+8</f>
        <v>43289</v>
      </c>
      <c r="S29" s="16" t="s">
        <v>27</v>
      </c>
      <c r="T29" s="15">
        <v>43313</v>
      </c>
      <c r="U29" s="17"/>
    </row>
    <row r="30" spans="1:21" ht="20.399999999999999" x14ac:dyDescent="0.3">
      <c r="A30" s="12">
        <v>4</v>
      </c>
      <c r="B30" s="13">
        <v>1</v>
      </c>
      <c r="C30" s="33" t="s">
        <v>48</v>
      </c>
      <c r="D30" s="4">
        <f t="shared" si="44"/>
        <v>8250000</v>
      </c>
      <c r="E30" s="4">
        <v>2578125</v>
      </c>
      <c r="F30" s="1">
        <v>1</v>
      </c>
      <c r="G30" s="5">
        <v>0</v>
      </c>
      <c r="H30" s="14" t="s">
        <v>33</v>
      </c>
      <c r="I30" s="14" t="s">
        <v>44</v>
      </c>
      <c r="J30" s="15">
        <v>41932</v>
      </c>
      <c r="K30" s="15">
        <f>J30+10</f>
        <v>41942</v>
      </c>
      <c r="L30" s="15">
        <f>K30+20</f>
        <v>41962</v>
      </c>
      <c r="M30" s="15">
        <f>L30+30</f>
        <v>41992</v>
      </c>
      <c r="N30" s="15">
        <v>43586</v>
      </c>
      <c r="O30" s="15">
        <f t="shared" si="47"/>
        <v>43596</v>
      </c>
      <c r="P30" s="15">
        <f t="shared" si="48"/>
        <v>43636</v>
      </c>
      <c r="Q30" s="15">
        <f t="shared" si="49"/>
        <v>43646</v>
      </c>
      <c r="R30" s="15">
        <f t="shared" si="50"/>
        <v>43654</v>
      </c>
      <c r="S30" s="16" t="s">
        <v>27</v>
      </c>
      <c r="T30" s="15">
        <v>43678</v>
      </c>
      <c r="U30" s="17"/>
    </row>
    <row r="31" spans="1:21" ht="20.399999999999999" x14ac:dyDescent="0.3">
      <c r="A31" s="12">
        <v>5</v>
      </c>
      <c r="B31" s="13">
        <v>1</v>
      </c>
      <c r="C31" s="33" t="s">
        <v>45</v>
      </c>
      <c r="D31" s="4">
        <f t="shared" si="44"/>
        <v>2500000</v>
      </c>
      <c r="E31" s="4">
        <v>781250</v>
      </c>
      <c r="F31" s="1">
        <v>1</v>
      </c>
      <c r="G31" s="5">
        <v>0</v>
      </c>
      <c r="H31" s="14" t="s">
        <v>33</v>
      </c>
      <c r="I31" s="14" t="s">
        <v>44</v>
      </c>
      <c r="J31" s="15">
        <v>41821</v>
      </c>
      <c r="K31" s="15">
        <f>J31+10</f>
        <v>41831</v>
      </c>
      <c r="L31" s="15">
        <f>K31+20</f>
        <v>41851</v>
      </c>
      <c r="M31" s="15">
        <f>L31+30</f>
        <v>41881</v>
      </c>
      <c r="N31" s="15">
        <v>43586</v>
      </c>
      <c r="O31" s="15">
        <f t="shared" ref="O31:O33" si="51">N31+10</f>
        <v>43596</v>
      </c>
      <c r="P31" s="15">
        <f t="shared" ref="P31:P33" si="52">O31+40</f>
        <v>43636</v>
      </c>
      <c r="Q31" s="15">
        <f t="shared" ref="Q31:Q33" si="53">P31+10</f>
        <v>43646</v>
      </c>
      <c r="R31" s="15">
        <f t="shared" ref="R31:R33" si="54">Q31+8</f>
        <v>43654</v>
      </c>
      <c r="S31" s="16" t="s">
        <v>27</v>
      </c>
      <c r="T31" s="15">
        <v>43678</v>
      </c>
      <c r="U31" s="17"/>
    </row>
    <row r="32" spans="1:21" ht="20.399999999999999" x14ac:dyDescent="0.3">
      <c r="A32" s="12">
        <v>6</v>
      </c>
      <c r="B32" s="13">
        <v>1</v>
      </c>
      <c r="C32" s="33" t="s">
        <v>49</v>
      </c>
      <c r="D32" s="4">
        <f t="shared" si="44"/>
        <v>1500000</v>
      </c>
      <c r="E32" s="4">
        <v>468750</v>
      </c>
      <c r="F32" s="1">
        <v>1</v>
      </c>
      <c r="G32" s="5">
        <v>0</v>
      </c>
      <c r="H32" s="14" t="s">
        <v>33</v>
      </c>
      <c r="I32" s="14" t="s">
        <v>44</v>
      </c>
      <c r="J32" s="15">
        <v>42768</v>
      </c>
      <c r="K32" s="15">
        <f>J32+20</f>
        <v>42788</v>
      </c>
      <c r="L32" s="15">
        <f t="shared" ref="L32" si="55">K32+5</f>
        <v>42793</v>
      </c>
      <c r="M32" s="15">
        <f t="shared" ref="M32" si="56">L32+30</f>
        <v>42823</v>
      </c>
      <c r="N32" s="15">
        <v>43586</v>
      </c>
      <c r="O32" s="15">
        <f t="shared" si="51"/>
        <v>43596</v>
      </c>
      <c r="P32" s="15">
        <f t="shared" si="52"/>
        <v>43636</v>
      </c>
      <c r="Q32" s="15">
        <f t="shared" si="53"/>
        <v>43646</v>
      </c>
      <c r="R32" s="15">
        <f t="shared" si="54"/>
        <v>43654</v>
      </c>
      <c r="S32" s="16" t="s">
        <v>27</v>
      </c>
      <c r="T32" s="15">
        <v>43678</v>
      </c>
      <c r="U32" s="17"/>
    </row>
    <row r="33" spans="1:21" ht="40.799999999999997" x14ac:dyDescent="0.3">
      <c r="A33" s="12">
        <v>7</v>
      </c>
      <c r="B33" s="13">
        <v>1</v>
      </c>
      <c r="C33" s="34" t="s">
        <v>96</v>
      </c>
      <c r="D33" s="4">
        <v>6547958.6799999997</v>
      </c>
      <c r="E33" s="4">
        <f>D33/3.2</f>
        <v>2046237.0874999999</v>
      </c>
      <c r="F33" s="2">
        <v>1</v>
      </c>
      <c r="G33" s="6">
        <v>0</v>
      </c>
      <c r="H33" s="14" t="s">
        <v>33</v>
      </c>
      <c r="I33" s="14" t="s">
        <v>44</v>
      </c>
      <c r="J33" s="15">
        <v>41821</v>
      </c>
      <c r="K33" s="15">
        <f t="shared" ref="K33:K47" si="57">J33+10</f>
        <v>41831</v>
      </c>
      <c r="L33" s="15">
        <f t="shared" ref="L33:L47" si="58">K33+20</f>
        <v>41851</v>
      </c>
      <c r="M33" s="15">
        <f t="shared" si="46"/>
        <v>41881</v>
      </c>
      <c r="N33" s="15">
        <v>43586</v>
      </c>
      <c r="O33" s="15">
        <f t="shared" si="51"/>
        <v>43596</v>
      </c>
      <c r="P33" s="15">
        <f t="shared" si="52"/>
        <v>43636</v>
      </c>
      <c r="Q33" s="15">
        <f t="shared" si="53"/>
        <v>43646</v>
      </c>
      <c r="R33" s="15">
        <f t="shared" si="54"/>
        <v>43654</v>
      </c>
      <c r="S33" s="16" t="s">
        <v>27</v>
      </c>
      <c r="T33" s="15">
        <v>43678</v>
      </c>
      <c r="U33" s="17"/>
    </row>
    <row r="34" spans="1:21" ht="20.399999999999999" x14ac:dyDescent="0.3">
      <c r="A34" s="12">
        <v>8</v>
      </c>
      <c r="B34" s="13">
        <v>1</v>
      </c>
      <c r="C34" s="34" t="s">
        <v>50</v>
      </c>
      <c r="D34" s="4">
        <f t="shared" si="44"/>
        <v>2084188.8</v>
      </c>
      <c r="E34" s="4">
        <v>651309</v>
      </c>
      <c r="F34" s="2">
        <v>1</v>
      </c>
      <c r="G34" s="6">
        <v>0</v>
      </c>
      <c r="H34" s="14" t="s">
        <v>33</v>
      </c>
      <c r="I34" s="14" t="s">
        <v>44</v>
      </c>
      <c r="J34" s="15">
        <v>41821</v>
      </c>
      <c r="K34" s="15">
        <f t="shared" si="57"/>
        <v>41831</v>
      </c>
      <c r="L34" s="15">
        <f t="shared" si="58"/>
        <v>41851</v>
      </c>
      <c r="M34" s="15">
        <f t="shared" si="46"/>
        <v>41881</v>
      </c>
      <c r="N34" s="15">
        <v>43313</v>
      </c>
      <c r="O34" s="15">
        <f t="shared" si="36"/>
        <v>43323</v>
      </c>
      <c r="P34" s="15">
        <f t="shared" si="37"/>
        <v>43363</v>
      </c>
      <c r="Q34" s="15">
        <f t="shared" si="38"/>
        <v>43373</v>
      </c>
      <c r="R34" s="15">
        <f t="shared" si="39"/>
        <v>43381</v>
      </c>
      <c r="S34" s="16" t="s">
        <v>27</v>
      </c>
      <c r="T34" s="15">
        <v>43405</v>
      </c>
      <c r="U34" s="17"/>
    </row>
    <row r="35" spans="1:21" ht="30.6" x14ac:dyDescent="0.3">
      <c r="A35" s="12">
        <v>9</v>
      </c>
      <c r="B35" s="13">
        <v>1</v>
      </c>
      <c r="C35" s="35" t="s">
        <v>97</v>
      </c>
      <c r="D35" s="4">
        <v>300000</v>
      </c>
      <c r="E35" s="4">
        <v>93750</v>
      </c>
      <c r="F35" s="2">
        <v>1</v>
      </c>
      <c r="G35" s="6">
        <v>0</v>
      </c>
      <c r="H35" s="14" t="s">
        <v>33</v>
      </c>
      <c r="I35" s="14" t="s">
        <v>44</v>
      </c>
      <c r="J35" s="15">
        <v>41791</v>
      </c>
      <c r="K35" s="15">
        <f t="shared" si="57"/>
        <v>41801</v>
      </c>
      <c r="L35" s="15">
        <f t="shared" si="58"/>
        <v>41821</v>
      </c>
      <c r="M35" s="15">
        <f t="shared" si="46"/>
        <v>41851</v>
      </c>
      <c r="N35" s="15">
        <v>43617</v>
      </c>
      <c r="O35" s="15">
        <f t="shared" ref="O35" si="59">N35+10</f>
        <v>43627</v>
      </c>
      <c r="P35" s="15">
        <f t="shared" ref="P35" si="60">O35+40</f>
        <v>43667</v>
      </c>
      <c r="Q35" s="15">
        <f t="shared" ref="Q35" si="61">P35+10</f>
        <v>43677</v>
      </c>
      <c r="R35" s="15">
        <f t="shared" ref="R35" si="62">Q35+8</f>
        <v>43685</v>
      </c>
      <c r="S35" s="16" t="s">
        <v>27</v>
      </c>
      <c r="T35" s="15">
        <v>43709</v>
      </c>
      <c r="U35" s="17"/>
    </row>
    <row r="36" spans="1:21" ht="20.399999999999999" x14ac:dyDescent="0.3">
      <c r="A36" s="12">
        <v>10</v>
      </c>
      <c r="B36" s="13">
        <v>1</v>
      </c>
      <c r="C36" s="35" t="s">
        <v>98</v>
      </c>
      <c r="D36" s="4">
        <f t="shared" si="44"/>
        <v>600000</v>
      </c>
      <c r="E36" s="4">
        <v>187500</v>
      </c>
      <c r="F36" s="2">
        <v>1</v>
      </c>
      <c r="G36" s="6">
        <v>0</v>
      </c>
      <c r="H36" s="14" t="s">
        <v>33</v>
      </c>
      <c r="I36" s="14" t="s">
        <v>44</v>
      </c>
      <c r="J36" s="15">
        <v>41791</v>
      </c>
      <c r="K36" s="15">
        <f t="shared" ref="K36" si="63">J36+10</f>
        <v>41801</v>
      </c>
      <c r="L36" s="15">
        <f t="shared" ref="L36" si="64">K36+20</f>
        <v>41821</v>
      </c>
      <c r="M36" s="15">
        <f t="shared" ref="M36" si="65">L36+30</f>
        <v>41851</v>
      </c>
      <c r="N36" s="15">
        <v>43617</v>
      </c>
      <c r="O36" s="15">
        <f t="shared" ref="O36:O37" si="66">N36+10</f>
        <v>43627</v>
      </c>
      <c r="P36" s="15">
        <f t="shared" ref="P36:P37" si="67">O36+40</f>
        <v>43667</v>
      </c>
      <c r="Q36" s="15">
        <f t="shared" ref="Q36:Q37" si="68">P36+10</f>
        <v>43677</v>
      </c>
      <c r="R36" s="15">
        <f t="shared" ref="R36:R37" si="69">Q36+8</f>
        <v>43685</v>
      </c>
      <c r="S36" s="16" t="s">
        <v>27</v>
      </c>
      <c r="T36" s="15">
        <v>43709</v>
      </c>
      <c r="U36" s="17"/>
    </row>
    <row r="37" spans="1:21" ht="20.399999999999999" x14ac:dyDescent="0.3">
      <c r="A37" s="12">
        <v>11</v>
      </c>
      <c r="B37" s="13">
        <v>1</v>
      </c>
      <c r="C37" s="35" t="s">
        <v>99</v>
      </c>
      <c r="D37" s="4">
        <v>451776</v>
      </c>
      <c r="E37" s="4">
        <f>D37/3.2</f>
        <v>141180</v>
      </c>
      <c r="F37" s="2">
        <v>1</v>
      </c>
      <c r="G37" s="6">
        <v>0</v>
      </c>
      <c r="H37" s="14" t="s">
        <v>34</v>
      </c>
      <c r="I37" s="14" t="s">
        <v>28</v>
      </c>
      <c r="J37" s="15"/>
      <c r="K37" s="15"/>
      <c r="L37" s="15"/>
      <c r="M37" s="15"/>
      <c r="N37" s="15">
        <v>43313</v>
      </c>
      <c r="O37" s="15">
        <f t="shared" si="66"/>
        <v>43323</v>
      </c>
      <c r="P37" s="15">
        <f t="shared" si="67"/>
        <v>43363</v>
      </c>
      <c r="Q37" s="15">
        <f t="shared" si="68"/>
        <v>43373</v>
      </c>
      <c r="R37" s="15">
        <f t="shared" si="69"/>
        <v>43381</v>
      </c>
      <c r="S37" s="16" t="s">
        <v>27</v>
      </c>
      <c r="T37" s="15">
        <v>44593</v>
      </c>
      <c r="U37" s="108" t="s">
        <v>127</v>
      </c>
    </row>
    <row r="38" spans="1:21" x14ac:dyDescent="0.3">
      <c r="A38" s="12">
        <v>12</v>
      </c>
      <c r="B38" s="13">
        <v>2</v>
      </c>
      <c r="C38" s="35" t="s">
        <v>77</v>
      </c>
      <c r="D38" s="4">
        <f t="shared" si="44"/>
        <v>1075200</v>
      </c>
      <c r="E38" s="4">
        <v>336000</v>
      </c>
      <c r="F38" s="2">
        <v>1</v>
      </c>
      <c r="G38" s="6">
        <v>0</v>
      </c>
      <c r="H38" s="14" t="s">
        <v>34</v>
      </c>
      <c r="I38" s="14" t="s">
        <v>26</v>
      </c>
      <c r="J38" s="15"/>
      <c r="K38" s="15"/>
      <c r="L38" s="15"/>
      <c r="M38" s="15"/>
      <c r="N38" s="15" t="s">
        <v>81</v>
      </c>
      <c r="O38" s="15"/>
      <c r="P38" s="15"/>
      <c r="Q38" s="15"/>
      <c r="R38" s="15"/>
      <c r="S38" s="16"/>
      <c r="T38" s="15" t="s">
        <v>80</v>
      </c>
      <c r="U38" s="108" t="s">
        <v>127</v>
      </c>
    </row>
    <row r="39" spans="1:21" ht="20.399999999999999" x14ac:dyDescent="0.3">
      <c r="A39" s="12">
        <v>13</v>
      </c>
      <c r="B39" s="13">
        <v>2</v>
      </c>
      <c r="C39" s="34" t="s">
        <v>113</v>
      </c>
      <c r="D39" s="4">
        <f t="shared" si="44"/>
        <v>339200</v>
      </c>
      <c r="E39" s="4">
        <v>106000</v>
      </c>
      <c r="F39" s="2">
        <v>0</v>
      </c>
      <c r="G39" s="6">
        <v>1</v>
      </c>
      <c r="H39" s="14" t="s">
        <v>33</v>
      </c>
      <c r="I39" s="14" t="s">
        <v>44</v>
      </c>
      <c r="J39" s="15"/>
      <c r="K39" s="15"/>
      <c r="L39" s="15"/>
      <c r="M39" s="15"/>
      <c r="N39" s="15" t="s">
        <v>79</v>
      </c>
      <c r="O39" s="15"/>
      <c r="P39" s="15"/>
      <c r="Q39" s="15"/>
      <c r="R39" s="15"/>
      <c r="S39" s="16"/>
      <c r="T39" s="15" t="s">
        <v>80</v>
      </c>
      <c r="U39" s="17"/>
    </row>
    <row r="40" spans="1:21" ht="20.399999999999999" x14ac:dyDescent="0.3">
      <c r="A40" s="12">
        <v>14</v>
      </c>
      <c r="B40" s="13">
        <v>2</v>
      </c>
      <c r="C40" s="34" t="s">
        <v>118</v>
      </c>
      <c r="D40" s="4">
        <v>300000</v>
      </c>
      <c r="E40" s="4">
        <f>D40/3.2</f>
        <v>93750</v>
      </c>
      <c r="F40" s="2">
        <v>0</v>
      </c>
      <c r="G40" s="6">
        <v>1</v>
      </c>
      <c r="H40" s="14" t="s">
        <v>33</v>
      </c>
      <c r="I40" s="14" t="s">
        <v>44</v>
      </c>
      <c r="J40" s="15"/>
      <c r="K40" s="15"/>
      <c r="L40" s="15"/>
      <c r="M40" s="15"/>
      <c r="N40" s="15">
        <v>43269</v>
      </c>
      <c r="O40" s="15"/>
      <c r="P40" s="15"/>
      <c r="Q40" s="15"/>
      <c r="R40" s="15"/>
      <c r="S40" s="16"/>
      <c r="T40" s="15" t="s">
        <v>56</v>
      </c>
      <c r="U40" s="17"/>
    </row>
    <row r="41" spans="1:21" x14ac:dyDescent="0.3">
      <c r="A41" s="12">
        <v>15</v>
      </c>
      <c r="B41" s="13">
        <v>2</v>
      </c>
      <c r="C41" s="36" t="s">
        <v>105</v>
      </c>
      <c r="D41" s="3">
        <v>21000</v>
      </c>
      <c r="E41" s="3">
        <f>D41/3.2</f>
        <v>6562.5</v>
      </c>
      <c r="F41" s="2">
        <v>1</v>
      </c>
      <c r="G41" s="2">
        <v>0</v>
      </c>
      <c r="H41" s="14" t="s">
        <v>34</v>
      </c>
      <c r="I41" s="21" t="s">
        <v>26</v>
      </c>
      <c r="J41" s="15">
        <v>41810</v>
      </c>
      <c r="K41" s="15">
        <f>J41+10</f>
        <v>41820</v>
      </c>
      <c r="L41" s="15">
        <f>K41+20</f>
        <v>41840</v>
      </c>
      <c r="M41" s="15">
        <f>L41+30</f>
        <v>41870</v>
      </c>
      <c r="N41" s="15">
        <v>43266</v>
      </c>
      <c r="O41" s="15">
        <f t="shared" ref="O41:O46" si="70">N41+10</f>
        <v>43276</v>
      </c>
      <c r="P41" s="15">
        <f t="shared" ref="P41:P46" si="71">O41+40</f>
        <v>43316</v>
      </c>
      <c r="Q41" s="15">
        <f t="shared" ref="Q41:Q46" si="72">P41+10</f>
        <v>43326</v>
      </c>
      <c r="R41" s="15">
        <f t="shared" ref="R41:R46" si="73">Q41+8</f>
        <v>43334</v>
      </c>
      <c r="S41" s="16" t="s">
        <v>27</v>
      </c>
      <c r="T41" s="15">
        <v>43435</v>
      </c>
      <c r="U41" s="17"/>
    </row>
    <row r="42" spans="1:21" ht="20.399999999999999" x14ac:dyDescent="0.3">
      <c r="A42" s="12">
        <v>16</v>
      </c>
      <c r="B42" s="13">
        <v>2</v>
      </c>
      <c r="C42" s="36" t="s">
        <v>119</v>
      </c>
      <c r="D42" s="3">
        <v>30000</v>
      </c>
      <c r="E42" s="3">
        <f t="shared" ref="E42:E46" si="74">D42/3.2</f>
        <v>9375</v>
      </c>
      <c r="F42" s="2">
        <v>1</v>
      </c>
      <c r="G42" s="2">
        <v>0</v>
      </c>
      <c r="H42" s="14" t="s">
        <v>33</v>
      </c>
      <c r="I42" s="14" t="s">
        <v>44</v>
      </c>
      <c r="J42" s="15"/>
      <c r="K42" s="15"/>
      <c r="L42" s="15"/>
      <c r="M42" s="15"/>
      <c r="N42" s="15">
        <v>43419</v>
      </c>
      <c r="O42" s="15">
        <f t="shared" si="70"/>
        <v>43429</v>
      </c>
      <c r="P42" s="15">
        <f t="shared" si="71"/>
        <v>43469</v>
      </c>
      <c r="Q42" s="15">
        <f t="shared" si="72"/>
        <v>43479</v>
      </c>
      <c r="R42" s="15">
        <f t="shared" si="73"/>
        <v>43487</v>
      </c>
      <c r="S42" s="16" t="s">
        <v>27</v>
      </c>
      <c r="T42" s="15">
        <v>43484</v>
      </c>
      <c r="U42" s="17"/>
    </row>
    <row r="43" spans="1:21" ht="20.399999999999999" x14ac:dyDescent="0.3">
      <c r="A43" s="12">
        <v>17</v>
      </c>
      <c r="B43" s="13">
        <v>2</v>
      </c>
      <c r="C43" s="36" t="s">
        <v>108</v>
      </c>
      <c r="D43" s="3">
        <v>6000</v>
      </c>
      <c r="E43" s="3">
        <f t="shared" si="74"/>
        <v>1875</v>
      </c>
      <c r="F43" s="2">
        <v>1</v>
      </c>
      <c r="G43" s="2">
        <v>0</v>
      </c>
      <c r="H43" s="14" t="s">
        <v>33</v>
      </c>
      <c r="I43" s="14" t="s">
        <v>44</v>
      </c>
      <c r="J43" s="15"/>
      <c r="K43" s="15"/>
      <c r="L43" s="15"/>
      <c r="M43" s="15"/>
      <c r="N43" s="15">
        <v>43235</v>
      </c>
      <c r="O43" s="15">
        <f t="shared" si="70"/>
        <v>43245</v>
      </c>
      <c r="P43" s="15">
        <f t="shared" si="71"/>
        <v>43285</v>
      </c>
      <c r="Q43" s="15">
        <f t="shared" si="72"/>
        <v>43295</v>
      </c>
      <c r="R43" s="15">
        <f t="shared" si="73"/>
        <v>43303</v>
      </c>
      <c r="S43" s="16" t="s">
        <v>27</v>
      </c>
      <c r="T43" s="15">
        <v>43604</v>
      </c>
      <c r="U43" s="17"/>
    </row>
    <row r="44" spans="1:21" ht="20.399999999999999" x14ac:dyDescent="0.3">
      <c r="A44" s="12">
        <v>18</v>
      </c>
      <c r="B44" s="13">
        <v>2</v>
      </c>
      <c r="C44" s="36" t="s">
        <v>125</v>
      </c>
      <c r="D44" s="3">
        <v>30000</v>
      </c>
      <c r="E44" s="3">
        <f t="shared" si="74"/>
        <v>9375</v>
      </c>
      <c r="F44" s="2">
        <v>1</v>
      </c>
      <c r="G44" s="2">
        <v>0</v>
      </c>
      <c r="H44" s="14" t="s">
        <v>33</v>
      </c>
      <c r="I44" s="14" t="s">
        <v>44</v>
      </c>
      <c r="J44" s="15"/>
      <c r="K44" s="15"/>
      <c r="L44" s="15"/>
      <c r="M44" s="15"/>
      <c r="N44" s="15">
        <v>43235</v>
      </c>
      <c r="O44" s="15">
        <f t="shared" si="70"/>
        <v>43245</v>
      </c>
      <c r="P44" s="15">
        <f t="shared" si="71"/>
        <v>43285</v>
      </c>
      <c r="Q44" s="15">
        <f t="shared" si="72"/>
        <v>43295</v>
      </c>
      <c r="R44" s="15">
        <f t="shared" si="73"/>
        <v>43303</v>
      </c>
      <c r="S44" s="16" t="s">
        <v>27</v>
      </c>
      <c r="T44" s="15">
        <v>43604</v>
      </c>
      <c r="U44" s="17"/>
    </row>
    <row r="45" spans="1:21" ht="20.399999999999999" x14ac:dyDescent="0.3">
      <c r="A45" s="12">
        <v>19</v>
      </c>
      <c r="B45" s="13">
        <v>2</v>
      </c>
      <c r="C45" s="36" t="s">
        <v>110</v>
      </c>
      <c r="D45" s="3">
        <v>100000</v>
      </c>
      <c r="E45" s="3">
        <f t="shared" si="74"/>
        <v>31250</v>
      </c>
      <c r="F45" s="2">
        <v>1</v>
      </c>
      <c r="G45" s="2">
        <v>0</v>
      </c>
      <c r="H45" s="14" t="s">
        <v>33</v>
      </c>
      <c r="I45" s="14" t="s">
        <v>44</v>
      </c>
      <c r="J45" s="15"/>
      <c r="K45" s="15"/>
      <c r="L45" s="15"/>
      <c r="M45" s="15"/>
      <c r="N45" s="15">
        <v>43235</v>
      </c>
      <c r="O45" s="15">
        <f t="shared" si="70"/>
        <v>43245</v>
      </c>
      <c r="P45" s="15">
        <f t="shared" si="71"/>
        <v>43285</v>
      </c>
      <c r="Q45" s="15">
        <f t="shared" si="72"/>
        <v>43295</v>
      </c>
      <c r="R45" s="15">
        <f t="shared" si="73"/>
        <v>43303</v>
      </c>
      <c r="S45" s="16" t="s">
        <v>27</v>
      </c>
      <c r="T45" s="15">
        <v>43453</v>
      </c>
      <c r="U45" s="17"/>
    </row>
    <row r="46" spans="1:21" ht="20.399999999999999" x14ac:dyDescent="0.3">
      <c r="A46" s="12">
        <v>20</v>
      </c>
      <c r="B46" s="13">
        <v>2</v>
      </c>
      <c r="C46" s="36" t="s">
        <v>106</v>
      </c>
      <c r="D46" s="3">
        <v>200000</v>
      </c>
      <c r="E46" s="3">
        <f t="shared" si="74"/>
        <v>62500</v>
      </c>
      <c r="F46" s="2">
        <v>1</v>
      </c>
      <c r="G46" s="2">
        <v>0</v>
      </c>
      <c r="H46" s="14" t="s">
        <v>33</v>
      </c>
      <c r="I46" s="14" t="s">
        <v>44</v>
      </c>
      <c r="J46" s="15"/>
      <c r="K46" s="15"/>
      <c r="L46" s="15"/>
      <c r="M46" s="15"/>
      <c r="N46" s="15">
        <v>43235</v>
      </c>
      <c r="O46" s="15">
        <f t="shared" si="70"/>
        <v>43245</v>
      </c>
      <c r="P46" s="15">
        <f t="shared" si="71"/>
        <v>43285</v>
      </c>
      <c r="Q46" s="15">
        <f t="shared" si="72"/>
        <v>43295</v>
      </c>
      <c r="R46" s="15">
        <f t="shared" si="73"/>
        <v>43303</v>
      </c>
      <c r="S46" s="16" t="s">
        <v>27</v>
      </c>
      <c r="T46" s="15">
        <v>43604</v>
      </c>
      <c r="U46" s="17"/>
    </row>
    <row r="47" spans="1:21" ht="20.399999999999999" x14ac:dyDescent="0.3">
      <c r="A47" s="12">
        <v>21</v>
      </c>
      <c r="B47" s="13">
        <v>3</v>
      </c>
      <c r="C47" s="36" t="s">
        <v>120</v>
      </c>
      <c r="D47" s="37">
        <v>771472</v>
      </c>
      <c r="E47" s="38">
        <f t="shared" ref="E47:E57" si="75">D47/3.2</f>
        <v>241085</v>
      </c>
      <c r="F47" s="2">
        <v>1</v>
      </c>
      <c r="G47" s="2">
        <v>0</v>
      </c>
      <c r="H47" s="14" t="s">
        <v>33</v>
      </c>
      <c r="I47" s="14" t="s">
        <v>44</v>
      </c>
      <c r="J47" s="15">
        <v>41791</v>
      </c>
      <c r="K47" s="15">
        <f t="shared" si="57"/>
        <v>41801</v>
      </c>
      <c r="L47" s="15">
        <f t="shared" si="58"/>
        <v>41821</v>
      </c>
      <c r="M47" s="15">
        <f t="shared" si="46"/>
        <v>41851</v>
      </c>
      <c r="N47" s="15">
        <v>43266</v>
      </c>
      <c r="O47" s="15">
        <f t="shared" ref="O47" si="76">N47+10</f>
        <v>43276</v>
      </c>
      <c r="P47" s="15">
        <f t="shared" ref="P47" si="77">O47+40</f>
        <v>43316</v>
      </c>
      <c r="Q47" s="15">
        <f t="shared" ref="Q47" si="78">P47+10</f>
        <v>43326</v>
      </c>
      <c r="R47" s="15">
        <f t="shared" ref="R47" si="79">Q47+8</f>
        <v>43334</v>
      </c>
      <c r="S47" s="16" t="s">
        <v>27</v>
      </c>
      <c r="T47" s="15" t="s">
        <v>56</v>
      </c>
      <c r="U47" s="17"/>
    </row>
    <row r="48" spans="1:21" x14ac:dyDescent="0.3">
      <c r="A48" s="12">
        <v>22</v>
      </c>
      <c r="B48" s="13">
        <v>3</v>
      </c>
      <c r="C48" s="36" t="s">
        <v>59</v>
      </c>
      <c r="D48" s="3">
        <v>133705</v>
      </c>
      <c r="E48" s="3">
        <f t="shared" si="75"/>
        <v>41782.8125</v>
      </c>
      <c r="F48" s="2">
        <v>1</v>
      </c>
      <c r="G48" s="2">
        <v>0</v>
      </c>
      <c r="H48" s="14" t="s">
        <v>34</v>
      </c>
      <c r="I48" s="21" t="s">
        <v>26</v>
      </c>
      <c r="J48" s="15">
        <v>41810</v>
      </c>
      <c r="K48" s="15">
        <f>J48+10</f>
        <v>41820</v>
      </c>
      <c r="L48" s="15">
        <f>K48+20</f>
        <v>41840</v>
      </c>
      <c r="M48" s="15">
        <f>L48+30</f>
        <v>41870</v>
      </c>
      <c r="N48" s="15">
        <v>43266</v>
      </c>
      <c r="O48" s="15">
        <f t="shared" si="36"/>
        <v>43276</v>
      </c>
      <c r="P48" s="15">
        <f t="shared" si="37"/>
        <v>43316</v>
      </c>
      <c r="Q48" s="15">
        <f t="shared" si="38"/>
        <v>43326</v>
      </c>
      <c r="R48" s="15">
        <f t="shared" si="39"/>
        <v>43334</v>
      </c>
      <c r="S48" s="16" t="s">
        <v>27</v>
      </c>
      <c r="T48" s="15" t="s">
        <v>56</v>
      </c>
      <c r="U48" s="17"/>
    </row>
    <row r="49" spans="1:21" x14ac:dyDescent="0.3">
      <c r="A49" s="12">
        <v>23</v>
      </c>
      <c r="B49" s="13">
        <v>2</v>
      </c>
      <c r="C49" s="36" t="s">
        <v>104</v>
      </c>
      <c r="D49" s="3">
        <v>500000</v>
      </c>
      <c r="E49" s="3">
        <f>D49/3.2</f>
        <v>156250</v>
      </c>
      <c r="F49" s="2">
        <v>1</v>
      </c>
      <c r="G49" s="2">
        <v>0</v>
      </c>
      <c r="H49" s="14" t="s">
        <v>34</v>
      </c>
      <c r="I49" s="21" t="s">
        <v>26</v>
      </c>
      <c r="J49" s="15">
        <v>41810</v>
      </c>
      <c r="K49" s="15">
        <f>J49+10</f>
        <v>41820</v>
      </c>
      <c r="L49" s="15">
        <f>K49+20</f>
        <v>41840</v>
      </c>
      <c r="M49" s="15">
        <f>L49+30</f>
        <v>41870</v>
      </c>
      <c r="N49" s="15">
        <v>43266</v>
      </c>
      <c r="O49" s="15">
        <f t="shared" ref="O49" si="80">N49+10</f>
        <v>43276</v>
      </c>
      <c r="P49" s="15">
        <f t="shared" ref="P49" si="81">O49+40</f>
        <v>43316</v>
      </c>
      <c r="Q49" s="15">
        <f t="shared" ref="Q49" si="82">P49+10</f>
        <v>43326</v>
      </c>
      <c r="R49" s="15">
        <f t="shared" ref="R49" si="83">Q49+8</f>
        <v>43334</v>
      </c>
      <c r="S49" s="16" t="s">
        <v>27</v>
      </c>
      <c r="T49" s="15">
        <v>43435</v>
      </c>
      <c r="U49" s="108" t="s">
        <v>127</v>
      </c>
    </row>
    <row r="50" spans="1:21" x14ac:dyDescent="0.3">
      <c r="A50" s="12">
        <v>24</v>
      </c>
      <c r="B50" s="13">
        <v>3</v>
      </c>
      <c r="C50" s="34" t="s">
        <v>121</v>
      </c>
      <c r="D50" s="3">
        <v>495144</v>
      </c>
      <c r="E50" s="3">
        <f t="shared" si="75"/>
        <v>154732.5</v>
      </c>
      <c r="F50" s="2">
        <v>1</v>
      </c>
      <c r="G50" s="2">
        <v>0</v>
      </c>
      <c r="H50" s="14" t="s">
        <v>34</v>
      </c>
      <c r="I50" s="14" t="s">
        <v>26</v>
      </c>
      <c r="J50" s="15">
        <v>42226</v>
      </c>
      <c r="K50" s="15">
        <f>J50+20</f>
        <v>42246</v>
      </c>
      <c r="L50" s="15">
        <f t="shared" ref="L50:L52" si="84">K50+5</f>
        <v>42251</v>
      </c>
      <c r="M50" s="15">
        <f t="shared" ref="M50:M52" si="85">L50+30</f>
        <v>42281</v>
      </c>
      <c r="N50" s="15">
        <v>43480</v>
      </c>
      <c r="O50" s="15">
        <f t="shared" si="36"/>
        <v>43490</v>
      </c>
      <c r="P50" s="15">
        <f t="shared" si="37"/>
        <v>43530</v>
      </c>
      <c r="Q50" s="15">
        <f t="shared" si="38"/>
        <v>43540</v>
      </c>
      <c r="R50" s="15">
        <f t="shared" si="39"/>
        <v>43548</v>
      </c>
      <c r="S50" s="16" t="s">
        <v>27</v>
      </c>
      <c r="T50" s="15">
        <v>43543</v>
      </c>
      <c r="U50" s="108" t="s">
        <v>127</v>
      </c>
    </row>
    <row r="51" spans="1:21" ht="20.399999999999999" x14ac:dyDescent="0.3">
      <c r="A51" s="12">
        <v>25</v>
      </c>
      <c r="B51" s="13">
        <v>3</v>
      </c>
      <c r="C51" s="34" t="s">
        <v>65</v>
      </c>
      <c r="D51" s="3">
        <v>798000</v>
      </c>
      <c r="E51" s="3">
        <f t="shared" si="75"/>
        <v>249375</v>
      </c>
      <c r="F51" s="2">
        <v>1</v>
      </c>
      <c r="G51" s="2">
        <v>0</v>
      </c>
      <c r="H51" s="14" t="s">
        <v>33</v>
      </c>
      <c r="I51" s="14" t="s">
        <v>44</v>
      </c>
      <c r="J51" s="15">
        <v>42309</v>
      </c>
      <c r="K51" s="15">
        <f>J51+20</f>
        <v>42329</v>
      </c>
      <c r="L51" s="15">
        <f t="shared" si="84"/>
        <v>42334</v>
      </c>
      <c r="M51" s="15">
        <f t="shared" si="85"/>
        <v>42364</v>
      </c>
      <c r="N51" s="15">
        <v>43419</v>
      </c>
      <c r="O51" s="15">
        <f t="shared" si="36"/>
        <v>43429</v>
      </c>
      <c r="P51" s="15">
        <f t="shared" si="37"/>
        <v>43469</v>
      </c>
      <c r="Q51" s="15">
        <f t="shared" si="38"/>
        <v>43479</v>
      </c>
      <c r="R51" s="15">
        <f t="shared" si="39"/>
        <v>43487</v>
      </c>
      <c r="S51" s="16" t="s">
        <v>27</v>
      </c>
      <c r="T51" s="15">
        <v>43484</v>
      </c>
      <c r="U51" s="17"/>
    </row>
    <row r="52" spans="1:21" ht="20.399999999999999" x14ac:dyDescent="0.3">
      <c r="A52" s="12">
        <v>26</v>
      </c>
      <c r="B52" s="13">
        <v>3</v>
      </c>
      <c r="C52" s="36" t="s">
        <v>122</v>
      </c>
      <c r="D52" s="3">
        <v>1269000</v>
      </c>
      <c r="E52" s="3">
        <f t="shared" si="75"/>
        <v>396562.5</v>
      </c>
      <c r="F52" s="2">
        <v>1</v>
      </c>
      <c r="G52" s="2">
        <v>0</v>
      </c>
      <c r="H52" s="14" t="s">
        <v>33</v>
      </c>
      <c r="I52" s="14" t="s">
        <v>44</v>
      </c>
      <c r="J52" s="15">
        <v>42403</v>
      </c>
      <c r="K52" s="15">
        <f>J52+20</f>
        <v>42423</v>
      </c>
      <c r="L52" s="15">
        <f t="shared" si="84"/>
        <v>42428</v>
      </c>
      <c r="M52" s="15">
        <f t="shared" si="85"/>
        <v>42458</v>
      </c>
      <c r="N52" s="15">
        <v>43419</v>
      </c>
      <c r="O52" s="15">
        <f t="shared" ref="O52" si="86">N52+10</f>
        <v>43429</v>
      </c>
      <c r="P52" s="15">
        <f t="shared" ref="P52" si="87">O52+40</f>
        <v>43469</v>
      </c>
      <c r="Q52" s="15">
        <f t="shared" ref="Q52" si="88">P52+10</f>
        <v>43479</v>
      </c>
      <c r="R52" s="15">
        <f t="shared" ref="R52" si="89">Q52+8</f>
        <v>43487</v>
      </c>
      <c r="S52" s="16" t="s">
        <v>27</v>
      </c>
      <c r="T52" s="15">
        <v>43484</v>
      </c>
      <c r="U52" s="17"/>
    </row>
    <row r="53" spans="1:21" x14ac:dyDescent="0.3">
      <c r="A53" s="12">
        <v>27</v>
      </c>
      <c r="B53" s="13">
        <v>3</v>
      </c>
      <c r="C53" s="36" t="s">
        <v>67</v>
      </c>
      <c r="D53" s="3">
        <v>236000</v>
      </c>
      <c r="E53" s="3">
        <f t="shared" si="75"/>
        <v>73750</v>
      </c>
      <c r="F53" s="2">
        <v>1</v>
      </c>
      <c r="G53" s="2">
        <v>0</v>
      </c>
      <c r="H53" s="14" t="s">
        <v>34</v>
      </c>
      <c r="I53" s="14" t="s">
        <v>26</v>
      </c>
      <c r="J53" s="15"/>
      <c r="K53" s="15"/>
      <c r="L53" s="15"/>
      <c r="M53" s="15"/>
      <c r="N53" s="15">
        <v>43419</v>
      </c>
      <c r="O53" s="15">
        <f t="shared" ref="O53:O54" si="90">N53+10</f>
        <v>43429</v>
      </c>
      <c r="P53" s="15">
        <f t="shared" ref="P53:P54" si="91">O53+40</f>
        <v>43469</v>
      </c>
      <c r="Q53" s="15">
        <f t="shared" ref="Q53:Q54" si="92">P53+10</f>
        <v>43479</v>
      </c>
      <c r="R53" s="15">
        <f t="shared" ref="R53:R54" si="93">Q53+8</f>
        <v>43487</v>
      </c>
      <c r="S53" s="16" t="s">
        <v>27</v>
      </c>
      <c r="T53" s="15">
        <v>43484</v>
      </c>
      <c r="U53" s="17"/>
    </row>
    <row r="54" spans="1:21" x14ac:dyDescent="0.3">
      <c r="A54" s="12">
        <v>28</v>
      </c>
      <c r="B54" s="13">
        <v>3</v>
      </c>
      <c r="C54" s="36" t="s">
        <v>123</v>
      </c>
      <c r="D54" s="3">
        <v>292500</v>
      </c>
      <c r="E54" s="3">
        <f t="shared" si="75"/>
        <v>91406.25</v>
      </c>
      <c r="F54" s="2">
        <v>0</v>
      </c>
      <c r="G54" s="2">
        <v>1</v>
      </c>
      <c r="H54" s="14" t="s">
        <v>34</v>
      </c>
      <c r="I54" s="14" t="s">
        <v>26</v>
      </c>
      <c r="J54" s="15"/>
      <c r="K54" s="15"/>
      <c r="L54" s="15"/>
      <c r="M54" s="15"/>
      <c r="N54" s="15">
        <v>43723</v>
      </c>
      <c r="O54" s="15">
        <f t="shared" si="90"/>
        <v>43733</v>
      </c>
      <c r="P54" s="15">
        <f t="shared" si="91"/>
        <v>43773</v>
      </c>
      <c r="Q54" s="15">
        <f t="shared" si="92"/>
        <v>43783</v>
      </c>
      <c r="R54" s="15">
        <f t="shared" si="93"/>
        <v>43791</v>
      </c>
      <c r="S54" s="16" t="s">
        <v>27</v>
      </c>
      <c r="T54" s="15">
        <v>43788</v>
      </c>
      <c r="U54" s="17"/>
    </row>
    <row r="55" spans="1:21" ht="30.6" x14ac:dyDescent="0.3">
      <c r="A55" s="12">
        <v>29</v>
      </c>
      <c r="B55" s="13">
        <v>3</v>
      </c>
      <c r="C55" s="36" t="s">
        <v>69</v>
      </c>
      <c r="D55" s="3">
        <v>1132775</v>
      </c>
      <c r="E55" s="3">
        <f t="shared" si="75"/>
        <v>353992.1875</v>
      </c>
      <c r="F55" s="2">
        <v>1</v>
      </c>
      <c r="G55" s="2">
        <v>0</v>
      </c>
      <c r="H55" s="14" t="s">
        <v>33</v>
      </c>
      <c r="I55" s="14" t="s">
        <v>44</v>
      </c>
      <c r="J55" s="15"/>
      <c r="K55" s="15"/>
      <c r="L55" s="15"/>
      <c r="M55" s="15"/>
      <c r="N55" s="15">
        <v>43419</v>
      </c>
      <c r="O55" s="15">
        <f t="shared" ref="O55" si="94">N55+10</f>
        <v>43429</v>
      </c>
      <c r="P55" s="15">
        <f t="shared" ref="P55" si="95">O55+40</f>
        <v>43469</v>
      </c>
      <c r="Q55" s="15">
        <f t="shared" ref="Q55" si="96">P55+10</f>
        <v>43479</v>
      </c>
      <c r="R55" s="15">
        <f t="shared" ref="R55" si="97">Q55+8</f>
        <v>43487</v>
      </c>
      <c r="S55" s="16" t="s">
        <v>27</v>
      </c>
      <c r="T55" s="15">
        <v>43484</v>
      </c>
      <c r="U55" s="56" t="s">
        <v>70</v>
      </c>
    </row>
    <row r="56" spans="1:21" ht="20.399999999999999" x14ac:dyDescent="0.3">
      <c r="A56" s="12">
        <v>30</v>
      </c>
      <c r="B56" s="13">
        <v>3</v>
      </c>
      <c r="C56" s="36" t="s">
        <v>71</v>
      </c>
      <c r="D56" s="3">
        <v>636000</v>
      </c>
      <c r="E56" s="3">
        <f t="shared" si="75"/>
        <v>198750</v>
      </c>
      <c r="F56" s="2">
        <v>1</v>
      </c>
      <c r="G56" s="2">
        <v>0</v>
      </c>
      <c r="H56" s="14" t="s">
        <v>33</v>
      </c>
      <c r="I56" s="14" t="s">
        <v>44</v>
      </c>
      <c r="J56" s="15"/>
      <c r="K56" s="15"/>
      <c r="L56" s="15"/>
      <c r="M56" s="15"/>
      <c r="N56" s="15">
        <v>43419</v>
      </c>
      <c r="O56" s="15">
        <f t="shared" ref="O56:O58" si="98">N56+10</f>
        <v>43429</v>
      </c>
      <c r="P56" s="15">
        <f t="shared" ref="P56:P58" si="99">O56+40</f>
        <v>43469</v>
      </c>
      <c r="Q56" s="15">
        <f t="shared" ref="Q56:Q58" si="100">P56+10</f>
        <v>43479</v>
      </c>
      <c r="R56" s="15">
        <f t="shared" ref="R56:R58" si="101">Q56+8</f>
        <v>43487</v>
      </c>
      <c r="S56" s="16" t="s">
        <v>27</v>
      </c>
      <c r="T56" s="15">
        <v>43484</v>
      </c>
      <c r="U56" s="17"/>
    </row>
    <row r="57" spans="1:21" x14ac:dyDescent="0.3">
      <c r="A57" s="12">
        <v>31</v>
      </c>
      <c r="B57" s="13">
        <v>3</v>
      </c>
      <c r="C57" s="36" t="s">
        <v>72</v>
      </c>
      <c r="D57" s="3">
        <v>84000</v>
      </c>
      <c r="E57" s="3">
        <f t="shared" si="75"/>
        <v>26250</v>
      </c>
      <c r="F57" s="2">
        <v>1</v>
      </c>
      <c r="G57" s="2">
        <v>0</v>
      </c>
      <c r="H57" s="14" t="s">
        <v>34</v>
      </c>
      <c r="I57" s="14" t="s">
        <v>26</v>
      </c>
      <c r="J57" s="15"/>
      <c r="K57" s="15"/>
      <c r="L57" s="15"/>
      <c r="M57" s="15"/>
      <c r="N57" s="15">
        <v>43419</v>
      </c>
      <c r="O57" s="15">
        <f t="shared" si="98"/>
        <v>43429</v>
      </c>
      <c r="P57" s="15">
        <f t="shared" si="99"/>
        <v>43469</v>
      </c>
      <c r="Q57" s="15">
        <f t="shared" si="100"/>
        <v>43479</v>
      </c>
      <c r="R57" s="15">
        <f t="shared" si="101"/>
        <v>43487</v>
      </c>
      <c r="S57" s="16" t="s">
        <v>27</v>
      </c>
      <c r="T57" s="15">
        <v>43484</v>
      </c>
      <c r="U57" s="17"/>
    </row>
    <row r="58" spans="1:21" ht="20.399999999999999" x14ac:dyDescent="0.3">
      <c r="A58" s="12">
        <v>32</v>
      </c>
      <c r="B58" s="13">
        <v>3</v>
      </c>
      <c r="C58" s="36" t="s">
        <v>91</v>
      </c>
      <c r="D58" s="3">
        <v>6152947</v>
      </c>
      <c r="E58" s="3">
        <f t="shared" ref="E58" si="102">D58/3.2</f>
        <v>1922795.9375</v>
      </c>
      <c r="F58" s="2">
        <v>1</v>
      </c>
      <c r="G58" s="2">
        <v>0</v>
      </c>
      <c r="H58" s="14" t="s">
        <v>33</v>
      </c>
      <c r="I58" s="14" t="s">
        <v>44</v>
      </c>
      <c r="J58" s="15"/>
      <c r="K58" s="15"/>
      <c r="L58" s="15"/>
      <c r="M58" s="15"/>
      <c r="N58" s="15">
        <v>43511</v>
      </c>
      <c r="O58" s="15">
        <f t="shared" si="98"/>
        <v>43521</v>
      </c>
      <c r="P58" s="15">
        <f t="shared" si="99"/>
        <v>43561</v>
      </c>
      <c r="Q58" s="15">
        <f t="shared" si="100"/>
        <v>43571</v>
      </c>
      <c r="R58" s="15">
        <f t="shared" si="101"/>
        <v>43579</v>
      </c>
      <c r="S58" s="16" t="s">
        <v>27</v>
      </c>
      <c r="T58" s="15">
        <v>43604</v>
      </c>
      <c r="U58" s="17"/>
    </row>
    <row r="59" spans="1:21" ht="16.5" customHeight="1" x14ac:dyDescent="0.3">
      <c r="A59" s="62" t="s">
        <v>35</v>
      </c>
      <c r="B59" s="63"/>
      <c r="C59" s="63"/>
      <c r="D59" s="18">
        <f>SUM(D27:D58)</f>
        <v>56336866.479999997</v>
      </c>
      <c r="E59" s="18">
        <f>SUM(E27:E58)</f>
        <v>17605270.774999999</v>
      </c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20"/>
    </row>
    <row r="60" spans="1:21" ht="18" customHeight="1" x14ac:dyDescent="0.3">
      <c r="A60" s="87" t="s">
        <v>36</v>
      </c>
      <c r="B60" s="88"/>
      <c r="C60" s="88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9"/>
    </row>
    <row r="61" spans="1:21" ht="20.399999999999999" x14ac:dyDescent="0.3">
      <c r="A61" s="22">
        <v>1</v>
      </c>
      <c r="B61" s="23">
        <v>1</v>
      </c>
      <c r="C61" s="33" t="s">
        <v>100</v>
      </c>
      <c r="D61" s="4">
        <v>55120</v>
      </c>
      <c r="E61" s="7">
        <v>17225</v>
      </c>
      <c r="F61" s="1">
        <v>0</v>
      </c>
      <c r="G61" s="5">
        <v>1</v>
      </c>
      <c r="H61" s="14" t="s">
        <v>51</v>
      </c>
      <c r="I61" s="21" t="s">
        <v>44</v>
      </c>
      <c r="J61" s="21"/>
      <c r="K61" s="21"/>
      <c r="L61" s="21"/>
      <c r="M61" s="21"/>
      <c r="N61" s="15">
        <v>43266</v>
      </c>
      <c r="O61" s="15">
        <f t="shared" ref="O61" si="103">N61+10</f>
        <v>43276</v>
      </c>
      <c r="P61" s="15">
        <f t="shared" ref="P61" si="104">O61+40</f>
        <v>43316</v>
      </c>
      <c r="Q61" s="15">
        <f t="shared" ref="Q61" si="105">P61+10</f>
        <v>43326</v>
      </c>
      <c r="R61" s="15">
        <f t="shared" ref="R61" si="106">Q61+8</f>
        <v>43334</v>
      </c>
      <c r="S61" s="16" t="s">
        <v>27</v>
      </c>
      <c r="T61" s="15">
        <v>43435</v>
      </c>
      <c r="U61" s="25"/>
    </row>
    <row r="62" spans="1:21" ht="20.399999999999999" x14ac:dyDescent="0.3">
      <c r="A62" s="22">
        <v>2</v>
      </c>
      <c r="B62" s="23">
        <v>2</v>
      </c>
      <c r="C62" s="39" t="s">
        <v>109</v>
      </c>
      <c r="D62" s="40">
        <v>5636363</v>
      </c>
      <c r="E62" s="41">
        <f>D62/3.2</f>
        <v>1761363.4375</v>
      </c>
      <c r="F62" s="1">
        <v>0</v>
      </c>
      <c r="G62" s="5">
        <v>1</v>
      </c>
      <c r="H62" s="14" t="s">
        <v>51</v>
      </c>
      <c r="I62" s="21" t="s">
        <v>44</v>
      </c>
      <c r="J62" s="21"/>
      <c r="K62" s="21"/>
      <c r="L62" s="21"/>
      <c r="M62" s="21"/>
      <c r="N62" s="15">
        <v>43235</v>
      </c>
      <c r="O62" s="15">
        <f t="shared" ref="O62" si="107">N62+10</f>
        <v>43245</v>
      </c>
      <c r="P62" s="15">
        <f t="shared" ref="P62" si="108">O62+40</f>
        <v>43285</v>
      </c>
      <c r="Q62" s="15">
        <f t="shared" ref="Q62" si="109">P62+10</f>
        <v>43295</v>
      </c>
      <c r="R62" s="15">
        <f t="shared" ref="R62" si="110">Q62+8</f>
        <v>43303</v>
      </c>
      <c r="S62" s="16" t="s">
        <v>27</v>
      </c>
      <c r="T62" s="15">
        <v>43435</v>
      </c>
      <c r="U62" s="25"/>
    </row>
    <row r="63" spans="1:21" ht="20.399999999999999" x14ac:dyDescent="0.3">
      <c r="A63" s="22">
        <v>3</v>
      </c>
      <c r="B63" s="23">
        <v>2</v>
      </c>
      <c r="C63" s="42" t="s">
        <v>111</v>
      </c>
      <c r="D63" s="38">
        <f>E63*3.2</f>
        <v>1152000</v>
      </c>
      <c r="E63" s="43">
        <v>360000</v>
      </c>
      <c r="F63" s="1">
        <v>1</v>
      </c>
      <c r="G63" s="5">
        <v>0</v>
      </c>
      <c r="H63" s="14" t="s">
        <v>51</v>
      </c>
      <c r="I63" s="21" t="s">
        <v>44</v>
      </c>
      <c r="J63" s="21"/>
      <c r="K63" s="21"/>
      <c r="L63" s="21"/>
      <c r="M63" s="21"/>
      <c r="N63" s="15">
        <v>43296</v>
      </c>
      <c r="O63" s="15">
        <f>N63+10</f>
        <v>43306</v>
      </c>
      <c r="P63" s="15">
        <f>O63+40</f>
        <v>43346</v>
      </c>
      <c r="Q63" s="15">
        <f>P63+10</f>
        <v>43356</v>
      </c>
      <c r="R63" s="15">
        <f>Q63+8</f>
        <v>43364</v>
      </c>
      <c r="S63" s="16" t="s">
        <v>27</v>
      </c>
      <c r="T63" s="15">
        <v>43435</v>
      </c>
      <c r="U63" s="25"/>
    </row>
    <row r="64" spans="1:21" ht="20.399999999999999" x14ac:dyDescent="0.3">
      <c r="A64" s="22">
        <v>4</v>
      </c>
      <c r="B64" s="23">
        <v>3</v>
      </c>
      <c r="C64" s="34" t="s">
        <v>57</v>
      </c>
      <c r="D64" s="27">
        <v>902385</v>
      </c>
      <c r="E64" s="27">
        <f>D64/3.2</f>
        <v>281995.3125</v>
      </c>
      <c r="F64" s="2">
        <v>1</v>
      </c>
      <c r="G64" s="2">
        <v>0</v>
      </c>
      <c r="H64" s="24" t="s">
        <v>34</v>
      </c>
      <c r="I64" s="28" t="s">
        <v>26</v>
      </c>
      <c r="J64" s="21"/>
      <c r="K64" s="21"/>
      <c r="L64" s="21"/>
      <c r="M64" s="21"/>
      <c r="N64" s="15">
        <v>43266</v>
      </c>
      <c r="O64" s="15">
        <f>N64+10</f>
        <v>43276</v>
      </c>
      <c r="P64" s="15">
        <f>O64+40</f>
        <v>43316</v>
      </c>
      <c r="Q64" s="15">
        <f>P64+10</f>
        <v>43326</v>
      </c>
      <c r="R64" s="15">
        <f>Q64+8</f>
        <v>43334</v>
      </c>
      <c r="S64" s="16" t="s">
        <v>27</v>
      </c>
      <c r="T64" s="15" t="s">
        <v>56</v>
      </c>
      <c r="U64" s="108" t="s">
        <v>127</v>
      </c>
    </row>
    <row r="65" spans="1:21" ht="20.399999999999999" x14ac:dyDescent="0.3">
      <c r="A65" s="22">
        <v>5</v>
      </c>
      <c r="B65" s="23">
        <v>3</v>
      </c>
      <c r="C65" s="36" t="s">
        <v>73</v>
      </c>
      <c r="D65" s="3">
        <v>2263722</v>
      </c>
      <c r="E65" s="3">
        <f>D65/3.2</f>
        <v>707413.125</v>
      </c>
      <c r="F65" s="2">
        <v>0</v>
      </c>
      <c r="G65" s="2">
        <v>1</v>
      </c>
      <c r="H65" s="14" t="s">
        <v>40</v>
      </c>
      <c r="I65" s="21" t="s">
        <v>26</v>
      </c>
      <c r="J65" s="21"/>
      <c r="K65" s="21"/>
      <c r="L65" s="21"/>
      <c r="M65" s="21"/>
      <c r="N65" s="15">
        <v>43845</v>
      </c>
      <c r="O65" s="15">
        <f t="shared" ref="O65:O66" si="111">N65+10</f>
        <v>43855</v>
      </c>
      <c r="P65" s="15">
        <f t="shared" ref="P65:P66" si="112">O65+40</f>
        <v>43895</v>
      </c>
      <c r="Q65" s="15">
        <f t="shared" ref="Q65:Q66" si="113">P65+10</f>
        <v>43905</v>
      </c>
      <c r="R65" s="15">
        <f t="shared" ref="R65:R66" si="114">Q65+8</f>
        <v>43913</v>
      </c>
      <c r="S65" s="16" t="s">
        <v>27</v>
      </c>
      <c r="T65" s="15">
        <v>44640</v>
      </c>
      <c r="U65" s="61"/>
    </row>
    <row r="66" spans="1:21" ht="20.399999999999999" x14ac:dyDescent="0.3">
      <c r="A66" s="22">
        <v>6</v>
      </c>
      <c r="B66" s="23">
        <v>3</v>
      </c>
      <c r="C66" s="34" t="s">
        <v>74</v>
      </c>
      <c r="D66" s="3">
        <f>E66*3.2</f>
        <v>640000</v>
      </c>
      <c r="E66" s="3">
        <v>200000</v>
      </c>
      <c r="F66" s="2">
        <v>1</v>
      </c>
      <c r="G66" s="2">
        <v>0</v>
      </c>
      <c r="H66" s="14" t="s">
        <v>51</v>
      </c>
      <c r="I66" s="21" t="s">
        <v>44</v>
      </c>
      <c r="J66" s="21"/>
      <c r="K66" s="21"/>
      <c r="L66" s="21"/>
      <c r="M66" s="21"/>
      <c r="N66" s="15">
        <v>43266</v>
      </c>
      <c r="O66" s="15">
        <f t="shared" si="111"/>
        <v>43276</v>
      </c>
      <c r="P66" s="15">
        <f t="shared" si="112"/>
        <v>43316</v>
      </c>
      <c r="Q66" s="15">
        <f t="shared" si="113"/>
        <v>43326</v>
      </c>
      <c r="R66" s="15">
        <f t="shared" si="114"/>
        <v>43334</v>
      </c>
      <c r="S66" s="16" t="s">
        <v>27</v>
      </c>
      <c r="T66" s="15" t="s">
        <v>75</v>
      </c>
      <c r="U66" s="25"/>
    </row>
    <row r="67" spans="1:21" ht="16.5" customHeight="1" x14ac:dyDescent="0.3">
      <c r="A67" s="62" t="s">
        <v>37</v>
      </c>
      <c r="B67" s="63"/>
      <c r="C67" s="63"/>
      <c r="D67" s="18">
        <f>SUM(D61:D66)</f>
        <v>10649590</v>
      </c>
      <c r="E67" s="18">
        <f>SUM(E61:E66)</f>
        <v>3327996.875</v>
      </c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20"/>
    </row>
    <row r="68" spans="1:21" ht="19.5" customHeight="1" x14ac:dyDescent="0.3">
      <c r="A68" s="87" t="s">
        <v>38</v>
      </c>
      <c r="B68" s="88"/>
      <c r="C68" s="88"/>
      <c r="D68" s="88"/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9"/>
    </row>
    <row r="69" spans="1:21" x14ac:dyDescent="0.3">
      <c r="A69" s="12">
        <v>1</v>
      </c>
      <c r="B69" s="23">
        <v>1</v>
      </c>
      <c r="C69" s="44" t="s">
        <v>52</v>
      </c>
      <c r="D69" s="3">
        <v>34554000</v>
      </c>
      <c r="E69" s="3">
        <v>10798000</v>
      </c>
      <c r="F69" s="2">
        <v>1</v>
      </c>
      <c r="G69" s="2">
        <v>0</v>
      </c>
      <c r="H69" s="21" t="s">
        <v>39</v>
      </c>
      <c r="I69" s="21" t="s">
        <v>28</v>
      </c>
      <c r="J69" s="15">
        <v>42096</v>
      </c>
      <c r="K69" s="15">
        <f>J69+20</f>
        <v>42116</v>
      </c>
      <c r="L69" s="15">
        <f>K69+5</f>
        <v>42121</v>
      </c>
      <c r="M69" s="15">
        <f t="shared" ref="M69" si="115">L69+30</f>
        <v>42151</v>
      </c>
      <c r="N69" s="15">
        <v>43661</v>
      </c>
      <c r="O69" s="15">
        <f t="shared" ref="O69:O72" si="116">N69+10</f>
        <v>43671</v>
      </c>
      <c r="P69" s="15">
        <f t="shared" ref="P69:P72" si="117">O69+40</f>
        <v>43711</v>
      </c>
      <c r="Q69" s="15">
        <f t="shared" ref="Q69:Q72" si="118">P69+10</f>
        <v>43721</v>
      </c>
      <c r="R69" s="15">
        <f t="shared" ref="R69:R72" si="119">Q69+8</f>
        <v>43729</v>
      </c>
      <c r="S69" s="16" t="s">
        <v>27</v>
      </c>
      <c r="T69" s="15">
        <v>43739</v>
      </c>
      <c r="U69" s="29"/>
    </row>
    <row r="70" spans="1:21" ht="30.6" x14ac:dyDescent="0.3">
      <c r="A70" s="12">
        <v>2</v>
      </c>
      <c r="B70" s="23">
        <v>1</v>
      </c>
      <c r="C70" s="44" t="s">
        <v>101</v>
      </c>
      <c r="D70" s="3">
        <f>E70*3.2</f>
        <v>1600000</v>
      </c>
      <c r="E70" s="3">
        <v>500000</v>
      </c>
      <c r="F70" s="2">
        <v>1</v>
      </c>
      <c r="G70" s="2">
        <v>0</v>
      </c>
      <c r="H70" s="21" t="s">
        <v>34</v>
      </c>
      <c r="I70" s="21" t="s">
        <v>26</v>
      </c>
      <c r="J70" s="15"/>
      <c r="K70" s="15"/>
      <c r="L70" s="15"/>
      <c r="M70" s="15"/>
      <c r="N70" s="15">
        <v>43344</v>
      </c>
      <c r="O70" s="15">
        <f t="shared" si="116"/>
        <v>43354</v>
      </c>
      <c r="P70" s="15">
        <f t="shared" si="117"/>
        <v>43394</v>
      </c>
      <c r="Q70" s="15">
        <f t="shared" si="118"/>
        <v>43404</v>
      </c>
      <c r="R70" s="15">
        <f t="shared" si="119"/>
        <v>43412</v>
      </c>
      <c r="S70" s="16" t="s">
        <v>27</v>
      </c>
      <c r="T70" s="15">
        <v>43435</v>
      </c>
      <c r="U70" s="29"/>
    </row>
    <row r="71" spans="1:21" x14ac:dyDescent="0.3">
      <c r="A71" s="12">
        <v>3</v>
      </c>
      <c r="B71" s="23">
        <v>2</v>
      </c>
      <c r="C71" s="36" t="s">
        <v>115</v>
      </c>
      <c r="D71" s="3">
        <v>4000000</v>
      </c>
      <c r="E71" s="3">
        <f t="shared" ref="E71" si="120">D71/3.2</f>
        <v>1250000</v>
      </c>
      <c r="F71" s="2">
        <v>1</v>
      </c>
      <c r="G71" s="2">
        <v>0</v>
      </c>
      <c r="H71" s="14" t="s">
        <v>39</v>
      </c>
      <c r="I71" s="47" t="s">
        <v>28</v>
      </c>
      <c r="J71" s="15"/>
      <c r="K71" s="15"/>
      <c r="L71" s="15"/>
      <c r="M71" s="15"/>
      <c r="N71" s="15">
        <v>43239</v>
      </c>
      <c r="O71" s="15">
        <f t="shared" si="116"/>
        <v>43249</v>
      </c>
      <c r="P71" s="15">
        <f t="shared" si="117"/>
        <v>43289</v>
      </c>
      <c r="Q71" s="15">
        <f t="shared" si="118"/>
        <v>43299</v>
      </c>
      <c r="R71" s="15">
        <f t="shared" si="119"/>
        <v>43307</v>
      </c>
      <c r="S71" s="16" t="s">
        <v>30</v>
      </c>
      <c r="T71" s="15">
        <v>43636</v>
      </c>
      <c r="U71" s="29"/>
    </row>
    <row r="72" spans="1:21" x14ac:dyDescent="0.3">
      <c r="A72" s="12">
        <v>4</v>
      </c>
      <c r="B72" s="23">
        <v>3</v>
      </c>
      <c r="C72" s="34" t="s">
        <v>92</v>
      </c>
      <c r="D72" s="3">
        <v>5250000</v>
      </c>
      <c r="E72" s="3">
        <f t="shared" ref="E72:E76" si="121">D72/3.2</f>
        <v>1640625</v>
      </c>
      <c r="F72" s="2">
        <v>1</v>
      </c>
      <c r="G72" s="2">
        <v>0</v>
      </c>
      <c r="H72" s="14" t="s">
        <v>39</v>
      </c>
      <c r="I72" s="47" t="s">
        <v>26</v>
      </c>
      <c r="J72" s="15">
        <v>42096</v>
      </c>
      <c r="K72" s="15">
        <f>J72+20</f>
        <v>42116</v>
      </c>
      <c r="L72" s="15">
        <f>K72+5</f>
        <v>42121</v>
      </c>
      <c r="M72" s="15">
        <f>L72+30</f>
        <v>42151</v>
      </c>
      <c r="N72" s="15">
        <v>43484</v>
      </c>
      <c r="O72" s="15">
        <f t="shared" si="116"/>
        <v>43494</v>
      </c>
      <c r="P72" s="15">
        <f t="shared" si="117"/>
        <v>43534</v>
      </c>
      <c r="Q72" s="15">
        <f t="shared" si="118"/>
        <v>43544</v>
      </c>
      <c r="R72" s="15">
        <f t="shared" si="119"/>
        <v>43552</v>
      </c>
      <c r="S72" s="16" t="s">
        <v>30</v>
      </c>
      <c r="T72" s="15" t="s">
        <v>58</v>
      </c>
      <c r="U72" s="29"/>
    </row>
    <row r="73" spans="1:21" x14ac:dyDescent="0.3">
      <c r="A73" s="12">
        <v>5</v>
      </c>
      <c r="B73" s="23">
        <v>3</v>
      </c>
      <c r="C73" s="34" t="s">
        <v>60</v>
      </c>
      <c r="D73" s="3">
        <v>566447</v>
      </c>
      <c r="E73" s="3">
        <f t="shared" si="121"/>
        <v>177014.6875</v>
      </c>
      <c r="F73" s="2">
        <v>1</v>
      </c>
      <c r="G73" s="2">
        <v>0</v>
      </c>
      <c r="H73" s="14" t="s">
        <v>34</v>
      </c>
      <c r="I73" s="21" t="s">
        <v>26</v>
      </c>
      <c r="J73" s="15"/>
      <c r="K73" s="15"/>
      <c r="L73" s="15"/>
      <c r="M73" s="15"/>
      <c r="N73" s="15">
        <v>43252</v>
      </c>
      <c r="O73" s="15">
        <f t="shared" ref="O73:O74" si="122">N73+10</f>
        <v>43262</v>
      </c>
      <c r="P73" s="15">
        <f t="shared" ref="P73:P74" si="123">O73+40</f>
        <v>43302</v>
      </c>
      <c r="Q73" s="15">
        <f t="shared" ref="Q73:Q74" si="124">P73+10</f>
        <v>43312</v>
      </c>
      <c r="R73" s="15">
        <f t="shared" ref="R73:R74" si="125">Q73+8</f>
        <v>43320</v>
      </c>
      <c r="S73" s="16" t="s">
        <v>27</v>
      </c>
      <c r="T73" s="15">
        <v>43344</v>
      </c>
      <c r="U73" s="29"/>
    </row>
    <row r="74" spans="1:21" x14ac:dyDescent="0.3">
      <c r="A74" s="12">
        <v>6</v>
      </c>
      <c r="B74" s="23">
        <v>3</v>
      </c>
      <c r="C74" s="36" t="s">
        <v>61</v>
      </c>
      <c r="D74" s="3">
        <v>1881000</v>
      </c>
      <c r="E74" s="3">
        <f t="shared" si="121"/>
        <v>587812.5</v>
      </c>
      <c r="F74" s="2">
        <v>1</v>
      </c>
      <c r="G74" s="2">
        <v>0</v>
      </c>
      <c r="H74" s="14" t="s">
        <v>34</v>
      </c>
      <c r="I74" s="21" t="s">
        <v>26</v>
      </c>
      <c r="J74" s="15"/>
      <c r="K74" s="15"/>
      <c r="L74" s="15"/>
      <c r="M74" s="15"/>
      <c r="N74" s="15">
        <v>43849</v>
      </c>
      <c r="O74" s="15">
        <f t="shared" si="122"/>
        <v>43859</v>
      </c>
      <c r="P74" s="15">
        <f t="shared" si="123"/>
        <v>43899</v>
      </c>
      <c r="Q74" s="15">
        <f t="shared" si="124"/>
        <v>43909</v>
      </c>
      <c r="R74" s="15">
        <f t="shared" si="125"/>
        <v>43917</v>
      </c>
      <c r="S74" s="16" t="s">
        <v>30</v>
      </c>
      <c r="T74" s="15">
        <v>43910</v>
      </c>
      <c r="U74" s="29"/>
    </row>
    <row r="75" spans="1:21" x14ac:dyDescent="0.3">
      <c r="A75" s="12">
        <v>7</v>
      </c>
      <c r="B75" s="23">
        <v>3</v>
      </c>
      <c r="C75" s="36" t="s">
        <v>62</v>
      </c>
      <c r="D75" s="3">
        <v>1388104</v>
      </c>
      <c r="E75" s="3">
        <f t="shared" si="121"/>
        <v>433782.5</v>
      </c>
      <c r="F75" s="2">
        <v>1</v>
      </c>
      <c r="G75" s="2">
        <v>0</v>
      </c>
      <c r="H75" s="14" t="s">
        <v>34</v>
      </c>
      <c r="I75" s="21" t="s">
        <v>26</v>
      </c>
      <c r="J75" s="15"/>
      <c r="K75" s="15"/>
      <c r="L75" s="15"/>
      <c r="M75" s="15"/>
      <c r="N75" s="15">
        <v>43484</v>
      </c>
      <c r="O75" s="15">
        <f t="shared" ref="O75" si="126">N75+10</f>
        <v>43494</v>
      </c>
      <c r="P75" s="15">
        <f t="shared" ref="P75" si="127">O75+40</f>
        <v>43534</v>
      </c>
      <c r="Q75" s="15">
        <f t="shared" ref="Q75" si="128">P75+10</f>
        <v>43544</v>
      </c>
      <c r="R75" s="15">
        <f t="shared" ref="R75" si="129">Q75+8</f>
        <v>43552</v>
      </c>
      <c r="S75" s="16" t="s">
        <v>30</v>
      </c>
      <c r="T75" s="15">
        <v>43544</v>
      </c>
      <c r="U75" s="29"/>
    </row>
    <row r="76" spans="1:21" x14ac:dyDescent="0.3">
      <c r="A76" s="12">
        <v>8</v>
      </c>
      <c r="B76" s="23">
        <v>3</v>
      </c>
      <c r="C76" s="36" t="s">
        <v>124</v>
      </c>
      <c r="D76" s="3">
        <v>10395783</v>
      </c>
      <c r="E76" s="3">
        <f t="shared" si="121"/>
        <v>3248682.1875</v>
      </c>
      <c r="F76" s="2">
        <v>1</v>
      </c>
      <c r="G76" s="2">
        <v>0</v>
      </c>
      <c r="H76" s="14" t="s">
        <v>39</v>
      </c>
      <c r="I76" s="21" t="s">
        <v>26</v>
      </c>
      <c r="J76" s="15"/>
      <c r="K76" s="15"/>
      <c r="L76" s="15"/>
      <c r="M76" s="15"/>
      <c r="N76" s="15">
        <v>44215</v>
      </c>
      <c r="O76" s="15">
        <f t="shared" ref="O76:O77" si="130">N76+10</f>
        <v>44225</v>
      </c>
      <c r="P76" s="15">
        <f t="shared" ref="P76:P77" si="131">O76+40</f>
        <v>44265</v>
      </c>
      <c r="Q76" s="15">
        <f t="shared" ref="Q76:Q77" si="132">P76+10</f>
        <v>44275</v>
      </c>
      <c r="R76" s="15">
        <f t="shared" ref="R76:R77" si="133">Q76+8</f>
        <v>44283</v>
      </c>
      <c r="S76" s="16" t="s">
        <v>30</v>
      </c>
      <c r="T76" s="15">
        <v>44306</v>
      </c>
      <c r="U76" s="29"/>
    </row>
    <row r="77" spans="1:21" x14ac:dyDescent="0.3">
      <c r="A77" s="12">
        <v>9</v>
      </c>
      <c r="B77" s="23">
        <v>3</v>
      </c>
      <c r="C77" s="36" t="s">
        <v>93</v>
      </c>
      <c r="D77" s="3">
        <v>3400000</v>
      </c>
      <c r="E77" s="3">
        <f t="shared" ref="E77" si="134">D77/3.2</f>
        <v>1062500</v>
      </c>
      <c r="F77" s="2">
        <v>1</v>
      </c>
      <c r="G77" s="2">
        <v>0</v>
      </c>
      <c r="H77" s="14" t="s">
        <v>39</v>
      </c>
      <c r="I77" s="21" t="s">
        <v>26</v>
      </c>
      <c r="J77" s="15"/>
      <c r="K77" s="15"/>
      <c r="L77" s="15"/>
      <c r="M77" s="15"/>
      <c r="N77" s="15">
        <v>43849</v>
      </c>
      <c r="O77" s="15">
        <f t="shared" si="130"/>
        <v>43859</v>
      </c>
      <c r="P77" s="15">
        <f t="shared" si="131"/>
        <v>43899</v>
      </c>
      <c r="Q77" s="15">
        <f t="shared" si="132"/>
        <v>43909</v>
      </c>
      <c r="R77" s="15">
        <f t="shared" si="133"/>
        <v>43917</v>
      </c>
      <c r="S77" s="16" t="s">
        <v>30</v>
      </c>
      <c r="T77" s="15">
        <v>43941</v>
      </c>
      <c r="U77" s="29"/>
    </row>
    <row r="78" spans="1:21" ht="16.5" customHeight="1" x14ac:dyDescent="0.3">
      <c r="A78" s="62" t="s">
        <v>41</v>
      </c>
      <c r="B78" s="63"/>
      <c r="C78" s="63"/>
      <c r="D78" s="18">
        <f>SUM(D69:D77)</f>
        <v>63035334</v>
      </c>
      <c r="E78" s="18">
        <f>SUM(E69:E77)</f>
        <v>19698416.875</v>
      </c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20"/>
    </row>
    <row r="79" spans="1:21" ht="18.600000000000001" customHeight="1" thickBot="1" x14ac:dyDescent="0.35">
      <c r="A79" s="83" t="s">
        <v>42</v>
      </c>
      <c r="B79" s="84"/>
      <c r="C79" s="84"/>
      <c r="D79" s="30">
        <f>D78+D67+D59+D25</f>
        <v>146065875.00173911</v>
      </c>
      <c r="E79" s="30">
        <f>E78+E67+E59+E25</f>
        <v>45645460.938043475</v>
      </c>
      <c r="F79" s="31"/>
      <c r="G79" s="31"/>
      <c r="H79" s="85"/>
      <c r="I79" s="85"/>
      <c r="J79" s="85"/>
      <c r="K79" s="85"/>
      <c r="L79" s="85"/>
      <c r="M79" s="85"/>
      <c r="N79" s="85"/>
      <c r="O79" s="85"/>
      <c r="P79" s="85"/>
      <c r="Q79" s="85"/>
      <c r="R79" s="85"/>
      <c r="S79" s="85"/>
      <c r="T79" s="85"/>
      <c r="U79" s="86"/>
    </row>
    <row r="80" spans="1:21" x14ac:dyDescent="0.3">
      <c r="A80" s="50"/>
      <c r="B80" s="50"/>
      <c r="C80" s="50"/>
      <c r="D80" s="51"/>
      <c r="E80" s="52"/>
      <c r="F80" s="50"/>
      <c r="G80" s="50"/>
      <c r="H80" s="50"/>
      <c r="I80" s="50"/>
      <c r="J80" s="53"/>
      <c r="K80" s="53"/>
      <c r="L80" s="53"/>
      <c r="M80" s="53"/>
      <c r="N80" s="50"/>
      <c r="O80" s="53"/>
      <c r="P80" s="53"/>
      <c r="Q80" s="53"/>
      <c r="R80" s="53"/>
      <c r="S80" s="50"/>
      <c r="T80" s="50"/>
    </row>
    <row r="81" spans="1:20" ht="20.399999999999999" customHeight="1" x14ac:dyDescent="0.3">
      <c r="A81" s="54"/>
      <c r="B81" s="54"/>
      <c r="C81" s="54"/>
      <c r="D81" s="55"/>
      <c r="E81" s="55"/>
      <c r="F81" s="54"/>
      <c r="G81" s="54"/>
      <c r="H81" s="54"/>
      <c r="I81" s="54"/>
      <c r="J81" s="55"/>
      <c r="K81" s="55"/>
      <c r="L81" s="55"/>
      <c r="M81" s="55"/>
      <c r="N81" s="54"/>
      <c r="O81" s="55"/>
      <c r="P81" s="55"/>
      <c r="Q81" s="55"/>
      <c r="R81" s="55"/>
      <c r="S81" s="54"/>
      <c r="T81" s="54"/>
    </row>
    <row r="82" spans="1:20" x14ac:dyDescent="0.3">
      <c r="E82" s="32"/>
    </row>
  </sheetData>
  <mergeCells count="24">
    <mergeCell ref="A78:C78"/>
    <mergeCell ref="A79:C79"/>
    <mergeCell ref="H79:U79"/>
    <mergeCell ref="A26:U26"/>
    <mergeCell ref="A59:C59"/>
    <mergeCell ref="A60:U60"/>
    <mergeCell ref="A67:C67"/>
    <mergeCell ref="A68:U68"/>
    <mergeCell ref="A25:C25"/>
    <mergeCell ref="A1:U3"/>
    <mergeCell ref="A4:U4"/>
    <mergeCell ref="A5:U5"/>
    <mergeCell ref="A6:U7"/>
    <mergeCell ref="A8:A9"/>
    <mergeCell ref="B8:B9"/>
    <mergeCell ref="C8:C9"/>
    <mergeCell ref="D8:D9"/>
    <mergeCell ref="E8:E9"/>
    <mergeCell ref="F8:G8"/>
    <mergeCell ref="H8:H9"/>
    <mergeCell ref="I8:I9"/>
    <mergeCell ref="N8:T8"/>
    <mergeCell ref="U8:U9"/>
    <mergeCell ref="A10:U10"/>
  </mergeCells>
  <pageMargins left="0.7" right="0.7" top="0.75" bottom="0.75" header="0.3" footer="0.3"/>
  <pageSetup scale="6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82"/>
  <sheetViews>
    <sheetView showGridLines="0" topLeftCell="A47" workbookViewId="0">
      <selection activeCell="A26" sqref="A26:U59"/>
    </sheetView>
  </sheetViews>
  <sheetFormatPr defaultRowHeight="14.4" x14ac:dyDescent="0.3"/>
  <cols>
    <col min="1" max="1" width="4.33203125" customWidth="1"/>
    <col min="2" max="2" width="3" customWidth="1"/>
    <col min="3" max="3" width="44.33203125" customWidth="1"/>
    <col min="4" max="4" width="14" customWidth="1"/>
    <col min="5" max="5" width="14.109375" customWidth="1"/>
    <col min="6" max="6" width="13.44140625" customWidth="1"/>
    <col min="7" max="7" width="11.88671875" customWidth="1"/>
    <col min="10" max="10" width="11.33203125" style="26" hidden="1" customWidth="1"/>
    <col min="11" max="11" width="9.6640625" style="26" hidden="1" customWidth="1"/>
    <col min="12" max="12" width="10.33203125" style="26" hidden="1" customWidth="1"/>
    <col min="13" max="13" width="12.6640625" style="26" hidden="1" customWidth="1"/>
    <col min="14" max="14" width="10.6640625" customWidth="1"/>
    <col min="15" max="15" width="9.6640625" style="26" hidden="1" customWidth="1"/>
    <col min="16" max="16" width="10.33203125" style="26" hidden="1" customWidth="1"/>
    <col min="17" max="17" width="11" style="26" hidden="1" customWidth="1"/>
    <col min="18" max="18" width="10.6640625" style="26" hidden="1" customWidth="1"/>
    <col min="19" max="19" width="11" hidden="1" customWidth="1"/>
    <col min="20" max="20" width="12.6640625" customWidth="1"/>
    <col min="21" max="21" width="22.109375" customWidth="1"/>
  </cols>
  <sheetData>
    <row r="1" spans="1:21" ht="9" customHeight="1" x14ac:dyDescent="0.3">
      <c r="A1" s="64" t="s">
        <v>102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</row>
    <row r="2" spans="1:21" ht="10.5" customHeight="1" x14ac:dyDescent="0.3">
      <c r="A2" s="64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</row>
    <row r="3" spans="1:21" ht="33.75" customHeight="1" x14ac:dyDescent="0.3">
      <c r="A3" s="64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</row>
    <row r="4" spans="1:21" ht="15.6" x14ac:dyDescent="0.3">
      <c r="A4" s="65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</row>
    <row r="5" spans="1:21" ht="18" customHeight="1" x14ac:dyDescent="0.3">
      <c r="A5" s="66" t="s">
        <v>1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</row>
    <row r="6" spans="1:21" ht="14.25" customHeight="1" x14ac:dyDescent="0.3">
      <c r="A6" s="67" t="s">
        <v>116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</row>
    <row r="7" spans="1:21" ht="11.25" customHeight="1" thickBot="1" x14ac:dyDescent="0.35">
      <c r="A7" s="68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</row>
    <row r="8" spans="1:21" x14ac:dyDescent="0.3">
      <c r="A8" s="92" t="s">
        <v>2</v>
      </c>
      <c r="B8" s="94" t="s">
        <v>3</v>
      </c>
      <c r="C8" s="96" t="s">
        <v>4</v>
      </c>
      <c r="D8" s="96" t="s">
        <v>5</v>
      </c>
      <c r="E8" s="96" t="s">
        <v>6</v>
      </c>
      <c r="F8" s="96" t="s">
        <v>7</v>
      </c>
      <c r="G8" s="96"/>
      <c r="H8" s="96" t="s">
        <v>8</v>
      </c>
      <c r="I8" s="96" t="s">
        <v>9</v>
      </c>
      <c r="J8" s="60"/>
      <c r="K8" s="60"/>
      <c r="L8" s="60"/>
      <c r="M8" s="60"/>
      <c r="N8" s="96" t="s">
        <v>10</v>
      </c>
      <c r="O8" s="96"/>
      <c r="P8" s="96"/>
      <c r="Q8" s="96"/>
      <c r="R8" s="96"/>
      <c r="S8" s="96"/>
      <c r="T8" s="96"/>
      <c r="U8" s="98" t="s">
        <v>11</v>
      </c>
    </row>
    <row r="9" spans="1:21" ht="27.75" customHeight="1" x14ac:dyDescent="0.3">
      <c r="A9" s="93"/>
      <c r="B9" s="95"/>
      <c r="C9" s="97"/>
      <c r="D9" s="97"/>
      <c r="E9" s="97"/>
      <c r="F9" s="9" t="s">
        <v>0</v>
      </c>
      <c r="G9" s="9" t="s">
        <v>12</v>
      </c>
      <c r="H9" s="97"/>
      <c r="I9" s="97"/>
      <c r="J9" s="11" t="s">
        <v>13</v>
      </c>
      <c r="K9" s="11" t="s">
        <v>14</v>
      </c>
      <c r="L9" s="11" t="s">
        <v>15</v>
      </c>
      <c r="M9" s="11" t="s">
        <v>16</v>
      </c>
      <c r="N9" s="9" t="s">
        <v>17</v>
      </c>
      <c r="O9" s="11" t="s">
        <v>18</v>
      </c>
      <c r="P9" s="11" t="s">
        <v>19</v>
      </c>
      <c r="Q9" s="11" t="s">
        <v>20</v>
      </c>
      <c r="R9" s="11" t="s">
        <v>21</v>
      </c>
      <c r="S9" s="9" t="s">
        <v>22</v>
      </c>
      <c r="T9" s="9" t="s">
        <v>23</v>
      </c>
      <c r="U9" s="99"/>
    </row>
    <row r="10" spans="1:21" ht="20.25" customHeight="1" x14ac:dyDescent="0.3">
      <c r="A10" s="100" t="s">
        <v>24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2"/>
    </row>
    <row r="11" spans="1:21" ht="20.399999999999999" x14ac:dyDescent="0.3">
      <c r="A11" s="12">
        <v>1</v>
      </c>
      <c r="B11" s="13">
        <v>1</v>
      </c>
      <c r="C11" s="44" t="s">
        <v>82</v>
      </c>
      <c r="D11" s="3">
        <f>E11*3.2</f>
        <v>2086956.5217391306</v>
      </c>
      <c r="E11" s="3">
        <v>652173.91304347827</v>
      </c>
      <c r="F11" s="2">
        <v>1</v>
      </c>
      <c r="G11" s="2">
        <v>0</v>
      </c>
      <c r="H11" s="14" t="s">
        <v>29</v>
      </c>
      <c r="I11" s="14" t="s">
        <v>28</v>
      </c>
      <c r="J11" s="15">
        <v>41764</v>
      </c>
      <c r="K11" s="15">
        <f t="shared" ref="K11:K19" si="0">J11+10</f>
        <v>41774</v>
      </c>
      <c r="L11" s="15">
        <f t="shared" ref="L11:L19" si="1">K11+5</f>
        <v>41779</v>
      </c>
      <c r="M11" s="15">
        <f t="shared" ref="M11:M19" si="2">L11+30</f>
        <v>41809</v>
      </c>
      <c r="N11" s="15">
        <v>43313</v>
      </c>
      <c r="O11" s="15">
        <f t="shared" ref="O11:O24" si="3">N11+10</f>
        <v>43323</v>
      </c>
      <c r="P11" s="15">
        <f t="shared" ref="P11:P24" si="4">O11+40</f>
        <v>43363</v>
      </c>
      <c r="Q11" s="15">
        <f t="shared" ref="Q11:Q24" si="5">P11+10</f>
        <v>43373</v>
      </c>
      <c r="R11" s="15">
        <f t="shared" ref="R11:R24" si="6">Q11+8</f>
        <v>43381</v>
      </c>
      <c r="S11" s="16" t="s">
        <v>27</v>
      </c>
      <c r="T11" s="15">
        <v>43405</v>
      </c>
      <c r="U11" s="17"/>
    </row>
    <row r="12" spans="1:21" x14ac:dyDescent="0.3">
      <c r="A12" s="12">
        <v>2</v>
      </c>
      <c r="B12" s="13">
        <v>1</v>
      </c>
      <c r="C12" s="44" t="s">
        <v>83</v>
      </c>
      <c r="D12" s="3">
        <v>800000</v>
      </c>
      <c r="E12" s="3">
        <v>250000</v>
      </c>
      <c r="F12" s="2">
        <v>1</v>
      </c>
      <c r="G12" s="2">
        <v>0</v>
      </c>
      <c r="H12" s="14" t="s">
        <v>43</v>
      </c>
      <c r="I12" s="14" t="s">
        <v>28</v>
      </c>
      <c r="J12" s="15"/>
      <c r="K12" s="15"/>
      <c r="L12" s="15"/>
      <c r="M12" s="15"/>
      <c r="N12" s="15">
        <v>43313</v>
      </c>
      <c r="O12" s="15">
        <f t="shared" si="3"/>
        <v>43323</v>
      </c>
      <c r="P12" s="15">
        <f t="shared" si="4"/>
        <v>43363</v>
      </c>
      <c r="Q12" s="15">
        <f t="shared" si="5"/>
        <v>43373</v>
      </c>
      <c r="R12" s="15">
        <f t="shared" si="6"/>
        <v>43381</v>
      </c>
      <c r="S12" s="16" t="s">
        <v>27</v>
      </c>
      <c r="T12" s="15">
        <v>43405</v>
      </c>
      <c r="U12" s="17"/>
    </row>
    <row r="13" spans="1:21" ht="20.399999999999999" x14ac:dyDescent="0.3">
      <c r="A13" s="12">
        <v>3</v>
      </c>
      <c r="B13" s="13">
        <v>1</v>
      </c>
      <c r="C13" s="44" t="s">
        <v>94</v>
      </c>
      <c r="D13" s="3">
        <v>7970000</v>
      </c>
      <c r="E13" s="3">
        <f>D13/3.2</f>
        <v>2490625</v>
      </c>
      <c r="F13" s="2">
        <v>1</v>
      </c>
      <c r="G13" s="2">
        <v>0</v>
      </c>
      <c r="H13" s="14" t="s">
        <v>29</v>
      </c>
      <c r="I13" s="14" t="s">
        <v>76</v>
      </c>
      <c r="J13" s="15"/>
      <c r="K13" s="15"/>
      <c r="L13" s="15"/>
      <c r="M13" s="15"/>
      <c r="N13" s="15">
        <v>43221</v>
      </c>
      <c r="O13" s="15"/>
      <c r="P13" s="15"/>
      <c r="Q13" s="15"/>
      <c r="R13" s="15"/>
      <c r="S13" s="16"/>
      <c r="T13" s="15">
        <v>43313</v>
      </c>
      <c r="U13" s="17"/>
    </row>
    <row r="14" spans="1:21" x14ac:dyDescent="0.3">
      <c r="A14" s="12">
        <v>4</v>
      </c>
      <c r="B14" s="13">
        <v>1</v>
      </c>
      <c r="C14" s="44" t="s">
        <v>95</v>
      </c>
      <c r="D14" s="3">
        <v>400000</v>
      </c>
      <c r="E14" s="3">
        <f>D14/3.2</f>
        <v>125000</v>
      </c>
      <c r="F14" s="2">
        <v>1</v>
      </c>
      <c r="G14" s="2">
        <v>0</v>
      </c>
      <c r="H14" s="14" t="s">
        <v>25</v>
      </c>
      <c r="I14" s="14" t="s">
        <v>28</v>
      </c>
      <c r="J14" s="15"/>
      <c r="K14" s="15"/>
      <c r="L14" s="15"/>
      <c r="M14" s="15"/>
      <c r="N14" s="15">
        <v>43313</v>
      </c>
      <c r="O14" s="15"/>
      <c r="P14" s="15"/>
      <c r="Q14" s="15"/>
      <c r="R14" s="15"/>
      <c r="S14" s="16"/>
      <c r="T14" s="15">
        <v>43405</v>
      </c>
      <c r="U14" s="17"/>
    </row>
    <row r="15" spans="1:21" ht="20.399999999999999" x14ac:dyDescent="0.3">
      <c r="A15" s="12">
        <v>5</v>
      </c>
      <c r="B15" s="45">
        <v>2</v>
      </c>
      <c r="C15" s="42" t="s">
        <v>84</v>
      </c>
      <c r="D15" s="38">
        <f>E15*3.2</f>
        <v>320000</v>
      </c>
      <c r="E15" s="38">
        <v>100000</v>
      </c>
      <c r="F15" s="46">
        <v>1</v>
      </c>
      <c r="G15" s="46">
        <v>0</v>
      </c>
      <c r="H15" s="47" t="s">
        <v>25</v>
      </c>
      <c r="I15" s="47" t="s">
        <v>76</v>
      </c>
      <c r="J15" s="15"/>
      <c r="K15" s="15"/>
      <c r="L15" s="15"/>
      <c r="M15" s="15"/>
      <c r="N15" s="15">
        <v>43253</v>
      </c>
      <c r="O15" s="15">
        <f t="shared" si="3"/>
        <v>43263</v>
      </c>
      <c r="P15" s="15">
        <f t="shared" si="4"/>
        <v>43303</v>
      </c>
      <c r="Q15" s="15">
        <f t="shared" si="5"/>
        <v>43313</v>
      </c>
      <c r="R15" s="15">
        <f t="shared" si="6"/>
        <v>43321</v>
      </c>
      <c r="S15" s="16" t="s">
        <v>27</v>
      </c>
      <c r="T15" s="15">
        <v>43314</v>
      </c>
      <c r="U15" s="17"/>
    </row>
    <row r="16" spans="1:21" ht="20.399999999999999" x14ac:dyDescent="0.3">
      <c r="A16" s="12">
        <v>6</v>
      </c>
      <c r="B16" s="45">
        <v>2</v>
      </c>
      <c r="C16" s="42" t="s">
        <v>112</v>
      </c>
      <c r="D16" s="38">
        <v>600000</v>
      </c>
      <c r="E16" s="38">
        <f t="shared" ref="E16:E21" si="7">D16/3.2</f>
        <v>187500</v>
      </c>
      <c r="F16" s="46">
        <v>1</v>
      </c>
      <c r="G16" s="46">
        <v>0</v>
      </c>
      <c r="H16" s="47" t="s">
        <v>29</v>
      </c>
      <c r="I16" s="47" t="s">
        <v>28</v>
      </c>
      <c r="J16" s="15"/>
      <c r="K16" s="15"/>
      <c r="L16" s="15"/>
      <c r="M16" s="15"/>
      <c r="N16" s="15">
        <v>43253</v>
      </c>
      <c r="O16" s="15">
        <f t="shared" si="3"/>
        <v>43263</v>
      </c>
      <c r="P16" s="15">
        <f t="shared" si="4"/>
        <v>43303</v>
      </c>
      <c r="Q16" s="15">
        <f t="shared" si="5"/>
        <v>43313</v>
      </c>
      <c r="R16" s="15">
        <f t="shared" si="6"/>
        <v>43321</v>
      </c>
      <c r="S16" s="16" t="s">
        <v>27</v>
      </c>
      <c r="T16" s="15">
        <v>43314</v>
      </c>
      <c r="U16" s="17"/>
    </row>
    <row r="17" spans="1:21" x14ac:dyDescent="0.3">
      <c r="A17" s="12">
        <v>7</v>
      </c>
      <c r="B17" s="45">
        <v>2</v>
      </c>
      <c r="C17" s="42" t="s">
        <v>114</v>
      </c>
      <c r="D17" s="38">
        <v>2100000</v>
      </c>
      <c r="E17" s="38">
        <f t="shared" si="7"/>
        <v>656250</v>
      </c>
      <c r="F17" s="46">
        <v>1</v>
      </c>
      <c r="G17" s="46">
        <v>0</v>
      </c>
      <c r="H17" s="47" t="s">
        <v>29</v>
      </c>
      <c r="I17" s="47" t="s">
        <v>28</v>
      </c>
      <c r="J17" s="15"/>
      <c r="K17" s="15"/>
      <c r="L17" s="15"/>
      <c r="M17" s="15"/>
      <c r="N17" s="15">
        <v>43253</v>
      </c>
      <c r="O17" s="15">
        <f t="shared" si="3"/>
        <v>43263</v>
      </c>
      <c r="P17" s="15">
        <f t="shared" si="4"/>
        <v>43303</v>
      </c>
      <c r="Q17" s="15">
        <f t="shared" si="5"/>
        <v>43313</v>
      </c>
      <c r="R17" s="15">
        <f t="shared" si="6"/>
        <v>43321</v>
      </c>
      <c r="S17" s="16" t="s">
        <v>27</v>
      </c>
      <c r="T17" s="15">
        <v>43314</v>
      </c>
      <c r="U17" s="17"/>
    </row>
    <row r="18" spans="1:21" ht="20.399999999999999" x14ac:dyDescent="0.3">
      <c r="A18" s="12">
        <v>8</v>
      </c>
      <c r="B18" s="45">
        <v>2</v>
      </c>
      <c r="C18" s="42" t="s">
        <v>103</v>
      </c>
      <c r="D18" s="38">
        <v>100000</v>
      </c>
      <c r="E18" s="38">
        <f t="shared" si="7"/>
        <v>31250</v>
      </c>
      <c r="F18" s="46">
        <v>1</v>
      </c>
      <c r="G18" s="46">
        <v>0</v>
      </c>
      <c r="H18" s="47" t="s">
        <v>25</v>
      </c>
      <c r="I18" s="47" t="s">
        <v>26</v>
      </c>
      <c r="J18" s="15"/>
      <c r="K18" s="15"/>
      <c r="L18" s="15"/>
      <c r="M18" s="15"/>
      <c r="N18" s="15">
        <v>43283</v>
      </c>
      <c r="O18" s="15">
        <f t="shared" si="3"/>
        <v>43293</v>
      </c>
      <c r="P18" s="15">
        <f t="shared" si="4"/>
        <v>43333</v>
      </c>
      <c r="Q18" s="15">
        <f t="shared" si="5"/>
        <v>43343</v>
      </c>
      <c r="R18" s="15">
        <f t="shared" si="6"/>
        <v>43351</v>
      </c>
      <c r="S18" s="16" t="s">
        <v>27</v>
      </c>
      <c r="T18" s="15">
        <v>43345</v>
      </c>
      <c r="U18" s="17"/>
    </row>
    <row r="19" spans="1:21" x14ac:dyDescent="0.3">
      <c r="A19" s="12">
        <v>9</v>
      </c>
      <c r="B19" s="45">
        <v>3</v>
      </c>
      <c r="C19" s="42" t="s">
        <v>85</v>
      </c>
      <c r="D19" s="38">
        <v>128128</v>
      </c>
      <c r="E19" s="38">
        <f t="shared" si="7"/>
        <v>40040</v>
      </c>
      <c r="F19" s="46">
        <v>1</v>
      </c>
      <c r="G19" s="46">
        <v>0</v>
      </c>
      <c r="H19" s="47" t="s">
        <v>25</v>
      </c>
      <c r="I19" s="47" t="s">
        <v>28</v>
      </c>
      <c r="J19" s="15">
        <v>42679</v>
      </c>
      <c r="K19" s="15">
        <f t="shared" si="0"/>
        <v>42689</v>
      </c>
      <c r="L19" s="15">
        <f t="shared" si="1"/>
        <v>42694</v>
      </c>
      <c r="M19" s="15">
        <f t="shared" si="2"/>
        <v>42724</v>
      </c>
      <c r="N19" s="15" t="s">
        <v>53</v>
      </c>
      <c r="O19" s="15" t="e">
        <f t="shared" si="3"/>
        <v>#VALUE!</v>
      </c>
      <c r="P19" s="15" t="e">
        <f t="shared" si="4"/>
        <v>#VALUE!</v>
      </c>
      <c r="Q19" s="15" t="e">
        <f t="shared" si="5"/>
        <v>#VALUE!</v>
      </c>
      <c r="R19" s="15" t="e">
        <f t="shared" si="6"/>
        <v>#VALUE!</v>
      </c>
      <c r="S19" s="16" t="s">
        <v>27</v>
      </c>
      <c r="T19" s="15">
        <v>43299</v>
      </c>
      <c r="U19" s="17"/>
    </row>
    <row r="20" spans="1:21" x14ac:dyDescent="0.3">
      <c r="A20" s="12">
        <v>10</v>
      </c>
      <c r="B20" s="45">
        <v>3</v>
      </c>
      <c r="C20" s="42" t="s">
        <v>86</v>
      </c>
      <c r="D20" s="38">
        <v>15000</v>
      </c>
      <c r="E20" s="38">
        <f t="shared" si="7"/>
        <v>4687.5</v>
      </c>
      <c r="F20" s="46">
        <v>1</v>
      </c>
      <c r="G20" s="46">
        <v>0</v>
      </c>
      <c r="H20" s="47" t="s">
        <v>54</v>
      </c>
      <c r="I20" s="47" t="s">
        <v>26</v>
      </c>
      <c r="J20" s="15"/>
      <c r="K20" s="15"/>
      <c r="L20" s="15"/>
      <c r="M20" s="15"/>
      <c r="N20" s="15">
        <v>43498</v>
      </c>
      <c r="O20" s="15">
        <f t="shared" si="3"/>
        <v>43508</v>
      </c>
      <c r="P20" s="15">
        <f t="shared" si="4"/>
        <v>43548</v>
      </c>
      <c r="Q20" s="15">
        <f t="shared" si="5"/>
        <v>43558</v>
      </c>
      <c r="R20" s="15">
        <f t="shared" si="6"/>
        <v>43566</v>
      </c>
      <c r="S20" s="16" t="s">
        <v>27</v>
      </c>
      <c r="T20" s="15">
        <v>43557</v>
      </c>
      <c r="U20" s="17"/>
    </row>
    <row r="21" spans="1:21" ht="20.399999999999999" x14ac:dyDescent="0.3">
      <c r="A21" s="12">
        <v>11</v>
      </c>
      <c r="B21" s="45">
        <v>3</v>
      </c>
      <c r="C21" s="42" t="s">
        <v>87</v>
      </c>
      <c r="D21" s="38">
        <v>84000</v>
      </c>
      <c r="E21" s="38">
        <f t="shared" si="7"/>
        <v>26250</v>
      </c>
      <c r="F21" s="46">
        <v>1</v>
      </c>
      <c r="G21" s="46">
        <v>0</v>
      </c>
      <c r="H21" s="47" t="s">
        <v>54</v>
      </c>
      <c r="I21" s="47" t="s">
        <v>26</v>
      </c>
      <c r="J21" s="15"/>
      <c r="K21" s="15"/>
      <c r="L21" s="15"/>
      <c r="M21" s="15"/>
      <c r="N21" s="15">
        <v>43467</v>
      </c>
      <c r="O21" s="15">
        <f t="shared" si="3"/>
        <v>43477</v>
      </c>
      <c r="P21" s="15">
        <f t="shared" si="4"/>
        <v>43517</v>
      </c>
      <c r="Q21" s="15">
        <f t="shared" si="5"/>
        <v>43527</v>
      </c>
      <c r="R21" s="15">
        <f t="shared" si="6"/>
        <v>43535</v>
      </c>
      <c r="S21" s="16" t="s">
        <v>27</v>
      </c>
      <c r="T21" s="15">
        <v>43526</v>
      </c>
      <c r="U21" s="17"/>
    </row>
    <row r="22" spans="1:21" ht="20.399999999999999" x14ac:dyDescent="0.3">
      <c r="A22" s="12">
        <v>12</v>
      </c>
      <c r="B22" s="45">
        <v>3</v>
      </c>
      <c r="C22" s="42" t="s">
        <v>88</v>
      </c>
      <c r="D22" s="38">
        <f>E22*3.2</f>
        <v>640000</v>
      </c>
      <c r="E22" s="38">
        <v>200000</v>
      </c>
      <c r="F22" s="46">
        <v>1</v>
      </c>
      <c r="G22" s="46">
        <v>0</v>
      </c>
      <c r="H22" s="47" t="s">
        <v>25</v>
      </c>
      <c r="I22" s="47" t="s">
        <v>26</v>
      </c>
      <c r="J22" s="15"/>
      <c r="K22" s="15"/>
      <c r="L22" s="15"/>
      <c r="M22" s="15"/>
      <c r="N22" s="15">
        <v>43771</v>
      </c>
      <c r="O22" s="15">
        <f t="shared" si="3"/>
        <v>43781</v>
      </c>
      <c r="P22" s="15">
        <f t="shared" si="4"/>
        <v>43821</v>
      </c>
      <c r="Q22" s="15">
        <f t="shared" si="5"/>
        <v>43831</v>
      </c>
      <c r="R22" s="15">
        <f t="shared" si="6"/>
        <v>43839</v>
      </c>
      <c r="S22" s="16" t="s">
        <v>27</v>
      </c>
      <c r="T22" s="15">
        <v>43832</v>
      </c>
      <c r="U22" s="17"/>
    </row>
    <row r="23" spans="1:21" x14ac:dyDescent="0.3">
      <c r="A23" s="12">
        <v>13</v>
      </c>
      <c r="B23" s="45">
        <v>3</v>
      </c>
      <c r="C23" s="42" t="s">
        <v>89</v>
      </c>
      <c r="D23" s="38">
        <f>E23*3.2</f>
        <v>640000</v>
      </c>
      <c r="E23" s="38">
        <v>200000</v>
      </c>
      <c r="F23" s="46">
        <v>1</v>
      </c>
      <c r="G23" s="46">
        <v>0</v>
      </c>
      <c r="H23" s="47" t="s">
        <v>25</v>
      </c>
      <c r="I23" s="47" t="s">
        <v>26</v>
      </c>
      <c r="J23" s="15"/>
      <c r="K23" s="15"/>
      <c r="L23" s="15"/>
      <c r="M23" s="15"/>
      <c r="N23" s="15">
        <v>43526</v>
      </c>
      <c r="O23" s="15">
        <f t="shared" si="3"/>
        <v>43536</v>
      </c>
      <c r="P23" s="15">
        <f t="shared" si="4"/>
        <v>43576</v>
      </c>
      <c r="Q23" s="15">
        <f t="shared" si="5"/>
        <v>43586</v>
      </c>
      <c r="R23" s="15">
        <f t="shared" si="6"/>
        <v>43594</v>
      </c>
      <c r="S23" s="16" t="s">
        <v>27</v>
      </c>
      <c r="T23" s="15">
        <v>43618</v>
      </c>
      <c r="U23" s="17"/>
    </row>
    <row r="24" spans="1:21" ht="20.399999999999999" x14ac:dyDescent="0.3">
      <c r="A24" s="12">
        <v>14</v>
      </c>
      <c r="B24" s="45">
        <v>2</v>
      </c>
      <c r="C24" s="42" t="s">
        <v>90</v>
      </c>
      <c r="D24" s="38">
        <f>E24*3.2</f>
        <v>160000</v>
      </c>
      <c r="E24" s="38">
        <v>50000</v>
      </c>
      <c r="F24" s="46">
        <v>1</v>
      </c>
      <c r="G24" s="46">
        <v>0</v>
      </c>
      <c r="H24" s="47" t="s">
        <v>25</v>
      </c>
      <c r="I24" s="47" t="s">
        <v>26</v>
      </c>
      <c r="J24" s="15"/>
      <c r="K24" s="15"/>
      <c r="L24" s="15"/>
      <c r="M24" s="15"/>
      <c r="N24" s="15">
        <v>43283</v>
      </c>
      <c r="O24" s="15">
        <f t="shared" si="3"/>
        <v>43293</v>
      </c>
      <c r="P24" s="15">
        <f t="shared" si="4"/>
        <v>43333</v>
      </c>
      <c r="Q24" s="15">
        <f t="shared" si="5"/>
        <v>43343</v>
      </c>
      <c r="R24" s="15">
        <f t="shared" si="6"/>
        <v>43351</v>
      </c>
      <c r="S24" s="16" t="s">
        <v>27</v>
      </c>
      <c r="T24" s="15">
        <v>43345</v>
      </c>
      <c r="U24" s="17"/>
    </row>
    <row r="25" spans="1:21" x14ac:dyDescent="0.3">
      <c r="A25" s="90" t="s">
        <v>31</v>
      </c>
      <c r="B25" s="91"/>
      <c r="C25" s="91"/>
      <c r="D25" s="18">
        <f>SUM(D11:D24)</f>
        <v>16044084.521739131</v>
      </c>
      <c r="E25" s="18">
        <f>SUM(E11:E24)</f>
        <v>5013776.4130434785</v>
      </c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8"/>
    </row>
    <row r="26" spans="1:21" x14ac:dyDescent="0.3">
      <c r="A26" s="105" t="s">
        <v>32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7"/>
    </row>
    <row r="27" spans="1:21" ht="20.399999999999999" x14ac:dyDescent="0.3">
      <c r="A27" s="12">
        <v>1</v>
      </c>
      <c r="B27" s="13">
        <v>1</v>
      </c>
      <c r="C27" s="34" t="s">
        <v>47</v>
      </c>
      <c r="D27" s="3">
        <f>+E27*3.2</f>
        <v>15000000</v>
      </c>
      <c r="E27" s="3">
        <v>4687500</v>
      </c>
      <c r="F27" s="2">
        <v>1</v>
      </c>
      <c r="G27" s="2">
        <v>0</v>
      </c>
      <c r="H27" s="14" t="s">
        <v>33</v>
      </c>
      <c r="I27" s="14" t="s">
        <v>44</v>
      </c>
      <c r="J27" s="15">
        <v>41932</v>
      </c>
      <c r="K27" s="15">
        <f>J27+10</f>
        <v>41942</v>
      </c>
      <c r="L27" s="15">
        <f>K27+20</f>
        <v>41962</v>
      </c>
      <c r="M27" s="15">
        <f>L27+30</f>
        <v>41992</v>
      </c>
      <c r="N27" s="15">
        <v>43221</v>
      </c>
      <c r="O27" s="15">
        <f t="shared" ref="O27:O58" si="8">N27+10</f>
        <v>43231</v>
      </c>
      <c r="P27" s="15">
        <f t="shared" ref="P27:P58" si="9">O27+40</f>
        <v>43271</v>
      </c>
      <c r="Q27" s="15">
        <f t="shared" ref="Q27:Q58" si="10">P27+10</f>
        <v>43281</v>
      </c>
      <c r="R27" s="15">
        <f t="shared" ref="R27:R58" si="11">Q27+8</f>
        <v>43289</v>
      </c>
      <c r="S27" s="16" t="s">
        <v>27</v>
      </c>
      <c r="T27" s="15">
        <v>43313</v>
      </c>
      <c r="U27" s="17"/>
    </row>
    <row r="28" spans="1:21" ht="20.399999999999999" x14ac:dyDescent="0.3">
      <c r="A28" s="12">
        <v>2</v>
      </c>
      <c r="B28" s="13">
        <v>1</v>
      </c>
      <c r="C28" s="34" t="s">
        <v>45</v>
      </c>
      <c r="D28" s="3">
        <f>+E28*3.2</f>
        <v>2500000</v>
      </c>
      <c r="E28" s="3">
        <v>781250</v>
      </c>
      <c r="F28" s="2">
        <v>1</v>
      </c>
      <c r="G28" s="2">
        <v>0</v>
      </c>
      <c r="H28" s="14" t="s">
        <v>33</v>
      </c>
      <c r="I28" s="14" t="s">
        <v>44</v>
      </c>
      <c r="J28" s="15">
        <v>41821</v>
      </c>
      <c r="K28" s="15">
        <f>J28+10</f>
        <v>41831</v>
      </c>
      <c r="L28" s="15">
        <f>K28+20</f>
        <v>41851</v>
      </c>
      <c r="M28" s="15">
        <f>L28+30</f>
        <v>41881</v>
      </c>
      <c r="N28" s="15">
        <v>43221</v>
      </c>
      <c r="O28" s="15">
        <f t="shared" si="8"/>
        <v>43231</v>
      </c>
      <c r="P28" s="15">
        <f t="shared" si="9"/>
        <v>43271</v>
      </c>
      <c r="Q28" s="15">
        <f t="shared" si="10"/>
        <v>43281</v>
      </c>
      <c r="R28" s="15">
        <f t="shared" si="11"/>
        <v>43289</v>
      </c>
      <c r="S28" s="16" t="s">
        <v>27</v>
      </c>
      <c r="T28" s="15">
        <v>43313</v>
      </c>
      <c r="U28" s="17"/>
    </row>
    <row r="29" spans="1:21" ht="20.399999999999999" x14ac:dyDescent="0.3">
      <c r="A29" s="12">
        <v>3</v>
      </c>
      <c r="B29" s="13">
        <v>1</v>
      </c>
      <c r="C29" s="34" t="s">
        <v>46</v>
      </c>
      <c r="D29" s="3">
        <f t="shared" ref="D29:D39" si="12">+E29*3.2</f>
        <v>2000000</v>
      </c>
      <c r="E29" s="3">
        <v>625000</v>
      </c>
      <c r="F29" s="2">
        <v>1</v>
      </c>
      <c r="G29" s="2">
        <v>0</v>
      </c>
      <c r="H29" s="14" t="s">
        <v>33</v>
      </c>
      <c r="I29" s="14" t="s">
        <v>44</v>
      </c>
      <c r="J29" s="15">
        <v>42768</v>
      </c>
      <c r="K29" s="15">
        <f>J29+20</f>
        <v>42788</v>
      </c>
      <c r="L29" s="15">
        <f t="shared" ref="L29" si="13">K29+5</f>
        <v>42793</v>
      </c>
      <c r="M29" s="15">
        <f t="shared" ref="M29:M41" si="14">L29+30</f>
        <v>42823</v>
      </c>
      <c r="N29" s="15">
        <v>43221</v>
      </c>
      <c r="O29" s="15">
        <f t="shared" si="8"/>
        <v>43231</v>
      </c>
      <c r="P29" s="15">
        <f t="shared" si="9"/>
        <v>43271</v>
      </c>
      <c r="Q29" s="15">
        <f t="shared" si="10"/>
        <v>43281</v>
      </c>
      <c r="R29" s="15">
        <f t="shared" si="11"/>
        <v>43289</v>
      </c>
      <c r="S29" s="16" t="s">
        <v>27</v>
      </c>
      <c r="T29" s="15">
        <v>43313</v>
      </c>
      <c r="U29" s="17"/>
    </row>
    <row r="30" spans="1:21" ht="20.399999999999999" x14ac:dyDescent="0.3">
      <c r="A30" s="12">
        <v>4</v>
      </c>
      <c r="B30" s="13">
        <v>1</v>
      </c>
      <c r="C30" s="34" t="s">
        <v>48</v>
      </c>
      <c r="D30" s="3">
        <f t="shared" si="12"/>
        <v>8250000</v>
      </c>
      <c r="E30" s="3">
        <v>2578125</v>
      </c>
      <c r="F30" s="2">
        <v>1</v>
      </c>
      <c r="G30" s="2">
        <v>0</v>
      </c>
      <c r="H30" s="14" t="s">
        <v>33</v>
      </c>
      <c r="I30" s="14" t="s">
        <v>44</v>
      </c>
      <c r="J30" s="15">
        <v>41932</v>
      </c>
      <c r="K30" s="15">
        <f>J30+10</f>
        <v>41942</v>
      </c>
      <c r="L30" s="15">
        <f>K30+20</f>
        <v>41962</v>
      </c>
      <c r="M30" s="15">
        <f>L30+30</f>
        <v>41992</v>
      </c>
      <c r="N30" s="15">
        <v>43586</v>
      </c>
      <c r="O30" s="15">
        <f t="shared" si="8"/>
        <v>43596</v>
      </c>
      <c r="P30" s="15">
        <f t="shared" si="9"/>
        <v>43636</v>
      </c>
      <c r="Q30" s="15">
        <f t="shared" si="10"/>
        <v>43646</v>
      </c>
      <c r="R30" s="15">
        <f t="shared" si="11"/>
        <v>43654</v>
      </c>
      <c r="S30" s="16" t="s">
        <v>27</v>
      </c>
      <c r="T30" s="15">
        <v>43678</v>
      </c>
      <c r="U30" s="17"/>
    </row>
    <row r="31" spans="1:21" ht="20.399999999999999" x14ac:dyDescent="0.3">
      <c r="A31" s="12">
        <v>5</v>
      </c>
      <c r="B31" s="13">
        <v>1</v>
      </c>
      <c r="C31" s="34" t="s">
        <v>45</v>
      </c>
      <c r="D31" s="3">
        <f t="shared" si="12"/>
        <v>2500000</v>
      </c>
      <c r="E31" s="3">
        <v>781250</v>
      </c>
      <c r="F31" s="2">
        <v>1</v>
      </c>
      <c r="G31" s="2">
        <v>0</v>
      </c>
      <c r="H31" s="14" t="s">
        <v>33</v>
      </c>
      <c r="I31" s="14" t="s">
        <v>44</v>
      </c>
      <c r="J31" s="15">
        <v>41821</v>
      </c>
      <c r="K31" s="15">
        <f>J31+10</f>
        <v>41831</v>
      </c>
      <c r="L31" s="15">
        <f>K31+20</f>
        <v>41851</v>
      </c>
      <c r="M31" s="15">
        <f>L31+30</f>
        <v>41881</v>
      </c>
      <c r="N31" s="15">
        <v>43586</v>
      </c>
      <c r="O31" s="15">
        <f t="shared" si="8"/>
        <v>43596</v>
      </c>
      <c r="P31" s="15">
        <f t="shared" si="9"/>
        <v>43636</v>
      </c>
      <c r="Q31" s="15">
        <f t="shared" si="10"/>
        <v>43646</v>
      </c>
      <c r="R31" s="15">
        <f t="shared" si="11"/>
        <v>43654</v>
      </c>
      <c r="S31" s="16" t="s">
        <v>27</v>
      </c>
      <c r="T31" s="15">
        <v>43678</v>
      </c>
      <c r="U31" s="17"/>
    </row>
    <row r="32" spans="1:21" ht="20.399999999999999" x14ac:dyDescent="0.3">
      <c r="A32" s="12">
        <v>6</v>
      </c>
      <c r="B32" s="13">
        <v>1</v>
      </c>
      <c r="C32" s="34" t="s">
        <v>49</v>
      </c>
      <c r="D32" s="3">
        <f t="shared" si="12"/>
        <v>1500000</v>
      </c>
      <c r="E32" s="3">
        <v>468750</v>
      </c>
      <c r="F32" s="2">
        <v>1</v>
      </c>
      <c r="G32" s="2">
        <v>0</v>
      </c>
      <c r="H32" s="14" t="s">
        <v>33</v>
      </c>
      <c r="I32" s="14" t="s">
        <v>44</v>
      </c>
      <c r="J32" s="15">
        <v>42768</v>
      </c>
      <c r="K32" s="15">
        <f>J32+20</f>
        <v>42788</v>
      </c>
      <c r="L32" s="15">
        <f t="shared" ref="L32" si="15">K32+5</f>
        <v>42793</v>
      </c>
      <c r="M32" s="15">
        <f t="shared" ref="M32" si="16">L32+30</f>
        <v>42823</v>
      </c>
      <c r="N32" s="15">
        <v>43586</v>
      </c>
      <c r="O32" s="15">
        <f t="shared" si="8"/>
        <v>43596</v>
      </c>
      <c r="P32" s="15">
        <f t="shared" si="9"/>
        <v>43636</v>
      </c>
      <c r="Q32" s="15">
        <f t="shared" si="10"/>
        <v>43646</v>
      </c>
      <c r="R32" s="15">
        <f t="shared" si="11"/>
        <v>43654</v>
      </c>
      <c r="S32" s="16" t="s">
        <v>27</v>
      </c>
      <c r="T32" s="15">
        <v>43678</v>
      </c>
      <c r="U32" s="17"/>
    </row>
    <row r="33" spans="1:21" ht="40.799999999999997" x14ac:dyDescent="0.3">
      <c r="A33" s="12">
        <v>7</v>
      </c>
      <c r="B33" s="13">
        <v>1</v>
      </c>
      <c r="C33" s="34" t="s">
        <v>96</v>
      </c>
      <c r="D33" s="3">
        <v>6547958.6799999997</v>
      </c>
      <c r="E33" s="3">
        <f>D33/3.2</f>
        <v>2046237.0874999999</v>
      </c>
      <c r="F33" s="2">
        <v>1</v>
      </c>
      <c r="G33" s="2">
        <v>0</v>
      </c>
      <c r="H33" s="14" t="s">
        <v>33</v>
      </c>
      <c r="I33" s="14" t="s">
        <v>44</v>
      </c>
      <c r="J33" s="15">
        <v>41821</v>
      </c>
      <c r="K33" s="15">
        <f t="shared" ref="K33:K41" si="17">J33+10</f>
        <v>41831</v>
      </c>
      <c r="L33" s="15">
        <f t="shared" ref="L33:L41" si="18">K33+20</f>
        <v>41851</v>
      </c>
      <c r="M33" s="15">
        <f t="shared" si="14"/>
        <v>41881</v>
      </c>
      <c r="N33" s="15">
        <v>43586</v>
      </c>
      <c r="O33" s="15">
        <f t="shared" si="8"/>
        <v>43596</v>
      </c>
      <c r="P33" s="15">
        <f t="shared" si="9"/>
        <v>43636</v>
      </c>
      <c r="Q33" s="15">
        <f t="shared" si="10"/>
        <v>43646</v>
      </c>
      <c r="R33" s="15">
        <f t="shared" si="11"/>
        <v>43654</v>
      </c>
      <c r="S33" s="16" t="s">
        <v>27</v>
      </c>
      <c r="T33" s="15">
        <v>43678</v>
      </c>
      <c r="U33" s="17"/>
    </row>
    <row r="34" spans="1:21" ht="20.399999999999999" x14ac:dyDescent="0.3">
      <c r="A34" s="12">
        <v>8</v>
      </c>
      <c r="B34" s="13">
        <v>1</v>
      </c>
      <c r="C34" s="34" t="s">
        <v>50</v>
      </c>
      <c r="D34" s="3">
        <f t="shared" si="12"/>
        <v>2084188.8</v>
      </c>
      <c r="E34" s="3">
        <v>651309</v>
      </c>
      <c r="F34" s="2">
        <v>1</v>
      </c>
      <c r="G34" s="2">
        <v>0</v>
      </c>
      <c r="H34" s="14" t="s">
        <v>33</v>
      </c>
      <c r="I34" s="14" t="s">
        <v>44</v>
      </c>
      <c r="J34" s="15">
        <v>41821</v>
      </c>
      <c r="K34" s="15">
        <f t="shared" si="17"/>
        <v>41831</v>
      </c>
      <c r="L34" s="15">
        <f t="shared" si="18"/>
        <v>41851</v>
      </c>
      <c r="M34" s="15">
        <f t="shared" si="14"/>
        <v>41881</v>
      </c>
      <c r="N34" s="15">
        <v>43313</v>
      </c>
      <c r="O34" s="15">
        <f t="shared" si="8"/>
        <v>43323</v>
      </c>
      <c r="P34" s="15">
        <f t="shared" si="9"/>
        <v>43363</v>
      </c>
      <c r="Q34" s="15">
        <f t="shared" si="10"/>
        <v>43373</v>
      </c>
      <c r="R34" s="15">
        <f t="shared" si="11"/>
        <v>43381</v>
      </c>
      <c r="S34" s="16" t="s">
        <v>27</v>
      </c>
      <c r="T34" s="15">
        <v>43405</v>
      </c>
      <c r="U34" s="17"/>
    </row>
    <row r="35" spans="1:21" ht="30.6" x14ac:dyDescent="0.3">
      <c r="A35" s="12">
        <v>9</v>
      </c>
      <c r="B35" s="13">
        <v>1</v>
      </c>
      <c r="C35" s="34" t="s">
        <v>97</v>
      </c>
      <c r="D35" s="3">
        <v>300000</v>
      </c>
      <c r="E35" s="3">
        <v>93750</v>
      </c>
      <c r="F35" s="2">
        <v>1</v>
      </c>
      <c r="G35" s="2">
        <v>0</v>
      </c>
      <c r="H35" s="14" t="s">
        <v>33</v>
      </c>
      <c r="I35" s="14" t="s">
        <v>44</v>
      </c>
      <c r="J35" s="15">
        <v>41791</v>
      </c>
      <c r="K35" s="15">
        <f t="shared" si="17"/>
        <v>41801</v>
      </c>
      <c r="L35" s="15">
        <f t="shared" si="18"/>
        <v>41821</v>
      </c>
      <c r="M35" s="15">
        <f t="shared" si="14"/>
        <v>41851</v>
      </c>
      <c r="N35" s="15">
        <v>43617</v>
      </c>
      <c r="O35" s="15">
        <f t="shared" si="8"/>
        <v>43627</v>
      </c>
      <c r="P35" s="15">
        <f t="shared" si="9"/>
        <v>43667</v>
      </c>
      <c r="Q35" s="15">
        <f t="shared" si="10"/>
        <v>43677</v>
      </c>
      <c r="R35" s="15">
        <f t="shared" si="11"/>
        <v>43685</v>
      </c>
      <c r="S35" s="16" t="s">
        <v>27</v>
      </c>
      <c r="T35" s="15">
        <v>43709</v>
      </c>
      <c r="U35" s="17"/>
    </row>
    <row r="36" spans="1:21" ht="20.399999999999999" x14ac:dyDescent="0.3">
      <c r="A36" s="12">
        <v>10</v>
      </c>
      <c r="B36" s="13">
        <v>1</v>
      </c>
      <c r="C36" s="34" t="s">
        <v>98</v>
      </c>
      <c r="D36" s="3">
        <f t="shared" si="12"/>
        <v>600000</v>
      </c>
      <c r="E36" s="3">
        <v>187500</v>
      </c>
      <c r="F36" s="2">
        <v>1</v>
      </c>
      <c r="G36" s="2">
        <v>0</v>
      </c>
      <c r="H36" s="14" t="s">
        <v>33</v>
      </c>
      <c r="I36" s="14" t="s">
        <v>44</v>
      </c>
      <c r="J36" s="15">
        <v>41791</v>
      </c>
      <c r="K36" s="15">
        <f t="shared" si="17"/>
        <v>41801</v>
      </c>
      <c r="L36" s="15">
        <f t="shared" si="18"/>
        <v>41821</v>
      </c>
      <c r="M36" s="15">
        <f t="shared" si="14"/>
        <v>41851</v>
      </c>
      <c r="N36" s="15">
        <v>43617</v>
      </c>
      <c r="O36" s="15">
        <f t="shared" si="8"/>
        <v>43627</v>
      </c>
      <c r="P36" s="15">
        <f t="shared" si="9"/>
        <v>43667</v>
      </c>
      <c r="Q36" s="15">
        <f t="shared" si="10"/>
        <v>43677</v>
      </c>
      <c r="R36" s="15">
        <f t="shared" si="11"/>
        <v>43685</v>
      </c>
      <c r="S36" s="16" t="s">
        <v>27</v>
      </c>
      <c r="T36" s="15">
        <v>43709</v>
      </c>
      <c r="U36" s="17"/>
    </row>
    <row r="37" spans="1:21" ht="20.399999999999999" x14ac:dyDescent="0.3">
      <c r="A37" s="12">
        <v>11</v>
      </c>
      <c r="B37" s="13">
        <v>1</v>
      </c>
      <c r="C37" s="34" t="s">
        <v>99</v>
      </c>
      <c r="D37" s="3">
        <v>451776</v>
      </c>
      <c r="E37" s="3">
        <f>D37/3.2</f>
        <v>141180</v>
      </c>
      <c r="F37" s="2">
        <v>1</v>
      </c>
      <c r="G37" s="2">
        <v>0</v>
      </c>
      <c r="H37" s="14" t="s">
        <v>34</v>
      </c>
      <c r="I37" s="14" t="s">
        <v>26</v>
      </c>
      <c r="J37" s="15"/>
      <c r="K37" s="15"/>
      <c r="L37" s="15"/>
      <c r="M37" s="15"/>
      <c r="N37" s="15">
        <v>43313</v>
      </c>
      <c r="O37" s="15">
        <f t="shared" si="8"/>
        <v>43323</v>
      </c>
      <c r="P37" s="15">
        <f t="shared" si="9"/>
        <v>43363</v>
      </c>
      <c r="Q37" s="15">
        <f t="shared" si="10"/>
        <v>43373</v>
      </c>
      <c r="R37" s="15">
        <f t="shared" si="11"/>
        <v>43381</v>
      </c>
      <c r="S37" s="16" t="s">
        <v>27</v>
      </c>
      <c r="T37" s="15">
        <v>44593</v>
      </c>
      <c r="U37" s="17"/>
    </row>
    <row r="38" spans="1:21" x14ac:dyDescent="0.3">
      <c r="A38" s="12">
        <v>12</v>
      </c>
      <c r="B38" s="13">
        <v>2</v>
      </c>
      <c r="C38" s="34" t="s">
        <v>77</v>
      </c>
      <c r="D38" s="3">
        <f t="shared" si="12"/>
        <v>1075200</v>
      </c>
      <c r="E38" s="3">
        <v>336000</v>
      </c>
      <c r="F38" s="2">
        <v>1</v>
      </c>
      <c r="G38" s="2">
        <v>0</v>
      </c>
      <c r="H38" s="14" t="s">
        <v>34</v>
      </c>
      <c r="I38" s="14" t="s">
        <v>26</v>
      </c>
      <c r="J38" s="15"/>
      <c r="K38" s="15"/>
      <c r="L38" s="15"/>
      <c r="M38" s="15"/>
      <c r="N38" s="15" t="s">
        <v>81</v>
      </c>
      <c r="O38" s="15"/>
      <c r="P38" s="15"/>
      <c r="Q38" s="15"/>
      <c r="R38" s="15"/>
      <c r="S38" s="16"/>
      <c r="T38" s="15" t="s">
        <v>80</v>
      </c>
      <c r="U38" s="17"/>
    </row>
    <row r="39" spans="1:21" ht="20.399999999999999" x14ac:dyDescent="0.3">
      <c r="A39" s="12">
        <v>13</v>
      </c>
      <c r="B39" s="13">
        <v>2</v>
      </c>
      <c r="C39" s="34" t="s">
        <v>113</v>
      </c>
      <c r="D39" s="3">
        <f t="shared" si="12"/>
        <v>339200</v>
      </c>
      <c r="E39" s="3">
        <v>106000</v>
      </c>
      <c r="F39" s="2">
        <v>0</v>
      </c>
      <c r="G39" s="2">
        <v>1</v>
      </c>
      <c r="H39" s="14" t="s">
        <v>33</v>
      </c>
      <c r="I39" s="14" t="s">
        <v>44</v>
      </c>
      <c r="J39" s="15"/>
      <c r="K39" s="15"/>
      <c r="L39" s="15"/>
      <c r="M39" s="15"/>
      <c r="N39" s="15" t="s">
        <v>79</v>
      </c>
      <c r="O39" s="15"/>
      <c r="P39" s="15"/>
      <c r="Q39" s="15"/>
      <c r="R39" s="15"/>
      <c r="S39" s="16"/>
      <c r="T39" s="15" t="s">
        <v>80</v>
      </c>
      <c r="U39" s="17"/>
    </row>
    <row r="40" spans="1:21" ht="20.399999999999999" x14ac:dyDescent="0.3">
      <c r="A40" s="12">
        <v>14</v>
      </c>
      <c r="B40" s="13">
        <v>2</v>
      </c>
      <c r="C40" s="34" t="s">
        <v>78</v>
      </c>
      <c r="D40" s="3">
        <v>300000</v>
      </c>
      <c r="E40" s="3">
        <f>D40/3.2</f>
        <v>93750</v>
      </c>
      <c r="F40" s="2">
        <v>0</v>
      </c>
      <c r="G40" s="2">
        <v>1</v>
      </c>
      <c r="H40" s="14" t="s">
        <v>33</v>
      </c>
      <c r="I40" s="14" t="s">
        <v>44</v>
      </c>
      <c r="J40" s="15"/>
      <c r="K40" s="15"/>
      <c r="L40" s="15"/>
      <c r="M40" s="15"/>
      <c r="N40" s="15">
        <v>43269</v>
      </c>
      <c r="O40" s="15"/>
      <c r="P40" s="15"/>
      <c r="Q40" s="15"/>
      <c r="R40" s="15"/>
      <c r="S40" s="16"/>
      <c r="T40" s="15" t="s">
        <v>56</v>
      </c>
      <c r="U40" s="17"/>
    </row>
    <row r="41" spans="1:21" ht="20.399999999999999" x14ac:dyDescent="0.3">
      <c r="A41" s="12">
        <v>15</v>
      </c>
      <c r="B41" s="13">
        <v>3</v>
      </c>
      <c r="C41" s="36" t="s">
        <v>55</v>
      </c>
      <c r="D41" s="38">
        <v>771472</v>
      </c>
      <c r="E41" s="38">
        <f t="shared" ref="E41:E58" si="19">D41/3.2</f>
        <v>241085</v>
      </c>
      <c r="F41" s="2">
        <v>1</v>
      </c>
      <c r="G41" s="2">
        <v>0</v>
      </c>
      <c r="H41" s="14" t="s">
        <v>33</v>
      </c>
      <c r="I41" s="14" t="s">
        <v>44</v>
      </c>
      <c r="J41" s="15">
        <v>41791</v>
      </c>
      <c r="K41" s="15">
        <f t="shared" si="17"/>
        <v>41801</v>
      </c>
      <c r="L41" s="15">
        <f t="shared" si="18"/>
        <v>41821</v>
      </c>
      <c r="M41" s="15">
        <f t="shared" si="14"/>
        <v>41851</v>
      </c>
      <c r="N41" s="15">
        <v>43266</v>
      </c>
      <c r="O41" s="15">
        <f t="shared" ref="O41" si="20">N41+10</f>
        <v>43276</v>
      </c>
      <c r="P41" s="15">
        <f t="shared" ref="P41" si="21">O41+40</f>
        <v>43316</v>
      </c>
      <c r="Q41" s="15">
        <f t="shared" ref="Q41" si="22">P41+10</f>
        <v>43326</v>
      </c>
      <c r="R41" s="15">
        <f t="shared" ref="R41" si="23">Q41+8</f>
        <v>43334</v>
      </c>
      <c r="S41" s="16" t="s">
        <v>27</v>
      </c>
      <c r="T41" s="15" t="s">
        <v>56</v>
      </c>
      <c r="U41" s="17"/>
    </row>
    <row r="42" spans="1:21" x14ac:dyDescent="0.3">
      <c r="A42" s="12">
        <v>16</v>
      </c>
      <c r="B42" s="13">
        <v>3</v>
      </c>
      <c r="C42" s="36" t="s">
        <v>59</v>
      </c>
      <c r="D42" s="3">
        <v>133705</v>
      </c>
      <c r="E42" s="3">
        <f t="shared" si="19"/>
        <v>41782.8125</v>
      </c>
      <c r="F42" s="2">
        <v>1</v>
      </c>
      <c r="G42" s="2">
        <v>0</v>
      </c>
      <c r="H42" s="14" t="s">
        <v>34</v>
      </c>
      <c r="I42" s="21" t="s">
        <v>26</v>
      </c>
      <c r="J42" s="15">
        <v>41810</v>
      </c>
      <c r="K42" s="15">
        <f>J42+10</f>
        <v>41820</v>
      </c>
      <c r="L42" s="15">
        <f>K42+20</f>
        <v>41840</v>
      </c>
      <c r="M42" s="15">
        <f>L42+30</f>
        <v>41870</v>
      </c>
      <c r="N42" s="15">
        <v>43266</v>
      </c>
      <c r="O42" s="15">
        <f t="shared" si="8"/>
        <v>43276</v>
      </c>
      <c r="P42" s="15">
        <f t="shared" si="9"/>
        <v>43316</v>
      </c>
      <c r="Q42" s="15">
        <f t="shared" si="10"/>
        <v>43326</v>
      </c>
      <c r="R42" s="15">
        <f t="shared" si="11"/>
        <v>43334</v>
      </c>
      <c r="S42" s="16" t="s">
        <v>27</v>
      </c>
      <c r="T42" s="15" t="s">
        <v>56</v>
      </c>
      <c r="U42" s="17"/>
    </row>
    <row r="43" spans="1:21" x14ac:dyDescent="0.3">
      <c r="A43" s="12">
        <v>17</v>
      </c>
      <c r="B43" s="13">
        <v>2</v>
      </c>
      <c r="C43" s="36" t="s">
        <v>104</v>
      </c>
      <c r="D43" s="3">
        <v>500000</v>
      </c>
      <c r="E43" s="3">
        <f>D43/3.2</f>
        <v>156250</v>
      </c>
      <c r="F43" s="2">
        <v>1</v>
      </c>
      <c r="G43" s="2">
        <v>0</v>
      </c>
      <c r="H43" s="14" t="s">
        <v>34</v>
      </c>
      <c r="I43" s="21" t="s">
        <v>26</v>
      </c>
      <c r="J43" s="15">
        <v>41810</v>
      </c>
      <c r="K43" s="15">
        <f>J43+10</f>
        <v>41820</v>
      </c>
      <c r="L43" s="15">
        <f>K43+20</f>
        <v>41840</v>
      </c>
      <c r="M43" s="15">
        <f>L43+30</f>
        <v>41870</v>
      </c>
      <c r="N43" s="15">
        <v>43266</v>
      </c>
      <c r="O43" s="15">
        <f t="shared" si="8"/>
        <v>43276</v>
      </c>
      <c r="P43" s="15">
        <f t="shared" si="9"/>
        <v>43316</v>
      </c>
      <c r="Q43" s="15">
        <f t="shared" si="10"/>
        <v>43326</v>
      </c>
      <c r="R43" s="15">
        <f t="shared" si="11"/>
        <v>43334</v>
      </c>
      <c r="S43" s="16" t="s">
        <v>27</v>
      </c>
      <c r="T43" s="15">
        <v>43435</v>
      </c>
      <c r="U43" s="17"/>
    </row>
    <row r="44" spans="1:21" x14ac:dyDescent="0.3">
      <c r="A44" s="12">
        <v>18</v>
      </c>
      <c r="B44" s="13">
        <v>2</v>
      </c>
      <c r="C44" s="36" t="s">
        <v>105</v>
      </c>
      <c r="D44" s="3">
        <v>21000</v>
      </c>
      <c r="E44" s="3">
        <f>D44/3.2</f>
        <v>6562.5</v>
      </c>
      <c r="F44" s="2">
        <v>1</v>
      </c>
      <c r="G44" s="2">
        <v>0</v>
      </c>
      <c r="H44" s="14" t="s">
        <v>34</v>
      </c>
      <c r="I44" s="21" t="s">
        <v>26</v>
      </c>
      <c r="J44" s="15">
        <v>41810</v>
      </c>
      <c r="K44" s="15">
        <f>J44+10</f>
        <v>41820</v>
      </c>
      <c r="L44" s="15">
        <f>K44+20</f>
        <v>41840</v>
      </c>
      <c r="M44" s="15">
        <f>L44+30</f>
        <v>41870</v>
      </c>
      <c r="N44" s="15">
        <v>43266</v>
      </c>
      <c r="O44" s="15">
        <f t="shared" si="8"/>
        <v>43276</v>
      </c>
      <c r="P44" s="15">
        <f t="shared" si="9"/>
        <v>43316</v>
      </c>
      <c r="Q44" s="15">
        <f t="shared" si="10"/>
        <v>43326</v>
      </c>
      <c r="R44" s="15">
        <f t="shared" si="11"/>
        <v>43334</v>
      </c>
      <c r="S44" s="16" t="s">
        <v>27</v>
      </c>
      <c r="T44" s="15">
        <v>43435</v>
      </c>
      <c r="U44" s="17"/>
    </row>
    <row r="45" spans="1:21" x14ac:dyDescent="0.3">
      <c r="A45" s="12">
        <v>19</v>
      </c>
      <c r="B45" s="13">
        <v>3</v>
      </c>
      <c r="C45" s="34" t="s">
        <v>63</v>
      </c>
      <c r="D45" s="3">
        <v>495144</v>
      </c>
      <c r="E45" s="3">
        <f t="shared" si="19"/>
        <v>154732.5</v>
      </c>
      <c r="F45" s="2">
        <v>1</v>
      </c>
      <c r="G45" s="2">
        <v>0</v>
      </c>
      <c r="H45" s="14" t="s">
        <v>34</v>
      </c>
      <c r="I45" s="14" t="s">
        <v>26</v>
      </c>
      <c r="J45" s="15">
        <v>42226</v>
      </c>
      <c r="K45" s="15">
        <f>J45+20</f>
        <v>42246</v>
      </c>
      <c r="L45" s="15">
        <f t="shared" ref="L45:L47" si="24">K45+5</f>
        <v>42251</v>
      </c>
      <c r="M45" s="15">
        <f t="shared" ref="M45:M47" si="25">L45+30</f>
        <v>42281</v>
      </c>
      <c r="N45" s="15">
        <v>43480</v>
      </c>
      <c r="O45" s="15">
        <f t="shared" si="8"/>
        <v>43490</v>
      </c>
      <c r="P45" s="15">
        <f t="shared" si="9"/>
        <v>43530</v>
      </c>
      <c r="Q45" s="15">
        <f t="shared" si="10"/>
        <v>43540</v>
      </c>
      <c r="R45" s="15">
        <f t="shared" si="11"/>
        <v>43548</v>
      </c>
      <c r="S45" s="16" t="s">
        <v>27</v>
      </c>
      <c r="T45" s="15">
        <v>43543</v>
      </c>
      <c r="U45" s="17"/>
    </row>
    <row r="46" spans="1:21" ht="20.399999999999999" x14ac:dyDescent="0.3">
      <c r="A46" s="12">
        <v>20</v>
      </c>
      <c r="B46" s="13">
        <v>3</v>
      </c>
      <c r="C46" s="34" t="s">
        <v>65</v>
      </c>
      <c r="D46" s="3">
        <v>798000</v>
      </c>
      <c r="E46" s="3">
        <f t="shared" si="19"/>
        <v>249375</v>
      </c>
      <c r="F46" s="2">
        <v>1</v>
      </c>
      <c r="G46" s="2">
        <v>0</v>
      </c>
      <c r="H46" s="14" t="s">
        <v>33</v>
      </c>
      <c r="I46" s="14" t="s">
        <v>44</v>
      </c>
      <c r="J46" s="15">
        <v>42309</v>
      </c>
      <c r="K46" s="15">
        <f>J46+20</f>
        <v>42329</v>
      </c>
      <c r="L46" s="15">
        <f t="shared" si="24"/>
        <v>42334</v>
      </c>
      <c r="M46" s="15">
        <f t="shared" si="25"/>
        <v>42364</v>
      </c>
      <c r="N46" s="15">
        <v>43419</v>
      </c>
      <c r="O46" s="15">
        <f t="shared" si="8"/>
        <v>43429</v>
      </c>
      <c r="P46" s="15">
        <f t="shared" si="9"/>
        <v>43469</v>
      </c>
      <c r="Q46" s="15">
        <f t="shared" si="10"/>
        <v>43479</v>
      </c>
      <c r="R46" s="15">
        <f t="shared" si="11"/>
        <v>43487</v>
      </c>
      <c r="S46" s="16" t="s">
        <v>27</v>
      </c>
      <c r="T46" s="15">
        <v>43484</v>
      </c>
      <c r="U46" s="17"/>
    </row>
    <row r="47" spans="1:21" ht="20.399999999999999" x14ac:dyDescent="0.3">
      <c r="A47" s="12">
        <v>21</v>
      </c>
      <c r="B47" s="13">
        <v>3</v>
      </c>
      <c r="C47" s="36" t="s">
        <v>66</v>
      </c>
      <c r="D47" s="3">
        <v>1269000</v>
      </c>
      <c r="E47" s="3">
        <f t="shared" si="19"/>
        <v>396562.5</v>
      </c>
      <c r="F47" s="2">
        <v>1</v>
      </c>
      <c r="G47" s="2">
        <v>0</v>
      </c>
      <c r="H47" s="14" t="s">
        <v>33</v>
      </c>
      <c r="I47" s="14" t="s">
        <v>44</v>
      </c>
      <c r="J47" s="15">
        <v>42403</v>
      </c>
      <c r="K47" s="15">
        <f>J47+20</f>
        <v>42423</v>
      </c>
      <c r="L47" s="15">
        <f t="shared" si="24"/>
        <v>42428</v>
      </c>
      <c r="M47" s="15">
        <f t="shared" si="25"/>
        <v>42458</v>
      </c>
      <c r="N47" s="15">
        <v>43419</v>
      </c>
      <c r="O47" s="15">
        <f t="shared" si="8"/>
        <v>43429</v>
      </c>
      <c r="P47" s="15">
        <f t="shared" si="9"/>
        <v>43469</v>
      </c>
      <c r="Q47" s="15">
        <f t="shared" si="10"/>
        <v>43479</v>
      </c>
      <c r="R47" s="15">
        <f t="shared" si="11"/>
        <v>43487</v>
      </c>
      <c r="S47" s="16" t="s">
        <v>27</v>
      </c>
      <c r="T47" s="15">
        <v>43484</v>
      </c>
      <c r="U47" s="17"/>
    </row>
    <row r="48" spans="1:21" x14ac:dyDescent="0.3">
      <c r="A48" s="12">
        <v>22</v>
      </c>
      <c r="B48" s="13">
        <v>3</v>
      </c>
      <c r="C48" s="36" t="s">
        <v>67</v>
      </c>
      <c r="D48" s="3">
        <v>236000</v>
      </c>
      <c r="E48" s="3">
        <f t="shared" si="19"/>
        <v>73750</v>
      </c>
      <c r="F48" s="2">
        <v>1</v>
      </c>
      <c r="G48" s="2">
        <v>0</v>
      </c>
      <c r="H48" s="14" t="s">
        <v>34</v>
      </c>
      <c r="I48" s="14" t="s">
        <v>26</v>
      </c>
      <c r="J48" s="15"/>
      <c r="K48" s="15"/>
      <c r="L48" s="15"/>
      <c r="M48" s="15"/>
      <c r="N48" s="15">
        <v>43419</v>
      </c>
      <c r="O48" s="15">
        <f t="shared" si="8"/>
        <v>43429</v>
      </c>
      <c r="P48" s="15">
        <f t="shared" si="9"/>
        <v>43469</v>
      </c>
      <c r="Q48" s="15">
        <f t="shared" si="10"/>
        <v>43479</v>
      </c>
      <c r="R48" s="15">
        <f t="shared" si="11"/>
        <v>43487</v>
      </c>
      <c r="S48" s="16" t="s">
        <v>27</v>
      </c>
      <c r="T48" s="15">
        <v>43484</v>
      </c>
      <c r="U48" s="17"/>
    </row>
    <row r="49" spans="1:21" x14ac:dyDescent="0.3">
      <c r="A49" s="12">
        <v>23</v>
      </c>
      <c r="B49" s="13">
        <v>3</v>
      </c>
      <c r="C49" s="36" t="s">
        <v>68</v>
      </c>
      <c r="D49" s="3">
        <v>292500</v>
      </c>
      <c r="E49" s="3">
        <f t="shared" si="19"/>
        <v>91406.25</v>
      </c>
      <c r="F49" s="2">
        <v>0</v>
      </c>
      <c r="G49" s="2">
        <v>1</v>
      </c>
      <c r="H49" s="14" t="s">
        <v>34</v>
      </c>
      <c r="I49" s="14" t="s">
        <v>26</v>
      </c>
      <c r="J49" s="15"/>
      <c r="K49" s="15"/>
      <c r="L49" s="15"/>
      <c r="M49" s="15"/>
      <c r="N49" s="15">
        <v>43723</v>
      </c>
      <c r="O49" s="15">
        <f t="shared" si="8"/>
        <v>43733</v>
      </c>
      <c r="P49" s="15">
        <f t="shared" si="9"/>
        <v>43773</v>
      </c>
      <c r="Q49" s="15">
        <f t="shared" si="10"/>
        <v>43783</v>
      </c>
      <c r="R49" s="15">
        <f t="shared" si="11"/>
        <v>43791</v>
      </c>
      <c r="S49" s="16" t="s">
        <v>27</v>
      </c>
      <c r="T49" s="15">
        <v>43788</v>
      </c>
      <c r="U49" s="17"/>
    </row>
    <row r="50" spans="1:21" ht="30.6" x14ac:dyDescent="0.3">
      <c r="A50" s="12">
        <v>24</v>
      </c>
      <c r="B50" s="13">
        <v>3</v>
      </c>
      <c r="C50" s="36" t="s">
        <v>69</v>
      </c>
      <c r="D50" s="3">
        <v>1132775</v>
      </c>
      <c r="E50" s="3">
        <f t="shared" si="19"/>
        <v>353992.1875</v>
      </c>
      <c r="F50" s="2">
        <v>1</v>
      </c>
      <c r="G50" s="2">
        <v>0</v>
      </c>
      <c r="H50" s="14" t="s">
        <v>33</v>
      </c>
      <c r="I50" s="14" t="s">
        <v>44</v>
      </c>
      <c r="J50" s="15"/>
      <c r="K50" s="15"/>
      <c r="L50" s="15"/>
      <c r="M50" s="15"/>
      <c r="N50" s="15">
        <v>43419</v>
      </c>
      <c r="O50" s="15">
        <f t="shared" si="8"/>
        <v>43429</v>
      </c>
      <c r="P50" s="15">
        <f t="shared" si="9"/>
        <v>43469</v>
      </c>
      <c r="Q50" s="15">
        <f t="shared" si="10"/>
        <v>43479</v>
      </c>
      <c r="R50" s="15">
        <f t="shared" si="11"/>
        <v>43487</v>
      </c>
      <c r="S50" s="16" t="s">
        <v>27</v>
      </c>
      <c r="T50" s="15">
        <v>43484</v>
      </c>
      <c r="U50" s="56" t="s">
        <v>70</v>
      </c>
    </row>
    <row r="51" spans="1:21" ht="20.399999999999999" x14ac:dyDescent="0.3">
      <c r="A51" s="12">
        <v>25</v>
      </c>
      <c r="B51" s="13">
        <v>2</v>
      </c>
      <c r="C51" s="36" t="s">
        <v>69</v>
      </c>
      <c r="D51" s="3">
        <v>30000</v>
      </c>
      <c r="E51" s="3">
        <f t="shared" si="19"/>
        <v>9375</v>
      </c>
      <c r="F51" s="2">
        <v>1</v>
      </c>
      <c r="G51" s="2">
        <v>0</v>
      </c>
      <c r="H51" s="14" t="s">
        <v>33</v>
      </c>
      <c r="I51" s="14" t="s">
        <v>44</v>
      </c>
      <c r="J51" s="15"/>
      <c r="K51" s="15"/>
      <c r="L51" s="15"/>
      <c r="M51" s="15"/>
      <c r="N51" s="15">
        <v>43419</v>
      </c>
      <c r="O51" s="15">
        <f t="shared" si="8"/>
        <v>43429</v>
      </c>
      <c r="P51" s="15">
        <f t="shared" si="9"/>
        <v>43469</v>
      </c>
      <c r="Q51" s="15">
        <f t="shared" si="10"/>
        <v>43479</v>
      </c>
      <c r="R51" s="15">
        <f t="shared" si="11"/>
        <v>43487</v>
      </c>
      <c r="S51" s="16" t="s">
        <v>27</v>
      </c>
      <c r="T51" s="15">
        <v>43484</v>
      </c>
      <c r="U51" s="17"/>
    </row>
    <row r="52" spans="1:21" ht="16.5" customHeight="1" x14ac:dyDescent="0.3">
      <c r="A52" s="12">
        <v>26</v>
      </c>
      <c r="B52" s="13">
        <v>2</v>
      </c>
      <c r="C52" s="36" t="s">
        <v>108</v>
      </c>
      <c r="D52" s="3">
        <v>6000</v>
      </c>
      <c r="E52" s="3">
        <f t="shared" si="19"/>
        <v>1875</v>
      </c>
      <c r="F52" s="2">
        <v>1</v>
      </c>
      <c r="G52" s="2">
        <v>0</v>
      </c>
      <c r="H52" s="14" t="s">
        <v>33</v>
      </c>
      <c r="I52" s="14" t="s">
        <v>44</v>
      </c>
      <c r="J52" s="15"/>
      <c r="K52" s="15"/>
      <c r="L52" s="15"/>
      <c r="M52" s="15"/>
      <c r="N52" s="15">
        <v>43235</v>
      </c>
      <c r="O52" s="15">
        <f t="shared" si="8"/>
        <v>43245</v>
      </c>
      <c r="P52" s="15">
        <f t="shared" si="9"/>
        <v>43285</v>
      </c>
      <c r="Q52" s="15">
        <f t="shared" si="10"/>
        <v>43295</v>
      </c>
      <c r="R52" s="15">
        <f t="shared" si="11"/>
        <v>43303</v>
      </c>
      <c r="S52" s="16" t="s">
        <v>27</v>
      </c>
      <c r="T52" s="15">
        <v>43604</v>
      </c>
      <c r="U52" s="17"/>
    </row>
    <row r="53" spans="1:21" ht="18" customHeight="1" x14ac:dyDescent="0.3">
      <c r="A53" s="12">
        <v>27</v>
      </c>
      <c r="B53" s="13">
        <v>3</v>
      </c>
      <c r="C53" s="36" t="s">
        <v>71</v>
      </c>
      <c r="D53" s="3">
        <v>636000</v>
      </c>
      <c r="E53" s="3">
        <f t="shared" si="19"/>
        <v>198750</v>
      </c>
      <c r="F53" s="2">
        <v>1</v>
      </c>
      <c r="G53" s="2">
        <v>0</v>
      </c>
      <c r="H53" s="14" t="s">
        <v>33</v>
      </c>
      <c r="I53" s="14" t="s">
        <v>44</v>
      </c>
      <c r="J53" s="15"/>
      <c r="K53" s="15"/>
      <c r="L53" s="15"/>
      <c r="M53" s="15"/>
      <c r="N53" s="15">
        <v>43419</v>
      </c>
      <c r="O53" s="15">
        <f t="shared" si="8"/>
        <v>43429</v>
      </c>
      <c r="P53" s="15">
        <f t="shared" si="9"/>
        <v>43469</v>
      </c>
      <c r="Q53" s="15">
        <f t="shared" si="10"/>
        <v>43479</v>
      </c>
      <c r="R53" s="15">
        <f t="shared" si="11"/>
        <v>43487</v>
      </c>
      <c r="S53" s="16" t="s">
        <v>27</v>
      </c>
      <c r="T53" s="15">
        <v>43484</v>
      </c>
      <c r="U53" s="17"/>
    </row>
    <row r="54" spans="1:21" x14ac:dyDescent="0.3">
      <c r="A54" s="12">
        <v>28</v>
      </c>
      <c r="B54" s="13">
        <v>3</v>
      </c>
      <c r="C54" s="36" t="s">
        <v>72</v>
      </c>
      <c r="D54" s="3">
        <v>84000</v>
      </c>
      <c r="E54" s="3">
        <f t="shared" si="19"/>
        <v>26250</v>
      </c>
      <c r="F54" s="2">
        <v>1</v>
      </c>
      <c r="G54" s="2">
        <v>0</v>
      </c>
      <c r="H54" s="14" t="s">
        <v>34</v>
      </c>
      <c r="I54" s="14" t="s">
        <v>26</v>
      </c>
      <c r="J54" s="15"/>
      <c r="K54" s="15"/>
      <c r="L54" s="15"/>
      <c r="M54" s="15"/>
      <c r="N54" s="15">
        <v>43419</v>
      </c>
      <c r="O54" s="15">
        <f t="shared" si="8"/>
        <v>43429</v>
      </c>
      <c r="P54" s="15">
        <f t="shared" si="9"/>
        <v>43469</v>
      </c>
      <c r="Q54" s="15">
        <f t="shared" si="10"/>
        <v>43479</v>
      </c>
      <c r="R54" s="15">
        <f t="shared" si="11"/>
        <v>43487</v>
      </c>
      <c r="S54" s="16" t="s">
        <v>27</v>
      </c>
      <c r="T54" s="15">
        <v>43484</v>
      </c>
      <c r="U54" s="17"/>
    </row>
    <row r="55" spans="1:21" ht="20.399999999999999" x14ac:dyDescent="0.3">
      <c r="A55" s="12">
        <v>29</v>
      </c>
      <c r="B55" s="13">
        <v>3</v>
      </c>
      <c r="C55" s="36" t="s">
        <v>91</v>
      </c>
      <c r="D55" s="3">
        <v>6152947</v>
      </c>
      <c r="E55" s="3">
        <f t="shared" si="19"/>
        <v>1922795.9375</v>
      </c>
      <c r="F55" s="2">
        <v>1</v>
      </c>
      <c r="G55" s="2">
        <v>0</v>
      </c>
      <c r="H55" s="14" t="s">
        <v>33</v>
      </c>
      <c r="I55" s="14" t="s">
        <v>44</v>
      </c>
      <c r="J55" s="15"/>
      <c r="K55" s="15"/>
      <c r="L55" s="15"/>
      <c r="M55" s="15"/>
      <c r="N55" s="15">
        <v>43511</v>
      </c>
      <c r="O55" s="15">
        <f t="shared" si="8"/>
        <v>43521</v>
      </c>
      <c r="P55" s="15">
        <f t="shared" si="9"/>
        <v>43561</v>
      </c>
      <c r="Q55" s="15">
        <f t="shared" si="10"/>
        <v>43571</v>
      </c>
      <c r="R55" s="15">
        <f t="shared" si="11"/>
        <v>43579</v>
      </c>
      <c r="S55" s="16" t="s">
        <v>27</v>
      </c>
      <c r="T55" s="15">
        <v>43604</v>
      </c>
      <c r="U55" s="17"/>
    </row>
    <row r="56" spans="1:21" ht="20.399999999999999" x14ac:dyDescent="0.3">
      <c r="A56" s="12">
        <v>30</v>
      </c>
      <c r="B56" s="13">
        <v>2</v>
      </c>
      <c r="C56" s="36" t="s">
        <v>107</v>
      </c>
      <c r="D56" s="3">
        <v>30000</v>
      </c>
      <c r="E56" s="3">
        <f t="shared" si="19"/>
        <v>9375</v>
      </c>
      <c r="F56" s="2">
        <v>1</v>
      </c>
      <c r="G56" s="2">
        <v>0</v>
      </c>
      <c r="H56" s="14" t="s">
        <v>33</v>
      </c>
      <c r="I56" s="14" t="s">
        <v>44</v>
      </c>
      <c r="J56" s="15"/>
      <c r="K56" s="15"/>
      <c r="L56" s="15"/>
      <c r="M56" s="15"/>
      <c r="N56" s="15">
        <v>43235</v>
      </c>
      <c r="O56" s="15">
        <f t="shared" si="8"/>
        <v>43245</v>
      </c>
      <c r="P56" s="15">
        <f t="shared" si="9"/>
        <v>43285</v>
      </c>
      <c r="Q56" s="15">
        <f t="shared" si="10"/>
        <v>43295</v>
      </c>
      <c r="R56" s="15">
        <f t="shared" si="11"/>
        <v>43303</v>
      </c>
      <c r="S56" s="16" t="s">
        <v>27</v>
      </c>
      <c r="T56" s="15">
        <v>43604</v>
      </c>
      <c r="U56" s="17"/>
    </row>
    <row r="57" spans="1:21" ht="20.399999999999999" x14ac:dyDescent="0.3">
      <c r="A57" s="12">
        <v>31</v>
      </c>
      <c r="B57" s="13">
        <v>2</v>
      </c>
      <c r="C57" s="36" t="s">
        <v>110</v>
      </c>
      <c r="D57" s="3">
        <v>100000</v>
      </c>
      <c r="E57" s="3">
        <f t="shared" si="19"/>
        <v>31250</v>
      </c>
      <c r="F57" s="2">
        <v>1</v>
      </c>
      <c r="G57" s="2">
        <v>0</v>
      </c>
      <c r="H57" s="14" t="s">
        <v>33</v>
      </c>
      <c r="I57" s="14" t="s">
        <v>44</v>
      </c>
      <c r="J57" s="15"/>
      <c r="K57" s="15"/>
      <c r="L57" s="15"/>
      <c r="M57" s="15"/>
      <c r="N57" s="15">
        <v>43235</v>
      </c>
      <c r="O57" s="15">
        <f t="shared" si="8"/>
        <v>43245</v>
      </c>
      <c r="P57" s="15">
        <f t="shared" si="9"/>
        <v>43285</v>
      </c>
      <c r="Q57" s="15">
        <f t="shared" si="10"/>
        <v>43295</v>
      </c>
      <c r="R57" s="15">
        <f t="shared" si="11"/>
        <v>43303</v>
      </c>
      <c r="S57" s="16" t="s">
        <v>27</v>
      </c>
      <c r="T57" s="15">
        <v>43453</v>
      </c>
      <c r="U57" s="17"/>
    </row>
    <row r="58" spans="1:21" ht="20.399999999999999" x14ac:dyDescent="0.3">
      <c r="A58" s="12">
        <v>32</v>
      </c>
      <c r="B58" s="13">
        <v>2</v>
      </c>
      <c r="C58" s="36" t="s">
        <v>106</v>
      </c>
      <c r="D58" s="3">
        <v>200000</v>
      </c>
      <c r="E58" s="3">
        <f t="shared" si="19"/>
        <v>62500</v>
      </c>
      <c r="F58" s="2">
        <v>1</v>
      </c>
      <c r="G58" s="2">
        <v>0</v>
      </c>
      <c r="H58" s="14" t="s">
        <v>33</v>
      </c>
      <c r="I58" s="14" t="s">
        <v>44</v>
      </c>
      <c r="J58" s="15"/>
      <c r="K58" s="15"/>
      <c r="L58" s="15"/>
      <c r="M58" s="15"/>
      <c r="N58" s="15">
        <v>43235</v>
      </c>
      <c r="O58" s="15">
        <f t="shared" si="8"/>
        <v>43245</v>
      </c>
      <c r="P58" s="15">
        <f t="shared" si="9"/>
        <v>43285</v>
      </c>
      <c r="Q58" s="15">
        <f t="shared" si="10"/>
        <v>43295</v>
      </c>
      <c r="R58" s="15">
        <f t="shared" si="11"/>
        <v>43303</v>
      </c>
      <c r="S58" s="16" t="s">
        <v>27</v>
      </c>
      <c r="T58" s="15">
        <v>43604</v>
      </c>
      <c r="U58" s="17"/>
    </row>
    <row r="59" spans="1:21" x14ac:dyDescent="0.3">
      <c r="A59" s="90" t="s">
        <v>35</v>
      </c>
      <c r="B59" s="91"/>
      <c r="C59" s="91"/>
      <c r="D59" s="18">
        <f>SUM(D27:D58)</f>
        <v>56336866.479999997</v>
      </c>
      <c r="E59" s="18">
        <f>SUM(E27:E58)</f>
        <v>17605270.774999999</v>
      </c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8"/>
    </row>
    <row r="60" spans="1:21" ht="16.5" customHeight="1" x14ac:dyDescent="0.3">
      <c r="A60" s="105" t="s">
        <v>36</v>
      </c>
      <c r="B60" s="106"/>
      <c r="C60" s="106"/>
      <c r="D60" s="106"/>
      <c r="E60" s="106"/>
      <c r="F60" s="106"/>
      <c r="G60" s="106"/>
      <c r="H60" s="106"/>
      <c r="I60" s="106"/>
      <c r="J60" s="106"/>
      <c r="K60" s="106"/>
      <c r="L60" s="106"/>
      <c r="M60" s="106"/>
      <c r="N60" s="106"/>
      <c r="O60" s="106"/>
      <c r="P60" s="106"/>
      <c r="Q60" s="106"/>
      <c r="R60" s="106"/>
      <c r="S60" s="106"/>
      <c r="T60" s="106"/>
      <c r="U60" s="107"/>
    </row>
    <row r="61" spans="1:21" ht="19.5" customHeight="1" x14ac:dyDescent="0.3">
      <c r="A61" s="22">
        <v>1</v>
      </c>
      <c r="B61" s="23">
        <v>1</v>
      </c>
      <c r="C61" s="34" t="s">
        <v>100</v>
      </c>
      <c r="D61" s="3">
        <v>55120</v>
      </c>
      <c r="E61" s="59">
        <v>17225</v>
      </c>
      <c r="F61" s="2">
        <v>0</v>
      </c>
      <c r="G61" s="2">
        <v>1</v>
      </c>
      <c r="H61" s="14" t="s">
        <v>51</v>
      </c>
      <c r="I61" s="21" t="s">
        <v>44</v>
      </c>
      <c r="J61" s="21"/>
      <c r="K61" s="21"/>
      <c r="L61" s="21"/>
      <c r="M61" s="21"/>
      <c r="N61" s="15">
        <v>43266</v>
      </c>
      <c r="O61" s="15">
        <f t="shared" ref="O61:O62" si="26">N61+10</f>
        <v>43276</v>
      </c>
      <c r="P61" s="15">
        <f t="shared" ref="P61:P62" si="27">O61+40</f>
        <v>43316</v>
      </c>
      <c r="Q61" s="15">
        <f t="shared" ref="Q61:Q62" si="28">P61+10</f>
        <v>43326</v>
      </c>
      <c r="R61" s="15">
        <f t="shared" ref="R61:R62" si="29">Q61+8</f>
        <v>43334</v>
      </c>
      <c r="S61" s="16" t="s">
        <v>27</v>
      </c>
      <c r="T61" s="15">
        <v>43435</v>
      </c>
      <c r="U61" s="25"/>
    </row>
    <row r="62" spans="1:21" ht="20.399999999999999" x14ac:dyDescent="0.3">
      <c r="A62" s="22">
        <v>2</v>
      </c>
      <c r="B62" s="23">
        <v>2</v>
      </c>
      <c r="C62" s="42" t="s">
        <v>109</v>
      </c>
      <c r="D62" s="38">
        <v>5636363</v>
      </c>
      <c r="E62" s="43">
        <f>D62/3.2</f>
        <v>1761363.4375</v>
      </c>
      <c r="F62" s="2">
        <v>0</v>
      </c>
      <c r="G62" s="2">
        <v>1</v>
      </c>
      <c r="H62" s="14" t="s">
        <v>51</v>
      </c>
      <c r="I62" s="21" t="s">
        <v>44</v>
      </c>
      <c r="J62" s="21"/>
      <c r="K62" s="21"/>
      <c r="L62" s="21"/>
      <c r="M62" s="21"/>
      <c r="N62" s="15">
        <v>43235</v>
      </c>
      <c r="O62" s="15">
        <f t="shared" si="26"/>
        <v>43245</v>
      </c>
      <c r="P62" s="15">
        <f t="shared" si="27"/>
        <v>43285</v>
      </c>
      <c r="Q62" s="15">
        <f t="shared" si="28"/>
        <v>43295</v>
      </c>
      <c r="R62" s="15">
        <f t="shared" si="29"/>
        <v>43303</v>
      </c>
      <c r="S62" s="16" t="s">
        <v>27</v>
      </c>
      <c r="T62" s="15">
        <v>43435</v>
      </c>
      <c r="U62" s="25"/>
    </row>
    <row r="63" spans="1:21" ht="20.399999999999999" x14ac:dyDescent="0.3">
      <c r="A63" s="22">
        <v>3</v>
      </c>
      <c r="B63" s="23">
        <v>2</v>
      </c>
      <c r="C63" s="42" t="s">
        <v>111</v>
      </c>
      <c r="D63" s="38">
        <f>E63*3.2</f>
        <v>1152000</v>
      </c>
      <c r="E63" s="43">
        <v>360000</v>
      </c>
      <c r="F63" s="2">
        <v>1</v>
      </c>
      <c r="G63" s="2">
        <v>0</v>
      </c>
      <c r="H63" s="14" t="s">
        <v>51</v>
      </c>
      <c r="I63" s="21" t="s">
        <v>44</v>
      </c>
      <c r="J63" s="21"/>
      <c r="K63" s="21"/>
      <c r="L63" s="21"/>
      <c r="M63" s="21"/>
      <c r="N63" s="15">
        <v>43296</v>
      </c>
      <c r="O63" s="15">
        <f>N63+10</f>
        <v>43306</v>
      </c>
      <c r="P63" s="15">
        <f>O63+40</f>
        <v>43346</v>
      </c>
      <c r="Q63" s="15">
        <f>P63+10</f>
        <v>43356</v>
      </c>
      <c r="R63" s="15">
        <f>Q63+8</f>
        <v>43364</v>
      </c>
      <c r="S63" s="16" t="s">
        <v>27</v>
      </c>
      <c r="T63" s="15">
        <v>43435</v>
      </c>
      <c r="U63" s="25"/>
    </row>
    <row r="64" spans="1:21" ht="20.399999999999999" x14ac:dyDescent="0.3">
      <c r="A64" s="22">
        <v>4</v>
      </c>
      <c r="B64" s="23">
        <v>3</v>
      </c>
      <c r="C64" s="34" t="s">
        <v>57</v>
      </c>
      <c r="D64" s="3">
        <v>902385</v>
      </c>
      <c r="E64" s="3">
        <f>D64/3.2</f>
        <v>281995.3125</v>
      </c>
      <c r="F64" s="2">
        <v>1</v>
      </c>
      <c r="G64" s="2">
        <v>0</v>
      </c>
      <c r="H64" s="24" t="s">
        <v>34</v>
      </c>
      <c r="I64" s="21" t="s">
        <v>26</v>
      </c>
      <c r="J64" s="21"/>
      <c r="K64" s="21"/>
      <c r="L64" s="21"/>
      <c r="M64" s="21"/>
      <c r="N64" s="15">
        <v>43266</v>
      </c>
      <c r="O64" s="15">
        <f>N64+10</f>
        <v>43276</v>
      </c>
      <c r="P64" s="15">
        <f>O64+40</f>
        <v>43316</v>
      </c>
      <c r="Q64" s="15">
        <f>P64+10</f>
        <v>43326</v>
      </c>
      <c r="R64" s="15">
        <f>Q64+8</f>
        <v>43334</v>
      </c>
      <c r="S64" s="16" t="s">
        <v>27</v>
      </c>
      <c r="T64" s="15" t="s">
        <v>56</v>
      </c>
      <c r="U64" s="25"/>
    </row>
    <row r="65" spans="1:21" ht="20.399999999999999" x14ac:dyDescent="0.3">
      <c r="A65" s="22">
        <v>5</v>
      </c>
      <c r="B65" s="23">
        <v>3</v>
      </c>
      <c r="C65" s="36" t="s">
        <v>73</v>
      </c>
      <c r="D65" s="3">
        <v>2263722</v>
      </c>
      <c r="E65" s="3">
        <f>D65/3.2</f>
        <v>707413.125</v>
      </c>
      <c r="F65" s="2">
        <v>0</v>
      </c>
      <c r="G65" s="2">
        <v>1</v>
      </c>
      <c r="H65" s="14" t="s">
        <v>40</v>
      </c>
      <c r="I65" s="21" t="s">
        <v>26</v>
      </c>
      <c r="J65" s="21"/>
      <c r="K65" s="21"/>
      <c r="L65" s="21"/>
      <c r="M65" s="21"/>
      <c r="N65" s="15">
        <v>43845</v>
      </c>
      <c r="O65" s="15">
        <f t="shared" ref="O65:O66" si="30">N65+10</f>
        <v>43855</v>
      </c>
      <c r="P65" s="15">
        <f t="shared" ref="P65:P66" si="31">O65+40</f>
        <v>43895</v>
      </c>
      <c r="Q65" s="15">
        <f t="shared" ref="Q65:Q66" si="32">P65+10</f>
        <v>43905</v>
      </c>
      <c r="R65" s="15">
        <f t="shared" ref="R65:R66" si="33">Q65+8</f>
        <v>43913</v>
      </c>
      <c r="S65" s="16" t="s">
        <v>27</v>
      </c>
      <c r="T65" s="15">
        <v>44640</v>
      </c>
      <c r="U65" s="25"/>
    </row>
    <row r="66" spans="1:21" ht="20.399999999999999" x14ac:dyDescent="0.3">
      <c r="A66" s="22">
        <v>6</v>
      </c>
      <c r="B66" s="23">
        <v>3</v>
      </c>
      <c r="C66" s="34" t="s">
        <v>74</v>
      </c>
      <c r="D66" s="3">
        <f>E66*3.2</f>
        <v>640000</v>
      </c>
      <c r="E66" s="3">
        <v>200000</v>
      </c>
      <c r="F66" s="2">
        <v>1</v>
      </c>
      <c r="G66" s="2">
        <v>0</v>
      </c>
      <c r="H66" s="14" t="s">
        <v>51</v>
      </c>
      <c r="I66" s="21" t="s">
        <v>44</v>
      </c>
      <c r="J66" s="21"/>
      <c r="K66" s="21"/>
      <c r="L66" s="21"/>
      <c r="M66" s="21"/>
      <c r="N66" s="15">
        <v>43266</v>
      </c>
      <c r="O66" s="15">
        <f t="shared" si="30"/>
        <v>43276</v>
      </c>
      <c r="P66" s="15">
        <f t="shared" si="31"/>
        <v>43316</v>
      </c>
      <c r="Q66" s="15">
        <f t="shared" si="32"/>
        <v>43326</v>
      </c>
      <c r="R66" s="15">
        <f t="shared" si="33"/>
        <v>43334</v>
      </c>
      <c r="S66" s="16" t="s">
        <v>27</v>
      </c>
      <c r="T66" s="15" t="s">
        <v>75</v>
      </c>
      <c r="U66" s="25"/>
    </row>
    <row r="67" spans="1:21" x14ac:dyDescent="0.3">
      <c r="A67" s="90" t="s">
        <v>37</v>
      </c>
      <c r="B67" s="91"/>
      <c r="C67" s="91"/>
      <c r="D67" s="18">
        <f>SUM(D61:D66)</f>
        <v>10649590</v>
      </c>
      <c r="E67" s="18">
        <f>SUM(E61:E66)</f>
        <v>3327996.875</v>
      </c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8"/>
    </row>
    <row r="68" spans="1:21" x14ac:dyDescent="0.3">
      <c r="A68" s="105" t="s">
        <v>38</v>
      </c>
      <c r="B68" s="106"/>
      <c r="C68" s="106"/>
      <c r="D68" s="106"/>
      <c r="E68" s="106"/>
      <c r="F68" s="106"/>
      <c r="G68" s="106"/>
      <c r="H68" s="106"/>
      <c r="I68" s="106"/>
      <c r="J68" s="106"/>
      <c r="K68" s="106"/>
      <c r="L68" s="106"/>
      <c r="M68" s="106"/>
      <c r="N68" s="106"/>
      <c r="O68" s="106"/>
      <c r="P68" s="106"/>
      <c r="Q68" s="106"/>
      <c r="R68" s="106"/>
      <c r="S68" s="106"/>
      <c r="T68" s="106"/>
      <c r="U68" s="107"/>
    </row>
    <row r="69" spans="1:21" x14ac:dyDescent="0.3">
      <c r="A69" s="12">
        <v>1</v>
      </c>
      <c r="B69" s="23">
        <v>1</v>
      </c>
      <c r="C69" s="44" t="s">
        <v>52</v>
      </c>
      <c r="D69" s="3">
        <v>34554000</v>
      </c>
      <c r="E69" s="3">
        <v>10798000</v>
      </c>
      <c r="F69" s="2">
        <v>1</v>
      </c>
      <c r="G69" s="2">
        <v>0</v>
      </c>
      <c r="H69" s="21" t="s">
        <v>39</v>
      </c>
      <c r="I69" s="21" t="s">
        <v>28</v>
      </c>
      <c r="J69" s="15">
        <v>42096</v>
      </c>
      <c r="K69" s="15">
        <f>J69+20</f>
        <v>42116</v>
      </c>
      <c r="L69" s="15">
        <f>K69+5</f>
        <v>42121</v>
      </c>
      <c r="M69" s="15">
        <f t="shared" ref="M69" si="34">L69+30</f>
        <v>42151</v>
      </c>
      <c r="N69" s="15">
        <v>43661</v>
      </c>
      <c r="O69" s="15">
        <f t="shared" ref="O69:O77" si="35">N69+10</f>
        <v>43671</v>
      </c>
      <c r="P69" s="15">
        <f t="shared" ref="P69:P77" si="36">O69+40</f>
        <v>43711</v>
      </c>
      <c r="Q69" s="15">
        <f t="shared" ref="Q69:Q77" si="37">P69+10</f>
        <v>43721</v>
      </c>
      <c r="R69" s="15">
        <f t="shared" ref="R69:R77" si="38">Q69+8</f>
        <v>43729</v>
      </c>
      <c r="S69" s="16" t="s">
        <v>27</v>
      </c>
      <c r="T69" s="15">
        <v>43739</v>
      </c>
      <c r="U69" s="29"/>
    </row>
    <row r="70" spans="1:21" ht="30.6" x14ac:dyDescent="0.3">
      <c r="A70" s="12">
        <v>2</v>
      </c>
      <c r="B70" s="23">
        <v>1</v>
      </c>
      <c r="C70" s="44" t="s">
        <v>101</v>
      </c>
      <c r="D70" s="3">
        <v>2000000</v>
      </c>
      <c r="E70" s="3">
        <v>625000</v>
      </c>
      <c r="F70" s="2">
        <v>1</v>
      </c>
      <c r="G70" s="2">
        <v>0</v>
      </c>
      <c r="H70" s="21" t="s">
        <v>34</v>
      </c>
      <c r="I70" s="21" t="s">
        <v>28</v>
      </c>
      <c r="J70" s="15"/>
      <c r="K70" s="15"/>
      <c r="L70" s="15"/>
      <c r="M70" s="15"/>
      <c r="N70" s="15">
        <v>43344</v>
      </c>
      <c r="O70" s="15">
        <f t="shared" si="35"/>
        <v>43354</v>
      </c>
      <c r="P70" s="15">
        <f t="shared" si="36"/>
        <v>43394</v>
      </c>
      <c r="Q70" s="15">
        <f t="shared" si="37"/>
        <v>43404</v>
      </c>
      <c r="R70" s="15">
        <f t="shared" si="38"/>
        <v>43412</v>
      </c>
      <c r="S70" s="16" t="s">
        <v>27</v>
      </c>
      <c r="T70" s="15">
        <v>43435</v>
      </c>
      <c r="U70" s="29"/>
    </row>
    <row r="71" spans="1:21" ht="16.5" customHeight="1" x14ac:dyDescent="0.3">
      <c r="A71" s="12">
        <v>3</v>
      </c>
      <c r="B71" s="23">
        <v>3</v>
      </c>
      <c r="C71" s="34" t="s">
        <v>92</v>
      </c>
      <c r="D71" s="3">
        <v>5250000</v>
      </c>
      <c r="E71" s="3">
        <f t="shared" ref="E71:E77" si="39">D71/3.2</f>
        <v>1640625</v>
      </c>
      <c r="F71" s="2">
        <v>1</v>
      </c>
      <c r="G71" s="2">
        <v>0</v>
      </c>
      <c r="H71" s="14" t="s">
        <v>39</v>
      </c>
      <c r="I71" s="21" t="s">
        <v>28</v>
      </c>
      <c r="J71" s="15">
        <v>42096</v>
      </c>
      <c r="K71" s="15">
        <f>J71+20</f>
        <v>42116</v>
      </c>
      <c r="L71" s="15">
        <f>K71+5</f>
        <v>42121</v>
      </c>
      <c r="M71" s="15">
        <f>L71+30</f>
        <v>42151</v>
      </c>
      <c r="N71" s="15">
        <v>43484</v>
      </c>
      <c r="O71" s="15">
        <f t="shared" si="35"/>
        <v>43494</v>
      </c>
      <c r="P71" s="15">
        <f t="shared" si="36"/>
        <v>43534</v>
      </c>
      <c r="Q71" s="15">
        <f t="shared" si="37"/>
        <v>43544</v>
      </c>
      <c r="R71" s="15">
        <f t="shared" si="38"/>
        <v>43552</v>
      </c>
      <c r="S71" s="16" t="s">
        <v>30</v>
      </c>
      <c r="T71" s="15" t="s">
        <v>58</v>
      </c>
      <c r="U71" s="29"/>
    </row>
    <row r="72" spans="1:21" ht="18.600000000000001" customHeight="1" x14ac:dyDescent="0.3">
      <c r="A72" s="12">
        <v>4</v>
      </c>
      <c r="B72" s="23">
        <v>3</v>
      </c>
      <c r="C72" s="34" t="s">
        <v>60</v>
      </c>
      <c r="D72" s="3">
        <v>566447</v>
      </c>
      <c r="E72" s="3">
        <f t="shared" si="39"/>
        <v>177014.6875</v>
      </c>
      <c r="F72" s="2">
        <v>1</v>
      </c>
      <c r="G72" s="2">
        <v>0</v>
      </c>
      <c r="H72" s="14" t="s">
        <v>34</v>
      </c>
      <c r="I72" s="21" t="s">
        <v>26</v>
      </c>
      <c r="J72" s="15"/>
      <c r="K72" s="15"/>
      <c r="L72" s="15"/>
      <c r="M72" s="15"/>
      <c r="N72" s="15">
        <v>43252</v>
      </c>
      <c r="O72" s="15">
        <f t="shared" si="35"/>
        <v>43262</v>
      </c>
      <c r="P72" s="15">
        <f t="shared" si="36"/>
        <v>43302</v>
      </c>
      <c r="Q72" s="15">
        <f t="shared" si="37"/>
        <v>43312</v>
      </c>
      <c r="R72" s="15">
        <f t="shared" si="38"/>
        <v>43320</v>
      </c>
      <c r="S72" s="16" t="s">
        <v>27</v>
      </c>
      <c r="T72" s="15">
        <v>43344</v>
      </c>
      <c r="U72" s="29"/>
    </row>
    <row r="73" spans="1:21" x14ac:dyDescent="0.3">
      <c r="A73" s="12">
        <v>5</v>
      </c>
      <c r="B73" s="23">
        <v>3</v>
      </c>
      <c r="C73" s="36" t="s">
        <v>61</v>
      </c>
      <c r="D73" s="3">
        <v>1881000</v>
      </c>
      <c r="E73" s="3">
        <f t="shared" si="39"/>
        <v>587812.5</v>
      </c>
      <c r="F73" s="2">
        <v>1</v>
      </c>
      <c r="G73" s="2">
        <v>0</v>
      </c>
      <c r="H73" s="14" t="s">
        <v>34</v>
      </c>
      <c r="I73" s="21" t="s">
        <v>26</v>
      </c>
      <c r="J73" s="15"/>
      <c r="K73" s="15"/>
      <c r="L73" s="15"/>
      <c r="M73" s="15"/>
      <c r="N73" s="15">
        <v>43849</v>
      </c>
      <c r="O73" s="15">
        <f t="shared" si="35"/>
        <v>43859</v>
      </c>
      <c r="P73" s="15">
        <f t="shared" si="36"/>
        <v>43899</v>
      </c>
      <c r="Q73" s="15">
        <f t="shared" si="37"/>
        <v>43909</v>
      </c>
      <c r="R73" s="15">
        <f t="shared" si="38"/>
        <v>43917</v>
      </c>
      <c r="S73" s="16" t="s">
        <v>30</v>
      </c>
      <c r="T73" s="15">
        <v>43910</v>
      </c>
      <c r="U73" s="29"/>
    </row>
    <row r="74" spans="1:21" ht="20.399999999999999" customHeight="1" x14ac:dyDescent="0.3">
      <c r="A74" s="12">
        <v>6</v>
      </c>
      <c r="B74" s="23">
        <v>3</v>
      </c>
      <c r="C74" s="36" t="s">
        <v>62</v>
      </c>
      <c r="D74" s="3">
        <v>1388104</v>
      </c>
      <c r="E74" s="3">
        <f t="shared" si="39"/>
        <v>433782.5</v>
      </c>
      <c r="F74" s="2">
        <v>1</v>
      </c>
      <c r="G74" s="2">
        <v>0</v>
      </c>
      <c r="H74" s="14" t="s">
        <v>34</v>
      </c>
      <c r="I74" s="21" t="s">
        <v>26</v>
      </c>
      <c r="J74" s="15"/>
      <c r="K74" s="15"/>
      <c r="L74" s="15"/>
      <c r="M74" s="15"/>
      <c r="N74" s="15">
        <v>43484</v>
      </c>
      <c r="O74" s="15">
        <f t="shared" si="35"/>
        <v>43494</v>
      </c>
      <c r="P74" s="15">
        <f t="shared" si="36"/>
        <v>43534</v>
      </c>
      <c r="Q74" s="15">
        <f t="shared" si="37"/>
        <v>43544</v>
      </c>
      <c r="R74" s="15">
        <f t="shared" si="38"/>
        <v>43552</v>
      </c>
      <c r="S74" s="16" t="s">
        <v>30</v>
      </c>
      <c r="T74" s="15">
        <v>43544</v>
      </c>
      <c r="U74" s="29"/>
    </row>
    <row r="75" spans="1:21" x14ac:dyDescent="0.3">
      <c r="A75" s="12">
        <v>7</v>
      </c>
      <c r="B75" s="23">
        <v>3</v>
      </c>
      <c r="C75" s="36" t="s">
        <v>64</v>
      </c>
      <c r="D75" s="3">
        <v>10395783</v>
      </c>
      <c r="E75" s="3">
        <f t="shared" si="39"/>
        <v>3248682.1875</v>
      </c>
      <c r="F75" s="2">
        <v>1</v>
      </c>
      <c r="G75" s="2">
        <v>0</v>
      </c>
      <c r="H75" s="14" t="s">
        <v>39</v>
      </c>
      <c r="I75" s="21" t="s">
        <v>26</v>
      </c>
      <c r="J75" s="15"/>
      <c r="K75" s="15"/>
      <c r="L75" s="15"/>
      <c r="M75" s="15"/>
      <c r="N75" s="15">
        <v>44215</v>
      </c>
      <c r="O75" s="15">
        <f t="shared" si="35"/>
        <v>44225</v>
      </c>
      <c r="P75" s="15">
        <f t="shared" si="36"/>
        <v>44265</v>
      </c>
      <c r="Q75" s="15">
        <f t="shared" si="37"/>
        <v>44275</v>
      </c>
      <c r="R75" s="15">
        <f t="shared" si="38"/>
        <v>44283</v>
      </c>
      <c r="S75" s="16" t="s">
        <v>30</v>
      </c>
      <c r="T75" s="15">
        <v>44306</v>
      </c>
      <c r="U75" s="29"/>
    </row>
    <row r="76" spans="1:21" x14ac:dyDescent="0.3">
      <c r="A76" s="12">
        <v>8</v>
      </c>
      <c r="B76" s="23">
        <v>3</v>
      </c>
      <c r="C76" s="36" t="s">
        <v>93</v>
      </c>
      <c r="D76" s="3">
        <v>3400000</v>
      </c>
      <c r="E76" s="3">
        <f t="shared" si="39"/>
        <v>1062500</v>
      </c>
      <c r="F76" s="2">
        <v>1</v>
      </c>
      <c r="G76" s="2">
        <v>0</v>
      </c>
      <c r="H76" s="14" t="s">
        <v>39</v>
      </c>
      <c r="I76" s="21" t="s">
        <v>26</v>
      </c>
      <c r="J76" s="15"/>
      <c r="K76" s="15"/>
      <c r="L76" s="15"/>
      <c r="M76" s="15"/>
      <c r="N76" s="15">
        <v>43849</v>
      </c>
      <c r="O76" s="15">
        <f t="shared" si="35"/>
        <v>43859</v>
      </c>
      <c r="P76" s="15">
        <f t="shared" si="36"/>
        <v>43899</v>
      </c>
      <c r="Q76" s="15">
        <f t="shared" si="37"/>
        <v>43909</v>
      </c>
      <c r="R76" s="15">
        <f t="shared" si="38"/>
        <v>43917</v>
      </c>
      <c r="S76" s="16" t="s">
        <v>30</v>
      </c>
      <c r="T76" s="15">
        <v>43941</v>
      </c>
      <c r="U76" s="29"/>
    </row>
    <row r="77" spans="1:21" x14ac:dyDescent="0.3">
      <c r="A77" s="12">
        <v>9</v>
      </c>
      <c r="B77" s="23">
        <v>2</v>
      </c>
      <c r="C77" s="36" t="s">
        <v>115</v>
      </c>
      <c r="D77" s="3">
        <v>4000000</v>
      </c>
      <c r="E77" s="3">
        <f t="shared" si="39"/>
        <v>1250000</v>
      </c>
      <c r="F77" s="2">
        <v>1</v>
      </c>
      <c r="G77" s="2">
        <v>0</v>
      </c>
      <c r="H77" s="14" t="s">
        <v>39</v>
      </c>
      <c r="I77" s="21" t="s">
        <v>26</v>
      </c>
      <c r="J77" s="15"/>
      <c r="K77" s="15"/>
      <c r="L77" s="15"/>
      <c r="M77" s="15"/>
      <c r="N77" s="15">
        <v>43239</v>
      </c>
      <c r="O77" s="15">
        <f t="shared" si="35"/>
        <v>43249</v>
      </c>
      <c r="P77" s="15">
        <f t="shared" si="36"/>
        <v>43289</v>
      </c>
      <c r="Q77" s="15">
        <f t="shared" si="37"/>
        <v>43299</v>
      </c>
      <c r="R77" s="15">
        <f t="shared" si="38"/>
        <v>43307</v>
      </c>
      <c r="S77" s="16" t="s">
        <v>30</v>
      </c>
      <c r="T77" s="15">
        <v>43636</v>
      </c>
      <c r="U77" s="29"/>
    </row>
    <row r="78" spans="1:21" x14ac:dyDescent="0.3">
      <c r="A78" s="90" t="s">
        <v>41</v>
      </c>
      <c r="B78" s="91"/>
      <c r="C78" s="91"/>
      <c r="D78" s="18">
        <f>SUM(D69:D77)</f>
        <v>63435334</v>
      </c>
      <c r="E78" s="18">
        <f>SUM(E69:E77)</f>
        <v>19823416.875</v>
      </c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8"/>
    </row>
    <row r="79" spans="1:21" ht="15" thickBot="1" x14ac:dyDescent="0.35">
      <c r="A79" s="83" t="s">
        <v>42</v>
      </c>
      <c r="B79" s="84"/>
      <c r="C79" s="84"/>
      <c r="D79" s="30">
        <f>D78+D67+D59+D25</f>
        <v>146465875.00173911</v>
      </c>
      <c r="E79" s="30">
        <f>E78+E67+E59+E25</f>
        <v>45770460.938043475</v>
      </c>
      <c r="F79" s="31"/>
      <c r="G79" s="31"/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4"/>
    </row>
    <row r="80" spans="1:21" x14ac:dyDescent="0.3">
      <c r="A80" s="50"/>
      <c r="B80" s="50"/>
      <c r="C80" s="50"/>
      <c r="D80" s="51"/>
      <c r="E80" s="52"/>
      <c r="F80" s="50"/>
      <c r="G80" s="50"/>
      <c r="H80" s="50"/>
      <c r="I80" s="50"/>
      <c r="J80" s="53"/>
      <c r="K80" s="53"/>
      <c r="L80" s="53"/>
      <c r="M80" s="53"/>
      <c r="N80" s="50"/>
      <c r="O80" s="53"/>
      <c r="P80" s="53"/>
      <c r="Q80" s="53"/>
      <c r="R80" s="53"/>
      <c r="S80" s="50"/>
      <c r="T80" s="50"/>
    </row>
    <row r="81" spans="1:20" x14ac:dyDescent="0.3">
      <c r="A81" s="54"/>
      <c r="B81" s="54"/>
      <c r="C81" s="54"/>
      <c r="D81" s="55"/>
      <c r="E81" s="55"/>
      <c r="F81" s="54"/>
      <c r="G81" s="54"/>
      <c r="H81" s="54"/>
      <c r="I81" s="54"/>
      <c r="J81" s="55"/>
      <c r="K81" s="55"/>
      <c r="L81" s="55"/>
      <c r="M81" s="55"/>
      <c r="N81" s="54"/>
      <c r="O81" s="55"/>
      <c r="P81" s="55"/>
      <c r="Q81" s="55"/>
      <c r="R81" s="55"/>
      <c r="S81" s="54"/>
      <c r="T81" s="54"/>
    </row>
    <row r="82" spans="1:20" x14ac:dyDescent="0.3">
      <c r="E82" s="32"/>
    </row>
  </sheetData>
  <mergeCells count="24">
    <mergeCell ref="A79:C79"/>
    <mergeCell ref="H79:U79"/>
    <mergeCell ref="A26:U26"/>
    <mergeCell ref="A59:C59"/>
    <mergeCell ref="A60:U60"/>
    <mergeCell ref="A67:C67"/>
    <mergeCell ref="A68:U68"/>
    <mergeCell ref="A78:C78"/>
    <mergeCell ref="A25:C25"/>
    <mergeCell ref="A1:U3"/>
    <mergeCell ref="A4:U4"/>
    <mergeCell ref="A5:U5"/>
    <mergeCell ref="A6:U7"/>
    <mergeCell ref="A8:A9"/>
    <mergeCell ref="B8:B9"/>
    <mergeCell ref="C8:C9"/>
    <mergeCell ref="D8:D9"/>
    <mergeCell ref="E8:E9"/>
    <mergeCell ref="F8:G8"/>
    <mergeCell ref="H8:H9"/>
    <mergeCell ref="I8:I9"/>
    <mergeCell ref="N8:T8"/>
    <mergeCell ref="U8:U9"/>
    <mergeCell ref="A10:U10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PA</vt:lpstr>
      <vt:lpstr>Plan1</vt:lpstr>
      <vt:lpstr>PA!Print_Area</vt:lpstr>
      <vt:lpstr>PA!Print_Titles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Inter-American Development Bank</dc:creator>
  <cp:lastModifiedBy>Sousa, Katia de Oliveira</cp:lastModifiedBy>
  <cp:lastPrinted>2014-02-11T12:11:48Z</cp:lastPrinted>
  <dcterms:created xsi:type="dcterms:W3CDTF">2013-11-01T19:44:13Z</dcterms:created>
  <dcterms:modified xsi:type="dcterms:W3CDTF">2018-04-25T19:22:13Z</dcterms:modified>
</cp:coreProperties>
</file>