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FRANCISCO BEDOYA.000\Dropbox\1-EC-L1250 FORTALECIMIENTO COMPETITIVIDAD\IMPLEMENTACION\PA\OCTUBRE 2019\31102019\"/>
    </mc:Choice>
  </mc:AlternateContent>
  <xr:revisionPtr revIDLastSave="0" documentId="13_ncr:1_{E7AA6880-8DF8-471F-AB24-88ADE3363C21}" xr6:coauthVersionLast="45" xr6:coauthVersionMax="45" xr10:uidLastSave="{00000000-0000-0000-0000-000000000000}"/>
  <bookViews>
    <workbookView xWindow="-28920" yWindow="-4950" windowWidth="29040" windowHeight="15840" xr2:uid="{00000000-000D-0000-FFFF-FFFF00000000}"/>
  </bookViews>
  <sheets>
    <sheet name="EC-L1250 PA 18 MESES" sheetId="1" r:id="rId1"/>
    <sheet name="EC-L1250 CASOS ESPECIALES NO-PA" sheetId="2" r:id="rId2"/>
  </sheets>
  <definedNames>
    <definedName name="_xlnm._FilterDatabase" localSheetId="1" hidden="1">'EC-L1250 CASOS ESPECIALES NO-PA'!$A$1:$J$87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7" i="1" l="1"/>
  <c r="G37" i="1"/>
  <c r="K37" i="1" s="1"/>
  <c r="J37" i="1" l="1"/>
  <c r="G11" i="2"/>
  <c r="K11" i="2" s="1"/>
  <c r="F10" i="2"/>
  <c r="F9" i="2"/>
  <c r="F50" i="1"/>
  <c r="G50" i="1"/>
  <c r="F64" i="1"/>
  <c r="F62" i="1"/>
  <c r="F63" i="1"/>
  <c r="F49" i="1"/>
  <c r="F48" i="1"/>
  <c r="G48" i="1"/>
  <c r="F46" i="1"/>
  <c r="F47" i="1"/>
  <c r="G47" i="1" s="1"/>
  <c r="F10" i="1"/>
  <c r="G10" i="1" s="1"/>
  <c r="F44" i="1"/>
  <c r="G44" i="1" s="1"/>
  <c r="F45" i="1"/>
  <c r="G45" i="1" s="1"/>
  <c r="F61" i="1"/>
  <c r="G61" i="1" s="1"/>
  <c r="J61" i="1" s="1"/>
  <c r="F43" i="1"/>
  <c r="G43" i="1" s="1"/>
  <c r="F20" i="1"/>
  <c r="G20" i="1" s="1"/>
  <c r="F19" i="1"/>
  <c r="G19" i="1" s="1"/>
  <c r="J19" i="1" s="1"/>
  <c r="F42" i="1"/>
  <c r="G42" i="1" s="1"/>
  <c r="J42" i="1" s="1"/>
  <c r="J11" i="2" l="1"/>
  <c r="G12" i="2"/>
  <c r="J12" i="2" s="1"/>
  <c r="K10" i="2"/>
  <c r="G10" i="2"/>
  <c r="J10" i="2" s="1"/>
  <c r="G9" i="2"/>
  <c r="J9" i="2"/>
  <c r="G64" i="1"/>
  <c r="J64" i="1" s="1"/>
  <c r="G62" i="1"/>
  <c r="J62" i="1" s="1"/>
  <c r="G63" i="1"/>
  <c r="J63" i="1" s="1"/>
  <c r="K61" i="1"/>
  <c r="G46" i="1"/>
  <c r="J46" i="1" s="1"/>
  <c r="G49" i="1"/>
  <c r="J49" i="1" s="1"/>
  <c r="K19" i="1"/>
  <c r="K42" i="1"/>
  <c r="F41" i="1"/>
  <c r="G41" i="1" s="1"/>
  <c r="J41" i="1" s="1"/>
  <c r="F9" i="1"/>
  <c r="G9" i="1" s="1"/>
  <c r="G12" i="1" s="1"/>
  <c r="F40" i="1"/>
  <c r="G40" i="1" s="1"/>
  <c r="J40" i="1" s="1"/>
  <c r="F39" i="1"/>
  <c r="G39" i="1" s="1"/>
  <c r="G14" i="2" l="1"/>
  <c r="K12" i="2"/>
  <c r="K9" i="2"/>
  <c r="K64" i="1"/>
  <c r="K62" i="1"/>
  <c r="K63" i="1"/>
  <c r="K49" i="1"/>
  <c r="K46" i="1"/>
  <c r="K41" i="1"/>
  <c r="J9" i="1"/>
  <c r="K9" i="1"/>
  <c r="K40" i="1"/>
  <c r="J39" i="1"/>
  <c r="K39" i="1"/>
  <c r="F34" i="1"/>
  <c r="G34" i="1" s="1"/>
  <c r="F35" i="1"/>
  <c r="G35" i="1" s="1"/>
  <c r="F36" i="1"/>
  <c r="G36" i="1" s="1"/>
  <c r="F38" i="1"/>
  <c r="F33" i="1"/>
  <c r="G33" i="1" s="1"/>
  <c r="J33" i="1" s="1"/>
  <c r="F30" i="1"/>
  <c r="G30" i="1" s="1"/>
  <c r="J30" i="1" s="1"/>
  <c r="F31" i="1"/>
  <c r="G31" i="1" s="1"/>
  <c r="F32" i="1"/>
  <c r="G32" i="1" s="1"/>
  <c r="F29" i="1"/>
  <c r="F28" i="1"/>
  <c r="F60" i="1"/>
  <c r="G60" i="1" s="1"/>
  <c r="J60" i="1" s="1"/>
  <c r="F27" i="1"/>
  <c r="G27" i="1" s="1"/>
  <c r="J27" i="1" s="1"/>
  <c r="F26" i="1"/>
  <c r="G26" i="1" s="1"/>
  <c r="F59" i="1"/>
  <c r="F57" i="1"/>
  <c r="G38" i="1" l="1"/>
  <c r="J38" i="1" s="1"/>
  <c r="K33" i="1"/>
  <c r="K30" i="1"/>
  <c r="G29" i="1"/>
  <c r="J29" i="1" s="1"/>
  <c r="K27" i="1"/>
  <c r="G28" i="1"/>
  <c r="J28" i="1" s="1"/>
  <c r="K60" i="1"/>
  <c r="G59" i="1"/>
  <c r="J59" i="1" s="1"/>
  <c r="G57" i="1"/>
  <c r="J57" i="1" s="1"/>
  <c r="F58" i="1"/>
  <c r="F56" i="1"/>
  <c r="F55" i="1"/>
  <c r="G55" i="1" s="1"/>
  <c r="J55" i="1" s="1"/>
  <c r="K38" i="1" l="1"/>
  <c r="K29" i="1"/>
  <c r="K28" i="1"/>
  <c r="K59" i="1"/>
  <c r="K57" i="1"/>
  <c r="G58" i="1"/>
  <c r="J58" i="1" s="1"/>
  <c r="G56" i="1"/>
  <c r="J56" i="1" s="1"/>
  <c r="K55" i="1"/>
  <c r="K58" i="1" l="1"/>
  <c r="K56" i="1"/>
  <c r="K50" i="1" l="1"/>
  <c r="J50" i="1"/>
  <c r="K48" i="1"/>
  <c r="J48" i="1"/>
  <c r="K47" i="1"/>
  <c r="J47" i="1"/>
  <c r="K45" i="1"/>
  <c r="J45" i="1"/>
  <c r="K44" i="1"/>
  <c r="J44" i="1"/>
  <c r="K43" i="1"/>
  <c r="J43" i="1"/>
  <c r="K36" i="1"/>
  <c r="J36" i="1"/>
  <c r="K35" i="1"/>
  <c r="J35" i="1"/>
  <c r="K34" i="1"/>
  <c r="J34" i="1"/>
  <c r="K32" i="1"/>
  <c r="J32" i="1"/>
  <c r="K31" i="1"/>
  <c r="J31" i="1"/>
  <c r="K26" i="1"/>
  <c r="J26" i="1"/>
  <c r="K20" i="1"/>
  <c r="J20" i="1"/>
  <c r="G16" i="1"/>
  <c r="K10" i="1"/>
  <c r="J10" i="1"/>
  <c r="G22" i="1" l="1"/>
  <c r="G65" i="1" l="1"/>
  <c r="G52" i="1" l="1"/>
  <c r="G70" i="1" l="1"/>
</calcChain>
</file>

<file path=xl/sharedStrings.xml><?xml version="1.0" encoding="utf-8"?>
<sst xmlns="http://schemas.openxmlformats.org/spreadsheetml/2006/main" count="356" uniqueCount="170">
  <si>
    <t>Descripción del Contrato</t>
  </si>
  <si>
    <t>Costo Estimado          (US$)</t>
  </si>
  <si>
    <t>Método de Adquisición</t>
  </si>
  <si>
    <t>Revisión                  Ex-ante o          Ex-post</t>
  </si>
  <si>
    <t>Fuente de Financiamiento</t>
  </si>
  <si>
    <t>Precalificación                                    SI / NO</t>
  </si>
  <si>
    <t>Fechas Estimadas</t>
  </si>
  <si>
    <t>Estado: Pendiente,       en Proceso,  Adjudicado, o Cancelado</t>
  </si>
  <si>
    <t>% BID</t>
  </si>
  <si>
    <t>% LOCAL / OTRO</t>
  </si>
  <si>
    <t>Publicación Anuncio Específico de Adqusición</t>
  </si>
  <si>
    <t>Terminación Contrato</t>
  </si>
  <si>
    <t>1. BIENES</t>
  </si>
  <si>
    <t>Sub Total Bienes</t>
  </si>
  <si>
    <t>2. OBRAS</t>
  </si>
  <si>
    <t>No</t>
  </si>
  <si>
    <t>LPI</t>
  </si>
  <si>
    <t>Sub Total Obras</t>
  </si>
  <si>
    <t>3. SERVICIOS DE CONSULTORIA - FIRMAS CONSULTORAS</t>
  </si>
  <si>
    <t>Sub Total Servicios de Consultoría - Firmas Consultoras</t>
  </si>
  <si>
    <t>4. SERVICIOS DE CONSULTORIA INDIVIDUAL</t>
  </si>
  <si>
    <t>Sub Total Servicios de Consultoría Individual</t>
  </si>
  <si>
    <t xml:space="preserve">5. GASTOS OPERATIVOS DEL PROGRAMA   </t>
  </si>
  <si>
    <t>Sub Total Gastos Operativos del Programa</t>
  </si>
  <si>
    <t>3. SERVICIOS DIFERENTE A CONSULTORIA</t>
  </si>
  <si>
    <t>Sub Total Servicios Diferente a Consultorias</t>
  </si>
  <si>
    <t>SBCC</t>
  </si>
  <si>
    <t>Obervaciones</t>
  </si>
  <si>
    <t>BID</t>
  </si>
  <si>
    <t>Aporte Local</t>
  </si>
  <si>
    <t>EDT</t>
  </si>
  <si>
    <t xml:space="preserve">PLAN DE ADQUISICIONES DEL PROGRAMA - 18 MESES </t>
  </si>
  <si>
    <r>
      <t>Firmas Consultoras:</t>
    </r>
    <r>
      <rPr>
        <sz val="11"/>
        <rFont val="Arial"/>
        <family val="2"/>
      </rPr>
      <t xml:space="preserve"> SBCC: Selección Basada en la Calidad y el Costo; SBC: Selección Basada en la Calidad; SBPF: Selección Basada en Presupuesto Fijo; SBMC: Selección Basada en el Menor Costo; SCC: Selección Basada en las Calificaciones de los Consultores; SD: Selección Directa</t>
    </r>
  </si>
  <si>
    <r>
      <t>Consultores Individuales:</t>
    </r>
    <r>
      <rPr>
        <sz val="11"/>
        <rFont val="Arial"/>
        <family val="2"/>
      </rPr>
      <t xml:space="preserve"> CCIN: Selección basada en la Comparación de Calificaciones Consultor Individual Nacional; CCII: Selección basada en la Comparación de Calificaciones Consultor Individual Internacional.</t>
    </r>
  </si>
  <si>
    <t>PROGRAMA DE FORTALECIMIENTO INSTITUCIONAL PARA LA COMPETITIVIDAD (EC-L1250)</t>
  </si>
  <si>
    <t>1.1.1</t>
  </si>
  <si>
    <t>1.1.2</t>
  </si>
  <si>
    <t>1.2.1</t>
  </si>
  <si>
    <t>2.1.1</t>
  </si>
  <si>
    <t>2.1.2</t>
  </si>
  <si>
    <t>2.2.1</t>
  </si>
  <si>
    <t>2.3</t>
  </si>
  <si>
    <t>3.1.1</t>
  </si>
  <si>
    <t>4.1.1</t>
  </si>
  <si>
    <t>4.2.1</t>
  </si>
  <si>
    <t>4.2.2</t>
  </si>
  <si>
    <t>Equipos tecnologicos para optimizar el procesamiento transaccional</t>
  </si>
  <si>
    <t>Ex-ante</t>
  </si>
  <si>
    <t>NO</t>
  </si>
  <si>
    <t>Pendiente</t>
  </si>
  <si>
    <t>Ex-post</t>
  </si>
  <si>
    <t>Servicio de Soporte de Operación del Ruter</t>
  </si>
  <si>
    <t>Estudio de apoyo para la elaboración y actualización de la Agenda Nacional de Competitividad y Desarrollo Sostenible (ANC)</t>
  </si>
  <si>
    <t>Desarrollo de una metodología de análisis de impacto regulatorio para el Ecuador, aplicada en casos seleccionados (piloto)</t>
  </si>
  <si>
    <t>Laboratorio de innovación para mejoramiento de servicios públicos, implementado</t>
  </si>
  <si>
    <t>Incremento de bases de datos abiertos</t>
  </si>
  <si>
    <t xml:space="preserve">Incremento de funcionalidades del Portal </t>
  </si>
  <si>
    <t>Desarrollo de componentes transversales para la simplificación de trámites</t>
  </si>
  <si>
    <t xml:space="preserve">Informes de fiscalización técnica de los componentes tecnológicos de la Plataforma RUTER </t>
  </si>
  <si>
    <t xml:space="preserve">Arquitectura del Modelo de Gestión de Interoperabilidad </t>
  </si>
  <si>
    <t>Desarrollo especializado del componente de distribución de servicios (pasarela de servicios y monetización)</t>
  </si>
  <si>
    <t>Procesos empresariales mejorados, simplificados y/o digitalizados (100 trámites en 5 años)</t>
  </si>
  <si>
    <t>Auditoría</t>
  </si>
  <si>
    <t>SCC/SD</t>
  </si>
  <si>
    <t>Consultorías individuales para conformar el equipo de apoyo para la Secretaría Técnica del Consejo Nacional de Competitividad (STCNC)</t>
  </si>
  <si>
    <t>1.3.6</t>
  </si>
  <si>
    <t>Consultorías individuales para conformar el equipo técnico de apoyo a  las Mesas Ejecutivas para Resolver Obstáculos (MERO)</t>
  </si>
  <si>
    <t xml:space="preserve">Consultorías individuales para conformar el equipo técnico de apoyo para la ejecución de los Instrumentos de Innovación </t>
  </si>
  <si>
    <t xml:space="preserve">Consultorías individuales para conformar el equipo técnico  para el diseño e implementación del ciclo de gobernanza </t>
  </si>
  <si>
    <t>Asistencias Técnicas de apoyo al diseño e implementación del ciclo de Gobernanza (al menos 3 contrataciones int directas AT)</t>
  </si>
  <si>
    <t>SD</t>
  </si>
  <si>
    <t>2.1.3</t>
  </si>
  <si>
    <t xml:space="preserve">Consultoría de acompañamiento para la implementación del ciclo de gobernanza </t>
  </si>
  <si>
    <t>Lista corta con consultores internacionales.
Forma parte del producto 1.1 Actividades de apoyo técnico para implementar el Consejo de Competitividad. La consultoria comprende informes de apoyo para que la Agenda Nacional de Ccmpetitividad  contenga las principales reformas requeridas priorizadas, indicadores y metas
EJECUTOR: STCNC-VPR</t>
  </si>
  <si>
    <t>2.1.4</t>
  </si>
  <si>
    <t>Revisión de Metodología para el Índice de Capacidad para la Gestión Regulatoria (contratación directa) con acompañamiento</t>
  </si>
  <si>
    <t>Lista corta con consultores internacionales (firma consultora).
Forma parte del producto 2.2. Modelo de gestión del flujo de regulaciones. 
La consultoría comprende el desarrollo de la metodología de análisis de impacto regulatorio para el Ecuador y los resultados del piloto seleccionado.  
EJECUTOR: SGP</t>
  </si>
  <si>
    <t>Lista corta con Firma consultora que dará acompañamiento a la implementación del ciclo de gobernanza definido en 2.1.1 y  2.1.2
Forma parte del producto 2.1 Modelo de gobernanza de la política regulatoria
EJECUTOR: SGP</t>
  </si>
  <si>
    <t>Consultorías individuales, forman parte del producto 1.1 Acividades de apoyo técnico para implementar el CNC
De acuerdo a la planificación, el equipo de Apoyo a la STCNC comprende  contrataciones anuales de los siguientes consultores individuales:  un Director Ejecutivo con un perfil de Servidor Publico (SP) 14; un economista senior (SP14), dos economistas jr (SP11) y un técnico junior (administración) (SP11), durante el tiempo de ejecución del Programa. En estas 5 contrataciones los entregables corresponderán a informes mensuales de acuerdo a lo que se estipule en los TDR correspondientes. El valor señalado en este PA corresponde al primer año de contratación de acuerdo al PEP  
EJECUTOR: STCNC-VPR</t>
  </si>
  <si>
    <t>Consultorías individuales, forman parte del producto 1.2 Mesas Ejecutivas para Resolver Obstáculos
De acuerdo a la planificación, el equipo técnico para las mesas comprende contrataciones anuales de los siguientes consultores individuales:  un Director; un especialista en gestión pública senior; dos especialistas en gestión pública junior  y un técnico junior (administración),  hasta la finalización de la ejecución del Programa. En estas 5 contrataciones los entregables corresponderán a informes mensuales de acuerdo a lo que se estipule en los TDR correspondientes. El valor señalado en este PA corresponde al primer año de contratación de acuerdo al PEP  
EJECUTOR: STCNC-VPR</t>
  </si>
  <si>
    <t>Consultorías individuales. Forman parte del producto 1.3 Instrumentos de Innovación
De acuerdo a la planificación, el equipo técnico de apoyo a la implementación de los instrtumentos de innovación comprende contrataciones anuales de los siguientes consultores individuales:  un Director; un especialista senior; dos especialistas junior  y un técnico junior (administración),  hasta la finalización de la ejecución del Programa. En estas 5 contrataciones los entregables corresponderán a informes mensuales de acuerdo a lo que se estipule en los TDR correspondientes. El valor señalado en este PA corresponde al primer año de contratación de acuerdo al PEP. Los instrumentos de Innovación serían aportes no reembolsables de apoyo a la innovación empresarial, aportes no reembolsables de apoyo al emprendimiento, misiones tecnológicas para la innovación, aportes no reembolsables de apoyo a agentes intermediarios del ecosistema.  
EJECUTOR: STCNC-VPR</t>
  </si>
  <si>
    <t>Consultorías individuales. Forman parte del producto 2.1 Modelo de Gobernanza de la Política Regulatoria
De acuerdo a la planificación, el equipo técnico para el diseño e implementación del ciclo de gobernanza comprende contrataciones anuales de los siguientes consultores individuales:  un Técnico Senior (SP14); dos técnicos junior (SP11),  durante 4 años de la ejecución del Programa. En estas 3 contrataciones los entregables corresponderán a informes mensuales de acuerdo a lo que se estipule en los TDR correspondientes. El valor señalado en este PA corresponde al primer año de contratación de acuerdo al PEP.   
EJECUTOR: SGP</t>
  </si>
  <si>
    <t xml:space="preserve">Asistencias Técnicas. Forman parte del producto 2.1 Modelo de Gobernanza de la Política Regulatoria
Se efectuarán al menos 3 contrataciones internacionales directas, en calidad de asistencia técnica, a expertos seleccionados junto al Banco en los siguientes temas:  Tema 1. Institucionalidad, revisión y diseño de regulaciones; Tema 2. Mecanismos de seguimiento y monitoreo; Tema 3. Desarrollo de estrategia de política regulatoria
EJECUTOR: SGP
 </t>
  </si>
  <si>
    <t>Consultoría individual. Forma parte del producto 2.1 Modelo de Gobernanza de la Política Regulatoria
Comprente una selección directa
EJECUTOR: SGP</t>
  </si>
  <si>
    <t>2.2.2</t>
  </si>
  <si>
    <t xml:space="preserve">Diseño del proceso y marco normativo para la consulta pública y capacitación </t>
  </si>
  <si>
    <t>Lista corta firma consultora. Forma parte del producto 2.2. Modelo de gestión del flujo de regulaciones. 
La consultoría comprende el diseño del proceso y marco normativo para la consulta pública, capacitaciones y socialización.  
EJECUTOR: SGP</t>
  </si>
  <si>
    <t>2.2.3</t>
  </si>
  <si>
    <t xml:space="preserve">Portal interactivo de consulta pública para regulaciones </t>
  </si>
  <si>
    <t>Lista corta con consultores internacionales.
Forma parte del producto 1.3 Modelo de gestión del flujo de regulaciones. 
La consultoría comprende el desarrollo del portal interactivo para espacios de diálogo y construcción normativa.
EJECUTOR: SGP</t>
  </si>
  <si>
    <t>2.2.4</t>
  </si>
  <si>
    <t>Agendas regulatorias (pilotos)</t>
  </si>
  <si>
    <t>Lista corta 
Forma parte del producto 2.2 Modelo de gestión del flujo de regulaciones 
La consultoría comprende la metodología para la elaboración de las agendas regulatorias; la implementación de 5 pilotos y procesamiento de información; 5 agendas regulatorias resultado de los pilotos aplicados
EJECUTOR: SGP</t>
  </si>
  <si>
    <t>Lista corta con consultores internacionales.
EJECUTOR SGP</t>
  </si>
  <si>
    <t>2.6</t>
  </si>
  <si>
    <t>Evaluación ex post del stock regulatorio en 4 sectores priorizados</t>
  </si>
  <si>
    <t>Certificación de la norma ISO 37001 Antisoborno (5 instituciones)</t>
  </si>
  <si>
    <t>Lista corta, posible división en contratos individuales por institución. El valor corresponde a 5 instituciones.
Comprende la certificación ISO 37001 para 5 instituciones 
EJECUTOR SGP</t>
  </si>
  <si>
    <t>2.8</t>
  </si>
  <si>
    <t>2.9.1</t>
  </si>
  <si>
    <t>2.9.2</t>
  </si>
  <si>
    <t>Lista corta con consultores nacionales
La consultoría comprende (i) la Linea de base del Plan de Acción de Gobierno Abierto, diagnóstico para el diseño institucional de laboratorio, ecosistema de innovación, mapeo de actores, recursos; (ii) Modelo de Gestión del Laboratorio; (iii) Estratégia y herramientas de comunicación y convenios de compromiso de alianzas estratégicas; (iv) Informe de Evento  y campaña digital; (v) Certificados de capacitación en la metodología, modelo de gestión, procedimientos y herramientas para el funcionamiento del laboratorio; (vi) resultados de la implementación del proyecto piloto; (vii) plan operativo anual, plurianual y las estrategias de sostenibilidad del laboratorio de innovación.
EJECUTOR: SGP</t>
  </si>
  <si>
    <t>Lista corta con consultores nacionales
Forma parte del producto 2.9 Rediseño del Portal de datos abiertos. 
EJECUTOR: SGP</t>
  </si>
  <si>
    <t>Lista corta con consultores nacionales
Forma parte del producto 2.9 Rediseño del Portal de datos abiertos.  
La consultoría comprende el desarrollo de las nuevas funcionalidades
EJECUTOR: SGP</t>
  </si>
  <si>
    <t xml:space="preserve">Desarrollo de herramientas metodológicas para la valoración de activos públicos productivos, estándares de servicio y capacitación para aplicación de la metodología </t>
  </si>
  <si>
    <t>Análisis y mejora de Procesos de apoyo a la competitividad priorizados  (MPCEIP)</t>
  </si>
  <si>
    <t>Análisis de arquitectura y TICs para definir requerimientos de automatizaciones  (MPCEIP)</t>
  </si>
  <si>
    <t>Diagnostico situacional en profundidad, propuesta de modelo de gestión e instrumentos para su redefinición del SERCOP</t>
  </si>
  <si>
    <t>3.2.2.3.1</t>
  </si>
  <si>
    <t>Asesoría para el diseño y definición de una nueva arquitectura para el Sistema Nacional de Contratación del Ecuador (SOCE).</t>
  </si>
  <si>
    <t>Ex ante</t>
  </si>
  <si>
    <t>Posible división en contratos individuales por institución. El valor corresponde a 5 instituciones.
Comprende la certificación ISO 37001 para 5 instituciones 
EJECUTOR SGP - BENEFICIARIOS 5 INSTITUCIONES POR DEFINIR</t>
  </si>
  <si>
    <t>Forma parte del producto 4.1 Fortalecimiento de la Plataforma Ruter (portal de servicios del Estado)
Comprende una contratación de servicios que contenga: asistencia técnica a instituciones priorizadas (1 año); Capacitaciones y Cursos virtuales en generación de objetivos de aprendizaje e implementación de la plataforma; servicios de soporte mediante una mesa de ayuda durante 2 años
EJECUTOR SGP - BENEFICIARIO: MINTEL</t>
  </si>
  <si>
    <t>Lista corta con consultores internacionales.
Forma parte del producto 4.1. Fortalecimiento de la Plataforma Ruter (Portal de servicios del Estado) 
La consultoría comprende: 1 Análisis y recomendaciones de arquitectura;  2 Automatización del proceso de la Ley (incluye levantamiento de procesos); 3 APP móvil; 4 Mejoras a RUTER (servicios web, mejoras al registro, accesibilidad, portal único); 5. Adaptación - Turnero; 6. Adaptación - Flujos (simple); 7. Adaptación - Trazabilidad  
EJECUTOR: SGP - BENEFICIARIO: MINTEL</t>
  </si>
  <si>
    <t>Lista corta con consultores nacionales
Forma parte del producto  4.1. Fortalecimiento de la Plataforma Ruter (Portal de servicios del Estado). 
La consultoría comprende la fiscalización de los entregables de la actividad 4.1.2 Desarrollo de componentes transversales para la simplificación de trámites
EJECUTOR: SGP - BENEFICIARIO MINTEL</t>
  </si>
  <si>
    <t>Consultorías individuales para conformar el equipo de apoyo técnico para la implementación del Fortalecimiento de la Plataforma RUTER</t>
  </si>
  <si>
    <t>Consultorías individuales. Forman parte del producto 4.1 Fortalecimiento de la Plataforma Ruter 
De acuerdo a la planificación, el equipo técnico para la implementación del fortalecimiento de la Plataforma Ruter comprende contrataciones anuales de los siguientes consultores individuales por un lapso de aproximadamente tres años:  un especialista técnico que será el gerente de proyecto y un especialista de seguimiento. En estas 2 contrataciones los entregables corresponderán a informes mensuales de acuerdo a lo que se estipule en los TDR correspondientes. El valor señalado en este PA corresponde a la contratación total de acuerdo al PEP.   
EJECUTOR: SGP</t>
  </si>
  <si>
    <t>Lista corta con consultores internacionales.
Forma parte del producto 4.2. Fortalecimiento de la Plataforma  de Interoperabilidad . 
La consultoría comprende : 1. Análisis y recomendaciones respecto del Modelo de Gestión de Interoperabilidad y 2. Arquitectura de implementación del Modelo de Gestión de Interoperabilidad; TDRs para desarrollos tecnológicos
EJECUTOR: SGP - BENEFICIARIO: DINARDAP</t>
  </si>
  <si>
    <t>Forma parte del prducto 4..2 Fortalecimiento de la Plataforma de Interoperabilidad. El equipamiento se definirá de acuerdo a 4..2.1 arquitectura del modelo de interoperabilidad 
EJECUTOR: SGP - BENEFICIARIO: DINARDAP</t>
  </si>
  <si>
    <t>4.2.3</t>
  </si>
  <si>
    <t>Lista corta con consultores internacionales.
Forma parte del producto 4. 2. Fortalecimiento de la Plataforma  de Interoperabilidad . 
La consultoría comprende: 1. lago y virtualización de datos; 2. articulación de buses; 3. volcados de información, 4. convergencia a block chain
5. integración sau; 6. Desarrollo de un modelo de negocio de monetización de la transaccionalidad y selfservice y su aplicativo
EJECUTOR: SGP - BENEFICIARIO: DINARDAP</t>
  </si>
  <si>
    <t>4.2.4</t>
  </si>
  <si>
    <t>Informes de fiscalización técnica de los desarrollos tecnológicos (del componente de distribución de servicios - pasarela de servicios y monetización)</t>
  </si>
  <si>
    <t>Forma parte del producto 4. 2. Fortalecimiento de la Plataforma  de Interoperabilidad . 
La consultoría comprende la fiscalización técnica de la ejecución de la actividad 4.2.3. Desarrollo especializado del componente de distribución de servicios (pasarela de servicios y monetización)
EJECUTOR: SGP - BENEFICIARIO: DINARDAP</t>
  </si>
  <si>
    <t>4.3.1</t>
  </si>
  <si>
    <t>Lista corta con consultores internacionales.
Forma parte del producto 4.3 Simplificación y digitalización de trámites relacionados con el ambiente de la operación de negocios. 
La consultoría comprende tres fases, la primera de 50 trámites simplificados, la segunda de 30 trámites y la tercera de 20 trámites
EJECUTOR: SGP</t>
  </si>
  <si>
    <t>4.4.1</t>
  </si>
  <si>
    <t>Diseño del modelo de gestión para la prestación de servicios públicos integrados</t>
  </si>
  <si>
    <t>Forma parte del producto 4.4 Modelo de prestación de servicios integrados
EJECUTOR: SGP</t>
  </si>
  <si>
    <t xml:space="preserve">Consultorías individuales para conformar el EGP MEF </t>
  </si>
  <si>
    <t>Consultorías individuales para conformar el EGP VPR/CTCNC</t>
  </si>
  <si>
    <t>Consultorías individuales,  para contratar el Equipo de Gestión de la Secretaría Técnica del Consejo Nacional de Competitivodad/ Vicepresidencia de la República EGP STCNC-VPR
De acuerdo a la planificación, el equipo de EGP STCNC-VPR comprende  contrataciones anuales de los siguientes consultores individuales:  un Coordinador General EGP (sp14); un especialista de planeación y monitoreo (SP 11); un especialista de adquisiciones (SP11);  un especialista financiero (SP11), durante el tiempo de ejecución del Programa. En estas contrataciones los entregables corresponderán a informes mensuales de acuerdo a lo que se estipule en los TDR correspondientes. El valor señalado en este PA corresponde al primer año de contratación de acuerdo al PEP  
EJECUTOR: STCNC-VPR</t>
  </si>
  <si>
    <t>Consultorías individuales,  para contratar el Equipo de Gestión del Ministerio de Finanzas EGP-MEF 
De acuerdo a la planificación, el equipo deEGP-MEF comprende  contrataciones anuales de los siguientes consultores individuales:  un Coordinador General EGP (sp14); dos especialistas de planeación y monitoreo (SP 11); un especialista de adquisiciones (SP11);  un especialista financiero (SP11), durante el tiempo de ejecución del Programa. En estas contrataciones los entregables corresponderán a informes mensuales de acuerdo a lo que se estipule en los TDR correspondientes. El valor señalado en este PA corresponde al primer año de contratación de acuerdo al PEP  
EJECUTOR: STCNC-VPR</t>
  </si>
  <si>
    <t>Consultorías individuales para conformar el EGP SGP</t>
  </si>
  <si>
    <t>Consultorías individuales,  para contratar el Equipo de Gestión de la Secretaría General de la Presidencia de la República EGP SGP
De acuerdo a la planificación, el equipo de EGP SGP comprende  contrataciones anuales de los siguientes consultores individuales:  un Coordinador General EGP (sp14); un especialista de planeación y monitoreo (SP 11); un especialista de adquisiciones (SP11);  un especialista financiero (SP11), durante el tiempo de ejecución del Programa. En estas contrataciones los entregables corresponderán a informes mensuales de acuerdo a lo que se estipule en los TDR correspondientes. El valor señalado en este PA corresponde al primer año de contratación de acuerdo al PEP  
EJECUTOR: SGP</t>
  </si>
  <si>
    <t>5.3</t>
  </si>
  <si>
    <t xml:space="preserve">Comprende las auditorías externas anuales
El monto corresponde a la auditoría externa del primer año
EJECUTOR: MEF
</t>
  </si>
  <si>
    <t xml:space="preserve">CASOS ESPECIALES QUE NO ENTRAN EN EL PLAN DE ADQUISICIONES DEL PROGRAMA - 18 MESES </t>
  </si>
  <si>
    <t>1.</t>
  </si>
  <si>
    <t>2.1.5</t>
  </si>
  <si>
    <t xml:space="preserve">Asistencia técnica especializada en temas de mejora regulatoria (OCDE) </t>
  </si>
  <si>
    <t>NA</t>
  </si>
  <si>
    <t>Forma parte del producto 2.1. Modelo de gobernanza de la política regulatoria
Asistencia técnia con la OCDE mediante cartas acuerdo para cubrir consultores específicos
EJECUTOR: SGP</t>
  </si>
  <si>
    <t xml:space="preserve">Sub Total </t>
  </si>
  <si>
    <t>2.7</t>
  </si>
  <si>
    <t>Customización de la Plataforma georeferenciada de la Inversión en Obra Pública</t>
  </si>
  <si>
    <t>Asistencia técnica con el BID mediante cartas acuerdo para cubrir consultores específicos
EJECUTOR: SGP</t>
  </si>
  <si>
    <t>Personal con beneficios por desvinculación producto del Proceso de Fusión del MPCEIP</t>
  </si>
  <si>
    <t>Personal con beneficios por desvinculación en el Ministerio de Energía resultado del proceso de optimización</t>
  </si>
  <si>
    <t>3.2.2.2.5</t>
  </si>
  <si>
    <t>Equipamiento tecnológico para MPCEIP</t>
  </si>
  <si>
    <t>Forma parte del producto 3.2. Planes de Inversión de reforma Institucional (PIRIS) implementados.  Actividad 3.2.2  PIRIS para el reordenamiento, racionalización y fortalecimiento de agencias públicas que prestan servicios al secor productivo. Numeral 3.2.2.2. PIRI MPCEIP.  Comprende la adquisición del equipamiento tecnológico que se establecerá en la actividad 3.2.2.3 Análisis de arquitectura y TICs para definir requerimientos de automatizaciones del MPCEIP
 EJECUTOR: MPCEIP mediante PIRI en MDT</t>
  </si>
  <si>
    <t>3.2.2.2.2</t>
  </si>
  <si>
    <t>3.2.2.2.3</t>
  </si>
  <si>
    <t>3.2.2.3.3.1</t>
  </si>
  <si>
    <t>3.2.1.2.1</t>
  </si>
  <si>
    <t>Lista corta con consultores internacionales.
Forma parte del producto 3.2. Planes de Inversión de reforma Institucional (PIRIS) implementados.  Actividad 3.2.1  PIRIS  para el fortalecimiento de la capacidad de gestión de los activos públicos no financieros para maximizar su contribución a la productividad total de los factores. Numeral 3.2.1.2 PIRI INMOBILIAR. 
La consultoría comprende el desarrollo de: (i)  herramientas metodológicas para la valoración de activos públicos productivos, (ii) estándares de servicio y (iii) capacitación para aplicación de la metodología.
EJECUTOR: INMOBILIAR mediante PIRI en MDT en componente ejecutado por el MEF</t>
  </si>
  <si>
    <t>Forma parte del producto 3.2. Planes de Inversión de reforma Institucional (PIRIS) implementados.  Actividad 3.2.2  PIRIS para el reordenamiento, racionalización y fortalecimiento de agencias públicas que prestan servicios al secor productivo. Numeral 3.2.2.2. PIRI MPCEIP.  Comprende una  consultoría o varias con firmas para la optimización de procesos como:  (i) Viceministerio de Acuaculura y Pesca (Análisis físicos, químicos, microbiológicos y virales; Registro y trazabilidad de los recursos pesqueros); (ii) Viceministerio de Producción e Industrias (Atención de quejas por infracciones u omisiones a la Ley Orgánica de Defensa del Consumidor); (iii) Viceministerio de Comercio Exterior (Certificación de Origen (Tecnología de la Información y Comunicaciones); (iv) Coordinación General de Planificación Estratégica (Reforma y Reprogramación a la Planificación Institucional); (v) Coordinación General Administrativa Financiera (Otorgamiento y control de Permisos y Licencias)
 EJECUTOR: MPCEIP mediante PIRI en MDT  en componente ejecutado por el MEF.</t>
  </si>
  <si>
    <t>Forma parte del producto 3.2. Planes de Inversión de reforma Institucional (PIRIS) implementados.  Actividad 3.2.2  PIRIS para el reordenamiento, racionalización y fortalecimiento de agencias públicas que prestan servicios al secor productivo. Numeral 3.2.2.2. PIRI MPCEIP.   Lista corta, nacional.  Comprende una  consultoría para revisar la Arquitectura empresarial despues de la fusión, establecer requerimientos de desarrollos nuevos y requerimientos de equipamiento tecnológico
EJECUTOR:  MPCEIP mediante PIRI en MDT  en componente ejecutado por el MEF</t>
  </si>
  <si>
    <t>Forma parte del producto 3.2. Planes de Inversión de reforma Institucional (PIRIS) implementados.  Actividad 3.2.2  PIRIS para el reordenamiento, racionalización y fortalecimiento de agencias públicas que prestan servicios al secor productivo. Numeral 3.2.2.3. PIRI SERCOP .   Comprende  del desarrollo de las siguientes fases:  (i) Diagnostico situacional en profundidad ( incluye desarrollo de nueva matriz de competencias del SERCOP); (ii)  diseño del Nuevo Modelo de Gestión  (Plan estratégico,  diseño detallado de la estructura); (iii) instrumentos de redefinición (Estatuto Orgánico Funcional por Procesos, Manual de Clasificación de Puestos-incluye análisis de brechas y racionalización del TH, Evaluación de impacto financiero, y estrategia sostenibilidad financiera ); (iv) manual de procesos y procedimientos actualizado
EJECUTOR: SERCOP mediante PIRI en MDT  en componente ejecutado por el MEF</t>
  </si>
  <si>
    <t>Forma parte del producto 3.2. Planes de Inversión de reforma Institucional (PIRIS) implementados.  Actividad 3.2.2  PIRIS para el reordenamiento, racionalización y fortalecimiento de agencias públicas que prestan servicios al secor productivo. Numeral 3.2.2.3. PIRI SERCOP. numeral  3.2.2.3.3. Implementación del plan estratégico de innovación tecnológica del SERCOP  
EJECUTOR: SERCOP mediante PIRI en MDT  en componente ejecutado por el MEF</t>
  </si>
  <si>
    <t xml:space="preserve">Estudio detallado con diagnostico y plan de acción para la mejora del acceso a financiamiento y sostenibilidad de MIPYMEs </t>
  </si>
  <si>
    <t>Forma parte del producto 3.1. Estrategia para la mejora del acceso a financiamiento y sostenibilidad de MIPYMEs, desarrollada. Comprende una consultoría para establecer el plan de acci[on para la mejora de acceso a financiamiento y sostenibilidad de MIPYMEs 
EJECUTOR. MEF</t>
  </si>
  <si>
    <t>Forma parte del producto 3,2 Actividades de reordenamiento, racionalización y fortalecimiento de agencias públicas que prestan servicios al sector productivo; actividad 3.2.1 Fortalecimiento institucional del MPCEIP producto de la fusión
Comprende las desvinculaciones por proceso de fusión del MPCEIP EJECUTOR: PIRI MPCEIP en MDT en componente ejecutado por el MEF</t>
  </si>
  <si>
    <t>Forma parte del producto 3,2 Actividades de reordenamiento, racionalización y fortalecimiento de agencias públicas que prestan servicios al sector productivo; actividad 3.2.3 Fortalecimiento institucional y desvinculaciones del Ministerio de Energía 
EJECUTOR: PIRI MERNNR en MDT en componente ejecutado por el MEF</t>
  </si>
  <si>
    <t>3.2.2.1.1</t>
  </si>
  <si>
    <t>3.2.2.2.1</t>
  </si>
  <si>
    <t>4.3.3</t>
  </si>
  <si>
    <t>4.3.4</t>
  </si>
  <si>
    <t>TOTAL PLAN DE ADQUISICIONES DEL PROGRAMA (18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</si>
</sst>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3" formatCode="_ * #,##0.00_ ;_ * \-#,##0.00_ ;_ * &quot;-&quot;??_ ;_ @_ "/>
    <numFmt numFmtId="164" formatCode="[$-409]d\-mmm\-yyyy;@"/>
    <numFmt numFmtId="165" formatCode="_ * #,##0_ ;_ * \-#,##0_ ;_ * &quot;-&quot;??_ ;_ @_ "/>
  </numFmts>
  <fonts count="20" x14ac:knownFonts="1">
    <font>
      <sz val="11"/>
      <color theme="1"/>
      <name val="Calibri"/>
      <family val="2"/>
      <scheme val="minor"/>
    </font>
    <font>
      <sz val="10"/>
      <name val="Arial"/>
      <family val="2"/>
    </font>
    <font>
      <sz val="11"/>
      <color theme="1"/>
      <name val="Calibri"/>
      <family val="2"/>
      <scheme val="minor"/>
    </font>
    <font>
      <sz val="11"/>
      <name val="Arial"/>
      <family val="2"/>
    </font>
    <font>
      <b/>
      <sz val="11"/>
      <name val="Arial"/>
      <family val="2"/>
    </font>
    <font>
      <b/>
      <sz val="11"/>
      <color indexed="9"/>
      <name val="Arial"/>
      <family val="2"/>
    </font>
    <font>
      <sz val="11"/>
      <color indexed="9"/>
      <name val="Arial"/>
      <family val="2"/>
    </font>
    <font>
      <sz val="11"/>
      <color rgb="FF000000"/>
      <name val="Arial"/>
      <family val="2"/>
    </font>
    <font>
      <sz val="11"/>
      <color rgb="FFFF0000"/>
      <name val="Arial"/>
      <family val="2"/>
    </font>
    <font>
      <b/>
      <sz val="14"/>
      <name val="Arial"/>
      <family val="2"/>
    </font>
    <font>
      <b/>
      <sz val="16"/>
      <name val="Arial"/>
      <family val="2"/>
    </font>
    <font>
      <b/>
      <sz val="16"/>
      <color indexed="21"/>
      <name val="Arial"/>
      <family val="2"/>
    </font>
    <font>
      <sz val="9"/>
      <color theme="1"/>
      <name val="Arial"/>
      <family val="2"/>
    </font>
    <font>
      <sz val="11"/>
      <color theme="1"/>
      <name val="Arial"/>
      <family val="2"/>
    </font>
    <font>
      <b/>
      <sz val="11"/>
      <color rgb="FF000000"/>
      <name val="Arial"/>
      <family val="2"/>
    </font>
    <font>
      <sz val="10"/>
      <color theme="1"/>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8" tint="-0.249977111117893"/>
        <bgColor indexed="64"/>
      </patternFill>
    </fill>
    <fill>
      <patternFill patternType="solid">
        <fgColor indexed="4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rgb="FFB1BBCC"/>
      </left>
      <right style="thin">
        <color rgb="FFB1BBCC"/>
      </right>
      <top style="thin">
        <color rgb="FFB1BBCC"/>
      </top>
      <bottom style="thin">
        <color rgb="FFB1BBCC"/>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0" borderId="0" applyBorder="0"/>
    <xf numFmtId="9" fontId="2" fillId="0" borderId="0" applyFont="0" applyFill="0" applyBorder="0" applyAlignment="0" applyProtection="0"/>
    <xf numFmtId="43" fontId="2" fillId="0" borderId="0" applyFont="0" applyFill="0" applyBorder="0" applyAlignment="0" applyProtection="0"/>
  </cellStyleXfs>
  <cellXfs count="159">
    <xf numFmtId="0" fontId="0" fillId="0" borderId="0" xfId="0"/>
    <xf numFmtId="0" fontId="6" fillId="3" borderId="10" xfId="1" applyFont="1" applyFill="1" applyBorder="1" applyAlignment="1">
      <alignment horizontal="center" vertical="center" wrapText="1"/>
    </xf>
    <xf numFmtId="4" fontId="3" fillId="4" borderId="7" xfId="1" applyNumberFormat="1" applyFont="1" applyFill="1" applyBorder="1" applyAlignment="1">
      <alignment horizontal="center" vertical="center" wrapText="1"/>
    </xf>
    <xf numFmtId="164" fontId="3" fillId="4" borderId="7" xfId="1" applyNumberFormat="1" applyFont="1" applyFill="1" applyBorder="1" applyAlignment="1">
      <alignment horizontal="center" vertical="center" wrapText="1"/>
    </xf>
    <xf numFmtId="164" fontId="3" fillId="4" borderId="7" xfId="1" applyNumberFormat="1" applyFont="1" applyFill="1" applyBorder="1" applyAlignment="1">
      <alignment horizontal="left" vertical="center" wrapText="1"/>
    </xf>
    <xf numFmtId="0" fontId="3" fillId="7" borderId="25" xfId="0" applyFont="1" applyFill="1" applyBorder="1" applyAlignment="1">
      <alignment horizontal="center" vertical="center" wrapText="1"/>
    </xf>
    <xf numFmtId="0" fontId="3" fillId="0" borderId="14" xfId="1" applyFont="1" applyFill="1" applyBorder="1" applyAlignment="1">
      <alignment horizontal="left" vertical="center" wrapText="1"/>
    </xf>
    <xf numFmtId="165" fontId="3" fillId="0" borderId="14" xfId="3" applyNumberFormat="1" applyFont="1" applyFill="1" applyBorder="1" applyAlignment="1">
      <alignment horizontal="left" vertical="center" wrapText="1"/>
    </xf>
    <xf numFmtId="165" fontId="3" fillId="0" borderId="15" xfId="3" applyNumberFormat="1" applyFont="1" applyBorder="1" applyAlignment="1">
      <alignment horizontal="right" vertical="center" wrapText="1"/>
    </xf>
    <xf numFmtId="0" fontId="3" fillId="0" borderId="14" xfId="1" applyFont="1" applyFill="1" applyBorder="1" applyAlignment="1">
      <alignment horizontal="center" vertical="center" wrapText="1"/>
    </xf>
    <xf numFmtId="9" fontId="3" fillId="5" borderId="14" xfId="2" applyFont="1" applyFill="1" applyBorder="1" applyAlignment="1">
      <alignment horizontal="center" vertical="center" wrapText="1"/>
    </xf>
    <xf numFmtId="9" fontId="3" fillId="5" borderId="14" xfId="2" applyNumberFormat="1" applyFont="1" applyFill="1" applyBorder="1" applyAlignment="1">
      <alignment horizontal="center" vertical="center" wrapText="1"/>
    </xf>
    <xf numFmtId="0" fontId="3" fillId="5" borderId="13" xfId="1" applyFont="1" applyFill="1" applyBorder="1" applyAlignment="1">
      <alignment horizontal="center" vertical="center" wrapText="1"/>
    </xf>
    <xf numFmtId="3" fontId="4" fillId="5" borderId="12" xfId="1" applyNumberFormat="1" applyFont="1" applyFill="1" applyBorder="1" applyAlignment="1">
      <alignment horizontal="right" vertical="center" wrapText="1"/>
    </xf>
    <xf numFmtId="9" fontId="3" fillId="5" borderId="13" xfId="1" applyNumberFormat="1" applyFont="1" applyFill="1" applyBorder="1" applyAlignment="1">
      <alignment horizontal="center" vertical="center" wrapText="1"/>
    </xf>
    <xf numFmtId="17" fontId="3" fillId="5" borderId="13" xfId="1" applyNumberFormat="1" applyFont="1" applyFill="1" applyBorder="1" applyAlignment="1">
      <alignment horizontal="center" vertical="center" wrapText="1"/>
    </xf>
    <xf numFmtId="0" fontId="3" fillId="5" borderId="13" xfId="1" applyFont="1" applyFill="1" applyBorder="1" applyAlignment="1">
      <alignment horizontal="left" vertical="center" wrapText="1"/>
    </xf>
    <xf numFmtId="0" fontId="3" fillId="5" borderId="0" xfId="1" applyFont="1" applyFill="1" applyBorder="1" applyAlignment="1">
      <alignment horizontal="center" vertical="center" wrapText="1"/>
    </xf>
    <xf numFmtId="0" fontId="3" fillId="5" borderId="0" xfId="1" applyFont="1" applyFill="1" applyBorder="1" applyAlignment="1">
      <alignment vertical="center" wrapText="1"/>
    </xf>
    <xf numFmtId="4" fontId="3" fillId="5" borderId="0" xfId="1" applyNumberFormat="1" applyFont="1" applyFill="1" applyBorder="1" applyAlignment="1">
      <alignment horizontal="right" vertical="center" wrapText="1"/>
    </xf>
    <xf numFmtId="9" fontId="3" fillId="5" borderId="0" xfId="1" applyNumberFormat="1" applyFont="1" applyFill="1" applyBorder="1" applyAlignment="1">
      <alignment horizontal="center" vertical="center" wrapText="1"/>
    </xf>
    <xf numFmtId="17" fontId="3" fillId="5" borderId="0" xfId="1" applyNumberFormat="1" applyFont="1" applyFill="1" applyBorder="1" applyAlignment="1">
      <alignment horizontal="center" vertical="center" wrapText="1"/>
    </xf>
    <xf numFmtId="0" fontId="3" fillId="5" borderId="0" xfId="1" applyFont="1" applyFill="1" applyBorder="1" applyAlignment="1">
      <alignment horizontal="left" vertical="center" wrapText="1"/>
    </xf>
    <xf numFmtId="4" fontId="3" fillId="4" borderId="12" xfId="1" applyNumberFormat="1" applyFont="1" applyFill="1" applyBorder="1" applyAlignment="1">
      <alignment horizontal="center" vertical="center" wrapText="1"/>
    </xf>
    <xf numFmtId="164" fontId="3" fillId="4" borderId="12" xfId="1" applyNumberFormat="1" applyFont="1" applyFill="1" applyBorder="1" applyAlignment="1">
      <alignment horizontal="center" vertical="center" wrapText="1"/>
    </xf>
    <xf numFmtId="164" fontId="3" fillId="4" borderId="12" xfId="1" applyNumberFormat="1" applyFont="1" applyFill="1" applyBorder="1" applyAlignment="1">
      <alignment horizontal="left" vertical="center" wrapText="1"/>
    </xf>
    <xf numFmtId="3" fontId="3" fillId="0" borderId="15" xfId="1" applyNumberFormat="1" applyFont="1" applyBorder="1" applyAlignment="1">
      <alignment horizontal="right" vertical="center" wrapText="1"/>
    </xf>
    <xf numFmtId="9" fontId="3" fillId="5" borderId="14" xfId="1" applyNumberFormat="1" applyFont="1" applyFill="1" applyBorder="1" applyAlignment="1">
      <alignment horizontal="center" vertical="center" wrapText="1"/>
    </xf>
    <xf numFmtId="17" fontId="3" fillId="5" borderId="14" xfId="1" applyNumberFormat="1" applyFont="1" applyFill="1" applyBorder="1" applyAlignment="1">
      <alignment horizontal="center" vertical="center" wrapText="1"/>
    </xf>
    <xf numFmtId="0" fontId="3" fillId="8" borderId="14" xfId="1" applyFont="1" applyFill="1" applyBorder="1" applyAlignment="1">
      <alignment horizontal="center" vertical="center" wrapText="1"/>
    </xf>
    <xf numFmtId="4" fontId="4" fillId="6" borderId="12" xfId="1" applyNumberFormat="1" applyFont="1" applyFill="1" applyBorder="1" applyAlignment="1">
      <alignment horizontal="right" vertical="center" wrapText="1"/>
    </xf>
    <xf numFmtId="164" fontId="3" fillId="6" borderId="12" xfId="1" applyNumberFormat="1" applyFont="1" applyFill="1" applyBorder="1" applyAlignment="1">
      <alignment horizontal="center" vertical="center" wrapText="1"/>
    </xf>
    <xf numFmtId="164" fontId="3" fillId="6" borderId="12" xfId="1" applyNumberFormat="1" applyFont="1" applyFill="1" applyBorder="1" applyAlignment="1">
      <alignment horizontal="left" vertical="center" wrapText="1"/>
    </xf>
    <xf numFmtId="0" fontId="3" fillId="8" borderId="16" xfId="1" applyFont="1" applyFill="1" applyBorder="1" applyAlignment="1">
      <alignment horizontal="center" vertical="center" wrapText="1"/>
    </xf>
    <xf numFmtId="0" fontId="3" fillId="0" borderId="16" xfId="1" applyFont="1" applyFill="1" applyBorder="1" applyAlignment="1">
      <alignment horizontal="center" vertical="center" wrapText="1"/>
    </xf>
    <xf numFmtId="17" fontId="3" fillId="5" borderId="16" xfId="1" applyNumberFormat="1" applyFont="1" applyFill="1" applyBorder="1" applyAlignment="1">
      <alignment horizontal="center" vertical="center" wrapText="1"/>
    </xf>
    <xf numFmtId="17" fontId="3" fillId="5" borderId="15" xfId="1" applyNumberFormat="1" applyFont="1" applyFill="1" applyBorder="1" applyAlignment="1">
      <alignment horizontal="center" vertical="center" wrapText="1"/>
    </xf>
    <xf numFmtId="3" fontId="3" fillId="5" borderId="0" xfId="1" applyNumberFormat="1" applyFont="1" applyFill="1" applyBorder="1" applyAlignment="1">
      <alignment horizontal="center" vertical="center" wrapText="1"/>
    </xf>
    <xf numFmtId="0" fontId="5" fillId="3" borderId="7"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4" fillId="0" borderId="0" xfId="1" applyFont="1" applyBorder="1" applyAlignment="1">
      <alignment horizontal="left" vertical="center" wrapText="1"/>
    </xf>
    <xf numFmtId="0" fontId="4" fillId="5" borderId="13" xfId="1" applyFont="1" applyFill="1" applyBorder="1" applyAlignment="1">
      <alignment horizontal="right" vertical="center" wrapText="1"/>
    </xf>
    <xf numFmtId="0" fontId="4" fillId="5" borderId="17" xfId="1" applyFont="1" applyFill="1" applyBorder="1" applyAlignment="1">
      <alignment horizontal="right" vertical="center" wrapText="1"/>
    </xf>
    <xf numFmtId="0" fontId="3" fillId="0" borderId="1" xfId="1" applyFont="1" applyBorder="1" applyAlignment="1">
      <alignment vertical="center" wrapText="1"/>
    </xf>
    <xf numFmtId="0" fontId="3" fillId="0" borderId="2" xfId="1" applyFont="1" applyBorder="1" applyAlignment="1">
      <alignment vertical="center" wrapText="1"/>
    </xf>
    <xf numFmtId="0" fontId="3" fillId="0" borderId="2" xfId="1" applyFont="1" applyBorder="1" applyAlignment="1">
      <alignment horizontal="center" vertical="center" wrapText="1"/>
    </xf>
    <xf numFmtId="0" fontId="3" fillId="0" borderId="2" xfId="1" applyFont="1" applyBorder="1" applyAlignment="1">
      <alignment horizontal="left" vertical="center" wrapText="1"/>
    </xf>
    <xf numFmtId="0" fontId="3" fillId="0" borderId="3" xfId="1" applyFont="1" applyBorder="1" applyAlignment="1">
      <alignment vertical="center" wrapText="1"/>
    </xf>
    <xf numFmtId="0" fontId="3" fillId="0" borderId="0" xfId="1" applyFont="1" applyAlignment="1">
      <alignment vertical="center" wrapText="1"/>
    </xf>
    <xf numFmtId="0" fontId="9" fillId="0" borderId="4" xfId="1" applyFont="1" applyBorder="1" applyAlignment="1">
      <alignment vertical="center" wrapText="1"/>
    </xf>
    <xf numFmtId="0" fontId="9" fillId="0" borderId="0" xfId="1" applyFont="1" applyBorder="1" applyAlignment="1">
      <alignment horizontal="left" vertical="center" wrapText="1"/>
    </xf>
    <xf numFmtId="0" fontId="9" fillId="0" borderId="5" xfId="1" applyFont="1" applyBorder="1" applyAlignment="1">
      <alignment vertical="center" wrapText="1"/>
    </xf>
    <xf numFmtId="0" fontId="9" fillId="0" borderId="0" xfId="1" applyFont="1" applyAlignment="1">
      <alignment vertical="center" wrapText="1"/>
    </xf>
    <xf numFmtId="0" fontId="3" fillId="0" borderId="4" xfId="1" applyFont="1" applyBorder="1" applyAlignment="1">
      <alignment vertical="center" wrapText="1"/>
    </xf>
    <xf numFmtId="0" fontId="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3" fillId="0" borderId="5" xfId="1" applyFont="1" applyBorder="1" applyAlignment="1">
      <alignment vertical="center" wrapText="1"/>
    </xf>
    <xf numFmtId="0" fontId="10" fillId="0" borderId="4" xfId="1" applyFont="1" applyBorder="1" applyAlignment="1">
      <alignment vertical="center" wrapText="1"/>
    </xf>
    <xf numFmtId="0" fontId="11" fillId="2" borderId="26" xfId="1" applyFont="1" applyFill="1" applyBorder="1" applyAlignment="1">
      <alignment horizontal="left" vertical="center" wrapText="1"/>
    </xf>
    <xf numFmtId="0" fontId="10" fillId="0" borderId="5" xfId="1" applyFont="1" applyBorder="1" applyAlignment="1">
      <alignment vertical="center" wrapText="1"/>
    </xf>
    <xf numFmtId="0" fontId="10" fillId="0" borderId="0" xfId="1" applyFont="1" applyAlignment="1">
      <alignment vertical="center" wrapText="1"/>
    </xf>
    <xf numFmtId="0" fontId="3" fillId="0" borderId="4" xfId="1" applyFont="1" applyFill="1" applyBorder="1" applyAlignment="1">
      <alignment vertical="center" wrapText="1"/>
    </xf>
    <xf numFmtId="0" fontId="3" fillId="0" borderId="5" xfId="1" applyFont="1" applyFill="1" applyBorder="1" applyAlignment="1">
      <alignment vertical="center" wrapText="1"/>
    </xf>
    <xf numFmtId="0" fontId="3" fillId="0" borderId="0" xfId="1" applyFont="1" applyFill="1" applyAlignment="1">
      <alignment vertical="center" wrapText="1"/>
    </xf>
    <xf numFmtId="0" fontId="4" fillId="4" borderId="7" xfId="1" applyFont="1" applyFill="1" applyBorder="1" applyAlignment="1">
      <alignment horizontal="left" vertical="center" wrapText="1"/>
    </xf>
    <xf numFmtId="0" fontId="3" fillId="0" borderId="0" xfId="1" applyFont="1" applyFill="1" applyBorder="1" applyAlignment="1">
      <alignment vertical="center" wrapText="1"/>
    </xf>
    <xf numFmtId="0" fontId="7" fillId="0" borderId="24" xfId="0" applyFont="1" applyBorder="1" applyAlignment="1">
      <alignment vertical="center" wrapText="1"/>
    </xf>
    <xf numFmtId="0" fontId="4" fillId="4" borderId="12" xfId="1" applyFont="1" applyFill="1" applyBorder="1" applyAlignment="1">
      <alignment horizontal="left" vertical="center" wrapText="1"/>
    </xf>
    <xf numFmtId="0" fontId="3" fillId="0" borderId="0" xfId="1" applyFont="1" applyBorder="1" applyAlignment="1">
      <alignment vertical="center" wrapText="1"/>
    </xf>
    <xf numFmtId="4" fontId="3" fillId="0" borderId="0" xfId="1" applyNumberFormat="1" applyFont="1" applyFill="1" applyAlignment="1">
      <alignment vertical="center" wrapText="1"/>
    </xf>
    <xf numFmtId="0" fontId="4" fillId="6" borderId="12" xfId="1" applyFont="1" applyFill="1" applyBorder="1" applyAlignment="1">
      <alignment horizontal="left" vertical="center" wrapText="1"/>
    </xf>
    <xf numFmtId="0" fontId="4" fillId="5" borderId="18" xfId="1" applyFont="1" applyFill="1" applyBorder="1" applyAlignment="1">
      <alignment vertical="center" wrapText="1"/>
    </xf>
    <xf numFmtId="0" fontId="4" fillId="5" borderId="23" xfId="1" applyFont="1" applyFill="1" applyBorder="1" applyAlignment="1">
      <alignment vertical="center" wrapText="1"/>
    </xf>
    <xf numFmtId="3" fontId="4" fillId="5" borderId="19" xfId="1" applyNumberFormat="1" applyFont="1" applyFill="1" applyBorder="1" applyAlignment="1">
      <alignment horizontal="right" vertical="center" wrapText="1"/>
    </xf>
    <xf numFmtId="0" fontId="3" fillId="0" borderId="0" xfId="1" applyFont="1" applyBorder="1" applyAlignment="1">
      <alignment horizontal="left" vertical="center" wrapText="1"/>
    </xf>
    <xf numFmtId="0" fontId="3" fillId="0" borderId="20" xfId="1" applyFont="1" applyBorder="1" applyAlignment="1">
      <alignment vertical="center" wrapText="1"/>
    </xf>
    <xf numFmtId="0" fontId="8" fillId="0" borderId="21" xfId="1" applyFont="1" applyBorder="1" applyAlignment="1">
      <alignment vertical="center" wrapText="1"/>
    </xf>
    <xf numFmtId="0" fontId="3" fillId="0" borderId="21" xfId="1" applyFont="1" applyBorder="1" applyAlignment="1">
      <alignment vertical="center" wrapText="1"/>
    </xf>
    <xf numFmtId="0" fontId="3" fillId="0" borderId="21" xfId="1" applyFont="1" applyBorder="1" applyAlignment="1">
      <alignment horizontal="center" vertical="center" wrapText="1"/>
    </xf>
    <xf numFmtId="0" fontId="3" fillId="0" borderId="21" xfId="1" applyFont="1" applyBorder="1" applyAlignment="1">
      <alignment horizontal="left" vertical="center" wrapText="1"/>
    </xf>
    <xf numFmtId="0" fontId="3" fillId="0" borderId="22" xfId="1" applyFont="1" applyBorder="1" applyAlignment="1">
      <alignment vertical="center" wrapText="1"/>
    </xf>
    <xf numFmtId="0" fontId="3" fillId="0" borderId="0" xfId="1" applyFont="1" applyAlignment="1">
      <alignment horizontal="center" vertical="center" wrapText="1"/>
    </xf>
    <xf numFmtId="0" fontId="3" fillId="0" borderId="0" xfId="1" applyFont="1" applyAlignment="1">
      <alignment horizontal="left" vertical="center" wrapText="1"/>
    </xf>
    <xf numFmtId="0" fontId="3" fillId="9" borderId="14" xfId="1" applyFont="1" applyFill="1" applyBorder="1" applyAlignment="1">
      <alignment horizontal="left" vertical="center" wrapText="1"/>
    </xf>
    <xf numFmtId="165" fontId="3" fillId="9" borderId="14" xfId="3" applyNumberFormat="1" applyFont="1" applyFill="1" applyBorder="1" applyAlignment="1">
      <alignment horizontal="left" vertical="center" wrapText="1"/>
    </xf>
    <xf numFmtId="3" fontId="3" fillId="9" borderId="15" xfId="1" applyNumberFormat="1" applyFont="1" applyFill="1" applyBorder="1" applyAlignment="1">
      <alignment horizontal="right" vertical="center" wrapText="1"/>
    </xf>
    <xf numFmtId="0" fontId="3" fillId="9" borderId="14" xfId="1" applyFont="1" applyFill="1" applyBorder="1" applyAlignment="1">
      <alignment horizontal="center" vertical="center" wrapText="1"/>
    </xf>
    <xf numFmtId="0" fontId="3" fillId="9" borderId="16" xfId="1" applyFont="1" applyFill="1" applyBorder="1" applyAlignment="1">
      <alignment horizontal="center" vertical="center" wrapText="1"/>
    </xf>
    <xf numFmtId="9" fontId="3" fillId="9" borderId="14" xfId="1" applyNumberFormat="1" applyFont="1" applyFill="1" applyBorder="1" applyAlignment="1">
      <alignment horizontal="center" vertical="center" wrapText="1"/>
    </xf>
    <xf numFmtId="17" fontId="3" fillId="9" borderId="15" xfId="1" applyNumberFormat="1" applyFont="1" applyFill="1" applyBorder="1" applyAlignment="1">
      <alignment horizontal="center" vertical="center" wrapText="1"/>
    </xf>
    <xf numFmtId="17" fontId="3" fillId="9" borderId="14" xfId="1" applyNumberFormat="1" applyFont="1" applyFill="1" applyBorder="1" applyAlignment="1">
      <alignment horizontal="center" vertical="center" wrapText="1"/>
    </xf>
    <xf numFmtId="0" fontId="3" fillId="5" borderId="4" xfId="1" applyFont="1" applyFill="1" applyBorder="1" applyAlignment="1">
      <alignment vertical="center" wrapText="1"/>
    </xf>
    <xf numFmtId="0" fontId="3" fillId="5" borderId="16" xfId="1" applyFont="1" applyFill="1" applyBorder="1" applyAlignment="1">
      <alignment horizontal="center" vertical="center" wrapText="1"/>
    </xf>
    <xf numFmtId="0" fontId="3" fillId="5" borderId="14" xfId="1" applyFont="1" applyFill="1" applyBorder="1" applyAlignment="1">
      <alignment horizontal="left" vertical="center" wrapText="1"/>
    </xf>
    <xf numFmtId="165" fontId="3" fillId="5" borderId="14" xfId="3" applyNumberFormat="1" applyFont="1" applyFill="1" applyBorder="1" applyAlignment="1">
      <alignment horizontal="left" vertical="center" wrapText="1"/>
    </xf>
    <xf numFmtId="3" fontId="3" fillId="5" borderId="15" xfId="1" applyNumberFormat="1" applyFont="1" applyFill="1" applyBorder="1" applyAlignment="1">
      <alignment horizontal="right" vertical="center" wrapText="1"/>
    </xf>
    <xf numFmtId="0" fontId="3" fillId="5" borderId="16" xfId="1" applyFont="1" applyFill="1" applyBorder="1" applyAlignment="1">
      <alignment horizontal="left" vertical="center" wrapText="1"/>
    </xf>
    <xf numFmtId="0" fontId="3" fillId="5" borderId="5" xfId="1" applyFont="1" applyFill="1" applyBorder="1" applyAlignment="1">
      <alignment vertical="center" wrapText="1"/>
    </xf>
    <xf numFmtId="0" fontId="3" fillId="5" borderId="0" xfId="1" applyFont="1" applyFill="1" applyAlignment="1">
      <alignment vertical="center" wrapText="1"/>
    </xf>
    <xf numFmtId="0" fontId="3" fillId="5" borderId="14" xfId="1" applyFont="1" applyFill="1" applyBorder="1" applyAlignment="1">
      <alignment horizontal="center" vertical="center" wrapText="1"/>
    </xf>
    <xf numFmtId="0" fontId="5" fillId="3" borderId="7"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4" fillId="0" borderId="0" xfId="1" applyFont="1" applyBorder="1" applyAlignment="1">
      <alignment horizontal="left" vertical="center" wrapText="1"/>
    </xf>
    <xf numFmtId="0" fontId="4" fillId="4" borderId="7" xfId="1" applyFont="1" applyFill="1" applyBorder="1" applyAlignment="1">
      <alignment horizontal="left" vertical="center" wrapText="1"/>
    </xf>
    <xf numFmtId="0" fontId="4" fillId="5" borderId="13" xfId="1" applyFont="1" applyFill="1" applyBorder="1" applyAlignment="1">
      <alignment horizontal="right" vertical="center" wrapText="1"/>
    </xf>
    <xf numFmtId="9" fontId="3" fillId="0" borderId="14" xfId="2" applyFont="1" applyFill="1" applyBorder="1" applyAlignment="1">
      <alignment horizontal="center" vertical="center" wrapText="1"/>
    </xf>
    <xf numFmtId="17" fontId="3" fillId="0" borderId="14" xfId="1" applyNumberFormat="1" applyFont="1" applyFill="1" applyBorder="1" applyAlignment="1">
      <alignment horizontal="center" vertical="center" wrapText="1"/>
    </xf>
    <xf numFmtId="0" fontId="3" fillId="0" borderId="16" xfId="1" applyFont="1" applyFill="1" applyBorder="1" applyAlignment="1">
      <alignment horizontal="left" vertical="center" wrapText="1"/>
    </xf>
    <xf numFmtId="17" fontId="3" fillId="0" borderId="15" xfId="1" applyNumberFormat="1" applyFont="1" applyFill="1" applyBorder="1" applyAlignment="1">
      <alignment horizontal="center" vertical="center" wrapText="1"/>
    </xf>
    <xf numFmtId="0" fontId="3" fillId="5" borderId="25" xfId="0" applyFont="1" applyFill="1" applyBorder="1" applyAlignment="1">
      <alignment horizontal="center" vertical="center" wrapText="1"/>
    </xf>
    <xf numFmtId="3" fontId="3" fillId="0" borderId="15" xfId="1" applyNumberFormat="1" applyFont="1" applyFill="1" applyBorder="1" applyAlignment="1">
      <alignment horizontal="right" vertical="center" wrapText="1"/>
    </xf>
    <xf numFmtId="0" fontId="3" fillId="0" borderId="25" xfId="0" applyFont="1" applyFill="1" applyBorder="1" applyAlignment="1">
      <alignment horizontal="center" vertical="center" wrapText="1"/>
    </xf>
    <xf numFmtId="9" fontId="3" fillId="0" borderId="14" xfId="2" applyNumberFormat="1" applyFont="1" applyFill="1" applyBorder="1" applyAlignment="1">
      <alignment horizontal="center" vertical="center" wrapText="1"/>
    </xf>
    <xf numFmtId="0" fontId="0" fillId="0" borderId="0" xfId="0" applyFill="1"/>
    <xf numFmtId="0" fontId="14" fillId="0" borderId="24" xfId="0" applyFont="1" applyFill="1" applyBorder="1" applyAlignment="1">
      <alignment horizontal="right" vertical="center"/>
    </xf>
    <xf numFmtId="0" fontId="14" fillId="0" borderId="24" xfId="0" applyFont="1" applyFill="1" applyBorder="1" applyAlignment="1">
      <alignment vertical="center"/>
    </xf>
    <xf numFmtId="6" fontId="14" fillId="0" borderId="24" xfId="0" applyNumberFormat="1" applyFont="1" applyFill="1" applyBorder="1" applyAlignment="1">
      <alignment horizontal="right" vertical="center"/>
    </xf>
    <xf numFmtId="0" fontId="14" fillId="0" borderId="24"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24" xfId="0" applyFont="1" applyFill="1" applyBorder="1" applyAlignment="1">
      <alignment horizontal="right" vertical="center"/>
    </xf>
    <xf numFmtId="0" fontId="16" fillId="0" borderId="24" xfId="0" applyFont="1" applyFill="1" applyBorder="1" applyAlignment="1">
      <alignment horizontal="right" vertical="center"/>
    </xf>
    <xf numFmtId="0" fontId="16" fillId="0" borderId="24" xfId="0" applyFont="1" applyFill="1" applyBorder="1" applyAlignment="1">
      <alignment vertical="center"/>
    </xf>
    <xf numFmtId="6" fontId="16" fillId="0" borderId="24" xfId="0" applyNumberFormat="1" applyFont="1" applyFill="1" applyBorder="1" applyAlignment="1">
      <alignment horizontal="right" vertical="center"/>
    </xf>
    <xf numFmtId="0" fontId="16" fillId="0" borderId="24" xfId="0" applyFont="1" applyFill="1" applyBorder="1" applyAlignment="1">
      <alignment horizontal="center" vertical="center"/>
    </xf>
    <xf numFmtId="0" fontId="15" fillId="0" borderId="24" xfId="0" applyFont="1" applyFill="1" applyBorder="1" applyAlignment="1">
      <alignment horizontal="center" vertical="center"/>
    </xf>
    <xf numFmtId="0" fontId="15" fillId="0" borderId="24" xfId="0" applyFont="1" applyFill="1" applyBorder="1" applyAlignment="1">
      <alignment horizontal="right" vertical="center"/>
    </xf>
    <xf numFmtId="0" fontId="17" fillId="0" borderId="24" xfId="0" applyFont="1" applyFill="1" applyBorder="1" applyAlignment="1">
      <alignment horizontal="right" vertical="center"/>
    </xf>
    <xf numFmtId="0" fontId="17" fillId="0" borderId="24" xfId="0" applyFont="1" applyFill="1" applyBorder="1" applyAlignment="1">
      <alignment vertical="center"/>
    </xf>
    <xf numFmtId="6" fontId="17" fillId="0" borderId="24" xfId="0" applyNumberFormat="1" applyFont="1" applyFill="1" applyBorder="1" applyAlignment="1">
      <alignment horizontal="right" vertical="center"/>
    </xf>
    <xf numFmtId="0" fontId="17" fillId="0" borderId="24" xfId="0" applyFont="1" applyFill="1" applyBorder="1" applyAlignment="1">
      <alignment horizontal="center" vertical="center"/>
    </xf>
    <xf numFmtId="0" fontId="18" fillId="0" borderId="24" xfId="0" applyFont="1" applyFill="1" applyBorder="1" applyAlignment="1">
      <alignment horizontal="right" vertical="center"/>
    </xf>
    <xf numFmtId="0" fontId="18" fillId="0" borderId="24" xfId="0" applyFont="1" applyFill="1" applyBorder="1" applyAlignment="1">
      <alignment vertical="center"/>
    </xf>
    <xf numFmtId="6" fontId="18" fillId="0" borderId="24" xfId="0" applyNumberFormat="1" applyFont="1" applyFill="1" applyBorder="1" applyAlignment="1">
      <alignment horizontal="right" vertical="center"/>
    </xf>
    <xf numFmtId="0" fontId="18" fillId="0" borderId="24" xfId="0" applyFont="1" applyFill="1" applyBorder="1" applyAlignment="1">
      <alignment horizontal="center" vertical="center"/>
    </xf>
    <xf numFmtId="0" fontId="12" fillId="0" borderId="24" xfId="0" applyFont="1" applyFill="1" applyBorder="1" applyAlignment="1">
      <alignment horizontal="center" vertical="center"/>
    </xf>
    <xf numFmtId="0" fontId="19" fillId="0" borderId="24" xfId="0" applyFont="1" applyFill="1" applyBorder="1" applyAlignment="1">
      <alignment horizontal="right" vertical="center"/>
    </xf>
    <xf numFmtId="0" fontId="19" fillId="0" borderId="24" xfId="0" applyFont="1" applyFill="1" applyBorder="1" applyAlignment="1">
      <alignment vertical="center"/>
    </xf>
    <xf numFmtId="6" fontId="19" fillId="0" borderId="24" xfId="0" applyNumberFormat="1" applyFont="1" applyFill="1" applyBorder="1" applyAlignment="1">
      <alignment horizontal="right" vertical="center"/>
    </xf>
    <xf numFmtId="0" fontId="19" fillId="0" borderId="24" xfId="0" applyFont="1" applyFill="1" applyBorder="1" applyAlignment="1">
      <alignment horizontal="center" vertical="center"/>
    </xf>
    <xf numFmtId="0" fontId="5" fillId="3" borderId="8" xfId="1" applyFont="1" applyFill="1" applyBorder="1" applyAlignment="1">
      <alignment horizontal="left" vertical="center" wrapText="1"/>
    </xf>
    <xf numFmtId="0" fontId="5" fillId="3" borderId="11" xfId="1" applyFont="1" applyFill="1" applyBorder="1" applyAlignment="1">
      <alignment horizontal="left" vertical="center" wrapText="1"/>
    </xf>
    <xf numFmtId="0" fontId="5" fillId="3" borderId="6"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4" fillId="0" borderId="0" xfId="1" applyFont="1" applyBorder="1" applyAlignment="1">
      <alignment horizontal="left" vertical="center" wrapText="1"/>
    </xf>
    <xf numFmtId="0" fontId="5" fillId="3" borderId="7"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5" borderId="13" xfId="1" applyFont="1" applyFill="1" applyBorder="1" applyAlignment="1">
      <alignment horizontal="right" vertical="center" wrapText="1"/>
    </xf>
    <xf numFmtId="0" fontId="4" fillId="5" borderId="17" xfId="1" applyFont="1" applyFill="1" applyBorder="1" applyAlignment="1">
      <alignment horizontal="right" vertical="center" wrapText="1"/>
    </xf>
    <xf numFmtId="0" fontId="9" fillId="0" borderId="0" xfId="1" applyFont="1" applyBorder="1" applyAlignment="1">
      <alignment horizontal="center" vertical="center" wrapText="1"/>
    </xf>
    <xf numFmtId="17" fontId="9" fillId="0" borderId="0" xfId="1" applyNumberFormat="1" applyFont="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5" fillId="3" borderId="10" xfId="1" applyFont="1" applyFill="1" applyBorder="1" applyAlignment="1">
      <alignment horizontal="center" vertical="center" wrapText="1"/>
    </xf>
    <xf numFmtId="4" fontId="5" fillId="3" borderId="7" xfId="1" applyNumberFormat="1" applyFont="1" applyFill="1" applyBorder="1" applyAlignment="1">
      <alignment horizontal="center" vertical="center" wrapText="1"/>
    </xf>
    <xf numFmtId="4" fontId="5" fillId="3" borderId="10" xfId="1" applyNumberFormat="1" applyFont="1" applyFill="1" applyBorder="1" applyAlignment="1">
      <alignment horizontal="center" vertical="center" wrapText="1"/>
    </xf>
  </cellXfs>
  <cellStyles count="4">
    <cellStyle name="Millares" xfId="3" builtinId="3"/>
    <cellStyle name="Normal" xfId="0" builtinId="0"/>
    <cellStyle name="Normal 2" xfId="1" xr:uid="{00000000-0005-0000-0000-00000100000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5"/>
  <sheetViews>
    <sheetView tabSelected="1" zoomScale="60" zoomScaleNormal="60" workbookViewId="0">
      <selection activeCell="D77" sqref="D77"/>
    </sheetView>
  </sheetViews>
  <sheetFormatPr baseColWidth="10" defaultColWidth="11.42578125" defaultRowHeight="14.25" x14ac:dyDescent="0.25"/>
  <cols>
    <col min="1" max="1" width="2.28515625" style="48" customWidth="1"/>
    <col min="2" max="2" width="6.5703125" style="48" customWidth="1"/>
    <col min="3" max="3" width="11.5703125" style="48" customWidth="1"/>
    <col min="4" max="4" width="55.140625" style="48" customWidth="1"/>
    <col min="5" max="5" width="13.85546875" style="48" customWidth="1"/>
    <col min="6" max="6" width="14.42578125" style="48" customWidth="1"/>
    <col min="7" max="7" width="18.42578125" style="48" customWidth="1"/>
    <col min="8" max="8" width="17.42578125" style="81" customWidth="1"/>
    <col min="9" max="9" width="14.140625" style="48" customWidth="1"/>
    <col min="10" max="10" width="10.28515625" style="48" customWidth="1"/>
    <col min="11" max="11" width="12.85546875" style="48" customWidth="1"/>
    <col min="12" max="12" width="11.28515625" style="48" customWidth="1"/>
    <col min="13" max="13" width="14.140625" style="48" customWidth="1"/>
    <col min="14" max="14" width="11.28515625" style="48" customWidth="1"/>
    <col min="15" max="15" width="12" style="48" customWidth="1"/>
    <col min="16" max="16" width="90" style="82" customWidth="1"/>
    <col min="17" max="17" width="2.42578125" style="48" customWidth="1"/>
    <col min="18" max="18" width="11.42578125" style="48"/>
    <col min="19" max="19" width="25" style="48" customWidth="1"/>
    <col min="20" max="16384" width="11.42578125" style="48"/>
  </cols>
  <sheetData>
    <row r="1" spans="1:17" x14ac:dyDescent="0.25">
      <c r="A1" s="43"/>
      <c r="B1" s="44"/>
      <c r="C1" s="44"/>
      <c r="D1" s="44"/>
      <c r="E1" s="44"/>
      <c r="F1" s="44"/>
      <c r="G1" s="44"/>
      <c r="H1" s="45"/>
      <c r="I1" s="44"/>
      <c r="J1" s="44"/>
      <c r="K1" s="44"/>
      <c r="L1" s="44"/>
      <c r="M1" s="44"/>
      <c r="N1" s="44"/>
      <c r="O1" s="44"/>
      <c r="P1" s="46"/>
      <c r="Q1" s="47"/>
    </row>
    <row r="2" spans="1:17" s="52" customFormat="1" ht="18" x14ac:dyDescent="0.25">
      <c r="A2" s="49"/>
      <c r="B2" s="151" t="s">
        <v>34</v>
      </c>
      <c r="C2" s="151"/>
      <c r="D2" s="151"/>
      <c r="E2" s="151"/>
      <c r="F2" s="151"/>
      <c r="G2" s="151"/>
      <c r="H2" s="151"/>
      <c r="I2" s="151"/>
      <c r="J2" s="151"/>
      <c r="K2" s="151"/>
      <c r="L2" s="151"/>
      <c r="M2" s="151"/>
      <c r="N2" s="151"/>
      <c r="O2" s="151"/>
      <c r="P2" s="50"/>
      <c r="Q2" s="51"/>
    </row>
    <row r="3" spans="1:17" s="52" customFormat="1" ht="18" x14ac:dyDescent="0.25">
      <c r="A3" s="49"/>
      <c r="B3" s="152">
        <v>43763</v>
      </c>
      <c r="C3" s="151"/>
      <c r="D3" s="151"/>
      <c r="E3" s="151"/>
      <c r="F3" s="151"/>
      <c r="G3" s="151"/>
      <c r="H3" s="151"/>
      <c r="I3" s="151"/>
      <c r="J3" s="151"/>
      <c r="K3" s="151"/>
      <c r="L3" s="151"/>
      <c r="M3" s="151"/>
      <c r="N3" s="151"/>
      <c r="O3" s="151"/>
      <c r="P3" s="50"/>
      <c r="Q3" s="51"/>
    </row>
    <row r="4" spans="1:17" ht="15.75" thickBot="1" x14ac:dyDescent="0.3">
      <c r="A4" s="53"/>
      <c r="B4" s="54"/>
      <c r="C4" s="54"/>
      <c r="D4" s="54"/>
      <c r="E4" s="54"/>
      <c r="F4" s="54"/>
      <c r="G4" s="54"/>
      <c r="H4" s="54"/>
      <c r="I4" s="54"/>
      <c r="J4" s="54"/>
      <c r="K4" s="54"/>
      <c r="L4" s="54"/>
      <c r="M4" s="55"/>
      <c r="N4" s="55"/>
      <c r="O4" s="54"/>
      <c r="P4" s="40"/>
      <c r="Q4" s="56"/>
    </row>
    <row r="5" spans="1:17" s="60" customFormat="1" ht="21" thickBot="1" x14ac:dyDescent="0.3">
      <c r="A5" s="57"/>
      <c r="B5" s="153" t="s">
        <v>31</v>
      </c>
      <c r="C5" s="154"/>
      <c r="D5" s="154"/>
      <c r="E5" s="154"/>
      <c r="F5" s="154"/>
      <c r="G5" s="154"/>
      <c r="H5" s="154"/>
      <c r="I5" s="154"/>
      <c r="J5" s="154"/>
      <c r="K5" s="154"/>
      <c r="L5" s="154"/>
      <c r="M5" s="154"/>
      <c r="N5" s="154"/>
      <c r="O5" s="155"/>
      <c r="P5" s="58"/>
      <c r="Q5" s="59"/>
    </row>
    <row r="6" spans="1:17" ht="15" x14ac:dyDescent="0.25">
      <c r="A6" s="53"/>
      <c r="B6" s="141" t="s">
        <v>15</v>
      </c>
      <c r="C6" s="141" t="s">
        <v>30</v>
      </c>
      <c r="D6" s="144" t="s">
        <v>0</v>
      </c>
      <c r="E6" s="38"/>
      <c r="F6" s="38"/>
      <c r="G6" s="157" t="s">
        <v>1</v>
      </c>
      <c r="H6" s="144" t="s">
        <v>2</v>
      </c>
      <c r="I6" s="144" t="s">
        <v>3</v>
      </c>
      <c r="J6" s="144" t="s">
        <v>4</v>
      </c>
      <c r="K6" s="144"/>
      <c r="L6" s="144" t="s">
        <v>5</v>
      </c>
      <c r="M6" s="144" t="s">
        <v>6</v>
      </c>
      <c r="N6" s="144"/>
      <c r="O6" s="145" t="s">
        <v>7</v>
      </c>
      <c r="P6" s="139" t="s">
        <v>27</v>
      </c>
      <c r="Q6" s="56"/>
    </row>
    <row r="7" spans="1:17" s="63" customFormat="1" ht="57.75" thickBot="1" x14ac:dyDescent="0.3">
      <c r="A7" s="61"/>
      <c r="B7" s="142"/>
      <c r="C7" s="142"/>
      <c r="D7" s="156"/>
      <c r="E7" s="39" t="s">
        <v>28</v>
      </c>
      <c r="F7" s="39" t="s">
        <v>29</v>
      </c>
      <c r="G7" s="158"/>
      <c r="H7" s="156"/>
      <c r="I7" s="156"/>
      <c r="J7" s="1" t="s">
        <v>8</v>
      </c>
      <c r="K7" s="1" t="s">
        <v>9</v>
      </c>
      <c r="L7" s="156"/>
      <c r="M7" s="1" t="s">
        <v>10</v>
      </c>
      <c r="N7" s="1" t="s">
        <v>11</v>
      </c>
      <c r="O7" s="146"/>
      <c r="P7" s="140"/>
      <c r="Q7" s="62"/>
    </row>
    <row r="8" spans="1:17" ht="15" x14ac:dyDescent="0.25">
      <c r="A8" s="53"/>
      <c r="B8" s="147" t="s">
        <v>12</v>
      </c>
      <c r="C8" s="147"/>
      <c r="D8" s="147"/>
      <c r="E8" s="64"/>
      <c r="F8" s="64"/>
      <c r="G8" s="2"/>
      <c r="H8" s="3"/>
      <c r="I8" s="3"/>
      <c r="J8" s="3"/>
      <c r="K8" s="3"/>
      <c r="L8" s="3"/>
      <c r="M8" s="3"/>
      <c r="N8" s="3"/>
      <c r="O8" s="3"/>
      <c r="P8" s="4"/>
      <c r="Q8" s="56"/>
    </row>
    <row r="9" spans="1:17" s="18" customFormat="1" ht="101.25" customHeight="1" x14ac:dyDescent="0.25">
      <c r="A9" s="91"/>
      <c r="B9" s="109">
        <v>1</v>
      </c>
      <c r="C9" s="111" t="s">
        <v>149</v>
      </c>
      <c r="D9" s="6" t="s">
        <v>150</v>
      </c>
      <c r="E9" s="94">
        <v>400000</v>
      </c>
      <c r="F9" s="94">
        <f>E9*0.12</f>
        <v>48000</v>
      </c>
      <c r="G9" s="95">
        <f>SUM(E9:F9)</f>
        <v>448000</v>
      </c>
      <c r="H9" s="92" t="s">
        <v>16</v>
      </c>
      <c r="I9" s="92" t="s">
        <v>47</v>
      </c>
      <c r="J9" s="10">
        <f t="shared" ref="J9" si="0">E9/$G9</f>
        <v>0.8928571428571429</v>
      </c>
      <c r="K9" s="10">
        <f t="shared" ref="K9" si="1">F9/$G9</f>
        <v>0.10714285714285714</v>
      </c>
      <c r="L9" s="92" t="s">
        <v>48</v>
      </c>
      <c r="M9" s="35">
        <v>44256</v>
      </c>
      <c r="N9" s="35">
        <v>44508</v>
      </c>
      <c r="O9" s="92" t="s">
        <v>49</v>
      </c>
      <c r="P9" s="93" t="s">
        <v>151</v>
      </c>
      <c r="Q9" s="97"/>
    </row>
    <row r="10" spans="1:17" s="65" customFormat="1" ht="42.75" x14ac:dyDescent="0.25">
      <c r="A10" s="61"/>
      <c r="B10" s="111">
        <v>2</v>
      </c>
      <c r="C10" s="111" t="s">
        <v>45</v>
      </c>
      <c r="D10" s="6" t="s">
        <v>46</v>
      </c>
      <c r="E10" s="7">
        <v>250000</v>
      </c>
      <c r="F10" s="94">
        <f>E10*0.12</f>
        <v>30000</v>
      </c>
      <c r="G10" s="95">
        <f>SUM(E10:F10)</f>
        <v>280000</v>
      </c>
      <c r="H10" s="9" t="s">
        <v>16</v>
      </c>
      <c r="I10" s="9" t="s">
        <v>47</v>
      </c>
      <c r="J10" s="112">
        <f>E10/$G10</f>
        <v>0.8928571428571429</v>
      </c>
      <c r="K10" s="112">
        <f>F10/$G10</f>
        <v>0.10714285714285714</v>
      </c>
      <c r="L10" s="9" t="s">
        <v>48</v>
      </c>
      <c r="M10" s="106">
        <v>44340</v>
      </c>
      <c r="N10" s="106">
        <v>44508</v>
      </c>
      <c r="O10" s="9" t="s">
        <v>49</v>
      </c>
      <c r="P10" s="6" t="s">
        <v>118</v>
      </c>
      <c r="Q10" s="62"/>
    </row>
    <row r="11" spans="1:17" s="65" customFormat="1" x14ac:dyDescent="0.25">
      <c r="A11" s="61"/>
      <c r="B11" s="5"/>
      <c r="C11" s="5"/>
      <c r="D11" s="6"/>
      <c r="E11" s="7"/>
      <c r="F11" s="7"/>
      <c r="G11" s="8"/>
      <c r="H11" s="9"/>
      <c r="I11" s="9"/>
      <c r="J11" s="10"/>
      <c r="K11" s="11"/>
      <c r="L11" s="9"/>
      <c r="M11" s="66"/>
      <c r="N11" s="66"/>
      <c r="O11" s="9"/>
      <c r="P11" s="6"/>
      <c r="Q11" s="62"/>
    </row>
    <row r="12" spans="1:17" s="63" customFormat="1" ht="15" x14ac:dyDescent="0.25">
      <c r="A12" s="61"/>
      <c r="B12" s="12"/>
      <c r="C12" s="12"/>
      <c r="D12" s="41" t="s">
        <v>13</v>
      </c>
      <c r="E12" s="41"/>
      <c r="F12" s="41"/>
      <c r="G12" s="13">
        <f>SUM(G9:G11)</f>
        <v>728000</v>
      </c>
      <c r="H12" s="12"/>
      <c r="I12" s="12"/>
      <c r="J12" s="14"/>
      <c r="K12" s="14"/>
      <c r="L12" s="12"/>
      <c r="M12" s="15"/>
      <c r="N12" s="15"/>
      <c r="O12" s="12"/>
      <c r="P12" s="16"/>
      <c r="Q12" s="62"/>
    </row>
    <row r="13" spans="1:17" s="63" customFormat="1" x14ac:dyDescent="0.25">
      <c r="A13" s="61"/>
      <c r="B13" s="17"/>
      <c r="C13" s="17"/>
      <c r="D13" s="18"/>
      <c r="E13" s="18"/>
      <c r="F13" s="18"/>
      <c r="G13" s="19"/>
      <c r="H13" s="17"/>
      <c r="I13" s="17"/>
      <c r="J13" s="20"/>
      <c r="K13" s="20"/>
      <c r="L13" s="17"/>
      <c r="M13" s="21"/>
      <c r="N13" s="21"/>
      <c r="O13" s="17"/>
      <c r="P13" s="22"/>
      <c r="Q13" s="62"/>
    </row>
    <row r="14" spans="1:17" s="68" customFormat="1" ht="15" x14ac:dyDescent="0.25">
      <c r="A14" s="53"/>
      <c r="B14" s="148" t="s">
        <v>14</v>
      </c>
      <c r="C14" s="148"/>
      <c r="D14" s="148"/>
      <c r="E14" s="67"/>
      <c r="F14" s="67"/>
      <c r="G14" s="23"/>
      <c r="H14" s="24"/>
      <c r="I14" s="24"/>
      <c r="J14" s="24"/>
      <c r="K14" s="24"/>
      <c r="L14" s="24"/>
      <c r="M14" s="24"/>
      <c r="N14" s="24"/>
      <c r="O14" s="24"/>
      <c r="P14" s="25"/>
      <c r="Q14" s="56"/>
    </row>
    <row r="15" spans="1:17" s="65" customFormat="1" x14ac:dyDescent="0.25">
      <c r="A15" s="61"/>
      <c r="B15" s="5"/>
      <c r="C15" s="5"/>
      <c r="D15" s="6"/>
      <c r="E15" s="6"/>
      <c r="F15" s="6"/>
      <c r="G15" s="26"/>
      <c r="H15" s="9"/>
      <c r="I15" s="9"/>
      <c r="J15" s="10"/>
      <c r="K15" s="10"/>
      <c r="L15" s="9"/>
      <c r="M15" s="28"/>
      <c r="N15" s="28"/>
      <c r="O15" s="9"/>
      <c r="P15" s="6"/>
      <c r="Q15" s="62"/>
    </row>
    <row r="16" spans="1:17" s="65" customFormat="1" ht="15" x14ac:dyDescent="0.25">
      <c r="A16" s="61"/>
      <c r="B16" s="12"/>
      <c r="C16" s="12"/>
      <c r="D16" s="41" t="s">
        <v>17</v>
      </c>
      <c r="E16" s="41"/>
      <c r="F16" s="41"/>
      <c r="G16" s="13">
        <f>SUM(G15:G15)</f>
        <v>0</v>
      </c>
      <c r="H16" s="12"/>
      <c r="I16" s="12"/>
      <c r="J16" s="14"/>
      <c r="K16" s="14"/>
      <c r="L16" s="12"/>
      <c r="M16" s="15"/>
      <c r="N16" s="15"/>
      <c r="O16" s="12"/>
      <c r="P16" s="16"/>
      <c r="Q16" s="62"/>
    </row>
    <row r="17" spans="1:19" s="65" customFormat="1" x14ac:dyDescent="0.25">
      <c r="A17" s="61"/>
      <c r="B17" s="17"/>
      <c r="C17" s="17"/>
      <c r="D17" s="18"/>
      <c r="E17" s="18"/>
      <c r="F17" s="18"/>
      <c r="G17" s="19"/>
      <c r="H17" s="17"/>
      <c r="I17" s="17"/>
      <c r="J17" s="20"/>
      <c r="K17" s="20"/>
      <c r="L17" s="17"/>
      <c r="M17" s="21"/>
      <c r="N17" s="21"/>
      <c r="O17" s="17"/>
      <c r="P17" s="22"/>
      <c r="Q17" s="62"/>
    </row>
    <row r="18" spans="1:19" ht="15" x14ac:dyDescent="0.25">
      <c r="A18" s="53"/>
      <c r="B18" s="148" t="s">
        <v>24</v>
      </c>
      <c r="C18" s="148"/>
      <c r="D18" s="148"/>
      <c r="E18" s="67"/>
      <c r="F18" s="67"/>
      <c r="G18" s="23"/>
      <c r="H18" s="24"/>
      <c r="I18" s="24"/>
      <c r="J18" s="24"/>
      <c r="K18" s="24"/>
      <c r="L18" s="24"/>
      <c r="M18" s="24"/>
      <c r="N18" s="24"/>
      <c r="O18" s="24"/>
      <c r="P18" s="25"/>
      <c r="Q18" s="56"/>
    </row>
    <row r="19" spans="1:19" s="63" customFormat="1" ht="57" x14ac:dyDescent="0.25">
      <c r="A19" s="61"/>
      <c r="B19" s="9">
        <v>1</v>
      </c>
      <c r="C19" s="9" t="s">
        <v>94</v>
      </c>
      <c r="D19" s="6" t="s">
        <v>96</v>
      </c>
      <c r="E19" s="7">
        <v>300000</v>
      </c>
      <c r="F19" s="7">
        <f t="shared" ref="F19:F20" si="2">E19*0.12</f>
        <v>36000</v>
      </c>
      <c r="G19" s="110">
        <f t="shared" ref="G19:G20" si="3">SUM(E19:F19)</f>
        <v>336000</v>
      </c>
      <c r="H19" s="34" t="s">
        <v>16</v>
      </c>
      <c r="I19" s="34" t="s">
        <v>47</v>
      </c>
      <c r="J19" s="105">
        <f t="shared" ref="J19:J20" si="4">E19/$G19</f>
        <v>0.8928571428571429</v>
      </c>
      <c r="K19" s="105">
        <f t="shared" ref="K19:K20" si="5">F19/$G19</f>
        <v>0.10714285714285714</v>
      </c>
      <c r="L19" s="9" t="s">
        <v>48</v>
      </c>
      <c r="M19" s="106">
        <v>43955</v>
      </c>
      <c r="N19" s="106">
        <v>45177</v>
      </c>
      <c r="O19" s="9" t="s">
        <v>49</v>
      </c>
      <c r="P19" s="107" t="s">
        <v>111</v>
      </c>
      <c r="Q19" s="62"/>
      <c r="S19" s="69"/>
    </row>
    <row r="20" spans="1:19" s="63" customFormat="1" ht="99.75" x14ac:dyDescent="0.25">
      <c r="A20" s="61"/>
      <c r="B20" s="9">
        <v>2</v>
      </c>
      <c r="C20" s="111" t="s">
        <v>44</v>
      </c>
      <c r="D20" s="6" t="s">
        <v>51</v>
      </c>
      <c r="E20" s="7">
        <v>835000</v>
      </c>
      <c r="F20" s="7">
        <f t="shared" si="2"/>
        <v>100200</v>
      </c>
      <c r="G20" s="110">
        <f t="shared" si="3"/>
        <v>935200</v>
      </c>
      <c r="H20" s="9" t="s">
        <v>16</v>
      </c>
      <c r="I20" s="9" t="s">
        <v>47</v>
      </c>
      <c r="J20" s="105">
        <f t="shared" si="4"/>
        <v>0.8928571428571429</v>
      </c>
      <c r="K20" s="105">
        <f t="shared" si="5"/>
        <v>0.10714285714285714</v>
      </c>
      <c r="L20" s="9" t="s">
        <v>48</v>
      </c>
      <c r="M20" s="106">
        <v>43966</v>
      </c>
      <c r="N20" s="106">
        <v>44722</v>
      </c>
      <c r="O20" s="9" t="s">
        <v>49</v>
      </c>
      <c r="P20" s="6" t="s">
        <v>112</v>
      </c>
      <c r="Q20" s="62"/>
      <c r="S20" s="69"/>
    </row>
    <row r="21" spans="1:19" s="63" customFormat="1" x14ac:dyDescent="0.25">
      <c r="A21" s="61"/>
      <c r="B21" s="29"/>
      <c r="C21" s="29"/>
      <c r="D21" s="6"/>
      <c r="E21" s="7"/>
      <c r="F21" s="7"/>
      <c r="G21" s="8"/>
      <c r="H21" s="9"/>
      <c r="I21" s="9"/>
      <c r="J21" s="10"/>
      <c r="K21" s="11"/>
      <c r="L21" s="9"/>
      <c r="M21" s="28"/>
      <c r="N21" s="28"/>
      <c r="O21" s="9"/>
      <c r="P21" s="6"/>
      <c r="Q21" s="62"/>
      <c r="S21" s="69"/>
    </row>
    <row r="22" spans="1:19" s="65" customFormat="1" ht="15" x14ac:dyDescent="0.25">
      <c r="A22" s="61"/>
      <c r="B22" s="12"/>
      <c r="C22" s="12"/>
      <c r="D22" s="41" t="s">
        <v>25</v>
      </c>
      <c r="E22" s="41"/>
      <c r="F22" s="41"/>
      <c r="G22" s="13">
        <f>SUM(G19:G21)</f>
        <v>1271200</v>
      </c>
      <c r="H22" s="12"/>
      <c r="I22" s="12"/>
      <c r="J22" s="14"/>
      <c r="K22" s="14"/>
      <c r="L22" s="12"/>
      <c r="M22" s="15"/>
      <c r="N22" s="15"/>
      <c r="O22" s="12"/>
      <c r="P22" s="16"/>
      <c r="Q22" s="62"/>
    </row>
    <row r="23" spans="1:19" s="65" customFormat="1" x14ac:dyDescent="0.25">
      <c r="A23" s="61"/>
      <c r="B23" s="17"/>
      <c r="C23" s="17"/>
      <c r="D23" s="18"/>
      <c r="E23" s="18"/>
      <c r="F23" s="18"/>
      <c r="G23" s="19"/>
      <c r="H23" s="17"/>
      <c r="I23" s="17"/>
      <c r="J23" s="20"/>
      <c r="K23" s="20"/>
      <c r="L23" s="17"/>
      <c r="M23" s="21"/>
      <c r="N23" s="21"/>
      <c r="O23" s="17"/>
      <c r="P23" s="22"/>
      <c r="Q23" s="62"/>
    </row>
    <row r="24" spans="1:19" ht="15" x14ac:dyDescent="0.25">
      <c r="A24" s="53"/>
      <c r="B24" s="148" t="s">
        <v>18</v>
      </c>
      <c r="C24" s="148"/>
      <c r="D24" s="148"/>
      <c r="E24" s="67"/>
      <c r="F24" s="67"/>
      <c r="G24" s="23"/>
      <c r="H24" s="24"/>
      <c r="I24" s="24"/>
      <c r="J24" s="24"/>
      <c r="K24" s="24"/>
      <c r="L24" s="24"/>
      <c r="M24" s="24"/>
      <c r="N24" s="24"/>
      <c r="O24" s="24"/>
      <c r="P24" s="25"/>
      <c r="Q24" s="56"/>
    </row>
    <row r="25" spans="1:19" s="68" customFormat="1" ht="15" x14ac:dyDescent="0.25">
      <c r="A25" s="53"/>
      <c r="B25" s="70"/>
      <c r="C25" s="70"/>
      <c r="D25" s="70"/>
      <c r="E25" s="70"/>
      <c r="F25" s="70"/>
      <c r="G25" s="30"/>
      <c r="H25" s="31"/>
      <c r="I25" s="31"/>
      <c r="J25" s="31"/>
      <c r="K25" s="31"/>
      <c r="L25" s="31"/>
      <c r="M25" s="31"/>
      <c r="N25" s="31"/>
      <c r="O25" s="31"/>
      <c r="P25" s="32"/>
      <c r="Q25" s="56"/>
    </row>
    <row r="26" spans="1:19" s="98" customFormat="1" ht="85.5" x14ac:dyDescent="0.25">
      <c r="A26" s="91"/>
      <c r="B26" s="92">
        <v>1</v>
      </c>
      <c r="C26" s="92" t="s">
        <v>36</v>
      </c>
      <c r="D26" s="93" t="s">
        <v>52</v>
      </c>
      <c r="E26" s="94">
        <v>200000</v>
      </c>
      <c r="F26" s="94">
        <f>E26*0.12</f>
        <v>24000</v>
      </c>
      <c r="G26" s="95">
        <f>SUM(E26:F26)</f>
        <v>224000</v>
      </c>
      <c r="H26" s="92" t="s">
        <v>26</v>
      </c>
      <c r="I26" s="92" t="s">
        <v>47</v>
      </c>
      <c r="J26" s="10">
        <f t="shared" ref="J26:J50" si="6">E26/$G26</f>
        <v>0.8928571428571429</v>
      </c>
      <c r="K26" s="10">
        <f t="shared" ref="K26:K50" si="7">F26/$G26</f>
        <v>0.10714285714285714</v>
      </c>
      <c r="L26" s="92" t="s">
        <v>48</v>
      </c>
      <c r="M26" s="35">
        <v>43923</v>
      </c>
      <c r="N26" s="35">
        <v>44125</v>
      </c>
      <c r="O26" s="92" t="s">
        <v>49</v>
      </c>
      <c r="P26" s="96" t="s">
        <v>73</v>
      </c>
      <c r="Q26" s="97"/>
    </row>
    <row r="27" spans="1:19" s="98" customFormat="1" ht="57" x14ac:dyDescent="0.25">
      <c r="A27" s="91"/>
      <c r="B27" s="92">
        <v>2</v>
      </c>
      <c r="C27" s="99" t="s">
        <v>71</v>
      </c>
      <c r="D27" s="93" t="s">
        <v>72</v>
      </c>
      <c r="E27" s="94">
        <v>180000</v>
      </c>
      <c r="F27" s="94">
        <f>E27*0.12</f>
        <v>21600</v>
      </c>
      <c r="G27" s="95">
        <f>SUM(E27:F27)</f>
        <v>201600</v>
      </c>
      <c r="H27" s="92" t="s">
        <v>26</v>
      </c>
      <c r="I27" s="92" t="s">
        <v>47</v>
      </c>
      <c r="J27" s="10">
        <f t="shared" ref="J27" si="8">E27/$G27</f>
        <v>0.8928571428571429</v>
      </c>
      <c r="K27" s="10">
        <f t="shared" ref="K27" si="9">F27/$G27</f>
        <v>0.10714285714285714</v>
      </c>
      <c r="L27" s="99" t="s">
        <v>48</v>
      </c>
      <c r="M27" s="35">
        <v>44126</v>
      </c>
      <c r="N27" s="35">
        <v>44776</v>
      </c>
      <c r="O27" s="99" t="s">
        <v>49</v>
      </c>
      <c r="P27" s="96" t="s">
        <v>77</v>
      </c>
      <c r="Q27" s="97"/>
    </row>
    <row r="28" spans="1:19" s="98" customFormat="1" ht="71.25" x14ac:dyDescent="0.25">
      <c r="A28" s="91"/>
      <c r="B28" s="92">
        <v>3</v>
      </c>
      <c r="C28" s="99" t="s">
        <v>40</v>
      </c>
      <c r="D28" s="93" t="s">
        <v>53</v>
      </c>
      <c r="E28" s="94">
        <v>500000</v>
      </c>
      <c r="F28" s="94">
        <f>E28*0.12</f>
        <v>60000</v>
      </c>
      <c r="G28" s="95">
        <f>SUM(E28:F28)</f>
        <v>560000</v>
      </c>
      <c r="H28" s="92" t="s">
        <v>26</v>
      </c>
      <c r="I28" s="92" t="s">
        <v>47</v>
      </c>
      <c r="J28" s="10">
        <f t="shared" ref="J28" si="10">E28/$G28</f>
        <v>0.8928571428571429</v>
      </c>
      <c r="K28" s="10">
        <f t="shared" ref="K28" si="11">F28/$G28</f>
        <v>0.10714285714285714</v>
      </c>
      <c r="L28" s="99" t="s">
        <v>48</v>
      </c>
      <c r="M28" s="35">
        <v>43958</v>
      </c>
      <c r="N28" s="35">
        <v>44245</v>
      </c>
      <c r="O28" s="99" t="s">
        <v>49</v>
      </c>
      <c r="P28" s="96" t="s">
        <v>76</v>
      </c>
      <c r="Q28" s="97"/>
    </row>
    <row r="29" spans="1:19" s="98" customFormat="1" ht="71.25" x14ac:dyDescent="0.25">
      <c r="A29" s="91"/>
      <c r="B29" s="92">
        <v>4</v>
      </c>
      <c r="C29" s="99" t="s">
        <v>84</v>
      </c>
      <c r="D29" s="93" t="s">
        <v>85</v>
      </c>
      <c r="E29" s="94">
        <v>120000</v>
      </c>
      <c r="F29" s="94">
        <f>E29*0.12</f>
        <v>14400</v>
      </c>
      <c r="G29" s="95">
        <f>SUM(E29:F29)</f>
        <v>134400</v>
      </c>
      <c r="H29" s="92" t="s">
        <v>26</v>
      </c>
      <c r="I29" s="92" t="s">
        <v>47</v>
      </c>
      <c r="J29" s="10">
        <f t="shared" ref="J29:J30" si="12">E29/$G29</f>
        <v>0.8928571428571429</v>
      </c>
      <c r="K29" s="10">
        <f t="shared" ref="K29:K30" si="13">F29/$G29</f>
        <v>0.10714285714285714</v>
      </c>
      <c r="L29" s="99" t="s">
        <v>48</v>
      </c>
      <c r="M29" s="35">
        <v>43944</v>
      </c>
      <c r="N29" s="35">
        <v>44286</v>
      </c>
      <c r="O29" s="99" t="s">
        <v>49</v>
      </c>
      <c r="P29" s="96" t="s">
        <v>86</v>
      </c>
      <c r="Q29" s="97"/>
    </row>
    <row r="30" spans="1:19" s="63" customFormat="1" ht="71.25" x14ac:dyDescent="0.25">
      <c r="A30" s="61"/>
      <c r="B30" s="34">
        <v>5</v>
      </c>
      <c r="C30" s="9" t="s">
        <v>87</v>
      </c>
      <c r="D30" s="6" t="s">
        <v>88</v>
      </c>
      <c r="E30" s="7">
        <v>200000</v>
      </c>
      <c r="F30" s="94">
        <f t="shared" ref="F30:F42" si="14">E30*0.12</f>
        <v>24000</v>
      </c>
      <c r="G30" s="95">
        <f t="shared" ref="G30:G42" si="15">SUM(E30:F30)</f>
        <v>224000</v>
      </c>
      <c r="H30" s="34" t="s">
        <v>26</v>
      </c>
      <c r="I30" s="34" t="s">
        <v>47</v>
      </c>
      <c r="J30" s="105">
        <f t="shared" si="12"/>
        <v>0.8928571428571429</v>
      </c>
      <c r="K30" s="105">
        <f t="shared" si="13"/>
        <v>0.10714285714285714</v>
      </c>
      <c r="L30" s="9" t="s">
        <v>48</v>
      </c>
      <c r="M30" s="106">
        <v>43958</v>
      </c>
      <c r="N30" s="106">
        <v>44287</v>
      </c>
      <c r="O30" s="9" t="s">
        <v>49</v>
      </c>
      <c r="P30" s="107" t="s">
        <v>89</v>
      </c>
      <c r="Q30" s="62"/>
      <c r="S30" s="69"/>
    </row>
    <row r="31" spans="1:19" s="63" customFormat="1" ht="85.5" x14ac:dyDescent="0.25">
      <c r="A31" s="61"/>
      <c r="B31" s="34">
        <v>6</v>
      </c>
      <c r="C31" s="9" t="s">
        <v>90</v>
      </c>
      <c r="D31" s="6" t="s">
        <v>91</v>
      </c>
      <c r="E31" s="7">
        <v>150000</v>
      </c>
      <c r="F31" s="94">
        <f t="shared" si="14"/>
        <v>18000</v>
      </c>
      <c r="G31" s="95">
        <f t="shared" si="15"/>
        <v>168000</v>
      </c>
      <c r="H31" s="34" t="s">
        <v>26</v>
      </c>
      <c r="I31" s="34" t="s">
        <v>50</v>
      </c>
      <c r="J31" s="105">
        <f t="shared" ref="J31:J42" si="16">E31/$G31</f>
        <v>0.8928571428571429</v>
      </c>
      <c r="K31" s="105">
        <f t="shared" ref="K31:K42" si="17">F31/$G31</f>
        <v>0.10714285714285714</v>
      </c>
      <c r="L31" s="9" t="s">
        <v>48</v>
      </c>
      <c r="M31" s="106">
        <v>44032</v>
      </c>
      <c r="N31" s="106">
        <v>44413</v>
      </c>
      <c r="O31" s="9" t="s">
        <v>49</v>
      </c>
      <c r="P31" s="107" t="s">
        <v>92</v>
      </c>
      <c r="Q31" s="62"/>
      <c r="S31" s="69"/>
    </row>
    <row r="32" spans="1:19" s="63" customFormat="1" ht="28.5" x14ac:dyDescent="0.25">
      <c r="A32" s="61"/>
      <c r="B32" s="34">
        <v>7</v>
      </c>
      <c r="C32" s="9" t="s">
        <v>41</v>
      </c>
      <c r="D32" s="6" t="s">
        <v>95</v>
      </c>
      <c r="E32" s="7">
        <v>240000</v>
      </c>
      <c r="F32" s="94">
        <f t="shared" si="14"/>
        <v>28800</v>
      </c>
      <c r="G32" s="95">
        <f t="shared" si="15"/>
        <v>268800</v>
      </c>
      <c r="H32" s="34" t="s">
        <v>26</v>
      </c>
      <c r="I32" s="34" t="s">
        <v>47</v>
      </c>
      <c r="J32" s="105">
        <f t="shared" si="16"/>
        <v>0.8928571428571429</v>
      </c>
      <c r="K32" s="105">
        <f t="shared" si="17"/>
        <v>0.10714285714285714</v>
      </c>
      <c r="L32" s="9" t="s">
        <v>48</v>
      </c>
      <c r="M32" s="106">
        <v>43958</v>
      </c>
      <c r="N32" s="106">
        <v>44231</v>
      </c>
      <c r="O32" s="9" t="s">
        <v>49</v>
      </c>
      <c r="P32" s="107" t="s">
        <v>93</v>
      </c>
      <c r="Q32" s="62"/>
    </row>
    <row r="33" spans="1:17" s="63" customFormat="1" ht="57" x14ac:dyDescent="0.25">
      <c r="A33" s="61"/>
      <c r="B33" s="34">
        <v>8</v>
      </c>
      <c r="C33" s="9" t="s">
        <v>94</v>
      </c>
      <c r="D33" s="6" t="s">
        <v>96</v>
      </c>
      <c r="E33" s="7">
        <v>300000</v>
      </c>
      <c r="F33" s="94">
        <f t="shared" si="14"/>
        <v>36000</v>
      </c>
      <c r="G33" s="95">
        <f t="shared" si="15"/>
        <v>336000</v>
      </c>
      <c r="H33" s="34" t="s">
        <v>26</v>
      </c>
      <c r="I33" s="34" t="s">
        <v>47</v>
      </c>
      <c r="J33" s="105">
        <f t="shared" si="16"/>
        <v>0.8928571428571429</v>
      </c>
      <c r="K33" s="105">
        <f t="shared" si="17"/>
        <v>0.10714285714285714</v>
      </c>
      <c r="L33" s="9" t="s">
        <v>48</v>
      </c>
      <c r="M33" s="106">
        <v>43955</v>
      </c>
      <c r="N33" s="106">
        <v>45177</v>
      </c>
      <c r="O33" s="9" t="s">
        <v>49</v>
      </c>
      <c r="P33" s="107" t="s">
        <v>97</v>
      </c>
      <c r="Q33" s="62"/>
    </row>
    <row r="34" spans="1:17" s="63" customFormat="1" ht="142.5" x14ac:dyDescent="0.25">
      <c r="A34" s="61"/>
      <c r="B34" s="34">
        <v>9</v>
      </c>
      <c r="C34" s="9" t="s">
        <v>98</v>
      </c>
      <c r="D34" s="6" t="s">
        <v>54</v>
      </c>
      <c r="E34" s="7">
        <v>150000</v>
      </c>
      <c r="F34" s="94">
        <f t="shared" si="14"/>
        <v>18000</v>
      </c>
      <c r="G34" s="95">
        <f t="shared" si="15"/>
        <v>168000</v>
      </c>
      <c r="H34" s="34" t="s">
        <v>26</v>
      </c>
      <c r="I34" s="34" t="s">
        <v>50</v>
      </c>
      <c r="J34" s="105">
        <f t="shared" si="16"/>
        <v>0.8928571428571429</v>
      </c>
      <c r="K34" s="105">
        <f t="shared" si="17"/>
        <v>0.10714285714285714</v>
      </c>
      <c r="L34" s="9" t="s">
        <v>48</v>
      </c>
      <c r="M34" s="106">
        <v>43882</v>
      </c>
      <c r="N34" s="106">
        <v>44260</v>
      </c>
      <c r="O34" s="9" t="s">
        <v>49</v>
      </c>
      <c r="P34" s="107" t="s">
        <v>101</v>
      </c>
      <c r="Q34" s="62"/>
    </row>
    <row r="35" spans="1:17" s="63" customFormat="1" ht="42.75" x14ac:dyDescent="0.25">
      <c r="A35" s="61"/>
      <c r="B35" s="34">
        <v>9</v>
      </c>
      <c r="C35" s="9" t="s">
        <v>99</v>
      </c>
      <c r="D35" s="6" t="s">
        <v>55</v>
      </c>
      <c r="E35" s="7">
        <v>50000</v>
      </c>
      <c r="F35" s="94">
        <f t="shared" si="14"/>
        <v>6000</v>
      </c>
      <c r="G35" s="95">
        <f t="shared" si="15"/>
        <v>56000</v>
      </c>
      <c r="H35" s="34" t="s">
        <v>26</v>
      </c>
      <c r="I35" s="34" t="s">
        <v>50</v>
      </c>
      <c r="J35" s="105">
        <f t="shared" si="16"/>
        <v>0.8928571428571429</v>
      </c>
      <c r="K35" s="105">
        <f t="shared" si="17"/>
        <v>0.10714285714285714</v>
      </c>
      <c r="L35" s="9" t="s">
        <v>48</v>
      </c>
      <c r="M35" s="106">
        <v>43978</v>
      </c>
      <c r="N35" s="106">
        <v>44139</v>
      </c>
      <c r="O35" s="9" t="s">
        <v>49</v>
      </c>
      <c r="P35" s="107" t="s">
        <v>102</v>
      </c>
      <c r="Q35" s="62"/>
    </row>
    <row r="36" spans="1:17" s="63" customFormat="1" ht="57" x14ac:dyDescent="0.25">
      <c r="A36" s="61"/>
      <c r="B36" s="34">
        <v>10</v>
      </c>
      <c r="C36" s="9" t="s">
        <v>100</v>
      </c>
      <c r="D36" s="6" t="s">
        <v>56</v>
      </c>
      <c r="E36" s="7">
        <v>100000</v>
      </c>
      <c r="F36" s="94">
        <f t="shared" si="14"/>
        <v>12000</v>
      </c>
      <c r="G36" s="95">
        <f t="shared" si="15"/>
        <v>112000</v>
      </c>
      <c r="H36" s="34" t="s">
        <v>26</v>
      </c>
      <c r="I36" s="34" t="s">
        <v>50</v>
      </c>
      <c r="J36" s="105">
        <f t="shared" si="16"/>
        <v>0.8928571428571429</v>
      </c>
      <c r="K36" s="105">
        <f t="shared" si="17"/>
        <v>0.10714285714285714</v>
      </c>
      <c r="L36" s="9" t="s">
        <v>48</v>
      </c>
      <c r="M36" s="108">
        <v>43979</v>
      </c>
      <c r="N36" s="106">
        <v>44252</v>
      </c>
      <c r="O36" s="9" t="s">
        <v>49</v>
      </c>
      <c r="P36" s="107" t="s">
        <v>103</v>
      </c>
      <c r="Q36" s="62"/>
    </row>
    <row r="37" spans="1:17" s="63" customFormat="1" ht="57" x14ac:dyDescent="0.25">
      <c r="A37" s="61"/>
      <c r="B37" s="34">
        <v>11</v>
      </c>
      <c r="C37" s="9" t="s">
        <v>42</v>
      </c>
      <c r="D37" s="6" t="s">
        <v>161</v>
      </c>
      <c r="E37" s="7">
        <v>300000</v>
      </c>
      <c r="F37" s="94">
        <f t="shared" si="14"/>
        <v>36000</v>
      </c>
      <c r="G37" s="95">
        <f t="shared" si="15"/>
        <v>336000</v>
      </c>
      <c r="H37" s="34" t="s">
        <v>26</v>
      </c>
      <c r="I37" s="34" t="s">
        <v>47</v>
      </c>
      <c r="J37" s="105">
        <f t="shared" si="16"/>
        <v>0.8928571428571429</v>
      </c>
      <c r="K37" s="105">
        <f t="shared" si="17"/>
        <v>0.10714285714285714</v>
      </c>
      <c r="L37" s="9" t="s">
        <v>48</v>
      </c>
      <c r="M37" s="108">
        <v>44039</v>
      </c>
      <c r="N37" s="106">
        <v>44207</v>
      </c>
      <c r="O37" s="9" t="s">
        <v>49</v>
      </c>
      <c r="P37" s="107" t="s">
        <v>162</v>
      </c>
      <c r="Q37" s="62"/>
    </row>
    <row r="38" spans="1:17" s="63" customFormat="1" ht="128.25" x14ac:dyDescent="0.25">
      <c r="A38" s="61"/>
      <c r="B38" s="34">
        <v>12</v>
      </c>
      <c r="C38" s="9" t="s">
        <v>155</v>
      </c>
      <c r="D38" s="6" t="s">
        <v>104</v>
      </c>
      <c r="E38" s="7">
        <v>400000</v>
      </c>
      <c r="F38" s="94">
        <f t="shared" si="14"/>
        <v>48000</v>
      </c>
      <c r="G38" s="95">
        <f t="shared" si="15"/>
        <v>448000</v>
      </c>
      <c r="H38" s="34" t="s">
        <v>26</v>
      </c>
      <c r="I38" s="34" t="s">
        <v>47</v>
      </c>
      <c r="J38" s="105">
        <f t="shared" si="16"/>
        <v>0.8928571428571429</v>
      </c>
      <c r="K38" s="105">
        <f t="shared" si="17"/>
        <v>0.10714285714285714</v>
      </c>
      <c r="L38" s="9" t="s">
        <v>48</v>
      </c>
      <c r="M38" s="108">
        <v>43979</v>
      </c>
      <c r="N38" s="106">
        <v>44571</v>
      </c>
      <c r="O38" s="9" t="s">
        <v>49</v>
      </c>
      <c r="P38" s="107" t="s">
        <v>156</v>
      </c>
      <c r="Q38" s="62"/>
    </row>
    <row r="39" spans="1:17" s="63" customFormat="1" ht="185.25" x14ac:dyDescent="0.25">
      <c r="A39" s="61"/>
      <c r="B39" s="34">
        <v>13</v>
      </c>
      <c r="C39" s="9" t="s">
        <v>152</v>
      </c>
      <c r="D39" s="6" t="s">
        <v>105</v>
      </c>
      <c r="E39" s="7">
        <v>300000</v>
      </c>
      <c r="F39" s="94">
        <f t="shared" si="14"/>
        <v>36000</v>
      </c>
      <c r="G39" s="95">
        <f t="shared" si="15"/>
        <v>336000</v>
      </c>
      <c r="H39" s="34" t="s">
        <v>26</v>
      </c>
      <c r="I39" s="34" t="s">
        <v>47</v>
      </c>
      <c r="J39" s="105">
        <f t="shared" si="16"/>
        <v>0.8928571428571429</v>
      </c>
      <c r="K39" s="105">
        <f t="shared" si="17"/>
        <v>0.10714285714285714</v>
      </c>
      <c r="L39" s="9" t="s">
        <v>48</v>
      </c>
      <c r="M39" s="108">
        <v>43955</v>
      </c>
      <c r="N39" s="106">
        <v>44547</v>
      </c>
      <c r="O39" s="9" t="s">
        <v>49</v>
      </c>
      <c r="P39" s="107" t="s">
        <v>157</v>
      </c>
      <c r="Q39" s="62"/>
    </row>
    <row r="40" spans="1:17" s="63" customFormat="1" ht="99.75" x14ac:dyDescent="0.25">
      <c r="A40" s="61"/>
      <c r="B40" s="34">
        <v>14</v>
      </c>
      <c r="C40" s="9" t="s">
        <v>153</v>
      </c>
      <c r="D40" s="6" t="s">
        <v>106</v>
      </c>
      <c r="E40" s="7">
        <v>100000</v>
      </c>
      <c r="F40" s="94">
        <f t="shared" si="14"/>
        <v>12000</v>
      </c>
      <c r="G40" s="95">
        <f t="shared" si="15"/>
        <v>112000</v>
      </c>
      <c r="H40" s="34" t="s">
        <v>26</v>
      </c>
      <c r="I40" s="34" t="s">
        <v>50</v>
      </c>
      <c r="J40" s="105">
        <f t="shared" si="16"/>
        <v>0.8928571428571429</v>
      </c>
      <c r="K40" s="105">
        <f t="shared" si="17"/>
        <v>0.10714285714285714</v>
      </c>
      <c r="L40" s="9" t="s">
        <v>48</v>
      </c>
      <c r="M40" s="108">
        <v>43955</v>
      </c>
      <c r="N40" s="106">
        <v>44183</v>
      </c>
      <c r="O40" s="9" t="s">
        <v>49</v>
      </c>
      <c r="P40" s="107" t="s">
        <v>158</v>
      </c>
      <c r="Q40" s="62"/>
    </row>
    <row r="41" spans="1:17" s="63" customFormat="1" ht="156.75" x14ac:dyDescent="0.25">
      <c r="A41" s="61"/>
      <c r="B41" s="34">
        <v>15</v>
      </c>
      <c r="C41" s="9" t="s">
        <v>108</v>
      </c>
      <c r="D41" s="6" t="s">
        <v>107</v>
      </c>
      <c r="E41" s="7">
        <v>500000</v>
      </c>
      <c r="F41" s="94">
        <f t="shared" si="14"/>
        <v>60000</v>
      </c>
      <c r="G41" s="95">
        <f t="shared" si="15"/>
        <v>560000</v>
      </c>
      <c r="H41" s="34" t="s">
        <v>26</v>
      </c>
      <c r="I41" s="34" t="s">
        <v>47</v>
      </c>
      <c r="J41" s="105">
        <f t="shared" si="16"/>
        <v>0.8928571428571429</v>
      </c>
      <c r="K41" s="105">
        <f t="shared" si="17"/>
        <v>0.10714285714285714</v>
      </c>
      <c r="L41" s="9" t="s">
        <v>48</v>
      </c>
      <c r="M41" s="108">
        <v>43910</v>
      </c>
      <c r="N41" s="106">
        <v>44748</v>
      </c>
      <c r="O41" s="9" t="s">
        <v>49</v>
      </c>
      <c r="P41" s="107" t="s">
        <v>159</v>
      </c>
      <c r="Q41" s="62"/>
    </row>
    <row r="42" spans="1:17" s="63" customFormat="1" ht="85.5" x14ac:dyDescent="0.25">
      <c r="A42" s="61"/>
      <c r="B42" s="34">
        <v>16</v>
      </c>
      <c r="C42" s="9" t="s">
        <v>154</v>
      </c>
      <c r="D42" s="6" t="s">
        <v>109</v>
      </c>
      <c r="E42" s="7">
        <v>100000</v>
      </c>
      <c r="F42" s="94">
        <f t="shared" si="14"/>
        <v>12000</v>
      </c>
      <c r="G42" s="95">
        <f t="shared" si="15"/>
        <v>112000</v>
      </c>
      <c r="H42" s="34" t="s">
        <v>26</v>
      </c>
      <c r="I42" s="34" t="s">
        <v>110</v>
      </c>
      <c r="J42" s="105">
        <f t="shared" si="16"/>
        <v>0.8928571428571429</v>
      </c>
      <c r="K42" s="105">
        <f t="shared" si="17"/>
        <v>0.10714285714285714</v>
      </c>
      <c r="L42" s="9" t="s">
        <v>48</v>
      </c>
      <c r="M42" s="108">
        <v>43891</v>
      </c>
      <c r="N42" s="106">
        <v>44208</v>
      </c>
      <c r="O42" s="9" t="s">
        <v>49</v>
      </c>
      <c r="P42" s="107" t="s">
        <v>160</v>
      </c>
      <c r="Q42" s="62"/>
    </row>
    <row r="43" spans="1:17" s="63" customFormat="1" ht="114" x14ac:dyDescent="0.25">
      <c r="A43" s="61"/>
      <c r="B43" s="34">
        <v>17</v>
      </c>
      <c r="C43" s="9" t="s">
        <v>45</v>
      </c>
      <c r="D43" s="6" t="s">
        <v>57</v>
      </c>
      <c r="E43" s="7">
        <v>905000</v>
      </c>
      <c r="F43" s="94">
        <f t="shared" ref="F43" si="18">E43*0.12</f>
        <v>108600</v>
      </c>
      <c r="G43" s="95">
        <f t="shared" ref="G43" si="19">SUM(E43:F43)</f>
        <v>1013600</v>
      </c>
      <c r="H43" s="34" t="s">
        <v>26</v>
      </c>
      <c r="I43" s="34" t="s">
        <v>47</v>
      </c>
      <c r="J43" s="105">
        <f t="shared" si="6"/>
        <v>0.8928571428571429</v>
      </c>
      <c r="K43" s="105">
        <f t="shared" si="7"/>
        <v>0.10714285714285714</v>
      </c>
      <c r="L43" s="9" t="s">
        <v>48</v>
      </c>
      <c r="M43" s="108">
        <v>44015</v>
      </c>
      <c r="N43" s="106">
        <v>45096</v>
      </c>
      <c r="O43" s="9" t="s">
        <v>49</v>
      </c>
      <c r="P43" s="107" t="s">
        <v>113</v>
      </c>
      <c r="Q43" s="62"/>
    </row>
    <row r="44" spans="1:17" s="63" customFormat="1" ht="85.5" x14ac:dyDescent="0.25">
      <c r="A44" s="61"/>
      <c r="B44" s="34">
        <v>18</v>
      </c>
      <c r="C44" s="9" t="s">
        <v>119</v>
      </c>
      <c r="D44" s="6" t="s">
        <v>58</v>
      </c>
      <c r="E44" s="7">
        <v>100000</v>
      </c>
      <c r="F44" s="94">
        <f t="shared" ref="F44:F46" si="20">E44*0.12</f>
        <v>12000</v>
      </c>
      <c r="G44" s="95">
        <f t="shared" ref="G44:G46" si="21">SUM(E44:F44)</f>
        <v>112000</v>
      </c>
      <c r="H44" s="34" t="s">
        <v>26</v>
      </c>
      <c r="I44" s="34" t="s">
        <v>50</v>
      </c>
      <c r="J44" s="105">
        <f t="shared" si="6"/>
        <v>0.8928571428571429</v>
      </c>
      <c r="K44" s="105">
        <f t="shared" si="7"/>
        <v>0.10714285714285714</v>
      </c>
      <c r="L44" s="9" t="s">
        <v>48</v>
      </c>
      <c r="M44" s="108">
        <v>44015</v>
      </c>
      <c r="N44" s="106">
        <v>45096</v>
      </c>
      <c r="O44" s="9" t="s">
        <v>49</v>
      </c>
      <c r="P44" s="107" t="s">
        <v>114</v>
      </c>
      <c r="Q44" s="62"/>
    </row>
    <row r="45" spans="1:17" s="63" customFormat="1" ht="85.5" x14ac:dyDescent="0.25">
      <c r="A45" s="61"/>
      <c r="B45" s="34">
        <v>19</v>
      </c>
      <c r="C45" s="9" t="s">
        <v>124</v>
      </c>
      <c r="D45" s="6" t="s">
        <v>59</v>
      </c>
      <c r="E45" s="7">
        <v>200000</v>
      </c>
      <c r="F45" s="94">
        <f t="shared" si="20"/>
        <v>24000</v>
      </c>
      <c r="G45" s="95">
        <f t="shared" si="21"/>
        <v>224000</v>
      </c>
      <c r="H45" s="34" t="s">
        <v>26</v>
      </c>
      <c r="I45" s="34" t="s">
        <v>47</v>
      </c>
      <c r="J45" s="105">
        <f t="shared" si="6"/>
        <v>0.8928571428571429</v>
      </c>
      <c r="K45" s="105">
        <f t="shared" si="7"/>
        <v>0.10714285714285714</v>
      </c>
      <c r="L45" s="9" t="s">
        <v>48</v>
      </c>
      <c r="M45" s="108">
        <v>43956</v>
      </c>
      <c r="N45" s="106">
        <v>44221</v>
      </c>
      <c r="O45" s="9" t="s">
        <v>49</v>
      </c>
      <c r="P45" s="107" t="s">
        <v>117</v>
      </c>
      <c r="Q45" s="62"/>
    </row>
    <row r="46" spans="1:17" s="63" customFormat="1" ht="99.75" x14ac:dyDescent="0.25">
      <c r="A46" s="61"/>
      <c r="B46" s="34">
        <v>20</v>
      </c>
      <c r="C46" s="9" t="s">
        <v>167</v>
      </c>
      <c r="D46" s="6" t="s">
        <v>60</v>
      </c>
      <c r="E46" s="7">
        <v>370000</v>
      </c>
      <c r="F46" s="94">
        <f t="shared" si="20"/>
        <v>44400</v>
      </c>
      <c r="G46" s="95">
        <f t="shared" si="21"/>
        <v>414400</v>
      </c>
      <c r="H46" s="34" t="s">
        <v>26</v>
      </c>
      <c r="I46" s="34" t="s">
        <v>47</v>
      </c>
      <c r="J46" s="105">
        <f t="shared" ref="J46" si="22">E46/$G46</f>
        <v>0.8928571428571429</v>
      </c>
      <c r="K46" s="105">
        <f t="shared" ref="K46" si="23">F46/$G46</f>
        <v>0.10714285714285714</v>
      </c>
      <c r="L46" s="9" t="s">
        <v>48</v>
      </c>
      <c r="M46" s="108">
        <v>44336</v>
      </c>
      <c r="N46" s="106">
        <v>44707</v>
      </c>
      <c r="O46" s="9" t="s">
        <v>49</v>
      </c>
      <c r="P46" s="107" t="s">
        <v>120</v>
      </c>
      <c r="Q46" s="62"/>
    </row>
    <row r="47" spans="1:17" s="63" customFormat="1" ht="71.25" x14ac:dyDescent="0.25">
      <c r="A47" s="61"/>
      <c r="B47" s="34">
        <v>21</v>
      </c>
      <c r="C47" s="9" t="s">
        <v>168</v>
      </c>
      <c r="D47" s="6" t="s">
        <v>122</v>
      </c>
      <c r="E47" s="7">
        <v>40000</v>
      </c>
      <c r="F47" s="94">
        <f t="shared" ref="F47" si="24">E47*0.12</f>
        <v>4800</v>
      </c>
      <c r="G47" s="95">
        <f t="shared" ref="G47" si="25">SUM(E47:F47)</f>
        <v>44800</v>
      </c>
      <c r="H47" s="34" t="s">
        <v>26</v>
      </c>
      <c r="I47" s="34" t="s">
        <v>50</v>
      </c>
      <c r="J47" s="105">
        <f t="shared" si="6"/>
        <v>0.8928571428571429</v>
      </c>
      <c r="K47" s="105">
        <f t="shared" si="7"/>
        <v>0.10714285714285714</v>
      </c>
      <c r="L47" s="9" t="s">
        <v>48</v>
      </c>
      <c r="M47" s="108">
        <v>44336</v>
      </c>
      <c r="N47" s="106">
        <v>44707</v>
      </c>
      <c r="O47" s="9" t="s">
        <v>49</v>
      </c>
      <c r="P47" s="107" t="s">
        <v>123</v>
      </c>
      <c r="Q47" s="62"/>
    </row>
    <row r="48" spans="1:17" s="63" customFormat="1" ht="85.5" x14ac:dyDescent="0.25">
      <c r="A48" s="61"/>
      <c r="B48" s="34">
        <v>22</v>
      </c>
      <c r="C48" s="9" t="s">
        <v>43</v>
      </c>
      <c r="D48" s="6" t="s">
        <v>61</v>
      </c>
      <c r="E48" s="7">
        <v>3550000</v>
      </c>
      <c r="F48" s="94">
        <f t="shared" ref="F48:F49" si="26">E48*0.12</f>
        <v>426000</v>
      </c>
      <c r="G48" s="95">
        <f t="shared" ref="G48:G49" si="27">SUM(E48:F48)</f>
        <v>3976000</v>
      </c>
      <c r="H48" s="34" t="s">
        <v>26</v>
      </c>
      <c r="I48" s="34" t="s">
        <v>47</v>
      </c>
      <c r="J48" s="105">
        <f t="shared" si="6"/>
        <v>0.8928571428571429</v>
      </c>
      <c r="K48" s="105">
        <f t="shared" si="7"/>
        <v>0.10714285714285714</v>
      </c>
      <c r="L48" s="9" t="s">
        <v>48</v>
      </c>
      <c r="M48" s="108">
        <v>43970</v>
      </c>
      <c r="N48" s="106">
        <v>45139</v>
      </c>
      <c r="O48" s="9" t="s">
        <v>49</v>
      </c>
      <c r="P48" s="107" t="s">
        <v>125</v>
      </c>
      <c r="Q48" s="62"/>
    </row>
    <row r="49" spans="1:17" s="63" customFormat="1" ht="28.5" x14ac:dyDescent="0.25">
      <c r="A49" s="61"/>
      <c r="B49" s="34">
        <v>23</v>
      </c>
      <c r="C49" s="9" t="s">
        <v>126</v>
      </c>
      <c r="D49" s="6" t="s">
        <v>127</v>
      </c>
      <c r="E49" s="7">
        <v>100000</v>
      </c>
      <c r="F49" s="94">
        <f t="shared" si="26"/>
        <v>12000</v>
      </c>
      <c r="G49" s="95">
        <f t="shared" si="27"/>
        <v>112000</v>
      </c>
      <c r="H49" s="34" t="s">
        <v>26</v>
      </c>
      <c r="I49" s="34" t="s">
        <v>50</v>
      </c>
      <c r="J49" s="105">
        <f t="shared" si="6"/>
        <v>0.8928571428571429</v>
      </c>
      <c r="K49" s="105">
        <f t="shared" si="7"/>
        <v>0.10714285714285714</v>
      </c>
      <c r="L49" s="9" t="s">
        <v>48</v>
      </c>
      <c r="M49" s="108">
        <v>43970</v>
      </c>
      <c r="N49" s="106">
        <v>44131</v>
      </c>
      <c r="O49" s="9" t="s">
        <v>49</v>
      </c>
      <c r="P49" s="107" t="s">
        <v>128</v>
      </c>
      <c r="Q49" s="62"/>
    </row>
    <row r="50" spans="1:17" s="63" customFormat="1" ht="57" x14ac:dyDescent="0.25">
      <c r="A50" s="61"/>
      <c r="B50" s="34">
        <v>24</v>
      </c>
      <c r="C50" s="9" t="s">
        <v>135</v>
      </c>
      <c r="D50" s="6" t="s">
        <v>62</v>
      </c>
      <c r="E50" s="7">
        <v>60000</v>
      </c>
      <c r="F50" s="94">
        <f t="shared" ref="F50" si="28">E50*0.12</f>
        <v>7200</v>
      </c>
      <c r="G50" s="95">
        <f t="shared" ref="G50" si="29">SUM(E50:F50)</f>
        <v>67200</v>
      </c>
      <c r="H50" s="34" t="s">
        <v>26</v>
      </c>
      <c r="I50" s="34" t="s">
        <v>50</v>
      </c>
      <c r="J50" s="105">
        <f t="shared" si="6"/>
        <v>0.8928571428571429</v>
      </c>
      <c r="K50" s="105">
        <f t="shared" si="7"/>
        <v>0.10714285714285714</v>
      </c>
      <c r="L50" s="9" t="s">
        <v>48</v>
      </c>
      <c r="M50" s="108">
        <v>44075</v>
      </c>
      <c r="N50" s="106">
        <v>44256</v>
      </c>
      <c r="O50" s="9" t="s">
        <v>49</v>
      </c>
      <c r="P50" s="107" t="s">
        <v>136</v>
      </c>
      <c r="Q50" s="62"/>
    </row>
    <row r="51" spans="1:17" s="63" customFormat="1" x14ac:dyDescent="0.25">
      <c r="A51" s="61"/>
      <c r="B51" s="33"/>
      <c r="C51" s="29"/>
      <c r="D51" s="6"/>
      <c r="E51" s="7"/>
      <c r="F51" s="7"/>
      <c r="G51" s="26"/>
      <c r="H51" s="9"/>
      <c r="I51" s="9"/>
      <c r="J51" s="27"/>
      <c r="K51" s="27"/>
      <c r="L51" s="9"/>
      <c r="M51" s="36"/>
      <c r="N51" s="28"/>
      <c r="O51" s="9"/>
      <c r="P51" s="6"/>
      <c r="Q51" s="62"/>
    </row>
    <row r="52" spans="1:17" s="63" customFormat="1" ht="15" x14ac:dyDescent="0.25">
      <c r="A52" s="61"/>
      <c r="B52" s="149" t="s">
        <v>19</v>
      </c>
      <c r="C52" s="149"/>
      <c r="D52" s="150"/>
      <c r="E52" s="42"/>
      <c r="F52" s="42"/>
      <c r="G52" s="13">
        <f>SUM(G26:G51)</f>
        <v>10320800</v>
      </c>
      <c r="H52" s="12"/>
      <c r="I52" s="12"/>
      <c r="J52" s="14"/>
      <c r="K52" s="14"/>
      <c r="L52" s="12"/>
      <c r="M52" s="15"/>
      <c r="N52" s="15"/>
      <c r="O52" s="12"/>
      <c r="P52" s="16"/>
      <c r="Q52" s="62"/>
    </row>
    <row r="53" spans="1:17" s="63" customFormat="1" x14ac:dyDescent="0.25">
      <c r="A53" s="61"/>
      <c r="B53" s="17"/>
      <c r="C53" s="17"/>
      <c r="D53" s="18"/>
      <c r="E53" s="18"/>
      <c r="F53" s="18"/>
      <c r="G53" s="19"/>
      <c r="H53" s="17"/>
      <c r="I53" s="17"/>
      <c r="J53" s="20"/>
      <c r="K53" s="20"/>
      <c r="L53" s="17"/>
      <c r="M53" s="21"/>
      <c r="N53" s="21"/>
      <c r="O53" s="17"/>
      <c r="P53" s="22"/>
      <c r="Q53" s="62"/>
    </row>
    <row r="54" spans="1:17" s="63" customFormat="1" ht="15" x14ac:dyDescent="0.25">
      <c r="A54" s="61"/>
      <c r="B54" s="148" t="s">
        <v>20</v>
      </c>
      <c r="C54" s="148"/>
      <c r="D54" s="148"/>
      <c r="E54" s="67"/>
      <c r="F54" s="67"/>
      <c r="G54" s="23"/>
      <c r="H54" s="24"/>
      <c r="I54" s="24"/>
      <c r="J54" s="24"/>
      <c r="K54" s="24"/>
      <c r="L54" s="24"/>
      <c r="M54" s="24"/>
      <c r="N54" s="24"/>
      <c r="O54" s="24"/>
      <c r="P54" s="25"/>
      <c r="Q54" s="62"/>
    </row>
    <row r="55" spans="1:17" s="63" customFormat="1" ht="142.5" x14ac:dyDescent="0.25">
      <c r="A55" s="61"/>
      <c r="B55" s="86">
        <v>1</v>
      </c>
      <c r="C55" s="86" t="s">
        <v>35</v>
      </c>
      <c r="D55" s="83" t="s">
        <v>64</v>
      </c>
      <c r="E55" s="84">
        <v>171600</v>
      </c>
      <c r="F55" s="84">
        <f t="shared" ref="F55:F64" si="30">E55*12%</f>
        <v>20592</v>
      </c>
      <c r="G55" s="85">
        <f t="shared" ref="G55:G62" si="31">E55+F55</f>
        <v>192192</v>
      </c>
      <c r="H55" s="86" t="s">
        <v>63</v>
      </c>
      <c r="I55" s="87" t="s">
        <v>47</v>
      </c>
      <c r="J55" s="88">
        <f t="shared" ref="J55" si="32">E55/$G55</f>
        <v>0.8928571428571429</v>
      </c>
      <c r="K55" s="88">
        <f t="shared" ref="K55" si="33">F55/$G55</f>
        <v>0.10714285714285714</v>
      </c>
      <c r="L55" s="86" t="s">
        <v>48</v>
      </c>
      <c r="M55" s="89">
        <v>43915</v>
      </c>
      <c r="N55" s="90">
        <v>44317</v>
      </c>
      <c r="O55" s="86" t="s">
        <v>49</v>
      </c>
      <c r="P55" s="83" t="s">
        <v>78</v>
      </c>
      <c r="Q55" s="62"/>
    </row>
    <row r="56" spans="1:17" s="63" customFormat="1" ht="142.5" x14ac:dyDescent="0.25">
      <c r="A56" s="61"/>
      <c r="B56" s="86">
        <v>2</v>
      </c>
      <c r="C56" s="86" t="s">
        <v>37</v>
      </c>
      <c r="D56" s="83" t="s">
        <v>66</v>
      </c>
      <c r="E56" s="84">
        <v>125000</v>
      </c>
      <c r="F56" s="84">
        <f t="shared" si="30"/>
        <v>15000</v>
      </c>
      <c r="G56" s="85">
        <f t="shared" si="31"/>
        <v>140000</v>
      </c>
      <c r="H56" s="86" t="s">
        <v>63</v>
      </c>
      <c r="I56" s="87" t="s">
        <v>47</v>
      </c>
      <c r="J56" s="88">
        <f t="shared" ref="J56:J57" si="34">E56/$G56</f>
        <v>0.8928571428571429</v>
      </c>
      <c r="K56" s="88">
        <f t="shared" ref="K56:K57" si="35">F56/$G56</f>
        <v>0.10714285714285714</v>
      </c>
      <c r="L56" s="86" t="s">
        <v>48</v>
      </c>
      <c r="M56" s="89">
        <v>44092</v>
      </c>
      <c r="N56" s="90">
        <v>44501</v>
      </c>
      <c r="O56" s="86" t="s">
        <v>49</v>
      </c>
      <c r="P56" s="83" t="s">
        <v>79</v>
      </c>
      <c r="Q56" s="62"/>
    </row>
    <row r="57" spans="1:17" s="63" customFormat="1" ht="171" x14ac:dyDescent="0.25">
      <c r="A57" s="61"/>
      <c r="B57" s="86">
        <v>3</v>
      </c>
      <c r="C57" s="86" t="s">
        <v>65</v>
      </c>
      <c r="D57" s="83" t="s">
        <v>67</v>
      </c>
      <c r="E57" s="84">
        <v>125000</v>
      </c>
      <c r="F57" s="84">
        <f t="shared" si="30"/>
        <v>15000</v>
      </c>
      <c r="G57" s="85">
        <f t="shared" si="31"/>
        <v>140000</v>
      </c>
      <c r="H57" s="86" t="s">
        <v>63</v>
      </c>
      <c r="I57" s="87" t="s">
        <v>47</v>
      </c>
      <c r="J57" s="88">
        <f t="shared" si="34"/>
        <v>0.8928571428571429</v>
      </c>
      <c r="K57" s="88">
        <f t="shared" si="35"/>
        <v>0.10714285714285714</v>
      </c>
      <c r="L57" s="86" t="s">
        <v>48</v>
      </c>
      <c r="M57" s="89">
        <v>44092</v>
      </c>
      <c r="N57" s="90">
        <v>44501</v>
      </c>
      <c r="O57" s="86" t="s">
        <v>49</v>
      </c>
      <c r="P57" s="83" t="s">
        <v>80</v>
      </c>
      <c r="Q57" s="62"/>
    </row>
    <row r="58" spans="1:17" s="63" customFormat="1" ht="128.25" x14ac:dyDescent="0.25">
      <c r="A58" s="61"/>
      <c r="B58" s="86">
        <v>4</v>
      </c>
      <c r="C58" s="86" t="s">
        <v>38</v>
      </c>
      <c r="D58" s="83" t="s">
        <v>68</v>
      </c>
      <c r="E58" s="84">
        <v>100800</v>
      </c>
      <c r="F58" s="84">
        <f t="shared" si="30"/>
        <v>12096</v>
      </c>
      <c r="G58" s="85">
        <f t="shared" si="31"/>
        <v>112896</v>
      </c>
      <c r="H58" s="86" t="s">
        <v>63</v>
      </c>
      <c r="I58" s="87" t="s">
        <v>47</v>
      </c>
      <c r="J58" s="88">
        <f t="shared" ref="J58" si="36">E58/$G58</f>
        <v>0.8928571428571429</v>
      </c>
      <c r="K58" s="88">
        <f t="shared" ref="K58" si="37">F58/$G58</f>
        <v>0.10714285714285714</v>
      </c>
      <c r="L58" s="86" t="s">
        <v>48</v>
      </c>
      <c r="M58" s="89">
        <v>43915</v>
      </c>
      <c r="N58" s="90">
        <v>44350</v>
      </c>
      <c r="O58" s="86" t="s">
        <v>49</v>
      </c>
      <c r="P58" s="83" t="s">
        <v>81</v>
      </c>
      <c r="Q58" s="62"/>
    </row>
    <row r="59" spans="1:17" s="63" customFormat="1" ht="114" x14ac:dyDescent="0.25">
      <c r="A59" s="61"/>
      <c r="B59" s="86">
        <v>5</v>
      </c>
      <c r="C59" s="86" t="s">
        <v>39</v>
      </c>
      <c r="D59" s="83" t="s">
        <v>69</v>
      </c>
      <c r="E59" s="84">
        <v>100000</v>
      </c>
      <c r="F59" s="84">
        <f t="shared" si="30"/>
        <v>12000</v>
      </c>
      <c r="G59" s="85">
        <f t="shared" si="31"/>
        <v>112000</v>
      </c>
      <c r="H59" s="86" t="s">
        <v>70</v>
      </c>
      <c r="I59" s="87" t="s">
        <v>47</v>
      </c>
      <c r="J59" s="88">
        <f t="shared" ref="J59" si="38">E59/$G59</f>
        <v>0.8928571428571429</v>
      </c>
      <c r="K59" s="88">
        <f t="shared" ref="K59" si="39">F59/$G59</f>
        <v>0.10714285714285714</v>
      </c>
      <c r="L59" s="86" t="s">
        <v>48</v>
      </c>
      <c r="M59" s="89">
        <v>43868</v>
      </c>
      <c r="N59" s="90">
        <v>44001</v>
      </c>
      <c r="O59" s="86" t="s">
        <v>49</v>
      </c>
      <c r="P59" s="83" t="s">
        <v>82</v>
      </c>
      <c r="Q59" s="62"/>
    </row>
    <row r="60" spans="1:17" s="63" customFormat="1" ht="57" x14ac:dyDescent="0.25">
      <c r="A60" s="61"/>
      <c r="B60" s="86">
        <v>6</v>
      </c>
      <c r="C60" s="86" t="s">
        <v>74</v>
      </c>
      <c r="D60" s="83" t="s">
        <v>75</v>
      </c>
      <c r="E60" s="84">
        <v>46800</v>
      </c>
      <c r="F60" s="84">
        <f t="shared" si="30"/>
        <v>5616</v>
      </c>
      <c r="G60" s="85">
        <f t="shared" si="31"/>
        <v>52416</v>
      </c>
      <c r="H60" s="86" t="s">
        <v>70</v>
      </c>
      <c r="I60" s="87" t="s">
        <v>47</v>
      </c>
      <c r="J60" s="88">
        <f t="shared" ref="J60:J63" si="40">E60/$G60</f>
        <v>0.8928571428571429</v>
      </c>
      <c r="K60" s="88">
        <f t="shared" ref="K60:K63" si="41">F60/$G60</f>
        <v>0.10714285714285714</v>
      </c>
      <c r="L60" s="86" t="s">
        <v>48</v>
      </c>
      <c r="M60" s="89">
        <v>43875</v>
      </c>
      <c r="N60" s="90">
        <v>43931</v>
      </c>
      <c r="O60" s="86" t="s">
        <v>49</v>
      </c>
      <c r="P60" s="83" t="s">
        <v>83</v>
      </c>
      <c r="Q60" s="62"/>
    </row>
    <row r="61" spans="1:17" s="63" customFormat="1" ht="142.5" x14ac:dyDescent="0.25">
      <c r="A61" s="61"/>
      <c r="B61" s="86">
        <v>7</v>
      </c>
      <c r="C61" s="86" t="s">
        <v>121</v>
      </c>
      <c r="D61" s="83" t="s">
        <v>115</v>
      </c>
      <c r="E61" s="84">
        <v>100000</v>
      </c>
      <c r="F61" s="84">
        <f t="shared" si="30"/>
        <v>12000</v>
      </c>
      <c r="G61" s="85">
        <f t="shared" si="31"/>
        <v>112000</v>
      </c>
      <c r="H61" s="86" t="s">
        <v>63</v>
      </c>
      <c r="I61" s="87" t="s">
        <v>47</v>
      </c>
      <c r="J61" s="88">
        <f t="shared" si="40"/>
        <v>0.8928571428571429</v>
      </c>
      <c r="K61" s="88">
        <f t="shared" si="41"/>
        <v>0.10714285714285714</v>
      </c>
      <c r="L61" s="86" t="s">
        <v>48</v>
      </c>
      <c r="M61" s="89">
        <v>44292</v>
      </c>
      <c r="N61" s="90">
        <v>45082</v>
      </c>
      <c r="O61" s="86" t="s">
        <v>49</v>
      </c>
      <c r="P61" s="83" t="s">
        <v>116</v>
      </c>
      <c r="Q61" s="62"/>
    </row>
    <row r="62" spans="1:17" s="63" customFormat="1" ht="142.5" x14ac:dyDescent="0.25">
      <c r="A62" s="61"/>
      <c r="B62" s="86">
        <v>8</v>
      </c>
      <c r="C62" s="86" t="s">
        <v>35</v>
      </c>
      <c r="D62" s="83" t="s">
        <v>129</v>
      </c>
      <c r="E62" s="84">
        <v>160800</v>
      </c>
      <c r="F62" s="84">
        <f t="shared" si="30"/>
        <v>19296</v>
      </c>
      <c r="G62" s="85">
        <f t="shared" si="31"/>
        <v>180096</v>
      </c>
      <c r="H62" s="86" t="s">
        <v>63</v>
      </c>
      <c r="I62" s="87" t="s">
        <v>47</v>
      </c>
      <c r="J62" s="88">
        <f t="shared" ref="J62" si="42">E62/$G62</f>
        <v>0.8928571428571429</v>
      </c>
      <c r="K62" s="88">
        <f t="shared" ref="K62" si="43">F62/$G62</f>
        <v>0.10714285714285714</v>
      </c>
      <c r="L62" s="86" t="s">
        <v>48</v>
      </c>
      <c r="M62" s="89">
        <v>43915</v>
      </c>
      <c r="N62" s="90">
        <v>44317</v>
      </c>
      <c r="O62" s="86" t="s">
        <v>49</v>
      </c>
      <c r="P62" s="83" t="s">
        <v>132</v>
      </c>
      <c r="Q62" s="62"/>
    </row>
    <row r="63" spans="1:17" s="63" customFormat="1" ht="142.5" x14ac:dyDescent="0.25">
      <c r="A63" s="61"/>
      <c r="B63" s="86">
        <v>9</v>
      </c>
      <c r="C63" s="86" t="s">
        <v>36</v>
      </c>
      <c r="D63" s="83" t="s">
        <v>130</v>
      </c>
      <c r="E63" s="84">
        <v>130800</v>
      </c>
      <c r="F63" s="84">
        <f t="shared" si="30"/>
        <v>15696</v>
      </c>
      <c r="G63" s="85">
        <f t="shared" ref="G63" si="44">E63+F63</f>
        <v>146496</v>
      </c>
      <c r="H63" s="86" t="s">
        <v>63</v>
      </c>
      <c r="I63" s="87" t="s">
        <v>47</v>
      </c>
      <c r="J63" s="88">
        <f t="shared" si="40"/>
        <v>0.8928571428571429</v>
      </c>
      <c r="K63" s="88">
        <f t="shared" si="41"/>
        <v>0.10714285714285714</v>
      </c>
      <c r="L63" s="86" t="s">
        <v>48</v>
      </c>
      <c r="M63" s="89">
        <v>43915</v>
      </c>
      <c r="N63" s="90">
        <v>44317</v>
      </c>
      <c r="O63" s="86" t="s">
        <v>49</v>
      </c>
      <c r="P63" s="83" t="s">
        <v>131</v>
      </c>
      <c r="Q63" s="62"/>
    </row>
    <row r="64" spans="1:17" s="63" customFormat="1" ht="142.5" x14ac:dyDescent="0.25">
      <c r="A64" s="61"/>
      <c r="B64" s="86">
        <v>10</v>
      </c>
      <c r="C64" s="86" t="s">
        <v>36</v>
      </c>
      <c r="D64" s="83" t="s">
        <v>133</v>
      </c>
      <c r="E64" s="84">
        <v>130800</v>
      </c>
      <c r="F64" s="84">
        <f t="shared" si="30"/>
        <v>15696</v>
      </c>
      <c r="G64" s="85">
        <f t="shared" ref="G64" si="45">E64+F64</f>
        <v>146496</v>
      </c>
      <c r="H64" s="86" t="s">
        <v>63</v>
      </c>
      <c r="I64" s="87" t="s">
        <v>47</v>
      </c>
      <c r="J64" s="88">
        <f t="shared" ref="J64" si="46">E64/$G64</f>
        <v>0.8928571428571429</v>
      </c>
      <c r="K64" s="88">
        <f t="shared" ref="K64" si="47">F64/$G64</f>
        <v>0.10714285714285714</v>
      </c>
      <c r="L64" s="86" t="s">
        <v>48</v>
      </c>
      <c r="M64" s="89">
        <v>43915</v>
      </c>
      <c r="N64" s="90">
        <v>44317</v>
      </c>
      <c r="O64" s="86" t="s">
        <v>49</v>
      </c>
      <c r="P64" s="83" t="s">
        <v>134</v>
      </c>
      <c r="Q64" s="62"/>
    </row>
    <row r="65" spans="1:17" s="63" customFormat="1" ht="15" x14ac:dyDescent="0.25">
      <c r="A65" s="61"/>
      <c r="B65" s="149" t="s">
        <v>21</v>
      </c>
      <c r="C65" s="149"/>
      <c r="D65" s="150"/>
      <c r="E65" s="42"/>
      <c r="F65" s="42"/>
      <c r="G65" s="13">
        <f>SUM(G55:G64)</f>
        <v>1334592</v>
      </c>
      <c r="H65" s="12"/>
      <c r="I65" s="12"/>
      <c r="J65" s="14"/>
      <c r="K65" s="14"/>
      <c r="L65" s="12"/>
      <c r="M65" s="15"/>
      <c r="N65" s="15"/>
      <c r="O65" s="12"/>
      <c r="P65" s="16"/>
      <c r="Q65" s="62"/>
    </row>
    <row r="66" spans="1:17" s="63" customFormat="1" x14ac:dyDescent="0.25">
      <c r="A66" s="61"/>
      <c r="B66" s="17"/>
      <c r="C66" s="17"/>
      <c r="D66" s="18"/>
      <c r="E66" s="18"/>
      <c r="F66" s="18"/>
      <c r="G66" s="19"/>
      <c r="H66" s="17"/>
      <c r="I66" s="17"/>
      <c r="J66" s="20"/>
      <c r="K66" s="20"/>
      <c r="L66" s="17"/>
      <c r="M66" s="21"/>
      <c r="N66" s="21"/>
      <c r="O66" s="17"/>
      <c r="P66" s="22"/>
      <c r="Q66" s="62"/>
    </row>
    <row r="67" spans="1:17" s="68" customFormat="1" ht="15" x14ac:dyDescent="0.25">
      <c r="A67" s="53"/>
      <c r="B67" s="148" t="s">
        <v>22</v>
      </c>
      <c r="C67" s="148"/>
      <c r="D67" s="148"/>
      <c r="E67" s="67"/>
      <c r="F67" s="67"/>
      <c r="G67" s="23"/>
      <c r="H67" s="24"/>
      <c r="I67" s="24"/>
      <c r="J67" s="24"/>
      <c r="K67" s="24"/>
      <c r="L67" s="24"/>
      <c r="M67" s="24"/>
      <c r="N67" s="24"/>
      <c r="O67" s="24"/>
      <c r="P67" s="25"/>
      <c r="Q67" s="56"/>
    </row>
    <row r="68" spans="1:17" s="63" customFormat="1" ht="15" x14ac:dyDescent="0.25">
      <c r="A68" s="61"/>
      <c r="B68" s="149" t="s">
        <v>23</v>
      </c>
      <c r="C68" s="149"/>
      <c r="D68" s="150"/>
      <c r="E68" s="42"/>
      <c r="F68" s="42"/>
      <c r="G68" s="13">
        <v>0</v>
      </c>
      <c r="H68" s="12"/>
      <c r="I68" s="12"/>
      <c r="J68" s="14"/>
      <c r="K68" s="14"/>
      <c r="L68" s="12"/>
      <c r="M68" s="15"/>
      <c r="N68" s="15"/>
      <c r="O68" s="12"/>
      <c r="P68" s="16"/>
      <c r="Q68" s="62"/>
    </row>
    <row r="69" spans="1:17" s="63" customFormat="1" ht="15" thickBot="1" x14ac:dyDescent="0.3">
      <c r="A69" s="61"/>
      <c r="B69" s="17"/>
      <c r="C69" s="17"/>
      <c r="D69" s="18"/>
      <c r="E69" s="18"/>
      <c r="F69" s="18"/>
      <c r="G69" s="19"/>
      <c r="H69" s="17"/>
      <c r="I69" s="17"/>
      <c r="J69" s="20"/>
      <c r="K69" s="20"/>
      <c r="L69" s="17"/>
      <c r="M69" s="21"/>
      <c r="N69" s="21"/>
      <c r="O69" s="17"/>
      <c r="P69" s="22"/>
      <c r="Q69" s="62"/>
    </row>
    <row r="70" spans="1:17" s="63" customFormat="1" ht="30.75" customHeight="1" thickBot="1" x14ac:dyDescent="0.3">
      <c r="A70" s="61"/>
      <c r="B70" s="17"/>
      <c r="C70" s="17"/>
      <c r="D70" s="71" t="s">
        <v>169</v>
      </c>
      <c r="E70" s="72"/>
      <c r="F70" s="72"/>
      <c r="G70" s="73">
        <f>G12+G16+G52+G65+G68+G22</f>
        <v>13654592</v>
      </c>
      <c r="H70" s="37"/>
      <c r="I70" s="17"/>
      <c r="J70" s="20"/>
      <c r="K70" s="20"/>
      <c r="L70" s="17"/>
      <c r="M70" s="21"/>
      <c r="N70" s="21"/>
      <c r="O70" s="17"/>
      <c r="P70" s="22"/>
      <c r="Q70" s="62"/>
    </row>
    <row r="71" spans="1:17" s="63" customFormat="1" x14ac:dyDescent="0.25">
      <c r="A71" s="61"/>
      <c r="B71" s="17"/>
      <c r="C71" s="17"/>
      <c r="D71" s="18"/>
      <c r="E71" s="18"/>
      <c r="F71" s="18"/>
      <c r="G71" s="19"/>
      <c r="H71" s="37"/>
      <c r="I71" s="17"/>
      <c r="J71" s="20"/>
      <c r="K71" s="20"/>
      <c r="L71" s="17"/>
      <c r="M71" s="21"/>
      <c r="N71" s="21"/>
      <c r="O71" s="17"/>
      <c r="P71" s="22"/>
      <c r="Q71" s="62"/>
    </row>
    <row r="72" spans="1:17" x14ac:dyDescent="0.25">
      <c r="A72" s="53"/>
      <c r="B72" s="68"/>
      <c r="C72" s="68"/>
      <c r="D72" s="68"/>
      <c r="E72" s="68"/>
      <c r="F72" s="68"/>
      <c r="G72" s="68"/>
      <c r="H72" s="55"/>
      <c r="I72" s="68"/>
      <c r="J72" s="68"/>
      <c r="K72" s="68"/>
      <c r="L72" s="68"/>
      <c r="M72" s="68"/>
      <c r="N72" s="68"/>
      <c r="O72" s="68"/>
      <c r="P72" s="74"/>
      <c r="Q72" s="56"/>
    </row>
    <row r="73" spans="1:17" ht="15" x14ac:dyDescent="0.25">
      <c r="A73" s="53"/>
      <c r="B73" s="143" t="s">
        <v>32</v>
      </c>
      <c r="C73" s="143"/>
      <c r="D73" s="143"/>
      <c r="E73" s="143"/>
      <c r="F73" s="143"/>
      <c r="G73" s="143"/>
      <c r="H73" s="143"/>
      <c r="I73" s="143"/>
      <c r="J73" s="143"/>
      <c r="K73" s="143"/>
      <c r="L73" s="143"/>
      <c r="M73" s="143"/>
      <c r="N73" s="143"/>
      <c r="O73" s="143"/>
      <c r="P73" s="40"/>
      <c r="Q73" s="56"/>
    </row>
    <row r="74" spans="1:17" ht="15" x14ac:dyDescent="0.25">
      <c r="A74" s="53"/>
      <c r="B74" s="143" t="s">
        <v>33</v>
      </c>
      <c r="C74" s="143"/>
      <c r="D74" s="143"/>
      <c r="E74" s="143"/>
      <c r="F74" s="143"/>
      <c r="G74" s="143"/>
      <c r="H74" s="143"/>
      <c r="I74" s="143"/>
      <c r="J74" s="143"/>
      <c r="K74" s="143"/>
      <c r="L74" s="143"/>
      <c r="M74" s="143"/>
      <c r="N74" s="143"/>
      <c r="O74" s="143"/>
      <c r="P74" s="40"/>
      <c r="Q74" s="56"/>
    </row>
    <row r="75" spans="1:17" ht="15" thickBot="1" x14ac:dyDescent="0.3">
      <c r="A75" s="75"/>
      <c r="B75" s="76"/>
      <c r="C75" s="76"/>
      <c r="D75" s="77"/>
      <c r="E75" s="77"/>
      <c r="F75" s="77"/>
      <c r="G75" s="77"/>
      <c r="H75" s="78"/>
      <c r="I75" s="77"/>
      <c r="J75" s="77"/>
      <c r="K75" s="77"/>
      <c r="L75" s="77"/>
      <c r="M75" s="77"/>
      <c r="N75" s="77"/>
      <c r="O75" s="77"/>
      <c r="P75" s="79"/>
      <c r="Q75" s="80"/>
    </row>
  </sheetData>
  <mergeCells count="25">
    <mergeCell ref="B2:O2"/>
    <mergeCell ref="B3:O3"/>
    <mergeCell ref="B5:O5"/>
    <mergeCell ref="B6:B7"/>
    <mergeCell ref="D6:D7"/>
    <mergeCell ref="G6:G7"/>
    <mergeCell ref="H6:H7"/>
    <mergeCell ref="I6:I7"/>
    <mergeCell ref="J6:K6"/>
    <mergeCell ref="L6:L7"/>
    <mergeCell ref="P6:P7"/>
    <mergeCell ref="C6:C7"/>
    <mergeCell ref="B74:O74"/>
    <mergeCell ref="M6:N6"/>
    <mergeCell ref="O6:O7"/>
    <mergeCell ref="B8:D8"/>
    <mergeCell ref="B14:D14"/>
    <mergeCell ref="B24:D24"/>
    <mergeCell ref="B52:D52"/>
    <mergeCell ref="B54:D54"/>
    <mergeCell ref="B65:D65"/>
    <mergeCell ref="B67:D67"/>
    <mergeCell ref="B68:D68"/>
    <mergeCell ref="B73:O73"/>
    <mergeCell ref="B18:D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ECC9F-0843-4386-B022-C205BDBB7655}">
  <sheetPr>
    <tabColor rgb="FFFF0000"/>
  </sheetPr>
  <dimension ref="A1:Q87"/>
  <sheetViews>
    <sheetView zoomScale="80" zoomScaleNormal="80" workbookViewId="0">
      <selection activeCell="C12" sqref="C12"/>
    </sheetView>
  </sheetViews>
  <sheetFormatPr baseColWidth="10" defaultRowHeight="15" x14ac:dyDescent="0.25"/>
  <cols>
    <col min="1" max="1" width="3.42578125" style="113" customWidth="1"/>
    <col min="2" max="2" width="11.42578125" style="113" customWidth="1"/>
    <col min="3" max="3" width="11.42578125" style="113"/>
    <col min="4" max="4" width="41.140625" style="113" customWidth="1"/>
    <col min="5" max="5" width="12.140625" style="113" bestFit="1" customWidth="1"/>
    <col min="6" max="9" width="11.42578125" style="113"/>
    <col min="10" max="10" width="14.5703125" style="113" customWidth="1"/>
    <col min="11" max="14" width="11.42578125" style="113"/>
    <col min="15" max="15" width="14.85546875" style="113" customWidth="1"/>
    <col min="16" max="16" width="68.42578125" style="113" customWidth="1"/>
    <col min="17" max="16384" width="11.42578125" style="113"/>
  </cols>
  <sheetData>
    <row r="1" spans="1:17" s="48" customFormat="1" ht="14.25" x14ac:dyDescent="0.25">
      <c r="A1" s="43"/>
      <c r="B1" s="44"/>
      <c r="C1" s="44"/>
      <c r="D1" s="44"/>
      <c r="E1" s="44"/>
      <c r="F1" s="44"/>
      <c r="G1" s="44"/>
      <c r="H1" s="45"/>
      <c r="I1" s="44"/>
      <c r="J1" s="44"/>
      <c r="K1" s="44"/>
      <c r="L1" s="44"/>
      <c r="M1" s="44"/>
      <c r="N1" s="44"/>
      <c r="O1" s="44"/>
      <c r="P1" s="46"/>
      <c r="Q1" s="47"/>
    </row>
    <row r="2" spans="1:17" s="52" customFormat="1" ht="18" x14ac:dyDescent="0.25">
      <c r="A2" s="49"/>
      <c r="B2" s="151" t="s">
        <v>34</v>
      </c>
      <c r="C2" s="151"/>
      <c r="D2" s="151"/>
      <c r="E2" s="151"/>
      <c r="F2" s="151"/>
      <c r="G2" s="151"/>
      <c r="H2" s="151"/>
      <c r="I2" s="151"/>
      <c r="J2" s="151"/>
      <c r="K2" s="151"/>
      <c r="L2" s="151"/>
      <c r="M2" s="151"/>
      <c r="N2" s="151"/>
      <c r="O2" s="151"/>
      <c r="P2" s="50"/>
      <c r="Q2" s="51"/>
    </row>
    <row r="3" spans="1:17" s="52" customFormat="1" ht="18" x14ac:dyDescent="0.25">
      <c r="A3" s="49"/>
      <c r="B3" s="152">
        <v>43617</v>
      </c>
      <c r="C3" s="151"/>
      <c r="D3" s="151"/>
      <c r="E3" s="151"/>
      <c r="F3" s="151"/>
      <c r="G3" s="151"/>
      <c r="H3" s="151"/>
      <c r="I3" s="151"/>
      <c r="J3" s="151"/>
      <c r="K3" s="151"/>
      <c r="L3" s="151"/>
      <c r="M3" s="151"/>
      <c r="N3" s="151"/>
      <c r="O3" s="151"/>
      <c r="P3" s="50"/>
      <c r="Q3" s="51"/>
    </row>
    <row r="4" spans="1:17" s="48" customFormat="1" ht="15.75" thickBot="1" x14ac:dyDescent="0.3">
      <c r="A4" s="53"/>
      <c r="B4" s="54"/>
      <c r="C4" s="54"/>
      <c r="D4" s="54"/>
      <c r="E4" s="54"/>
      <c r="F4" s="54"/>
      <c r="G4" s="54"/>
      <c r="H4" s="54"/>
      <c r="I4" s="54"/>
      <c r="J4" s="54"/>
      <c r="K4" s="54"/>
      <c r="L4" s="54"/>
      <c r="M4" s="55"/>
      <c r="N4" s="55"/>
      <c r="O4" s="54"/>
      <c r="P4" s="102"/>
      <c r="Q4" s="56"/>
    </row>
    <row r="5" spans="1:17" s="60" customFormat="1" ht="21" thickBot="1" x14ac:dyDescent="0.3">
      <c r="A5" s="57"/>
      <c r="B5" s="153" t="s">
        <v>137</v>
      </c>
      <c r="C5" s="154"/>
      <c r="D5" s="154"/>
      <c r="E5" s="154"/>
      <c r="F5" s="154"/>
      <c r="G5" s="154"/>
      <c r="H5" s="154"/>
      <c r="I5" s="154"/>
      <c r="J5" s="154"/>
      <c r="K5" s="154"/>
      <c r="L5" s="154"/>
      <c r="M5" s="154"/>
      <c r="N5" s="154"/>
      <c r="O5" s="155"/>
      <c r="P5" s="58"/>
      <c r="Q5" s="59"/>
    </row>
    <row r="6" spans="1:17" s="48" customFormat="1" x14ac:dyDescent="0.25">
      <c r="A6" s="53"/>
      <c r="B6" s="141" t="s">
        <v>15</v>
      </c>
      <c r="C6" s="141" t="s">
        <v>30</v>
      </c>
      <c r="D6" s="144" t="s">
        <v>0</v>
      </c>
      <c r="E6" s="100"/>
      <c r="F6" s="100"/>
      <c r="G6" s="157" t="s">
        <v>1</v>
      </c>
      <c r="H6" s="144" t="s">
        <v>2</v>
      </c>
      <c r="I6" s="144" t="s">
        <v>3</v>
      </c>
      <c r="J6" s="144" t="s">
        <v>4</v>
      </c>
      <c r="K6" s="144"/>
      <c r="L6" s="144" t="s">
        <v>5</v>
      </c>
      <c r="M6" s="144" t="s">
        <v>6</v>
      </c>
      <c r="N6" s="144"/>
      <c r="O6" s="145" t="s">
        <v>7</v>
      </c>
      <c r="P6" s="139" t="s">
        <v>27</v>
      </c>
      <c r="Q6" s="56"/>
    </row>
    <row r="7" spans="1:17" s="63" customFormat="1" ht="72" thickBot="1" x14ac:dyDescent="0.3">
      <c r="A7" s="61"/>
      <c r="B7" s="142"/>
      <c r="C7" s="142"/>
      <c r="D7" s="156"/>
      <c r="E7" s="101" t="s">
        <v>28</v>
      </c>
      <c r="F7" s="101" t="s">
        <v>29</v>
      </c>
      <c r="G7" s="158"/>
      <c r="H7" s="156"/>
      <c r="I7" s="156"/>
      <c r="J7" s="1" t="s">
        <v>8</v>
      </c>
      <c r="K7" s="1" t="s">
        <v>9</v>
      </c>
      <c r="L7" s="156"/>
      <c r="M7" s="1" t="s">
        <v>10</v>
      </c>
      <c r="N7" s="1" t="s">
        <v>11</v>
      </c>
      <c r="O7" s="146"/>
      <c r="P7" s="140"/>
      <c r="Q7" s="62"/>
    </row>
    <row r="8" spans="1:17" s="48" customFormat="1" x14ac:dyDescent="0.25">
      <c r="A8" s="53"/>
      <c r="B8" s="147" t="s">
        <v>138</v>
      </c>
      <c r="C8" s="147"/>
      <c r="D8" s="147"/>
      <c r="E8" s="103"/>
      <c r="F8" s="103"/>
      <c r="G8" s="2"/>
      <c r="H8" s="3"/>
      <c r="I8" s="3"/>
      <c r="J8" s="3"/>
      <c r="K8" s="3"/>
      <c r="L8" s="3"/>
      <c r="M8" s="3"/>
      <c r="N8" s="3"/>
      <c r="O8" s="3"/>
      <c r="P8" s="4"/>
      <c r="Q8" s="56"/>
    </row>
    <row r="9" spans="1:17" s="18" customFormat="1" ht="101.25" customHeight="1" x14ac:dyDescent="0.25">
      <c r="A9" s="91"/>
      <c r="B9" s="109">
        <v>1</v>
      </c>
      <c r="C9" s="109" t="s">
        <v>139</v>
      </c>
      <c r="D9" s="93" t="s">
        <v>140</v>
      </c>
      <c r="E9" s="94">
        <v>300000</v>
      </c>
      <c r="F9" s="94">
        <f>E9*0.12</f>
        <v>36000</v>
      </c>
      <c r="G9" s="95">
        <f>SUM(E9:F9)</f>
        <v>336000</v>
      </c>
      <c r="H9" s="92" t="s">
        <v>141</v>
      </c>
      <c r="I9" s="92" t="s">
        <v>47</v>
      </c>
      <c r="J9" s="10">
        <f t="shared" ref="J9:K9" si="0">E9/$G9</f>
        <v>0.8928571428571429</v>
      </c>
      <c r="K9" s="10">
        <f t="shared" si="0"/>
        <v>0.10714285714285714</v>
      </c>
      <c r="L9" s="92" t="s">
        <v>48</v>
      </c>
      <c r="M9" s="35">
        <v>44013</v>
      </c>
      <c r="N9" s="35">
        <v>44922</v>
      </c>
      <c r="O9" s="92" t="s">
        <v>49</v>
      </c>
      <c r="P9" s="93" t="s">
        <v>142</v>
      </c>
      <c r="Q9" s="97"/>
    </row>
    <row r="10" spans="1:17" s="65" customFormat="1" ht="42.75" x14ac:dyDescent="0.25">
      <c r="A10" s="61"/>
      <c r="B10" s="111">
        <v>2</v>
      </c>
      <c r="C10" s="111" t="s">
        <v>144</v>
      </c>
      <c r="D10" s="6" t="s">
        <v>145</v>
      </c>
      <c r="E10" s="7">
        <v>250000</v>
      </c>
      <c r="F10" s="94">
        <f>E10*0.12</f>
        <v>30000</v>
      </c>
      <c r="G10" s="95">
        <f>SUM(E10:F10)</f>
        <v>280000</v>
      </c>
      <c r="H10" s="9" t="s">
        <v>141</v>
      </c>
      <c r="I10" s="9" t="s">
        <v>47</v>
      </c>
      <c r="J10" s="112">
        <f t="shared" ref="J10:K12" si="1">E10/$G10</f>
        <v>0.8928571428571429</v>
      </c>
      <c r="K10" s="112">
        <f t="shared" si="1"/>
        <v>0.10714285714285714</v>
      </c>
      <c r="L10" s="9" t="s">
        <v>48</v>
      </c>
      <c r="M10" s="106">
        <v>43983</v>
      </c>
      <c r="N10" s="106">
        <v>44287</v>
      </c>
      <c r="O10" s="9" t="s">
        <v>49</v>
      </c>
      <c r="P10" s="93" t="s">
        <v>146</v>
      </c>
      <c r="Q10" s="62"/>
    </row>
    <row r="11" spans="1:17" s="65" customFormat="1" ht="99.75" x14ac:dyDescent="0.25">
      <c r="A11" s="61"/>
      <c r="B11" s="111">
        <v>3</v>
      </c>
      <c r="C11" s="111" t="s">
        <v>166</v>
      </c>
      <c r="D11" s="6" t="s">
        <v>147</v>
      </c>
      <c r="E11" s="7">
        <v>1200000</v>
      </c>
      <c r="F11" s="94"/>
      <c r="G11" s="95">
        <f>SUM(E11:F11)</f>
        <v>1200000</v>
      </c>
      <c r="H11" s="9" t="s">
        <v>141</v>
      </c>
      <c r="I11" s="9" t="s">
        <v>47</v>
      </c>
      <c r="J11" s="112">
        <f t="shared" si="1"/>
        <v>1</v>
      </c>
      <c r="K11" s="112">
        <f t="shared" si="1"/>
        <v>0</v>
      </c>
      <c r="L11" s="9" t="s">
        <v>48</v>
      </c>
      <c r="M11" s="106">
        <v>43831</v>
      </c>
      <c r="N11" s="106">
        <v>43831</v>
      </c>
      <c r="O11" s="9" t="s">
        <v>49</v>
      </c>
      <c r="P11" s="93" t="s">
        <v>163</v>
      </c>
      <c r="Q11" s="62"/>
    </row>
    <row r="12" spans="1:17" s="65" customFormat="1" ht="85.5" x14ac:dyDescent="0.25">
      <c r="A12" s="61"/>
      <c r="B12" s="111">
        <v>4</v>
      </c>
      <c r="C12" s="111" t="s">
        <v>165</v>
      </c>
      <c r="D12" s="6" t="s">
        <v>148</v>
      </c>
      <c r="E12" s="7">
        <v>2500000</v>
      </c>
      <c r="F12" s="94"/>
      <c r="G12" s="95">
        <f>SUM(E12:F12)</f>
        <v>2500000</v>
      </c>
      <c r="H12" s="9" t="s">
        <v>141</v>
      </c>
      <c r="I12" s="9" t="s">
        <v>47</v>
      </c>
      <c r="J12" s="112">
        <f t="shared" si="1"/>
        <v>1</v>
      </c>
      <c r="K12" s="112">
        <f t="shared" si="1"/>
        <v>0</v>
      </c>
      <c r="L12" s="9" t="s">
        <v>48</v>
      </c>
      <c r="M12" s="106">
        <v>43831</v>
      </c>
      <c r="N12" s="106">
        <v>43831</v>
      </c>
      <c r="O12" s="9" t="s">
        <v>49</v>
      </c>
      <c r="P12" s="93" t="s">
        <v>164</v>
      </c>
      <c r="Q12" s="62"/>
    </row>
    <row r="13" spans="1:17" s="65" customFormat="1" ht="14.25" x14ac:dyDescent="0.25">
      <c r="A13" s="61"/>
      <c r="B13" s="5"/>
      <c r="C13" s="5"/>
      <c r="D13" s="6"/>
      <c r="E13" s="7"/>
      <c r="F13" s="7"/>
      <c r="G13" s="8"/>
      <c r="H13" s="9"/>
      <c r="I13" s="9"/>
      <c r="J13" s="10"/>
      <c r="K13" s="11"/>
      <c r="L13" s="9"/>
      <c r="M13" s="66"/>
      <c r="N13" s="66"/>
      <c r="O13" s="9"/>
      <c r="P13" s="6"/>
      <c r="Q13" s="62"/>
    </row>
    <row r="14" spans="1:17" s="63" customFormat="1" x14ac:dyDescent="0.25">
      <c r="A14" s="61"/>
      <c r="B14" s="12"/>
      <c r="C14" s="12"/>
      <c r="D14" s="104" t="s">
        <v>143</v>
      </c>
      <c r="E14" s="104"/>
      <c r="F14" s="104"/>
      <c r="G14" s="13">
        <f>SUM(G9:G13)</f>
        <v>4316000</v>
      </c>
      <c r="H14" s="12"/>
      <c r="I14" s="12"/>
      <c r="J14" s="14"/>
      <c r="K14" s="14"/>
      <c r="L14" s="12"/>
      <c r="M14" s="15"/>
      <c r="N14" s="15"/>
      <c r="O14" s="12"/>
      <c r="P14" s="16"/>
      <c r="Q14" s="62"/>
    </row>
    <row r="15" spans="1:17" x14ac:dyDescent="0.25">
      <c r="A15" s="120"/>
      <c r="B15" s="121"/>
      <c r="C15" s="122"/>
      <c r="D15" s="122"/>
      <c r="E15" s="122"/>
      <c r="F15" s="123"/>
      <c r="G15" s="123"/>
      <c r="H15" s="123"/>
      <c r="I15" s="124"/>
      <c r="J15" s="125"/>
    </row>
    <row r="16" spans="1:17" x14ac:dyDescent="0.25">
      <c r="A16" s="120"/>
      <c r="B16" s="121"/>
      <c r="C16" s="122"/>
      <c r="D16" s="122"/>
      <c r="E16" s="122"/>
      <c r="F16" s="123"/>
      <c r="G16" s="123"/>
      <c r="H16" s="123"/>
      <c r="I16" s="124"/>
      <c r="J16" s="120"/>
    </row>
    <row r="17" spans="1:10" x14ac:dyDescent="0.25">
      <c r="A17" s="120"/>
      <c r="B17" s="121"/>
      <c r="C17" s="122"/>
      <c r="D17" s="122"/>
      <c r="E17" s="122"/>
      <c r="F17" s="123"/>
      <c r="G17" s="123"/>
      <c r="H17" s="123"/>
      <c r="I17" s="124"/>
      <c r="J17" s="120"/>
    </row>
    <row r="18" spans="1:10" x14ac:dyDescent="0.25">
      <c r="A18" s="120"/>
      <c r="B18" s="121"/>
      <c r="C18" s="122"/>
      <c r="D18" s="122"/>
      <c r="E18" s="122"/>
      <c r="F18" s="123"/>
      <c r="G18" s="123"/>
      <c r="H18" s="123"/>
      <c r="I18" s="124"/>
      <c r="J18" s="120"/>
    </row>
    <row r="19" spans="1:10" x14ac:dyDescent="0.25">
      <c r="A19" s="120"/>
      <c r="B19" s="121"/>
      <c r="C19" s="122"/>
      <c r="D19" s="122"/>
      <c r="E19" s="122"/>
      <c r="F19" s="123"/>
      <c r="G19" s="123"/>
      <c r="H19" s="123"/>
      <c r="I19" s="124"/>
      <c r="J19" s="125"/>
    </row>
    <row r="20" spans="1:10" x14ac:dyDescent="0.25">
      <c r="A20" s="120"/>
      <c r="B20" s="121"/>
      <c r="C20" s="122"/>
      <c r="D20" s="122"/>
      <c r="E20" s="122"/>
      <c r="F20" s="123"/>
      <c r="G20" s="123"/>
      <c r="H20" s="123"/>
      <c r="I20" s="124"/>
      <c r="J20" s="120"/>
    </row>
    <row r="21" spans="1:10" x14ac:dyDescent="0.25">
      <c r="A21" s="126"/>
      <c r="B21" s="127"/>
      <c r="C21" s="128"/>
      <c r="D21" s="128"/>
      <c r="E21" s="128"/>
      <c r="F21" s="129"/>
      <c r="G21" s="129"/>
      <c r="H21" s="129"/>
      <c r="I21" s="124"/>
      <c r="J21" s="126"/>
    </row>
    <row r="22" spans="1:10" x14ac:dyDescent="0.25">
      <c r="A22" s="120"/>
      <c r="B22" s="121"/>
      <c r="C22" s="122"/>
      <c r="D22" s="122"/>
      <c r="E22" s="122"/>
      <c r="F22" s="123"/>
      <c r="G22" s="123"/>
      <c r="H22" s="123"/>
      <c r="I22" s="124"/>
      <c r="J22" s="120"/>
    </row>
    <row r="23" spans="1:10" x14ac:dyDescent="0.25">
      <c r="A23" s="120"/>
      <c r="B23" s="121"/>
      <c r="C23" s="122"/>
      <c r="D23" s="122"/>
      <c r="E23" s="122"/>
      <c r="F23" s="123"/>
      <c r="G23" s="123"/>
      <c r="H23" s="123"/>
      <c r="I23" s="124"/>
      <c r="J23" s="120"/>
    </row>
    <row r="24" spans="1:10" x14ac:dyDescent="0.25">
      <c r="A24" s="130"/>
      <c r="B24" s="131"/>
      <c r="C24" s="132"/>
      <c r="D24" s="132"/>
      <c r="E24" s="132"/>
      <c r="F24" s="133"/>
      <c r="G24" s="133"/>
      <c r="H24" s="133"/>
      <c r="I24" s="134"/>
      <c r="J24" s="130"/>
    </row>
    <row r="25" spans="1:10" x14ac:dyDescent="0.25">
      <c r="A25" s="120"/>
      <c r="B25" s="121"/>
      <c r="C25" s="122"/>
      <c r="D25" s="122"/>
      <c r="E25" s="122"/>
      <c r="F25" s="123"/>
      <c r="G25" s="123"/>
      <c r="H25" s="123"/>
      <c r="I25" s="124"/>
      <c r="J25" s="120"/>
    </row>
    <row r="26" spans="1:10" ht="16.5" customHeight="1" x14ac:dyDescent="0.25">
      <c r="A26" s="120"/>
      <c r="B26" s="121"/>
      <c r="C26" s="122"/>
      <c r="D26" s="122"/>
      <c r="E26" s="122"/>
      <c r="F26" s="123"/>
      <c r="G26" s="123"/>
      <c r="H26" s="123"/>
      <c r="I26" s="124"/>
      <c r="J26" s="120"/>
    </row>
    <row r="27" spans="1:10" x14ac:dyDescent="0.25">
      <c r="A27" s="126"/>
      <c r="B27" s="127"/>
      <c r="C27" s="128"/>
      <c r="D27" s="128"/>
      <c r="E27" s="128"/>
      <c r="F27" s="129"/>
      <c r="G27" s="129"/>
      <c r="H27" s="129"/>
      <c r="I27" s="124"/>
      <c r="J27" s="126"/>
    </row>
    <row r="28" spans="1:10" x14ac:dyDescent="0.25">
      <c r="A28" s="120"/>
      <c r="B28" s="121"/>
      <c r="C28" s="122"/>
      <c r="D28" s="122"/>
      <c r="E28" s="122"/>
      <c r="F28" s="123"/>
      <c r="G28" s="123"/>
      <c r="H28" s="123"/>
      <c r="I28" s="124"/>
      <c r="J28" s="125"/>
    </row>
    <row r="29" spans="1:10" x14ac:dyDescent="0.25">
      <c r="A29" s="126"/>
      <c r="B29" s="127"/>
      <c r="C29" s="128"/>
      <c r="D29" s="128"/>
      <c r="E29" s="128"/>
      <c r="F29" s="129"/>
      <c r="G29" s="129"/>
      <c r="H29" s="129"/>
      <c r="I29" s="124"/>
      <c r="J29" s="126"/>
    </row>
    <row r="30" spans="1:10" x14ac:dyDescent="0.25">
      <c r="A30" s="120"/>
      <c r="B30" s="121"/>
      <c r="C30" s="122"/>
      <c r="D30" s="122"/>
      <c r="E30" s="122"/>
      <c r="F30" s="123"/>
      <c r="G30" s="123"/>
      <c r="H30" s="123"/>
      <c r="I30" s="124"/>
      <c r="J30" s="120"/>
    </row>
    <row r="31" spans="1:10" x14ac:dyDescent="0.25">
      <c r="A31" s="120"/>
      <c r="B31" s="121"/>
      <c r="C31" s="122"/>
      <c r="D31" s="122"/>
      <c r="E31" s="122"/>
      <c r="F31" s="123"/>
      <c r="G31" s="123"/>
      <c r="H31" s="123"/>
      <c r="I31" s="124"/>
      <c r="J31" s="120"/>
    </row>
    <row r="32" spans="1:10" x14ac:dyDescent="0.25">
      <c r="A32" s="114"/>
      <c r="B32" s="115"/>
      <c r="C32" s="116"/>
      <c r="D32" s="116"/>
      <c r="E32" s="116"/>
      <c r="F32" s="117"/>
      <c r="G32" s="117"/>
      <c r="H32" s="117"/>
      <c r="I32" s="118"/>
      <c r="J32" s="119"/>
    </row>
    <row r="33" spans="1:10" x14ac:dyDescent="0.25">
      <c r="A33" s="120"/>
      <c r="B33" s="121"/>
      <c r="C33" s="122"/>
      <c r="D33" s="122"/>
      <c r="E33" s="122"/>
      <c r="F33" s="123"/>
      <c r="G33" s="123"/>
      <c r="H33" s="123"/>
      <c r="I33" s="124"/>
      <c r="J33" s="125"/>
    </row>
    <row r="34" spans="1:10" x14ac:dyDescent="0.25">
      <c r="A34" s="120"/>
      <c r="B34" s="121"/>
      <c r="C34" s="122"/>
      <c r="D34" s="122"/>
      <c r="E34" s="122"/>
      <c r="F34" s="123"/>
      <c r="G34" s="123"/>
      <c r="H34" s="123"/>
      <c r="I34" s="124"/>
      <c r="J34" s="125"/>
    </row>
    <row r="35" spans="1:10" x14ac:dyDescent="0.25">
      <c r="A35" s="120"/>
      <c r="B35" s="121"/>
      <c r="C35" s="122"/>
      <c r="D35" s="122"/>
      <c r="E35" s="122"/>
      <c r="F35" s="123"/>
      <c r="G35" s="123"/>
      <c r="H35" s="123"/>
      <c r="I35" s="124"/>
      <c r="J35" s="120"/>
    </row>
    <row r="36" spans="1:10" x14ac:dyDescent="0.25">
      <c r="A36" s="120"/>
      <c r="B36" s="121"/>
      <c r="C36" s="122"/>
      <c r="D36" s="122"/>
      <c r="E36" s="122"/>
      <c r="F36" s="123"/>
      <c r="G36" s="123"/>
      <c r="H36" s="123"/>
      <c r="I36" s="124"/>
      <c r="J36" s="120"/>
    </row>
    <row r="37" spans="1:10" x14ac:dyDescent="0.25">
      <c r="A37" s="120"/>
      <c r="B37" s="121"/>
      <c r="C37" s="122"/>
      <c r="D37" s="122"/>
      <c r="E37" s="122"/>
      <c r="F37" s="123"/>
      <c r="G37" s="123"/>
      <c r="H37" s="123"/>
      <c r="I37" s="124"/>
      <c r="J37" s="120"/>
    </row>
    <row r="38" spans="1:10" x14ac:dyDescent="0.25">
      <c r="A38" s="120"/>
      <c r="B38" s="121"/>
      <c r="C38" s="122"/>
      <c r="D38" s="122"/>
      <c r="E38" s="122"/>
      <c r="F38" s="123"/>
      <c r="G38" s="123"/>
      <c r="H38" s="123"/>
      <c r="I38" s="124"/>
      <c r="J38" s="125"/>
    </row>
    <row r="39" spans="1:10" x14ac:dyDescent="0.25">
      <c r="A39" s="120"/>
      <c r="B39" s="121"/>
      <c r="C39" s="122"/>
      <c r="D39" s="122"/>
      <c r="E39" s="122"/>
      <c r="F39" s="123"/>
      <c r="G39" s="123"/>
      <c r="H39" s="123"/>
      <c r="I39" s="124"/>
      <c r="J39" s="120"/>
    </row>
    <row r="40" spans="1:10" x14ac:dyDescent="0.25">
      <c r="A40" s="120"/>
      <c r="B40" s="121"/>
      <c r="C40" s="122"/>
      <c r="D40" s="122"/>
      <c r="E40" s="122"/>
      <c r="F40" s="123"/>
      <c r="G40" s="123"/>
      <c r="H40" s="123"/>
      <c r="I40" s="124"/>
      <c r="J40" s="120"/>
    </row>
    <row r="41" spans="1:10" x14ac:dyDescent="0.25">
      <c r="A41" s="126"/>
      <c r="B41" s="121"/>
      <c r="C41" s="128"/>
      <c r="D41" s="128"/>
      <c r="E41" s="128"/>
      <c r="F41" s="129"/>
      <c r="G41" s="129"/>
      <c r="H41" s="129"/>
      <c r="I41" s="124"/>
      <c r="J41" s="125"/>
    </row>
    <row r="42" spans="1:10" x14ac:dyDescent="0.25">
      <c r="A42" s="120"/>
      <c r="B42" s="121"/>
      <c r="C42" s="122"/>
      <c r="D42" s="122"/>
      <c r="E42" s="122"/>
      <c r="F42" s="123"/>
      <c r="G42" s="123"/>
      <c r="H42" s="123"/>
      <c r="I42" s="124"/>
      <c r="J42" s="120"/>
    </row>
    <row r="43" spans="1:10" x14ac:dyDescent="0.25">
      <c r="A43" s="120"/>
      <c r="B43" s="121"/>
      <c r="C43" s="122"/>
      <c r="D43" s="122"/>
      <c r="E43" s="122"/>
      <c r="F43" s="123"/>
      <c r="G43" s="123"/>
      <c r="H43" s="123"/>
      <c r="I43" s="124"/>
      <c r="J43" s="120"/>
    </row>
    <row r="44" spans="1:10" x14ac:dyDescent="0.25">
      <c r="A44" s="120"/>
      <c r="B44" s="121"/>
      <c r="C44" s="122"/>
      <c r="D44" s="122"/>
      <c r="E44" s="122"/>
      <c r="F44" s="123"/>
      <c r="G44" s="123"/>
      <c r="H44" s="123"/>
      <c r="I44" s="124"/>
      <c r="J44" s="120"/>
    </row>
    <row r="45" spans="1:10" x14ac:dyDescent="0.25">
      <c r="A45" s="120"/>
      <c r="B45" s="121"/>
      <c r="C45" s="122"/>
      <c r="D45" s="122"/>
      <c r="E45" s="122"/>
      <c r="F45" s="123"/>
      <c r="G45" s="123"/>
      <c r="H45" s="123"/>
      <c r="I45" s="124"/>
      <c r="J45" s="120"/>
    </row>
    <row r="46" spans="1:10" x14ac:dyDescent="0.25">
      <c r="A46" s="120"/>
      <c r="B46" s="121"/>
      <c r="C46" s="122"/>
      <c r="D46" s="122"/>
      <c r="E46" s="122"/>
      <c r="F46" s="123"/>
      <c r="G46" s="123"/>
      <c r="H46" s="123"/>
      <c r="I46" s="124"/>
      <c r="J46" s="125"/>
    </row>
    <row r="47" spans="1:10" x14ac:dyDescent="0.25">
      <c r="A47" s="120"/>
      <c r="B47" s="121"/>
      <c r="C47" s="122"/>
      <c r="D47" s="122"/>
      <c r="E47" s="122"/>
      <c r="F47" s="123"/>
      <c r="G47" s="123"/>
      <c r="H47" s="123"/>
      <c r="I47" s="124"/>
      <c r="J47" s="120"/>
    </row>
    <row r="48" spans="1:10" x14ac:dyDescent="0.25">
      <c r="A48" s="120"/>
      <c r="B48" s="121"/>
      <c r="C48" s="122"/>
      <c r="D48" s="122"/>
      <c r="E48" s="122"/>
      <c r="F48" s="123"/>
      <c r="G48" s="123"/>
      <c r="H48" s="123"/>
      <c r="I48" s="124"/>
      <c r="J48" s="125"/>
    </row>
    <row r="49" spans="1:10" x14ac:dyDescent="0.25">
      <c r="A49" s="120"/>
      <c r="B49" s="121"/>
      <c r="C49" s="122"/>
      <c r="D49" s="122"/>
      <c r="E49" s="122"/>
      <c r="F49" s="123"/>
      <c r="G49" s="123"/>
      <c r="H49" s="123"/>
      <c r="I49" s="124"/>
      <c r="J49" s="120"/>
    </row>
    <row r="50" spans="1:10" x14ac:dyDescent="0.25">
      <c r="A50" s="120"/>
      <c r="B50" s="121"/>
      <c r="C50" s="122"/>
      <c r="D50" s="122"/>
      <c r="E50" s="122"/>
      <c r="F50" s="123"/>
      <c r="G50" s="123"/>
      <c r="H50" s="123"/>
      <c r="I50" s="124"/>
      <c r="J50" s="120"/>
    </row>
    <row r="51" spans="1:10" x14ac:dyDescent="0.25">
      <c r="A51" s="120"/>
      <c r="B51" s="121"/>
      <c r="C51" s="122"/>
      <c r="D51" s="122"/>
      <c r="E51" s="122"/>
      <c r="F51" s="123"/>
      <c r="G51" s="123"/>
      <c r="H51" s="123"/>
      <c r="I51" s="124"/>
      <c r="J51" s="120"/>
    </row>
    <row r="52" spans="1:10" x14ac:dyDescent="0.25">
      <c r="A52" s="120"/>
      <c r="B52" s="121"/>
      <c r="C52" s="122"/>
      <c r="D52" s="122"/>
      <c r="E52" s="122"/>
      <c r="F52" s="123"/>
      <c r="G52" s="123"/>
      <c r="H52" s="123"/>
      <c r="I52" s="124"/>
      <c r="J52" s="125"/>
    </row>
    <row r="53" spans="1:10" x14ac:dyDescent="0.25">
      <c r="A53" s="120"/>
      <c r="B53" s="121"/>
      <c r="C53" s="122"/>
      <c r="D53" s="122"/>
      <c r="E53" s="122"/>
      <c r="F53" s="123"/>
      <c r="G53" s="123"/>
      <c r="H53" s="123"/>
      <c r="I53" s="124"/>
      <c r="J53" s="125"/>
    </row>
    <row r="54" spans="1:10" x14ac:dyDescent="0.25">
      <c r="A54" s="120"/>
      <c r="B54" s="121"/>
      <c r="C54" s="122"/>
      <c r="D54" s="122"/>
      <c r="E54" s="122"/>
      <c r="F54" s="123"/>
      <c r="G54" s="123"/>
      <c r="H54" s="123"/>
      <c r="I54" s="124"/>
      <c r="J54" s="120"/>
    </row>
    <row r="55" spans="1:10" x14ac:dyDescent="0.25">
      <c r="A55" s="120"/>
      <c r="B55" s="121"/>
      <c r="C55" s="122"/>
      <c r="D55" s="122"/>
      <c r="E55" s="122"/>
      <c r="F55" s="123"/>
      <c r="G55" s="123"/>
      <c r="H55" s="123"/>
      <c r="I55" s="124"/>
      <c r="J55" s="125"/>
    </row>
    <row r="56" spans="1:10" x14ac:dyDescent="0.25">
      <c r="A56" s="120"/>
      <c r="B56" s="121"/>
      <c r="C56" s="122"/>
      <c r="D56" s="122"/>
      <c r="E56" s="122"/>
      <c r="F56" s="123"/>
      <c r="G56" s="123"/>
      <c r="H56" s="123"/>
      <c r="I56" s="124"/>
      <c r="J56" s="120"/>
    </row>
    <row r="57" spans="1:10" x14ac:dyDescent="0.25">
      <c r="A57" s="120"/>
      <c r="B57" s="121"/>
      <c r="C57" s="122"/>
      <c r="D57" s="122"/>
      <c r="E57" s="122"/>
      <c r="F57" s="123"/>
      <c r="G57" s="123"/>
      <c r="H57" s="123"/>
      <c r="I57" s="124"/>
      <c r="J57" s="125"/>
    </row>
    <row r="58" spans="1:10" x14ac:dyDescent="0.25">
      <c r="A58" s="120"/>
      <c r="B58" s="121"/>
      <c r="C58" s="122"/>
      <c r="D58" s="122"/>
      <c r="E58" s="122"/>
      <c r="F58" s="123"/>
      <c r="G58" s="123"/>
      <c r="H58" s="123"/>
      <c r="I58" s="124"/>
      <c r="J58" s="120"/>
    </row>
    <row r="59" spans="1:10" x14ac:dyDescent="0.25">
      <c r="A59" s="120"/>
      <c r="B59" s="121"/>
      <c r="C59" s="122"/>
      <c r="D59" s="122"/>
      <c r="E59" s="122"/>
      <c r="F59" s="123"/>
      <c r="G59" s="123"/>
      <c r="H59" s="123"/>
      <c r="I59" s="124"/>
      <c r="J59" s="125"/>
    </row>
    <row r="60" spans="1:10" x14ac:dyDescent="0.25">
      <c r="A60" s="120"/>
      <c r="B60" s="121"/>
      <c r="C60" s="122"/>
      <c r="D60" s="122"/>
      <c r="E60" s="122"/>
      <c r="F60" s="123"/>
      <c r="G60" s="123"/>
      <c r="H60" s="123"/>
      <c r="I60" s="124"/>
      <c r="J60" s="120"/>
    </row>
    <row r="61" spans="1:10" x14ac:dyDescent="0.25">
      <c r="A61" s="120"/>
      <c r="B61" s="121"/>
      <c r="C61" s="122"/>
      <c r="D61" s="122"/>
      <c r="E61" s="122"/>
      <c r="F61" s="123"/>
      <c r="G61" s="123"/>
      <c r="H61" s="123"/>
      <c r="I61" s="124"/>
      <c r="J61" s="120"/>
    </row>
    <row r="62" spans="1:10" x14ac:dyDescent="0.25">
      <c r="A62" s="120"/>
      <c r="B62" s="121"/>
      <c r="C62" s="122"/>
      <c r="D62" s="122"/>
      <c r="E62" s="122"/>
      <c r="F62" s="123"/>
      <c r="G62" s="123"/>
      <c r="H62" s="123"/>
      <c r="I62" s="124"/>
      <c r="J62" s="125"/>
    </row>
    <row r="63" spans="1:10" x14ac:dyDescent="0.25">
      <c r="A63" s="126"/>
      <c r="B63" s="127"/>
      <c r="C63" s="128"/>
      <c r="D63" s="128"/>
      <c r="E63" s="128"/>
      <c r="F63" s="129"/>
      <c r="G63" s="129"/>
      <c r="H63" s="129"/>
      <c r="I63" s="124"/>
      <c r="J63" s="126"/>
    </row>
    <row r="64" spans="1:10" x14ac:dyDescent="0.25">
      <c r="A64" s="120"/>
      <c r="B64" s="121"/>
      <c r="C64" s="122"/>
      <c r="D64" s="122"/>
      <c r="E64" s="122"/>
      <c r="F64" s="123"/>
      <c r="G64" s="123"/>
      <c r="H64" s="123"/>
      <c r="I64" s="124"/>
      <c r="J64" s="120"/>
    </row>
    <row r="65" spans="1:10" x14ac:dyDescent="0.25">
      <c r="A65" s="114"/>
      <c r="B65" s="115"/>
      <c r="C65" s="116"/>
      <c r="D65" s="116"/>
      <c r="E65" s="116"/>
      <c r="F65" s="117"/>
      <c r="G65" s="117"/>
      <c r="H65" s="117"/>
      <c r="I65" s="118"/>
      <c r="J65" s="119"/>
    </row>
    <row r="66" spans="1:10" x14ac:dyDescent="0.25">
      <c r="A66" s="120"/>
      <c r="B66" s="121"/>
      <c r="C66" s="122"/>
      <c r="D66" s="122"/>
      <c r="E66" s="122"/>
      <c r="F66" s="123"/>
      <c r="G66" s="123"/>
      <c r="H66" s="123"/>
      <c r="I66" s="124"/>
      <c r="J66" s="125"/>
    </row>
    <row r="67" spans="1:10" x14ac:dyDescent="0.25">
      <c r="A67" s="120"/>
      <c r="B67" s="121"/>
      <c r="C67" s="122"/>
      <c r="D67" s="122"/>
      <c r="E67" s="122"/>
      <c r="F67" s="123"/>
      <c r="G67" s="123"/>
      <c r="H67" s="123"/>
      <c r="I67" s="124"/>
      <c r="J67" s="125"/>
    </row>
    <row r="68" spans="1:10" x14ac:dyDescent="0.25">
      <c r="A68" s="120"/>
      <c r="B68" s="121"/>
      <c r="C68" s="122"/>
      <c r="D68" s="122"/>
      <c r="E68" s="122"/>
      <c r="F68" s="123"/>
      <c r="G68" s="123"/>
      <c r="H68" s="123"/>
      <c r="I68" s="124"/>
      <c r="J68" s="120"/>
    </row>
    <row r="69" spans="1:10" x14ac:dyDescent="0.25">
      <c r="A69" s="120"/>
      <c r="B69" s="121"/>
      <c r="C69" s="122"/>
      <c r="D69" s="122"/>
      <c r="E69" s="122"/>
      <c r="F69" s="123"/>
      <c r="G69" s="123"/>
      <c r="H69" s="123"/>
      <c r="I69" s="124"/>
      <c r="J69" s="120"/>
    </row>
    <row r="70" spans="1:10" x14ac:dyDescent="0.25">
      <c r="A70" s="120"/>
      <c r="B70" s="121"/>
      <c r="C70" s="122"/>
      <c r="D70" s="122"/>
      <c r="E70" s="122"/>
      <c r="F70" s="123"/>
      <c r="G70" s="123"/>
      <c r="H70" s="123"/>
      <c r="I70" s="124"/>
      <c r="J70" s="120"/>
    </row>
    <row r="71" spans="1:10" x14ac:dyDescent="0.25">
      <c r="A71" s="120"/>
      <c r="B71" s="121"/>
      <c r="C71" s="122"/>
      <c r="D71" s="122"/>
      <c r="E71" s="122"/>
      <c r="F71" s="123"/>
      <c r="G71" s="123"/>
      <c r="H71" s="123"/>
      <c r="I71" s="124"/>
      <c r="J71" s="120"/>
    </row>
    <row r="72" spans="1:10" x14ac:dyDescent="0.25">
      <c r="A72" s="120"/>
      <c r="B72" s="121"/>
      <c r="C72" s="122"/>
      <c r="D72" s="122"/>
      <c r="E72" s="122"/>
      <c r="F72" s="123"/>
      <c r="G72" s="123"/>
      <c r="H72" s="123"/>
      <c r="I72" s="124"/>
      <c r="J72" s="120"/>
    </row>
    <row r="73" spans="1:10" x14ac:dyDescent="0.25">
      <c r="A73" s="120"/>
      <c r="B73" s="121"/>
      <c r="C73" s="122"/>
      <c r="D73" s="122"/>
      <c r="E73" s="122"/>
      <c r="F73" s="123"/>
      <c r="G73" s="123"/>
      <c r="H73" s="123"/>
      <c r="I73" s="124"/>
      <c r="J73" s="125"/>
    </row>
    <row r="74" spans="1:10" x14ac:dyDescent="0.25">
      <c r="A74" s="120"/>
      <c r="B74" s="121"/>
      <c r="C74" s="122"/>
      <c r="D74" s="122"/>
      <c r="E74" s="122"/>
      <c r="F74" s="123"/>
      <c r="G74" s="123"/>
      <c r="H74" s="123"/>
      <c r="I74" s="124"/>
      <c r="J74" s="120"/>
    </row>
    <row r="75" spans="1:10" x14ac:dyDescent="0.25">
      <c r="A75" s="120"/>
      <c r="B75" s="121"/>
      <c r="C75" s="122"/>
      <c r="D75" s="122"/>
      <c r="E75" s="122"/>
      <c r="F75" s="123"/>
      <c r="G75" s="123"/>
      <c r="H75" s="123"/>
      <c r="I75" s="124"/>
      <c r="J75" s="120"/>
    </row>
    <row r="76" spans="1:10" x14ac:dyDescent="0.25">
      <c r="A76" s="120"/>
      <c r="B76" s="121"/>
      <c r="C76" s="122"/>
      <c r="D76" s="122"/>
      <c r="E76" s="122"/>
      <c r="F76" s="123"/>
      <c r="G76" s="123"/>
      <c r="H76" s="123"/>
      <c r="I76" s="124"/>
      <c r="J76" s="120"/>
    </row>
    <row r="77" spans="1:10" x14ac:dyDescent="0.25">
      <c r="A77" s="114"/>
      <c r="B77" s="115"/>
      <c r="C77" s="116"/>
      <c r="D77" s="116"/>
      <c r="E77" s="116"/>
      <c r="F77" s="117"/>
      <c r="G77" s="117"/>
      <c r="H77" s="117"/>
      <c r="I77" s="118"/>
      <c r="J77" s="119"/>
    </row>
    <row r="78" spans="1:10" x14ac:dyDescent="0.25">
      <c r="A78" s="120"/>
      <c r="B78" s="121"/>
      <c r="C78" s="122"/>
      <c r="D78" s="122"/>
      <c r="E78" s="122"/>
      <c r="F78" s="123"/>
      <c r="G78" s="123"/>
      <c r="H78" s="123"/>
      <c r="I78" s="124"/>
      <c r="J78" s="125"/>
    </row>
    <row r="79" spans="1:10" x14ac:dyDescent="0.25">
      <c r="A79" s="135"/>
      <c r="B79" s="136"/>
      <c r="C79" s="137"/>
      <c r="D79" s="137"/>
      <c r="E79" s="137"/>
      <c r="F79" s="138"/>
      <c r="G79" s="138"/>
      <c r="H79" s="138"/>
      <c r="I79" s="134"/>
      <c r="J79" s="120"/>
    </row>
    <row r="80" spans="1:10" x14ac:dyDescent="0.25">
      <c r="A80" s="135"/>
      <c r="B80" s="136"/>
      <c r="C80" s="137"/>
      <c r="D80" s="137"/>
      <c r="E80" s="137"/>
      <c r="F80" s="138"/>
      <c r="G80" s="138"/>
      <c r="H80" s="138"/>
      <c r="I80" s="134"/>
      <c r="J80" s="120"/>
    </row>
    <row r="81" spans="1:10" x14ac:dyDescent="0.25">
      <c r="A81" s="120"/>
      <c r="B81" s="121"/>
      <c r="C81" s="122"/>
      <c r="D81" s="122"/>
      <c r="E81" s="122"/>
      <c r="F81" s="123"/>
      <c r="G81" s="123"/>
      <c r="H81" s="123"/>
      <c r="I81" s="124"/>
      <c r="J81" s="120"/>
    </row>
    <row r="82" spans="1:10" x14ac:dyDescent="0.25">
      <c r="A82" s="120"/>
      <c r="B82" s="121"/>
      <c r="C82" s="122"/>
      <c r="D82" s="122"/>
      <c r="E82" s="122"/>
      <c r="F82" s="123"/>
      <c r="G82" s="123"/>
      <c r="H82" s="123"/>
      <c r="I82" s="124"/>
      <c r="J82" s="120"/>
    </row>
    <row r="83" spans="1:10" x14ac:dyDescent="0.25">
      <c r="A83" s="120"/>
      <c r="B83" s="121"/>
      <c r="C83" s="122"/>
      <c r="D83" s="122"/>
      <c r="E83" s="122"/>
      <c r="F83" s="123"/>
      <c r="G83" s="123"/>
      <c r="H83" s="123"/>
      <c r="I83" s="124"/>
      <c r="J83" s="120"/>
    </row>
    <row r="84" spans="1:10" x14ac:dyDescent="0.25">
      <c r="A84" s="120"/>
      <c r="B84" s="121"/>
      <c r="C84" s="122"/>
      <c r="D84" s="122"/>
      <c r="E84" s="122"/>
      <c r="F84" s="123"/>
      <c r="G84" s="123"/>
      <c r="H84" s="123"/>
      <c r="I84" s="124"/>
      <c r="J84" s="125"/>
    </row>
    <row r="85" spans="1:10" x14ac:dyDescent="0.25">
      <c r="A85" s="126"/>
      <c r="B85" s="127"/>
      <c r="C85" s="128"/>
      <c r="D85" s="128"/>
      <c r="E85" s="128"/>
      <c r="F85" s="129"/>
      <c r="G85" s="129"/>
      <c r="H85" s="129"/>
      <c r="I85" s="124"/>
      <c r="J85" s="126"/>
    </row>
    <row r="86" spans="1:10" x14ac:dyDescent="0.25">
      <c r="A86" s="120"/>
      <c r="B86" s="121"/>
      <c r="C86" s="122"/>
      <c r="D86" s="122"/>
      <c r="E86" s="122"/>
      <c r="F86" s="123"/>
      <c r="G86" s="123"/>
      <c r="H86" s="123"/>
      <c r="I86" s="124"/>
      <c r="J86" s="120"/>
    </row>
    <row r="87" spans="1:10" x14ac:dyDescent="0.25">
      <c r="A87" s="120"/>
      <c r="B87" s="121"/>
      <c r="C87" s="122"/>
      <c r="D87" s="122"/>
      <c r="E87" s="122"/>
      <c r="F87" s="123"/>
      <c r="G87" s="123"/>
      <c r="H87" s="123"/>
      <c r="I87" s="124"/>
      <c r="J87" s="120"/>
    </row>
  </sheetData>
  <mergeCells count="15">
    <mergeCell ref="P6:P7"/>
    <mergeCell ref="B8:D8"/>
    <mergeCell ref="B2:O2"/>
    <mergeCell ref="B3:O3"/>
    <mergeCell ref="B5:O5"/>
    <mergeCell ref="B6:B7"/>
    <mergeCell ref="C6:C7"/>
    <mergeCell ref="D6:D7"/>
    <mergeCell ref="G6:G7"/>
    <mergeCell ref="H6:H7"/>
    <mergeCell ref="I6:I7"/>
    <mergeCell ref="J6:K6"/>
    <mergeCell ref="L6:L7"/>
    <mergeCell ref="M6:N6"/>
    <mergeCell ref="O6:O7"/>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E33AE3169F5B84381602D320376D788" ma:contentTypeVersion="3030" ma:contentTypeDescription="A content type to manage public (operations) IDB documents" ma:contentTypeScope="" ma:versionID="fa51d3967d6b97ae3cabec9762d32b1c">
  <xsd:schema xmlns:xsd="http://www.w3.org/2001/XMLSchema" xmlns:xs="http://www.w3.org/2001/XMLSchema" xmlns:p="http://schemas.microsoft.com/office/2006/metadata/properties" xmlns:ns2="cdc7663a-08f0-4737-9e8c-148ce897a09c" targetNamespace="http://schemas.microsoft.com/office/2006/metadata/properties" ma:root="true" ma:fieldsID="9d6c7bf6aa4c0f55b5fc02b7f099a77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Division_x0020_or_x0020_Unit xmlns="cdc7663a-08f0-4737-9e8c-148ce897a09c">IFD/ICS</Division_x0020_or_x0020_Unit>
    <Key_x0020_Document xmlns="cdc7663a-08f0-4737-9e8c-148ce897a09c">false</Key_x0020_Document>
    <_dlc_DocId xmlns="cdc7663a-08f0-4737-9e8c-148ce897a09c">EZSHARE-572666339-39</_dlc_DocId>
    <Document_x0020_Author xmlns="cdc7663a-08f0-4737-9e8c-148ce897a09c">Mahfouz, Giovanna L.</Document_x0020_Author>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TermName>
          <TermId xmlns="http://schemas.microsoft.com/office/infopath/2007/PartnerControls">8f163189-00fa-4e7c-827d-28fb5798781c</TermId>
        </TermInfo>
      </Terms>
    </ic46d7e087fd4a108fb86518ca413cc6>
    <TaxCatchAll xmlns="cdc7663a-08f0-4737-9e8c-148ce897a09c">
      <Value>46</Value>
      <Value>45</Value>
      <Value>32</Value>
      <Value>1</Value>
    </TaxCatchAll>
    <Fiscal_x0020_Year_x0020_IDB xmlns="cdc7663a-08f0-4737-9e8c-148ce897a09c">2019</Fiscal_x0020_Year_x0020_IDB>
    <Operation_x0020_Type xmlns="cdc7663a-08f0-4737-9e8c-148ce897a09c">LON</Operation_x0020_Type>
    <b26cdb1da78c4bb4b1c1bac2f6ac5911 xmlns="cdc7663a-08f0-4737-9e8c-148ce897a09c">
      <Terms xmlns="http://schemas.microsoft.com/office/infopath/2007/PartnerControls"/>
    </b26cdb1da78c4bb4b1c1bac2f6ac5911>
    <Project_x0020_Number xmlns="cdc7663a-08f0-4737-9e8c-148ce897a09c">EC-L1250</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SISCOR_x0020_Number xmlns="cdc7663a-08f0-4737-9e8c-148ce897a09c" xsi:nil="true"/>
    <Access_x0020_to_x0020_Information_x00a0_Policy xmlns="cdc7663a-08f0-4737-9e8c-148ce897a09c">Public</Access_x0020_to_x0020_Information_x00a0_Policy>
    <Identifier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RM-PUB</TermName>
          <TermId xmlns="http://schemas.microsoft.com/office/infopath/2007/PartnerControls">6679f56e-8b55-402b-90a0-8fe4c41c00ba</TermId>
        </TermInfo>
      </Terms>
    </b2ec7cfb18674cb8803df6b262e8b107>
    <Document_x0020_Language_x0020_IDB xmlns="cdc7663a-08f0-4737-9e8c-148ce897a09c">English</Document_x0020_Language_x0020_IDB>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RM</TermName>
          <TermId xmlns="http://schemas.microsoft.com/office/infopath/2007/PartnerControls">c8fda4a7-691a-4c65-b227-9825197b5cd2</TermId>
        </TermInfo>
      </Terms>
    </nddeef1749674d76abdbe4b239a70bc6>
    <_dlc_DocIdUrl xmlns="cdc7663a-08f0-4737-9e8c-148ce897a09c">
      <Url>https://idbg.sharepoint.com/teams/EZ-EC-LON/EC-L1250/_layouts/15/DocIdRedir.aspx?ID=EZSHARE-572666339-39</Url>
      <Description>EZSHARE-572666339-39</Description>
    </_dlc_DocIdUrl>
    <Phase xmlns="cdc7663a-08f0-4737-9e8c-148ce897a09c" xsi:nil="true"/>
    <Other_x0020_Author xmlns="cdc7663a-08f0-4737-9e8c-148ce897a09c" xsi:nil="true"/>
    <IDBDocs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D5BD6B32-113B-494B-A625-ECF5997F4C37}"/>
</file>

<file path=customXml/itemProps2.xml><?xml version="1.0" encoding="utf-8"?>
<ds:datastoreItem xmlns:ds="http://schemas.openxmlformats.org/officeDocument/2006/customXml" ds:itemID="{98EE67AF-62C2-4228-8489-FD03275F9F41}"/>
</file>

<file path=customXml/itemProps3.xml><?xml version="1.0" encoding="utf-8"?>
<ds:datastoreItem xmlns:ds="http://schemas.openxmlformats.org/officeDocument/2006/customXml" ds:itemID="{DF21C106-99E6-4B9A-A4BA-669811CB0892}"/>
</file>

<file path=customXml/itemProps4.xml><?xml version="1.0" encoding="utf-8"?>
<ds:datastoreItem xmlns:ds="http://schemas.openxmlformats.org/officeDocument/2006/customXml" ds:itemID="{CAD583BA-3774-4959-BF02-2F2ADF0846DD}"/>
</file>

<file path=customXml/itemProps5.xml><?xml version="1.0" encoding="utf-8"?>
<ds:datastoreItem xmlns:ds="http://schemas.openxmlformats.org/officeDocument/2006/customXml" ds:itemID="{A4906CB5-9D1C-4435-A8DD-CF426974DD8C}"/>
</file>

<file path=customXml/itemProps6.xml><?xml version="1.0" encoding="utf-8"?>
<ds:datastoreItem xmlns:ds="http://schemas.openxmlformats.org/officeDocument/2006/customXml" ds:itemID="{4983C4D8-D431-4075-A10E-0A12798D8ED8}"/>
</file>

<file path=customXml/itemProps7.xml><?xml version="1.0" encoding="utf-8"?>
<ds:datastoreItem xmlns:ds="http://schemas.openxmlformats.org/officeDocument/2006/customXml" ds:itemID="{A2331361-523F-4706-90B9-883F4E4AA0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EC-L1250 PA 18 MESES</vt:lpstr>
      <vt:lpstr>EC-L1250 CASOS ESPECIALES NO-PA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dc:creator>
  <cp:keywords/>
  <cp:lastModifiedBy>Francisco Bedoya</cp:lastModifiedBy>
  <dcterms:created xsi:type="dcterms:W3CDTF">2017-08-25T14:44:30Z</dcterms:created>
  <dcterms:modified xsi:type="dcterms:W3CDTF">2019-10-31T16:32:12Z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46;#RM-PUB|6679f56e-8b55-402b-90a0-8fe4c41c00ba</vt:lpwstr>
  </property>
  <property fmtid="{D5CDD505-2E9C-101B-9397-08002B2CF9AE}" pid="7" name="Country">
    <vt:lpwstr>32;#EC|8f163189-00fa-4e7c-827d-28fb5798781c</vt:lpwstr>
  </property>
  <property fmtid="{D5CDD505-2E9C-101B-9397-08002B2CF9AE}" pid="8" name="_dlc_DocIdItemGuid">
    <vt:lpwstr>e4f5c9d1-0dd5-4d11-aead-d78683c1466d</vt:lpwstr>
  </property>
  <property fmtid="{D5CDD505-2E9C-101B-9397-08002B2CF9AE}" pid="9" name="Fund IDB">
    <vt:lpwstr/>
  </property>
  <property fmtid="{D5CDD505-2E9C-101B-9397-08002B2CF9AE}" pid="10" name="Sector IDB">
    <vt:lpwstr>45;#RM|c8fda4a7-691a-4c65-b227-9825197b5cd2</vt:lpwstr>
  </property>
  <property fmtid="{D5CDD505-2E9C-101B-9397-08002B2CF9AE}" pid="11" name="Function Operations IDB">
    <vt:lpwstr>1;#Project Preparation, Planning and Design|29ca0c72-1fc4-435f-a09c-28585cb5eac9</vt:lpwstr>
  </property>
  <property fmtid="{D5CDD505-2E9C-101B-9397-08002B2CF9AE}" pid="12" name="Disclosure Activity">
    <vt:lpwstr>Loan Proposal</vt:lpwstr>
  </property>
  <property fmtid="{D5CDD505-2E9C-101B-9397-08002B2CF9AE}" pid="13" name="ContentTypeId">
    <vt:lpwstr>0x0101001A458A224826124E8B45B1D613300CFC002E33AE3169F5B84381602D320376D788</vt:lpwstr>
  </property>
</Properties>
</file>