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C:\Users\Sheylas\Desktop\"/>
    </mc:Choice>
  </mc:AlternateContent>
  <bookViews>
    <workbookView xWindow="0" yWindow="0" windowWidth="23040" windowHeight="9120"/>
  </bookViews>
  <sheets>
    <sheet name="POA" sheetId="1" r:id="rId1"/>
  </sheets>
  <definedNames>
    <definedName name="_xlnm._FilterDatabase" localSheetId="0" hidden="1">POA!$B$2:$K$37</definedName>
    <definedName name="_xlnm.Print_Area" localSheetId="0">POA!$E$2:$Q$38</definedName>
    <definedName name="_xlnm.Print_Titles" localSheetId="0">POA!$E:$F,POA!$2:$2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G10" i="1"/>
  <c r="G9" i="1"/>
  <c r="R34" i="1"/>
  <c r="R28" i="1"/>
  <c r="R30" i="1"/>
  <c r="R31" i="1"/>
  <c r="R27" i="1"/>
  <c r="R25" i="1"/>
  <c r="R24" i="1"/>
  <c r="R22" i="1"/>
  <c r="G32" i="1"/>
  <c r="H26" i="1"/>
  <c r="G26" i="1"/>
  <c r="G35" i="1"/>
  <c r="E35" i="1"/>
  <c r="H17" i="1"/>
  <c r="I17" i="1"/>
  <c r="E23" i="1"/>
  <c r="E24" i="1"/>
  <c r="E25" i="1"/>
  <c r="E28" i="1"/>
  <c r="E29" i="1"/>
  <c r="E30" i="1"/>
  <c r="E34" i="1"/>
  <c r="E36" i="1"/>
  <c r="E37" i="1"/>
  <c r="H13" i="1"/>
  <c r="I13" i="1"/>
  <c r="E17" i="1"/>
  <c r="E15" i="1"/>
  <c r="G15" i="1"/>
  <c r="J15" i="1"/>
  <c r="K15" i="1"/>
  <c r="R15" i="1"/>
  <c r="E16" i="1"/>
  <c r="G16" i="1"/>
  <c r="J16" i="1"/>
  <c r="K16" i="1"/>
  <c r="R16" i="1"/>
  <c r="E18" i="1"/>
  <c r="G18" i="1"/>
  <c r="E19" i="1"/>
  <c r="G19" i="1"/>
  <c r="J19" i="1"/>
  <c r="K19" i="1"/>
  <c r="E14" i="1"/>
  <c r="E6" i="1"/>
  <c r="E7" i="1"/>
  <c r="E8" i="1"/>
  <c r="H4" i="1"/>
  <c r="I4" i="1"/>
  <c r="E13" i="1"/>
  <c r="R8" i="1"/>
  <c r="G11" i="1"/>
  <c r="J11" i="1"/>
  <c r="K11" i="1"/>
  <c r="R11" i="1"/>
  <c r="G12" i="1"/>
  <c r="J12" i="1"/>
  <c r="K12" i="1"/>
  <c r="R12" i="1"/>
  <c r="G14" i="1"/>
  <c r="J14" i="1"/>
  <c r="K14" i="1"/>
  <c r="R14" i="1"/>
  <c r="R6" i="1"/>
  <c r="R7" i="1"/>
  <c r="R5" i="1"/>
  <c r="G5" i="1"/>
  <c r="G6" i="1"/>
  <c r="G7" i="1"/>
  <c r="G8" i="1"/>
  <c r="J8" i="1"/>
  <c r="K8" i="1"/>
  <c r="E5" i="1"/>
  <c r="E4" i="1"/>
  <c r="E3" i="1"/>
  <c r="J4" i="1"/>
  <c r="J26" i="1"/>
  <c r="I3" i="1"/>
  <c r="H3" i="1"/>
  <c r="G17" i="1"/>
  <c r="J17" i="1"/>
  <c r="G4" i="1"/>
  <c r="K4" i="1"/>
  <c r="G13" i="1"/>
  <c r="J13" i="1"/>
  <c r="J18" i="1"/>
  <c r="K18" i="1"/>
  <c r="K17" i="1"/>
  <c r="K3" i="1"/>
  <c r="K13" i="1"/>
  <c r="G3" i="1"/>
  <c r="J3" i="1"/>
  <c r="H36" i="1"/>
  <c r="H35" i="1"/>
  <c r="J35" i="1"/>
  <c r="H34" i="1"/>
  <c r="H33" i="1"/>
  <c r="J30" i="1"/>
  <c r="K30" i="1"/>
  <c r="I30" i="1"/>
  <c r="J29" i="1"/>
  <c r="K29" i="1"/>
  <c r="I29" i="1"/>
  <c r="J28" i="1"/>
  <c r="K28" i="1"/>
  <c r="I28" i="1"/>
  <c r="J31" i="1"/>
  <c r="K31" i="1"/>
  <c r="I31" i="1"/>
  <c r="J27" i="1"/>
  <c r="K27" i="1"/>
  <c r="I27" i="1"/>
  <c r="H25" i="1"/>
  <c r="J24" i="1"/>
  <c r="K24" i="1"/>
  <c r="I24" i="1"/>
  <c r="G22" i="1"/>
  <c r="K36" i="1"/>
  <c r="I36" i="1"/>
  <c r="K33" i="1"/>
  <c r="I33" i="1"/>
  <c r="E33" i="1"/>
  <c r="K34" i="1"/>
  <c r="I34" i="1"/>
  <c r="H32" i="1"/>
  <c r="J32" i="1"/>
  <c r="K22" i="1"/>
  <c r="G21" i="1"/>
  <c r="G20" i="1"/>
  <c r="G38" i="1"/>
  <c r="I32" i="1"/>
  <c r="K32" i="1"/>
  <c r="I26" i="1"/>
  <c r="K26" i="1"/>
  <c r="H22" i="1"/>
  <c r="I37" i="1"/>
  <c r="I35" i="1"/>
  <c r="K35" i="1"/>
  <c r="E32" i="1"/>
  <c r="E31" i="1"/>
  <c r="E27" i="1"/>
  <c r="E26" i="1"/>
  <c r="J23" i="1"/>
  <c r="K23" i="1"/>
  <c r="I23" i="1"/>
  <c r="I21" i="1"/>
  <c r="K21" i="1"/>
  <c r="E22" i="1"/>
  <c r="E21" i="1"/>
  <c r="E20" i="1"/>
  <c r="I20" i="1"/>
  <c r="J22" i="1"/>
  <c r="H21" i="1"/>
  <c r="K25" i="1"/>
  <c r="I38" i="1"/>
  <c r="K20" i="1"/>
  <c r="H20" i="1"/>
  <c r="J21" i="1"/>
  <c r="J5" i="1"/>
  <c r="K5" i="1"/>
  <c r="J6" i="1"/>
  <c r="K6" i="1"/>
  <c r="J7" i="1"/>
  <c r="K7" i="1"/>
  <c r="H38" i="1"/>
  <c r="J20" i="1"/>
</calcChain>
</file>

<file path=xl/sharedStrings.xml><?xml version="1.0" encoding="utf-8"?>
<sst xmlns="http://schemas.openxmlformats.org/spreadsheetml/2006/main" count="98" uniqueCount="93">
  <si>
    <t>PLAN DE EJECUCION PLURIANUAL (PEP)</t>
  </si>
  <si>
    <t>Comp</t>
  </si>
  <si>
    <t>Subc</t>
  </si>
  <si>
    <t>Linea</t>
  </si>
  <si>
    <t>Ref. POA</t>
  </si>
  <si>
    <t>Descripción</t>
  </si>
  <si>
    <t>Costo total USD</t>
  </si>
  <si>
    <t>BID USD</t>
  </si>
  <si>
    <t>Local USD</t>
  </si>
  <si>
    <t>BID</t>
  </si>
  <si>
    <t>Local</t>
  </si>
  <si>
    <t>Producto</t>
  </si>
  <si>
    <t>Unidad de medida</t>
  </si>
  <si>
    <t>2017 (Línea de base)</t>
  </si>
  <si>
    <t>Meta EOP</t>
  </si>
  <si>
    <t>Componente 1: Fortalecimiento de intervenciones no escolarizadas de promoción de desarrollo infantil</t>
  </si>
  <si>
    <t>Subcomponente I: Fortalecimiento de espacios de primera infancia</t>
  </si>
  <si>
    <t>Remodelación de Espacios de Primera Infancia</t>
  </si>
  <si>
    <t># EPIs remodelados</t>
  </si>
  <si>
    <t># </t>
  </si>
  <si>
    <t>Construcción de nuevos EPI</t>
  </si>
  <si>
    <t># EPIs construidas</t>
  </si>
  <si>
    <t>EPI recibiendo becas</t>
  </si>
  <si>
    <t># EPIs con becas</t>
  </si>
  <si>
    <t>#</t>
  </si>
  <si>
    <t>Encuesta Primera Infrancia</t>
  </si>
  <si>
    <t>Encuesta de Primera Infancia </t>
  </si>
  <si>
    <t>encuestas </t>
  </si>
  <si>
    <t>Piloto Expansión NOA y NEA</t>
  </si>
  <si>
    <t>Piloto de instrumento de supervisión de procesos NEA NOA </t>
  </si>
  <si>
    <t>pilotos </t>
  </si>
  <si>
    <t>Evaluación de impacto y monitoreo en EPIs intervenidos</t>
  </si>
  <si>
    <t># mediciones para la evaluación de impacto de EPI realizados </t>
  </si>
  <si>
    <t>medición </t>
  </si>
  <si>
    <t>Supervisión consultores para evaluaciones</t>
  </si>
  <si>
    <t># mediciones para la evaluación de procesos operativos de EPI realizados </t>
  </si>
  <si>
    <t>informe </t>
  </si>
  <si>
    <t>Diseño y coaching cuidadores en EPIs</t>
  </si>
  <si>
    <t># centros EPI que implementan el piloto de supervisión y mentoria de cuidadores en aula </t>
  </si>
  <si>
    <t>centros </t>
  </si>
  <si>
    <t>Subcomponente 1.2: Fortalecimiento de intervenciones domiciliarias</t>
  </si>
  <si>
    <t>Evaluación de impacto de Primeros Años</t>
  </si>
  <si>
    <t># mediciones para la evaluación de impacto de PA realizados </t>
  </si>
  <si>
    <t>Medición </t>
  </si>
  <si>
    <t>Piloto de expansión de tiempo de acompañamiento familiar de Primeros Años finalizado</t>
  </si>
  <si>
    <t># mediciones para la evaluación de impacto del piloto de expansión PA realizados </t>
  </si>
  <si>
    <t>Estudio cualitativo de percepciones de visitadoras de primeros años</t>
  </si>
  <si>
    <t>Investigación cualitativa sobre representaciones sociales </t>
  </si>
  <si>
    <t>Informe  </t>
  </si>
  <si>
    <t>Administración y auditoría</t>
  </si>
  <si>
    <t>Gastos operativos</t>
  </si>
  <si>
    <t>Auditoría externa</t>
  </si>
  <si>
    <t>Componente 1: Fortalecimiento de intervenciones no escolarizadas de promoción del desarrollo infantil</t>
  </si>
  <si>
    <t>Subcomponente I: Expansión de la Infraestructura Educativa</t>
  </si>
  <si>
    <t>Construcción de espacios escolares (nuevos centros o ampliación de existentes) y dotación de mobiliario en la Provincia de Buenos Airesacciónestratégico</t>
  </si>
  <si>
    <r>
      <t>Nuevos jardines construidos y </t>
    </r>
    <r>
      <rPr>
        <sz val="9"/>
        <rFont val="Arial"/>
        <family val="2"/>
      </rPr>
      <t>equipados para la Educación Inicial  </t>
    </r>
  </si>
  <si>
    <t>Jardines </t>
  </si>
  <si>
    <t>Adquisición de equipamiento pedagógico para los nuevos jardines (ludoteca, libros, instrumentos musicales, kit de Ciencias, laptops para alumnos y notebooks para docentes y conectividad)</t>
  </si>
  <si>
    <t>Adquisición de equipamiento pedagógico adicional para los nuevos modelos de enseñanza (centros experimentales) en la Educación Inicial (jardines Centros Regionales)</t>
  </si>
  <si>
    <r>
      <t>Nuevos jardines innovadores equipados con materiales para nuevas pedagogías en Educación Inicial </t>
    </r>
    <r>
      <rPr>
        <sz val="9"/>
        <rFont val="Arial"/>
        <family val="2"/>
      </rPr>
      <t> </t>
    </r>
  </si>
  <si>
    <t>Consultoría para el fortalecimiento de los procesos de determinación de demanda insatisfecha/déficit de cobertura por provincia y de identificación de oportunidades de localización para apoyar el proceso de ubicación de nuevos centros</t>
  </si>
  <si>
    <r>
      <t>Estimaciones de demanda insatisfecha en la PBA desarrolladas e implementadas. </t>
    </r>
    <r>
      <rPr>
        <sz val="9"/>
        <rFont val="Arial"/>
        <family val="2"/>
      </rPr>
      <t> </t>
    </r>
  </si>
  <si>
    <t>Documento de Estimaciones Producido </t>
  </si>
  <si>
    <t>Subcomponente II: Fortalecimiento de la Gestión Escolar y Mejora de los procesos de enseñanza-aprendizaje</t>
  </si>
  <si>
    <t>Diseño e implementación de dispositivos de formación y acompañamiento de recursos humanos (equipos técnicos jurisdiccionales)</t>
  </si>
  <si>
    <t>Dispositivos de formación y gestión de la innovación en EI diseñados </t>
  </si>
  <si>
    <t>Dispositivos </t>
  </si>
  <si>
    <t>Diseño e implementación de dispositivos de formación y acompañamiento de recursos humanos (supervisores, directivos, docentes) a través de la propuesta de centros regionales.</t>
  </si>
  <si>
    <t>Jardines de EI que implementan modelos pedagógicos innovadores  </t>
  </si>
  <si>
    <t>Introducción de modelos pedagógicos innovadores en EI: Certificación de Docentes en Modelos Innovadores. Estrategia y construcción de alianzas</t>
  </si>
  <si>
    <t>Convenios suscritos con instituciones internacionales para ofrecer cursos de certificación en los enfoques pedagógicos seleccionados </t>
  </si>
  <si>
    <t>Convenios celebrados y operativos </t>
  </si>
  <si>
    <t>Propuesta de formación y acompañamiento de supervisores, directores y docentes en centros regionales.</t>
  </si>
  <si>
    <t>Plan de Acción de Centros Regionales de formación y asesoramiento pedagógico y desarrollo profesional docente continúo elaborado </t>
  </si>
  <si>
    <t>Plan </t>
  </si>
  <si>
    <t>Fortalecimiento de los sistemas de gestión (desarrollo de tablero de control para la gestión integral del proyecto Tres Mil jardines; alinear bases de datos con MDS para la Política Nacional de la Primera Infancia)</t>
  </si>
  <si>
    <t>Tablero de gestión diseñado y funcionando</t>
  </si>
  <si>
    <t>Tablero de Gestión</t>
  </si>
  <si>
    <t>Subcomponente 2.3: Evaluación y monitoreo</t>
  </si>
  <si>
    <t>Diseño e implementación de herramientas de evaluación de la calidad de los servicios de educación inicial (adaptacion del instrumento, piloto y primer levantamiento)</t>
  </si>
  <si>
    <t>Instrumentos de Evaluación de Calidad de los servicios han sido formulados y piloteados. </t>
  </si>
  <si>
    <t>Número de Instrumentos  </t>
  </si>
  <si>
    <t>Evaluación del programa: (i) evaluación de impacto basada en la calidad de los servicios de los centros; (ii) evaluación de impacto en la tasa de cobertura de educación en PBA  y (iii) Evaluación del proceso de implementación y el funcionamiento del programa relacionado con la expansión de cobertura en PBA</t>
  </si>
  <si>
    <t>Evaluación de Procesos de la Expansión de Cobertura en PBA </t>
  </si>
  <si>
    <t>Evaluación </t>
  </si>
  <si>
    <t>Administración</t>
  </si>
  <si>
    <t>Auditoria</t>
  </si>
  <si>
    <t>TOTAL</t>
  </si>
  <si>
    <t>* Para consultar la planificación de procesos detallados, consulte:</t>
  </si>
  <si>
    <t>PEP SPH Componente 1</t>
  </si>
  <si>
    <t>OEL #6</t>
  </si>
  <si>
    <t>PEP EDU Componente 2</t>
  </si>
  <si>
    <t>OEL#7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</si>
</sst>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  <numFmt numFmtId="167" formatCode="0.0%"/>
  </numFmts>
  <fonts count="12" x14ac:knownFonts="1"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color rgb="FF000000"/>
      <name val="Arial"/>
      <family val="2"/>
    </font>
    <font>
      <sz val="9"/>
      <color rgb="FFF2F2F2"/>
      <name val="Arial"/>
      <family val="2"/>
    </font>
    <font>
      <sz val="9"/>
      <color rgb="FFFF0000"/>
      <name val="Arial"/>
      <family val="2"/>
    </font>
    <font>
      <b/>
      <i/>
      <sz val="9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Calibri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ADB9CA"/>
        <bgColor rgb="FFADB9CA"/>
      </patternFill>
    </fill>
    <fill>
      <patternFill patternType="solid">
        <fgColor rgb="FFCCFFCC"/>
        <bgColor rgb="FFCCFFCC"/>
      </patternFill>
    </fill>
    <fill>
      <patternFill patternType="solid">
        <fgColor rgb="FFA5A5A5"/>
        <bgColor rgb="FFA5A5A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CC99"/>
      </patternFill>
    </fill>
    <fill>
      <patternFill patternType="solid">
        <fgColor theme="4" tint="0.59999389629810485"/>
        <bgColor rgb="FFD8D8D8"/>
      </patternFill>
    </fill>
    <fill>
      <patternFill patternType="solid">
        <fgColor theme="0"/>
        <bgColor rgb="FFADB9CA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A5A5A5"/>
      </patternFill>
    </fill>
    <fill>
      <patternFill patternType="solid">
        <fgColor theme="0"/>
        <bgColor rgb="FFD8D8D8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74">
    <xf numFmtId="0" fontId="0" fillId="0" borderId="0" xfId="0"/>
    <xf numFmtId="0" fontId="4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164" fontId="4" fillId="10" borderId="0" xfId="0" applyNumberFormat="1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164" fontId="4" fillId="6" borderId="0" xfId="0" applyNumberFormat="1" applyFont="1" applyFill="1" applyBorder="1" applyAlignment="1">
      <alignment horizontal="left" vertical="center"/>
    </xf>
    <xf numFmtId="164" fontId="5" fillId="6" borderId="0" xfId="0" applyNumberFormat="1" applyFont="1" applyFill="1" applyBorder="1" applyAlignment="1">
      <alignment horizontal="left" vertical="center"/>
    </xf>
    <xf numFmtId="164" fontId="5" fillId="13" borderId="0" xfId="0" applyNumberFormat="1" applyFont="1" applyFill="1" applyBorder="1" applyAlignment="1">
      <alignment horizontal="left" vertical="center"/>
    </xf>
    <xf numFmtId="164" fontId="5" fillId="13" borderId="5" xfId="0" applyNumberFormat="1" applyFont="1" applyFill="1" applyBorder="1" applyAlignment="1">
      <alignment horizontal="left" vertical="center"/>
    </xf>
    <xf numFmtId="164" fontId="5" fillId="6" borderId="5" xfId="0" applyNumberFormat="1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left" vertical="center"/>
    </xf>
    <xf numFmtId="164" fontId="4" fillId="9" borderId="0" xfId="0" applyNumberFormat="1" applyFont="1" applyFill="1" applyBorder="1" applyAlignment="1">
      <alignment horizontal="left" vertical="center"/>
    </xf>
    <xf numFmtId="164" fontId="5" fillId="9" borderId="0" xfId="0" applyNumberFormat="1" applyFont="1" applyFill="1" applyBorder="1" applyAlignment="1">
      <alignment horizontal="left" vertical="center"/>
    </xf>
    <xf numFmtId="164" fontId="5" fillId="14" borderId="0" xfId="0" applyNumberFormat="1" applyFont="1" applyFill="1" applyBorder="1" applyAlignment="1">
      <alignment horizontal="left" vertical="center"/>
    </xf>
    <xf numFmtId="164" fontId="5" fillId="14" borderId="5" xfId="0" applyNumberFormat="1" applyFont="1" applyFill="1" applyBorder="1" applyAlignment="1">
      <alignment horizontal="left" vertical="center"/>
    </xf>
    <xf numFmtId="164" fontId="5" fillId="9" borderId="5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9" fontId="5" fillId="0" borderId="0" xfId="2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4" fillId="9" borderId="4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left" vertical="center"/>
    </xf>
    <xf numFmtId="164" fontId="4" fillId="6" borderId="6" xfId="0" applyNumberFormat="1" applyFont="1" applyFill="1" applyBorder="1" applyAlignment="1">
      <alignment horizontal="left" vertical="center"/>
    </xf>
    <xf numFmtId="164" fontId="4" fillId="6" borderId="7" xfId="0" applyNumberFormat="1" applyFont="1" applyFill="1" applyBorder="1" applyAlignment="1">
      <alignment horizontal="left" vertical="center"/>
    </xf>
    <xf numFmtId="164" fontId="5" fillId="6" borderId="7" xfId="0" applyNumberFormat="1" applyFont="1" applyFill="1" applyBorder="1" applyAlignment="1">
      <alignment horizontal="left" vertical="center"/>
    </xf>
    <xf numFmtId="164" fontId="5" fillId="13" borderId="7" xfId="0" applyNumberFormat="1" applyFont="1" applyFill="1" applyBorder="1" applyAlignment="1">
      <alignment horizontal="left" vertical="center"/>
    </xf>
    <xf numFmtId="164" fontId="5" fillId="13" borderId="8" xfId="0" applyNumberFormat="1" applyFont="1" applyFill="1" applyBorder="1" applyAlignment="1">
      <alignment horizontal="left" vertical="center"/>
    </xf>
    <xf numFmtId="164" fontId="5" fillId="6" borderId="8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9" fontId="3" fillId="0" borderId="4" xfId="0" applyNumberFormat="1" applyFont="1" applyBorder="1" applyAlignment="1">
      <alignment vertical="center"/>
    </xf>
    <xf numFmtId="166" fontId="3" fillId="0" borderId="0" xfId="1" applyNumberFormat="1" applyFont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9" fontId="3" fillId="0" borderId="0" xfId="2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2" fontId="3" fillId="0" borderId="4" xfId="2" applyNumberFormat="1" applyFont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9" fontId="8" fillId="0" borderId="0" xfId="2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7" borderId="0" xfId="0" applyFont="1" applyFill="1" applyAlignment="1">
      <alignment vertical="center"/>
    </xf>
    <xf numFmtId="0" fontId="3" fillId="7" borderId="5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9" fontId="3" fillId="0" borderId="0" xfId="2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8" fillId="0" borderId="0" xfId="2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left" vertical="center"/>
    </xf>
    <xf numFmtId="164" fontId="4" fillId="6" borderId="8" xfId="0" applyNumberFormat="1" applyFont="1" applyFill="1" applyBorder="1" applyAlignment="1">
      <alignment horizontal="left" vertical="center"/>
    </xf>
    <xf numFmtId="164" fontId="4" fillId="6" borderId="4" xfId="0" applyNumberFormat="1" applyFont="1" applyFill="1" applyBorder="1" applyAlignment="1">
      <alignment horizontal="left" vertical="center" wrapText="1"/>
    </xf>
    <xf numFmtId="164" fontId="4" fillId="9" borderId="4" xfId="0" applyNumberFormat="1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vertical="center" wrapText="1"/>
    </xf>
    <xf numFmtId="164" fontId="4" fillId="6" borderId="6" xfId="0" applyNumberFormat="1" applyFont="1" applyFill="1" applyBorder="1" applyAlignment="1">
      <alignment horizontal="left" vertical="center" wrapText="1"/>
    </xf>
    <xf numFmtId="0" fontId="4" fillId="4" borderId="2" xfId="4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left" vertical="center" wrapText="1"/>
    </xf>
    <xf numFmtId="164" fontId="4" fillId="9" borderId="5" xfId="0" applyNumberFormat="1" applyFont="1" applyFill="1" applyBorder="1" applyAlignment="1">
      <alignment horizontal="left" vertical="center" wrapText="1"/>
    </xf>
    <xf numFmtId="164" fontId="4" fillId="6" borderId="8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center" vertical="center"/>
    </xf>
    <xf numFmtId="9" fontId="5" fillId="0" borderId="11" xfId="2" applyFont="1" applyBorder="1" applyAlignment="1">
      <alignment horizontal="center" vertical="center"/>
    </xf>
    <xf numFmtId="9" fontId="5" fillId="0" borderId="10" xfId="2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164" fontId="3" fillId="0" borderId="12" xfId="0" applyNumberFormat="1" applyFont="1" applyFill="1" applyBorder="1" applyAlignment="1">
      <alignment horizontal="right" vertical="center"/>
    </xf>
    <xf numFmtId="164" fontId="3" fillId="0" borderId="14" xfId="0" applyNumberFormat="1" applyFont="1" applyFill="1" applyBorder="1" applyAlignment="1">
      <alignment horizontal="center" vertical="center"/>
    </xf>
    <xf numFmtId="9" fontId="5" fillId="0" borderId="14" xfId="2" applyFont="1" applyBorder="1" applyAlignment="1">
      <alignment horizontal="center" vertical="center"/>
    </xf>
    <xf numFmtId="9" fontId="5" fillId="0" borderId="13" xfId="2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 wrapText="1"/>
    </xf>
    <xf numFmtId="164" fontId="3" fillId="0" borderId="15" xfId="0" applyNumberFormat="1" applyFont="1" applyFill="1" applyBorder="1" applyAlignment="1">
      <alignment horizontal="right" vertic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9" fontId="5" fillId="0" borderId="17" xfId="2" applyFont="1" applyBorder="1" applyAlignment="1">
      <alignment horizontal="center" vertical="center"/>
    </xf>
    <xf numFmtId="9" fontId="5" fillId="0" borderId="16" xfId="2" applyFont="1" applyBorder="1" applyAlignment="1">
      <alignment horizontal="center" vertical="center"/>
    </xf>
    <xf numFmtId="9" fontId="3" fillId="0" borderId="15" xfId="2" applyFont="1" applyBorder="1" applyAlignment="1">
      <alignment horizontal="center" vertical="center" wrapText="1"/>
    </xf>
    <xf numFmtId="9" fontId="3" fillId="0" borderId="16" xfId="2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9" fontId="5" fillId="0" borderId="9" xfId="2" applyFont="1" applyBorder="1" applyAlignment="1">
      <alignment horizontal="center" vertical="center" wrapText="1"/>
    </xf>
    <xf numFmtId="9" fontId="5" fillId="0" borderId="10" xfId="2" applyFont="1" applyBorder="1" applyAlignment="1">
      <alignment horizontal="center" vertical="center" wrapText="1"/>
    </xf>
    <xf numFmtId="9" fontId="5" fillId="0" borderId="15" xfId="2" applyFont="1" applyBorder="1" applyAlignment="1">
      <alignment horizontal="center" vertical="center" wrapText="1"/>
    </xf>
    <xf numFmtId="9" fontId="5" fillId="0" borderId="16" xfId="2" applyFont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left" vertical="center" wrapText="1"/>
    </xf>
    <xf numFmtId="0" fontId="3" fillId="0" borderId="13" xfId="3" applyFont="1" applyFill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16" xfId="3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64" fontId="5" fillId="0" borderId="15" xfId="0" applyNumberFormat="1" applyFont="1" applyFill="1" applyBorder="1" applyAlignment="1">
      <alignment horizontal="right" vertical="center"/>
    </xf>
    <xf numFmtId="164" fontId="5" fillId="0" borderId="17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164" fontId="5" fillId="0" borderId="17" xfId="0" applyNumberFormat="1" applyFont="1" applyBorder="1" applyAlignment="1">
      <alignment horizontal="center" vertical="center"/>
    </xf>
    <xf numFmtId="167" fontId="4" fillId="6" borderId="0" xfId="2" applyNumberFormat="1" applyFont="1" applyFill="1" applyBorder="1" applyAlignment="1">
      <alignment horizontal="center" vertical="center"/>
    </xf>
    <xf numFmtId="167" fontId="4" fillId="9" borderId="0" xfId="2" applyNumberFormat="1" applyFont="1" applyFill="1" applyBorder="1" applyAlignment="1">
      <alignment horizontal="center" vertical="center"/>
    </xf>
    <xf numFmtId="167" fontId="4" fillId="9" borderId="5" xfId="2" applyNumberFormat="1" applyFont="1" applyFill="1" applyBorder="1" applyAlignment="1">
      <alignment horizontal="center" vertical="center"/>
    </xf>
    <xf numFmtId="0" fontId="11" fillId="0" borderId="4" xfId="5" applyBorder="1" applyAlignment="1">
      <alignment vertical="center"/>
    </xf>
    <xf numFmtId="9" fontId="11" fillId="0" borderId="4" xfId="5" applyNumberFormat="1" applyBorder="1" applyAlignment="1">
      <alignment vertical="center"/>
    </xf>
    <xf numFmtId="9" fontId="3" fillId="0" borderId="9" xfId="2" applyFont="1" applyBorder="1" applyAlignment="1">
      <alignment horizontal="center" vertical="center" wrapText="1"/>
    </xf>
    <xf numFmtId="9" fontId="3" fillId="0" borderId="12" xfId="2" applyFont="1" applyBorder="1" applyAlignment="1">
      <alignment horizontal="center" vertical="center" wrapText="1"/>
    </xf>
    <xf numFmtId="9" fontId="3" fillId="0" borderId="10" xfId="2" applyFont="1" applyBorder="1" applyAlignment="1">
      <alignment horizontal="center" vertical="center" wrapText="1"/>
    </xf>
    <xf numFmtId="9" fontId="3" fillId="0" borderId="13" xfId="2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9" fontId="3" fillId="0" borderId="9" xfId="2" applyFont="1" applyBorder="1" applyAlignment="1">
      <alignment horizontal="center" vertical="center" wrapText="1"/>
    </xf>
    <xf numFmtId="9" fontId="3" fillId="0" borderId="12" xfId="2" applyFont="1" applyBorder="1" applyAlignment="1">
      <alignment horizontal="center" vertical="center" wrapText="1"/>
    </xf>
    <xf numFmtId="9" fontId="3" fillId="0" borderId="10" xfId="2" applyFont="1" applyBorder="1" applyAlignment="1">
      <alignment horizontal="center" vertical="center" wrapText="1"/>
    </xf>
    <xf numFmtId="9" fontId="3" fillId="0" borderId="13" xfId="2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</cellXfs>
  <cellStyles count="6">
    <cellStyle name="Comma" xfId="1" builtinId="3"/>
    <cellStyle name="Currency" xfId="4" builtinId="4"/>
    <cellStyle name="Hyperlink" xfId="5" builtinId="8"/>
    <cellStyle name="Normal" xfId="0" builtinId="0"/>
    <cellStyle name="Normal 2" xfId="3"/>
    <cellStyle name="Percent" xfId="2" builtinId="5"/>
  </cellStyles>
  <dxfs count="1">
    <dxf>
      <fill>
        <patternFill patternType="none"/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" name="AutoShape 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" y="0"/>
          <a:ext cx="9896475" cy="48196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3" name="AutoShape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23825" y="0"/>
          <a:ext cx="9896475" cy="48196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" name="AutoShape 2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23825" y="0"/>
          <a:ext cx="9896475" cy="4819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dbg.sharepoint.com/teams/_layouts/15/DocIdRedir.aspx?ID=EZSHARE-644848670-77" TargetMode="External"/><Relationship Id="rId1" Type="http://schemas.openxmlformats.org/officeDocument/2006/relationships/hyperlink" Target="https://idbg.sharepoint.com/teams/_layouts/15/DocIdRedir.aspx?ID=EZSHARE-644848670-69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6"/>
  <sheetViews>
    <sheetView showGridLines="0" tabSelected="1" view="pageLayout" zoomScaleNormal="100" zoomScaleSheetLayoutView="90" workbookViewId="0">
      <selection activeCell="H45" sqref="H45"/>
    </sheetView>
  </sheetViews>
  <sheetFormatPr defaultColWidth="15.109375" defaultRowHeight="11.4" x14ac:dyDescent="0.3"/>
  <cols>
    <col min="1" max="1" width="0.5546875" style="46" customWidth="1"/>
    <col min="2" max="4" width="3.5546875" style="43" hidden="1" customWidth="1"/>
    <col min="5" max="5" width="5" style="75" customWidth="1"/>
    <col min="6" max="6" width="65" style="76" customWidth="1"/>
    <col min="7" max="7" width="13.44140625" style="25" customWidth="1"/>
    <col min="8" max="8" width="12.88671875" style="27" customWidth="1"/>
    <col min="9" max="9" width="11.33203125" style="27" customWidth="1"/>
    <col min="10" max="10" width="7.44140625" style="53" customWidth="1"/>
    <col min="11" max="11" width="8.109375" style="53" customWidth="1"/>
    <col min="12" max="12" width="27.6640625" style="79" customWidth="1"/>
    <col min="13" max="13" width="14" style="79" customWidth="1"/>
    <col min="14" max="14" width="6.6640625" style="43" customWidth="1"/>
    <col min="15" max="15" width="6.6640625" style="46" customWidth="1"/>
    <col min="16" max="16" width="6.6640625" style="27" customWidth="1"/>
    <col min="17" max="17" width="6.6640625" style="25" customWidth="1"/>
    <col min="18" max="18" width="6.6640625" style="27" customWidth="1"/>
    <col min="19" max="21" width="7.44140625" style="64" bestFit="1" customWidth="1"/>
    <col min="22" max="22" width="10.6640625" style="64" bestFit="1" customWidth="1"/>
    <col min="23" max="23" width="5.6640625" style="65" customWidth="1"/>
    <col min="24" max="42" width="5.6640625" style="68" customWidth="1"/>
    <col min="43" max="44" width="5.6640625" style="46" customWidth="1"/>
    <col min="45" max="47" width="6.6640625" style="46" hidden="1" customWidth="1"/>
    <col min="48" max="16384" width="15.109375" style="46"/>
  </cols>
  <sheetData>
    <row r="1" spans="1:47" ht="26.25" customHeight="1" thickBot="1" x14ac:dyDescent="0.35">
      <c r="A1" s="158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</row>
    <row r="2" spans="1:47" s="43" customFormat="1" ht="48" x14ac:dyDescent="0.3">
      <c r="A2" s="78"/>
      <c r="B2" s="1" t="s">
        <v>1</v>
      </c>
      <c r="C2" s="2" t="s">
        <v>2</v>
      </c>
      <c r="D2" s="2" t="s">
        <v>3</v>
      </c>
      <c r="E2" s="82" t="s">
        <v>4</v>
      </c>
      <c r="F2" s="83" t="s">
        <v>5</v>
      </c>
      <c r="G2" s="87" t="s">
        <v>6</v>
      </c>
      <c r="H2" s="88" t="s">
        <v>7</v>
      </c>
      <c r="I2" s="88" t="s">
        <v>8</v>
      </c>
      <c r="J2" s="88" t="s">
        <v>9</v>
      </c>
      <c r="K2" s="89" t="s">
        <v>10</v>
      </c>
      <c r="L2" s="87" t="s">
        <v>11</v>
      </c>
      <c r="M2" s="89" t="s">
        <v>12</v>
      </c>
      <c r="N2" s="87" t="s">
        <v>13</v>
      </c>
      <c r="O2" s="96">
        <v>2018</v>
      </c>
      <c r="P2" s="96">
        <v>2019</v>
      </c>
      <c r="Q2" s="96">
        <v>2020</v>
      </c>
      <c r="R2" s="89" t="s">
        <v>14</v>
      </c>
      <c r="S2" s="3"/>
      <c r="T2" s="3"/>
      <c r="U2" s="3"/>
      <c r="V2" s="3"/>
      <c r="W2" s="4"/>
      <c r="X2" s="5"/>
      <c r="Y2" s="5"/>
      <c r="Z2" s="5"/>
      <c r="AA2" s="5"/>
      <c r="AB2" s="5"/>
      <c r="AC2" s="5"/>
      <c r="AD2" s="6"/>
      <c r="AE2" s="6"/>
      <c r="AF2" s="6"/>
      <c r="AG2" s="6"/>
      <c r="AH2" s="6"/>
      <c r="AI2" s="4"/>
      <c r="AJ2" s="7"/>
      <c r="AK2" s="5"/>
      <c r="AL2" s="5"/>
      <c r="AM2" s="5"/>
      <c r="AN2" s="5"/>
      <c r="AO2" s="5"/>
      <c r="AP2" s="6"/>
      <c r="AQ2" s="8"/>
      <c r="AR2" s="9"/>
      <c r="AS2" s="8"/>
      <c r="AT2" s="8"/>
      <c r="AU2" s="9"/>
    </row>
    <row r="3" spans="1:47" ht="26.4" customHeight="1" x14ac:dyDescent="0.3">
      <c r="A3" s="25"/>
      <c r="B3" s="10">
        <v>1</v>
      </c>
      <c r="C3" s="10"/>
      <c r="D3" s="10"/>
      <c r="E3" s="11" t="str">
        <f t="shared" ref="E3:E4" si="0">CONCATENATE(B3,".",C3,".",D3)</f>
        <v>1..</v>
      </c>
      <c r="F3" s="84" t="s">
        <v>15</v>
      </c>
      <c r="G3" s="90">
        <f>+G4+G13+G17</f>
        <v>113000000</v>
      </c>
      <c r="H3" s="12">
        <f t="shared" ref="H3:I3" si="1">+H4+H13+H17</f>
        <v>100000000</v>
      </c>
      <c r="I3" s="12">
        <f t="shared" si="1"/>
        <v>13000000</v>
      </c>
      <c r="J3" s="145">
        <f>+H3/G3</f>
        <v>0.88495575221238942</v>
      </c>
      <c r="K3" s="145">
        <f>+I3/G3</f>
        <v>0.11504424778761062</v>
      </c>
      <c r="L3" s="92"/>
      <c r="M3" s="97"/>
      <c r="N3" s="90"/>
      <c r="O3" s="12"/>
      <c r="P3" s="12"/>
      <c r="Q3" s="13"/>
      <c r="R3" s="16"/>
      <c r="S3" s="14"/>
      <c r="T3" s="14"/>
      <c r="U3" s="14"/>
      <c r="V3" s="14"/>
      <c r="W3" s="15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3"/>
      <c r="AR3" s="16"/>
      <c r="AS3" s="13"/>
      <c r="AT3" s="13"/>
      <c r="AU3" s="16"/>
    </row>
    <row r="4" spans="1:47" s="70" customFormat="1" ht="12" x14ac:dyDescent="0.3">
      <c r="A4" s="69"/>
      <c r="B4" s="17">
        <v>1</v>
      </c>
      <c r="C4" s="17">
        <v>1</v>
      </c>
      <c r="D4" s="17"/>
      <c r="E4" s="18" t="str">
        <f t="shared" si="0"/>
        <v>1.1.</v>
      </c>
      <c r="F4" s="85" t="s">
        <v>16</v>
      </c>
      <c r="G4" s="32">
        <f>SUM(G5:G12)</f>
        <v>110356000</v>
      </c>
      <c r="H4" s="19">
        <f t="shared" ref="H4:I4" si="2">SUM(H5:H12)</f>
        <v>97356000</v>
      </c>
      <c r="I4" s="19">
        <f t="shared" si="2"/>
        <v>13000000</v>
      </c>
      <c r="J4" s="146">
        <f>+H4/G4</f>
        <v>0.88219942730798506</v>
      </c>
      <c r="K4" s="147">
        <f>+I4/G4</f>
        <v>0.11780057269201494</v>
      </c>
      <c r="L4" s="93"/>
      <c r="M4" s="98"/>
      <c r="N4" s="32"/>
      <c r="O4" s="19"/>
      <c r="P4" s="19"/>
      <c r="Q4" s="20"/>
      <c r="R4" s="23"/>
      <c r="S4" s="21"/>
      <c r="T4" s="21"/>
      <c r="U4" s="21"/>
      <c r="V4" s="21"/>
      <c r="W4" s="22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3"/>
      <c r="AS4" s="20"/>
      <c r="AT4" s="20"/>
      <c r="AU4" s="23"/>
    </row>
    <row r="5" spans="1:47" ht="32.4" customHeight="1" x14ac:dyDescent="0.3">
      <c r="A5" s="25"/>
      <c r="B5" s="24">
        <v>1</v>
      </c>
      <c r="C5" s="24">
        <v>1</v>
      </c>
      <c r="D5" s="24">
        <v>1</v>
      </c>
      <c r="E5" s="100" t="str">
        <f>CONCATENATE(B5,".",C5,".",D5)</f>
        <v>1.1.1</v>
      </c>
      <c r="F5" s="101" t="s">
        <v>17</v>
      </c>
      <c r="G5" s="102">
        <f>+H5+I5</f>
        <v>87236000</v>
      </c>
      <c r="H5" s="103">
        <v>87236000</v>
      </c>
      <c r="I5" s="156">
        <v>0</v>
      </c>
      <c r="J5" s="104">
        <f>+H5/G5</f>
        <v>1</v>
      </c>
      <c r="K5" s="105">
        <f>+I5/G5</f>
        <v>0</v>
      </c>
      <c r="L5" s="150" t="s">
        <v>18</v>
      </c>
      <c r="M5" s="152" t="s">
        <v>19</v>
      </c>
      <c r="N5" s="154">
        <v>0</v>
      </c>
      <c r="O5" s="106">
        <v>0</v>
      </c>
      <c r="P5" s="156">
        <v>400</v>
      </c>
      <c r="Q5" s="107">
        <v>400</v>
      </c>
      <c r="R5" s="108">
        <f>SUM(N5:Q5)</f>
        <v>800</v>
      </c>
      <c r="S5" s="29"/>
      <c r="T5" s="29"/>
      <c r="U5" s="29"/>
      <c r="V5" s="29"/>
      <c r="W5" s="30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8"/>
      <c r="AR5" s="31"/>
      <c r="AS5" s="28"/>
      <c r="AT5" s="28"/>
      <c r="AU5" s="31"/>
    </row>
    <row r="6" spans="1:47" ht="32.4" customHeight="1" x14ac:dyDescent="0.3">
      <c r="A6" s="25"/>
      <c r="B6" s="24">
        <v>1</v>
      </c>
      <c r="C6" s="24">
        <v>1</v>
      </c>
      <c r="D6" s="24">
        <v>2</v>
      </c>
      <c r="E6" s="109" t="str">
        <f t="shared" ref="E6:E14" si="3">CONCATENATE(B6,".",C6,".",D6)</f>
        <v>1.1.2</v>
      </c>
      <c r="F6" s="110" t="s">
        <v>20</v>
      </c>
      <c r="G6" s="111">
        <f t="shared" ref="G6:G10" si="4">+H6+I6</f>
        <v>5000000</v>
      </c>
      <c r="H6" s="112">
        <v>5000000</v>
      </c>
      <c r="I6" s="157">
        <v>0</v>
      </c>
      <c r="J6" s="113">
        <f t="shared" ref="J6:J7" si="5">+H6/G6</f>
        <v>1</v>
      </c>
      <c r="K6" s="114">
        <f t="shared" ref="K6:K7" si="6">1-J6</f>
        <v>0</v>
      </c>
      <c r="L6" s="151" t="s">
        <v>21</v>
      </c>
      <c r="M6" s="153" t="s">
        <v>19</v>
      </c>
      <c r="N6" s="155">
        <v>0</v>
      </c>
      <c r="O6" s="115">
        <v>0</v>
      </c>
      <c r="P6" s="157">
        <v>10</v>
      </c>
      <c r="Q6" s="116">
        <v>0</v>
      </c>
      <c r="R6" s="117">
        <f t="shared" ref="R6:R8" si="7">SUM(N6:Q6)</f>
        <v>10</v>
      </c>
      <c r="S6" s="29"/>
      <c r="T6" s="29"/>
      <c r="U6" s="29"/>
      <c r="V6" s="29"/>
      <c r="W6" s="30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8"/>
      <c r="AR6" s="31"/>
      <c r="AS6" s="28"/>
      <c r="AT6" s="28"/>
      <c r="AU6" s="31"/>
    </row>
    <row r="7" spans="1:47" ht="32.4" customHeight="1" x14ac:dyDescent="0.3">
      <c r="A7" s="25"/>
      <c r="B7" s="24">
        <v>1</v>
      </c>
      <c r="C7" s="24">
        <v>1</v>
      </c>
      <c r="D7" s="24">
        <v>3</v>
      </c>
      <c r="E7" s="109" t="str">
        <f t="shared" si="3"/>
        <v>1.1.3</v>
      </c>
      <c r="F7" s="110" t="s">
        <v>22</v>
      </c>
      <c r="G7" s="111">
        <f t="shared" si="4"/>
        <v>13000000</v>
      </c>
      <c r="H7" s="112">
        <v>0</v>
      </c>
      <c r="I7" s="157">
        <v>13000000</v>
      </c>
      <c r="J7" s="113">
        <f t="shared" si="5"/>
        <v>0</v>
      </c>
      <c r="K7" s="114">
        <f t="shared" si="6"/>
        <v>1</v>
      </c>
      <c r="L7" s="151" t="s">
        <v>23</v>
      </c>
      <c r="M7" s="153" t="s">
        <v>24</v>
      </c>
      <c r="N7" s="155"/>
      <c r="O7" s="115"/>
      <c r="P7" s="157"/>
      <c r="Q7" s="116"/>
      <c r="R7" s="117">
        <f t="shared" si="7"/>
        <v>0</v>
      </c>
      <c r="S7" s="29"/>
      <c r="T7" s="29"/>
      <c r="U7" s="29"/>
      <c r="V7" s="29"/>
      <c r="W7" s="30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8"/>
      <c r="AR7" s="31"/>
      <c r="AS7" s="28"/>
      <c r="AT7" s="28"/>
      <c r="AU7" s="31"/>
    </row>
    <row r="8" spans="1:47" ht="32.4" customHeight="1" x14ac:dyDescent="0.3">
      <c r="A8" s="25"/>
      <c r="B8" s="24">
        <v>1</v>
      </c>
      <c r="C8" s="24">
        <v>1</v>
      </c>
      <c r="D8" s="24">
        <v>4</v>
      </c>
      <c r="E8" s="109" t="str">
        <f t="shared" si="3"/>
        <v>1.1.4</v>
      </c>
      <c r="F8" s="110" t="s">
        <v>25</v>
      </c>
      <c r="G8" s="111">
        <f t="shared" si="4"/>
        <v>1500000</v>
      </c>
      <c r="H8" s="112">
        <v>1500000</v>
      </c>
      <c r="I8" s="157">
        <v>0</v>
      </c>
      <c r="J8" s="113">
        <f t="shared" ref="J8:J14" si="8">+H8/G8</f>
        <v>1</v>
      </c>
      <c r="K8" s="114">
        <f t="shared" ref="K8:K14" si="9">1-J8</f>
        <v>0</v>
      </c>
      <c r="L8" s="151" t="s">
        <v>26</v>
      </c>
      <c r="M8" s="153" t="s">
        <v>27</v>
      </c>
      <c r="N8" s="155">
        <v>0</v>
      </c>
      <c r="O8" s="115">
        <v>0</v>
      </c>
      <c r="P8" s="157">
        <v>1</v>
      </c>
      <c r="Q8" s="116">
        <v>0</v>
      </c>
      <c r="R8" s="117">
        <f t="shared" si="7"/>
        <v>1</v>
      </c>
      <c r="S8" s="29"/>
      <c r="T8" s="29"/>
      <c r="U8" s="29"/>
      <c r="V8" s="29"/>
      <c r="W8" s="30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8"/>
      <c r="AR8" s="31"/>
      <c r="AS8" s="28"/>
      <c r="AT8" s="28"/>
      <c r="AU8" s="31"/>
    </row>
    <row r="9" spans="1:47" ht="32.4" customHeight="1" x14ac:dyDescent="0.3">
      <c r="A9" s="25"/>
      <c r="B9" s="24">
        <v>1</v>
      </c>
      <c r="C9" s="24">
        <v>1</v>
      </c>
      <c r="D9" s="24">
        <v>5</v>
      </c>
      <c r="E9" s="109" t="str">
        <f t="shared" si="3"/>
        <v>1.1.5</v>
      </c>
      <c r="F9" s="110" t="s">
        <v>28</v>
      </c>
      <c r="G9" s="111">
        <f t="shared" si="4"/>
        <v>320000</v>
      </c>
      <c r="H9" s="112">
        <v>320000</v>
      </c>
      <c r="I9" s="157"/>
      <c r="J9" s="113"/>
      <c r="K9" s="114"/>
      <c r="L9" s="151" t="s">
        <v>29</v>
      </c>
      <c r="M9" s="153" t="s">
        <v>30</v>
      </c>
      <c r="N9" s="155"/>
      <c r="O9" s="115"/>
      <c r="P9" s="157"/>
      <c r="Q9" s="116"/>
      <c r="R9" s="117"/>
      <c r="S9" s="29"/>
      <c r="T9" s="29"/>
      <c r="U9" s="29"/>
      <c r="V9" s="29"/>
      <c r="W9" s="30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8"/>
      <c r="AR9" s="31"/>
      <c r="AS9" s="28"/>
      <c r="AT9" s="28"/>
      <c r="AU9" s="31"/>
    </row>
    <row r="10" spans="1:47" ht="32.4" customHeight="1" x14ac:dyDescent="0.3">
      <c r="A10" s="25"/>
      <c r="B10" s="24">
        <v>1</v>
      </c>
      <c r="C10" s="24">
        <v>1</v>
      </c>
      <c r="D10" s="24">
        <v>6</v>
      </c>
      <c r="E10" s="109" t="str">
        <f t="shared" si="3"/>
        <v>1.1.6</v>
      </c>
      <c r="F10" s="110" t="s">
        <v>31</v>
      </c>
      <c r="G10" s="111">
        <f t="shared" si="4"/>
        <v>1000000</v>
      </c>
      <c r="H10" s="112">
        <v>1000000</v>
      </c>
      <c r="I10" s="157"/>
      <c r="J10" s="113"/>
      <c r="K10" s="114"/>
      <c r="L10" s="151" t="s">
        <v>32</v>
      </c>
      <c r="M10" s="153" t="s">
        <v>33</v>
      </c>
      <c r="N10" s="155"/>
      <c r="O10" s="115"/>
      <c r="P10" s="157"/>
      <c r="Q10" s="116"/>
      <c r="R10" s="117"/>
      <c r="S10" s="29"/>
      <c r="T10" s="29"/>
      <c r="U10" s="29"/>
      <c r="V10" s="29"/>
      <c r="W10" s="30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8"/>
      <c r="AR10" s="31"/>
      <c r="AS10" s="28"/>
      <c r="AT10" s="28"/>
      <c r="AU10" s="31"/>
    </row>
    <row r="11" spans="1:47" ht="32.4" customHeight="1" x14ac:dyDescent="0.3">
      <c r="A11" s="25"/>
      <c r="B11" s="24">
        <v>1</v>
      </c>
      <c r="C11" s="24">
        <v>1</v>
      </c>
      <c r="D11" s="24">
        <v>7</v>
      </c>
      <c r="E11" s="109" t="str">
        <f t="shared" si="3"/>
        <v>1.1.7</v>
      </c>
      <c r="F11" s="110" t="s">
        <v>34</v>
      </c>
      <c r="G11" s="111">
        <f t="shared" ref="G11:G14" si="10">+H11+I11</f>
        <v>300000</v>
      </c>
      <c r="H11" s="112">
        <v>300000</v>
      </c>
      <c r="I11" s="157">
        <v>0</v>
      </c>
      <c r="J11" s="113">
        <f t="shared" si="8"/>
        <v>1</v>
      </c>
      <c r="K11" s="114">
        <f t="shared" si="9"/>
        <v>0</v>
      </c>
      <c r="L11" s="151" t="s">
        <v>35</v>
      </c>
      <c r="M11" s="153" t="s">
        <v>36</v>
      </c>
      <c r="N11" s="155">
        <v>0</v>
      </c>
      <c r="O11" s="115">
        <v>1</v>
      </c>
      <c r="P11" s="157">
        <v>0</v>
      </c>
      <c r="Q11" s="116">
        <v>0</v>
      </c>
      <c r="R11" s="117">
        <f t="shared" ref="R11:R14" si="11">SUM(N11:Q11)</f>
        <v>1</v>
      </c>
      <c r="S11" s="6"/>
      <c r="T11" s="6"/>
      <c r="U11" s="6"/>
      <c r="V11" s="6"/>
      <c r="W11" s="4"/>
      <c r="X11" s="5"/>
      <c r="Y11" s="5"/>
      <c r="Z11" s="5"/>
      <c r="AA11" s="5"/>
      <c r="AB11" s="5"/>
      <c r="AC11" s="5"/>
      <c r="AD11" s="6"/>
      <c r="AE11" s="6"/>
      <c r="AF11" s="6"/>
      <c r="AG11" s="6"/>
      <c r="AH11" s="6"/>
      <c r="AI11" s="6"/>
      <c r="AJ11" s="5"/>
      <c r="AK11" s="5"/>
      <c r="AL11" s="5"/>
      <c r="AM11" s="5"/>
      <c r="AN11" s="5"/>
      <c r="AO11" s="5"/>
      <c r="AP11" s="6"/>
      <c r="AQ11" s="8"/>
      <c r="AR11" s="9"/>
      <c r="AS11" s="8"/>
      <c r="AT11" s="8"/>
      <c r="AU11" s="9"/>
    </row>
    <row r="12" spans="1:47" ht="32.4" customHeight="1" x14ac:dyDescent="0.3">
      <c r="A12" s="25"/>
      <c r="B12" s="24">
        <v>1</v>
      </c>
      <c r="C12" s="24">
        <v>1</v>
      </c>
      <c r="D12" s="24">
        <v>8</v>
      </c>
      <c r="E12" s="118" t="str">
        <f t="shared" si="3"/>
        <v>1.1.8</v>
      </c>
      <c r="F12" s="119" t="s">
        <v>37</v>
      </c>
      <c r="G12" s="120">
        <f t="shared" si="10"/>
        <v>2000000</v>
      </c>
      <c r="H12" s="121">
        <v>2000000</v>
      </c>
      <c r="I12" s="122">
        <v>0</v>
      </c>
      <c r="J12" s="123">
        <f t="shared" si="8"/>
        <v>1</v>
      </c>
      <c r="K12" s="124">
        <f t="shared" si="9"/>
        <v>0</v>
      </c>
      <c r="L12" s="125" t="s">
        <v>38</v>
      </c>
      <c r="M12" s="126" t="s">
        <v>39</v>
      </c>
      <c r="N12" s="127">
        <v>0</v>
      </c>
      <c r="O12" s="128">
        <v>0</v>
      </c>
      <c r="P12" s="122">
        <v>1</v>
      </c>
      <c r="Q12" s="129">
        <v>0</v>
      </c>
      <c r="R12" s="130">
        <f t="shared" si="11"/>
        <v>1</v>
      </c>
      <c r="S12" s="6"/>
      <c r="T12" s="6"/>
      <c r="U12" s="6"/>
      <c r="V12" s="6"/>
      <c r="W12" s="4"/>
      <c r="X12" s="5"/>
      <c r="Y12" s="5"/>
      <c r="Z12" s="5"/>
      <c r="AA12" s="5"/>
      <c r="AB12" s="5"/>
      <c r="AC12" s="5"/>
      <c r="AD12" s="6"/>
      <c r="AE12" s="6"/>
      <c r="AF12" s="6"/>
      <c r="AG12" s="6"/>
      <c r="AH12" s="6"/>
      <c r="AI12" s="6"/>
      <c r="AJ12" s="5"/>
      <c r="AK12" s="5"/>
      <c r="AL12" s="5"/>
      <c r="AM12" s="5"/>
      <c r="AN12" s="5"/>
      <c r="AO12" s="5"/>
      <c r="AP12" s="6"/>
      <c r="AQ12" s="8"/>
      <c r="AR12" s="9"/>
      <c r="AS12" s="8"/>
      <c r="AT12" s="8"/>
      <c r="AU12" s="9"/>
    </row>
    <row r="13" spans="1:47" s="70" customFormat="1" ht="12" x14ac:dyDescent="0.3">
      <c r="A13" s="69"/>
      <c r="B13" s="17">
        <v>1</v>
      </c>
      <c r="C13" s="17">
        <v>2</v>
      </c>
      <c r="D13" s="17"/>
      <c r="E13" s="18" t="str">
        <f t="shared" ref="E13" si="12">CONCATENATE(B13,".",C13,".",D13)</f>
        <v>1.2.</v>
      </c>
      <c r="F13" s="85" t="s">
        <v>40</v>
      </c>
      <c r="G13" s="32">
        <f>SUM(G14:G16)</f>
        <v>1430000</v>
      </c>
      <c r="H13" s="19">
        <f t="shared" ref="H13:I13" si="13">SUM(H14:H16)</f>
        <v>1430000</v>
      </c>
      <c r="I13" s="19">
        <f t="shared" si="13"/>
        <v>0</v>
      </c>
      <c r="J13" s="146">
        <f>+H13/G13</f>
        <v>1</v>
      </c>
      <c r="K13" s="147">
        <f>+I13/G13</f>
        <v>0</v>
      </c>
      <c r="L13" s="93"/>
      <c r="M13" s="98"/>
      <c r="N13" s="32"/>
      <c r="O13" s="19"/>
      <c r="P13" s="19"/>
      <c r="Q13" s="20"/>
      <c r="R13" s="23"/>
      <c r="S13" s="21"/>
      <c r="T13" s="21"/>
      <c r="U13" s="21"/>
      <c r="V13" s="21"/>
      <c r="W13" s="22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0"/>
      <c r="AR13" s="23"/>
      <c r="AS13" s="20"/>
      <c r="AT13" s="20"/>
      <c r="AU13" s="71"/>
    </row>
    <row r="14" spans="1:47" ht="40.200000000000003" customHeight="1" x14ac:dyDescent="0.3">
      <c r="A14" s="25"/>
      <c r="B14" s="24">
        <v>1</v>
      </c>
      <c r="C14" s="24">
        <v>2</v>
      </c>
      <c r="D14" s="24">
        <v>1</v>
      </c>
      <c r="E14" s="100" t="str">
        <f t="shared" si="3"/>
        <v>1.2.1</v>
      </c>
      <c r="F14" s="101" t="s">
        <v>41</v>
      </c>
      <c r="G14" s="102">
        <f t="shared" si="10"/>
        <v>390000</v>
      </c>
      <c r="H14" s="103">
        <v>390000</v>
      </c>
      <c r="I14" s="156">
        <v>0</v>
      </c>
      <c r="J14" s="104">
        <f t="shared" si="8"/>
        <v>1</v>
      </c>
      <c r="K14" s="105">
        <f t="shared" si="9"/>
        <v>0</v>
      </c>
      <c r="L14" s="150" t="s">
        <v>42</v>
      </c>
      <c r="M14" s="152" t="s">
        <v>43</v>
      </c>
      <c r="N14" s="154">
        <v>1</v>
      </c>
      <c r="O14" s="106">
        <v>0</v>
      </c>
      <c r="P14" s="156">
        <v>1</v>
      </c>
      <c r="Q14" s="107">
        <v>0</v>
      </c>
      <c r="R14" s="108">
        <f t="shared" si="11"/>
        <v>2</v>
      </c>
      <c r="S14" s="6"/>
      <c r="T14" s="6"/>
      <c r="U14" s="6"/>
      <c r="V14" s="6"/>
      <c r="W14" s="4"/>
      <c r="X14" s="5"/>
      <c r="Y14" s="5"/>
      <c r="Z14" s="5"/>
      <c r="AA14" s="5"/>
      <c r="AB14" s="5"/>
      <c r="AC14" s="5"/>
      <c r="AD14" s="6"/>
      <c r="AE14" s="6"/>
      <c r="AF14" s="6"/>
      <c r="AG14" s="6"/>
      <c r="AH14" s="6"/>
      <c r="AI14" s="6"/>
      <c r="AJ14" s="5"/>
      <c r="AK14" s="5"/>
      <c r="AL14" s="5"/>
      <c r="AM14" s="5"/>
      <c r="AN14" s="5"/>
      <c r="AO14" s="5"/>
      <c r="AP14" s="6"/>
      <c r="AQ14" s="8"/>
      <c r="AR14" s="9"/>
      <c r="AS14" s="8"/>
      <c r="AT14" s="8"/>
      <c r="AU14" s="9"/>
    </row>
    <row r="15" spans="1:47" ht="40.200000000000003" customHeight="1" x14ac:dyDescent="0.3">
      <c r="A15" s="25"/>
      <c r="B15" s="24">
        <v>1</v>
      </c>
      <c r="C15" s="24">
        <v>2</v>
      </c>
      <c r="D15" s="24">
        <v>2</v>
      </c>
      <c r="E15" s="109" t="str">
        <f t="shared" ref="E15:E19" si="14">CONCATENATE(B15,".",C15,".",D15)</f>
        <v>1.2.2</v>
      </c>
      <c r="F15" s="110" t="s">
        <v>44</v>
      </c>
      <c r="G15" s="111">
        <f t="shared" ref="G15:G19" si="15">+H15+I15</f>
        <v>750000</v>
      </c>
      <c r="H15" s="112">
        <v>750000</v>
      </c>
      <c r="I15" s="157">
        <v>0</v>
      </c>
      <c r="J15" s="113">
        <f t="shared" ref="J15:J19" si="16">+H15/G15</f>
        <v>1</v>
      </c>
      <c r="K15" s="114">
        <f t="shared" ref="K15:K19" si="17">1-J15</f>
        <v>0</v>
      </c>
      <c r="L15" s="151" t="s">
        <v>45</v>
      </c>
      <c r="M15" s="153" t="s">
        <v>43</v>
      </c>
      <c r="N15" s="155">
        <v>0</v>
      </c>
      <c r="O15" s="115">
        <v>0</v>
      </c>
      <c r="P15" s="157">
        <v>1</v>
      </c>
      <c r="Q15" s="116">
        <v>0</v>
      </c>
      <c r="R15" s="117">
        <f t="shared" ref="R15:R16" si="18">SUM(N15:Q15)</f>
        <v>1</v>
      </c>
      <c r="S15" s="6"/>
      <c r="T15" s="6"/>
      <c r="U15" s="6"/>
      <c r="V15" s="6"/>
      <c r="W15" s="4"/>
      <c r="X15" s="5"/>
      <c r="Y15" s="5"/>
      <c r="Z15" s="5"/>
      <c r="AA15" s="5"/>
      <c r="AB15" s="5"/>
      <c r="AC15" s="5"/>
      <c r="AD15" s="6"/>
      <c r="AE15" s="6"/>
      <c r="AF15" s="6"/>
      <c r="AG15" s="6"/>
      <c r="AH15" s="6"/>
      <c r="AI15" s="6"/>
      <c r="AJ15" s="5"/>
      <c r="AK15" s="5"/>
      <c r="AL15" s="5"/>
      <c r="AM15" s="5"/>
      <c r="AN15" s="5"/>
      <c r="AO15" s="5"/>
      <c r="AP15" s="6"/>
      <c r="AQ15" s="8"/>
      <c r="AR15" s="9"/>
      <c r="AS15" s="8"/>
      <c r="AT15" s="8"/>
      <c r="AU15" s="9"/>
    </row>
    <row r="16" spans="1:47" ht="40.200000000000003" customHeight="1" x14ac:dyDescent="0.3">
      <c r="A16" s="25"/>
      <c r="B16" s="24">
        <v>1</v>
      </c>
      <c r="C16" s="24">
        <v>2</v>
      </c>
      <c r="D16" s="24">
        <v>3</v>
      </c>
      <c r="E16" s="118" t="str">
        <f t="shared" si="14"/>
        <v>1.2.3</v>
      </c>
      <c r="F16" s="119" t="s">
        <v>46</v>
      </c>
      <c r="G16" s="120">
        <f t="shared" si="15"/>
        <v>290000</v>
      </c>
      <c r="H16" s="121">
        <v>290000</v>
      </c>
      <c r="I16" s="122">
        <v>0</v>
      </c>
      <c r="J16" s="123">
        <f t="shared" si="16"/>
        <v>1</v>
      </c>
      <c r="K16" s="124">
        <f t="shared" si="17"/>
        <v>0</v>
      </c>
      <c r="L16" s="125" t="s">
        <v>47</v>
      </c>
      <c r="M16" s="126" t="s">
        <v>48</v>
      </c>
      <c r="N16" s="127">
        <v>0</v>
      </c>
      <c r="O16" s="128">
        <v>0</v>
      </c>
      <c r="P16" s="122">
        <v>1</v>
      </c>
      <c r="Q16" s="129">
        <v>0</v>
      </c>
      <c r="R16" s="130">
        <f t="shared" si="18"/>
        <v>1</v>
      </c>
      <c r="S16" s="6"/>
      <c r="T16" s="6"/>
      <c r="U16" s="6"/>
      <c r="V16" s="6"/>
      <c r="W16" s="4"/>
      <c r="X16" s="5"/>
      <c r="Y16" s="5"/>
      <c r="Z16" s="5"/>
      <c r="AA16" s="5"/>
      <c r="AB16" s="5"/>
      <c r="AC16" s="5"/>
      <c r="AD16" s="6"/>
      <c r="AE16" s="6"/>
      <c r="AF16" s="6"/>
      <c r="AG16" s="6"/>
      <c r="AH16" s="6"/>
      <c r="AI16" s="6"/>
      <c r="AJ16" s="5"/>
      <c r="AK16" s="5"/>
      <c r="AL16" s="5"/>
      <c r="AM16" s="5"/>
      <c r="AN16" s="5"/>
      <c r="AO16" s="5"/>
      <c r="AP16" s="6"/>
      <c r="AQ16" s="8"/>
      <c r="AR16" s="9"/>
      <c r="AS16" s="8"/>
      <c r="AT16" s="8"/>
      <c r="AU16" s="9"/>
    </row>
    <row r="17" spans="1:47" s="70" customFormat="1" ht="15" customHeight="1" x14ac:dyDescent="0.3">
      <c r="A17" s="69"/>
      <c r="B17" s="17">
        <v>1</v>
      </c>
      <c r="C17" s="17">
        <v>3</v>
      </c>
      <c r="D17" s="17"/>
      <c r="E17" s="18" t="str">
        <f t="shared" si="14"/>
        <v>1.3.</v>
      </c>
      <c r="F17" s="85" t="s">
        <v>49</v>
      </c>
      <c r="G17" s="32">
        <f>SUM(G18:G19)</f>
        <v>1214000</v>
      </c>
      <c r="H17" s="19">
        <f t="shared" ref="H17:I17" si="19">SUM(H18:H19)</f>
        <v>1214000</v>
      </c>
      <c r="I17" s="19">
        <f t="shared" si="19"/>
        <v>0</v>
      </c>
      <c r="J17" s="146">
        <f>+H17/G17</f>
        <v>1</v>
      </c>
      <c r="K17" s="147">
        <f>+I17/G17</f>
        <v>0</v>
      </c>
      <c r="L17" s="93"/>
      <c r="M17" s="98"/>
      <c r="N17" s="32"/>
      <c r="O17" s="19"/>
      <c r="P17" s="19"/>
      <c r="Q17" s="20"/>
      <c r="R17" s="23"/>
      <c r="S17" s="21"/>
      <c r="T17" s="21"/>
      <c r="U17" s="21"/>
      <c r="V17" s="21"/>
      <c r="W17" s="22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0"/>
      <c r="AR17" s="23"/>
      <c r="AS17" s="20"/>
      <c r="AT17" s="20"/>
      <c r="AU17" s="23"/>
    </row>
    <row r="18" spans="1:47" ht="16.2" customHeight="1" x14ac:dyDescent="0.3">
      <c r="A18" s="25"/>
      <c r="B18" s="24">
        <v>1</v>
      </c>
      <c r="C18" s="24">
        <v>3</v>
      </c>
      <c r="D18" s="24">
        <v>1</v>
      </c>
      <c r="E18" s="100" t="str">
        <f t="shared" si="14"/>
        <v>1.3.1</v>
      </c>
      <c r="F18" s="101" t="s">
        <v>50</v>
      </c>
      <c r="G18" s="102">
        <f t="shared" si="15"/>
        <v>464000</v>
      </c>
      <c r="H18" s="103">
        <v>464000</v>
      </c>
      <c r="I18" s="156">
        <v>0</v>
      </c>
      <c r="J18" s="104">
        <f t="shared" si="16"/>
        <v>1</v>
      </c>
      <c r="K18" s="105">
        <f t="shared" si="17"/>
        <v>0</v>
      </c>
      <c r="L18" s="131"/>
      <c r="M18" s="132"/>
      <c r="N18" s="154"/>
      <c r="O18" s="106"/>
      <c r="P18" s="156"/>
      <c r="Q18" s="107"/>
      <c r="R18" s="108"/>
      <c r="S18" s="6"/>
      <c r="T18" s="6"/>
      <c r="U18" s="6"/>
      <c r="V18" s="6"/>
      <c r="W18" s="4"/>
      <c r="X18" s="5"/>
      <c r="Y18" s="5"/>
      <c r="Z18" s="5"/>
      <c r="AA18" s="5"/>
      <c r="AB18" s="5"/>
      <c r="AC18" s="5"/>
      <c r="AD18" s="6"/>
      <c r="AE18" s="6"/>
      <c r="AF18" s="6"/>
      <c r="AG18" s="6"/>
      <c r="AH18" s="6"/>
      <c r="AI18" s="6"/>
      <c r="AJ18" s="5"/>
      <c r="AK18" s="5"/>
      <c r="AL18" s="5"/>
      <c r="AM18" s="5"/>
      <c r="AN18" s="5"/>
      <c r="AO18" s="5"/>
      <c r="AP18" s="6"/>
      <c r="AQ18" s="8"/>
      <c r="AR18" s="9"/>
      <c r="AS18" s="8"/>
      <c r="AT18" s="8"/>
      <c r="AU18" s="9"/>
    </row>
    <row r="19" spans="1:47" ht="16.2" customHeight="1" x14ac:dyDescent="0.3">
      <c r="A19" s="25"/>
      <c r="B19" s="24">
        <v>1</v>
      </c>
      <c r="C19" s="24">
        <v>3</v>
      </c>
      <c r="D19" s="24">
        <v>2</v>
      </c>
      <c r="E19" s="118" t="str">
        <f t="shared" si="14"/>
        <v>1.3.2</v>
      </c>
      <c r="F19" s="119" t="s">
        <v>51</v>
      </c>
      <c r="G19" s="120">
        <f t="shared" si="15"/>
        <v>750000</v>
      </c>
      <c r="H19" s="121">
        <v>750000</v>
      </c>
      <c r="I19" s="122">
        <v>0</v>
      </c>
      <c r="J19" s="123">
        <f t="shared" si="16"/>
        <v>1</v>
      </c>
      <c r="K19" s="124">
        <f t="shared" si="17"/>
        <v>0</v>
      </c>
      <c r="L19" s="133"/>
      <c r="M19" s="134"/>
      <c r="N19" s="127"/>
      <c r="O19" s="128"/>
      <c r="P19" s="122"/>
      <c r="Q19" s="129"/>
      <c r="R19" s="130"/>
      <c r="S19" s="6"/>
      <c r="T19" s="6"/>
      <c r="U19" s="6"/>
      <c r="V19" s="6"/>
      <c r="W19" s="4"/>
      <c r="X19" s="5"/>
      <c r="Y19" s="5"/>
      <c r="Z19" s="5"/>
      <c r="AA19" s="5"/>
      <c r="AB19" s="5"/>
      <c r="AC19" s="5"/>
      <c r="AD19" s="6"/>
      <c r="AE19" s="6"/>
      <c r="AF19" s="6"/>
      <c r="AG19" s="6"/>
      <c r="AH19" s="6"/>
      <c r="AI19" s="6"/>
      <c r="AJ19" s="5"/>
      <c r="AK19" s="5"/>
      <c r="AL19" s="5"/>
      <c r="AM19" s="5"/>
      <c r="AN19" s="5"/>
      <c r="AO19" s="5"/>
      <c r="AP19" s="6"/>
      <c r="AQ19" s="8"/>
      <c r="AR19" s="9"/>
      <c r="AS19" s="8"/>
      <c r="AT19" s="8"/>
      <c r="AU19" s="9"/>
    </row>
    <row r="20" spans="1:47" ht="26.4" customHeight="1" x14ac:dyDescent="0.3">
      <c r="A20" s="25"/>
      <c r="B20" s="10">
        <v>2</v>
      </c>
      <c r="C20" s="10"/>
      <c r="D20" s="10"/>
      <c r="E20" s="11" t="str">
        <f t="shared" ref="E20:E21" si="20">CONCATENATE(B20,".",C20,".",D20)</f>
        <v>2..</v>
      </c>
      <c r="F20" s="84" t="s">
        <v>52</v>
      </c>
      <c r="G20" s="90">
        <f>+G21+G26+G32+G35</f>
        <v>112888857</v>
      </c>
      <c r="H20" s="12">
        <f>+H21+H26+H32+H35</f>
        <v>100000000</v>
      </c>
      <c r="I20" s="12">
        <f>+I21+I26+I32+I35</f>
        <v>12888857</v>
      </c>
      <c r="J20" s="145">
        <f>+H20/G20</f>
        <v>0.8858270218822395</v>
      </c>
      <c r="K20" s="145">
        <f>+I20/G20</f>
        <v>0.11417297811776055</v>
      </c>
      <c r="L20" s="92"/>
      <c r="M20" s="97"/>
      <c r="N20" s="90"/>
      <c r="O20" s="12"/>
      <c r="P20" s="12"/>
      <c r="Q20" s="13"/>
      <c r="R20" s="16"/>
      <c r="S20" s="14"/>
      <c r="T20" s="14"/>
      <c r="U20" s="14"/>
      <c r="V20" s="14"/>
      <c r="W20" s="15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3"/>
      <c r="AR20" s="16"/>
      <c r="AS20" s="13"/>
      <c r="AT20" s="13"/>
      <c r="AU20" s="16"/>
    </row>
    <row r="21" spans="1:47" s="70" customFormat="1" ht="12" x14ac:dyDescent="0.3">
      <c r="A21" s="69"/>
      <c r="B21" s="17">
        <v>2</v>
      </c>
      <c r="C21" s="17">
        <v>1</v>
      </c>
      <c r="D21" s="17"/>
      <c r="E21" s="18" t="str">
        <f t="shared" si="20"/>
        <v>2.1.</v>
      </c>
      <c r="F21" s="85" t="s">
        <v>53</v>
      </c>
      <c r="G21" s="32">
        <f>SUM(G22:G25)</f>
        <v>105790000</v>
      </c>
      <c r="H21" s="19">
        <f t="shared" ref="H21:I21" si="21">SUM(H22:H25)</f>
        <v>98499000</v>
      </c>
      <c r="I21" s="19">
        <f t="shared" si="21"/>
        <v>7291000</v>
      </c>
      <c r="J21" s="146">
        <f>+H21/G21</f>
        <v>0.93108044238585874</v>
      </c>
      <c r="K21" s="147">
        <f>+I21/G21</f>
        <v>6.8919557614141216E-2</v>
      </c>
      <c r="L21" s="93"/>
      <c r="M21" s="98"/>
      <c r="N21" s="32"/>
      <c r="O21" s="19"/>
      <c r="P21" s="19"/>
      <c r="Q21" s="20"/>
      <c r="R21" s="23"/>
      <c r="S21" s="21"/>
      <c r="T21" s="21"/>
      <c r="U21" s="21"/>
      <c r="V21" s="21"/>
      <c r="W21" s="22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0"/>
      <c r="AR21" s="23"/>
      <c r="AS21" s="20"/>
      <c r="AT21" s="20"/>
      <c r="AU21" s="23"/>
    </row>
    <row r="22" spans="1:47" ht="22.8" x14ac:dyDescent="0.3">
      <c r="A22" s="25"/>
      <c r="B22" s="24">
        <v>2</v>
      </c>
      <c r="C22" s="24">
        <v>1</v>
      </c>
      <c r="D22" s="24">
        <v>1</v>
      </c>
      <c r="E22" s="100" t="str">
        <f>CONCATENATE(B22,".",C22,".",D22)</f>
        <v>2.1.1</v>
      </c>
      <c r="F22" s="101" t="s">
        <v>54</v>
      </c>
      <c r="G22" s="102">
        <f>98500000+7500000-2060800</f>
        <v>103939200</v>
      </c>
      <c r="H22" s="103">
        <f>+G22-I22</f>
        <v>98439200</v>
      </c>
      <c r="I22" s="156">
        <v>5500000</v>
      </c>
      <c r="J22" s="104">
        <f>+H22/G22</f>
        <v>0.94708444937040115</v>
      </c>
      <c r="K22" s="105">
        <f>+I22/G22</f>
        <v>5.2915550629598844E-2</v>
      </c>
      <c r="L22" s="162" t="s">
        <v>55</v>
      </c>
      <c r="M22" s="164" t="s">
        <v>56</v>
      </c>
      <c r="N22" s="166">
        <v>0</v>
      </c>
      <c r="O22" s="168">
        <v>0</v>
      </c>
      <c r="P22" s="170">
        <v>40</v>
      </c>
      <c r="Q22" s="172">
        <v>48</v>
      </c>
      <c r="R22" s="160">
        <f t="shared" ref="R22" si="22">SUM(N22:Q22)</f>
        <v>88</v>
      </c>
      <c r="S22" s="29"/>
      <c r="T22" s="29"/>
      <c r="U22" s="29"/>
      <c r="V22" s="29"/>
      <c r="W22" s="30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8"/>
      <c r="AR22" s="31"/>
      <c r="AS22" s="28"/>
      <c r="AT22" s="28"/>
      <c r="AU22" s="31"/>
    </row>
    <row r="23" spans="1:47" ht="34.200000000000003" x14ac:dyDescent="0.3">
      <c r="A23" s="25"/>
      <c r="B23" s="24">
        <v>2</v>
      </c>
      <c r="C23" s="24">
        <v>1</v>
      </c>
      <c r="D23" s="24">
        <v>2</v>
      </c>
      <c r="E23" s="109" t="str">
        <f t="shared" ref="E23:E25" si="23">CONCATENATE(B23,".",C23,".",D23)</f>
        <v>2.1.2</v>
      </c>
      <c r="F23" s="110" t="s">
        <v>57</v>
      </c>
      <c r="G23" s="111">
        <v>1478000</v>
      </c>
      <c r="H23" s="112"/>
      <c r="I23" s="112">
        <f>+G23*K23</f>
        <v>1478000</v>
      </c>
      <c r="J23" s="113">
        <f t="shared" ref="J23" si="24">+H23/G23</f>
        <v>0</v>
      </c>
      <c r="K23" s="114">
        <f t="shared" ref="K23:K25" si="25">1-J23</f>
        <v>1</v>
      </c>
      <c r="L23" s="163"/>
      <c r="M23" s="165"/>
      <c r="N23" s="167"/>
      <c r="O23" s="169"/>
      <c r="P23" s="171"/>
      <c r="Q23" s="173"/>
      <c r="R23" s="161"/>
      <c r="S23" s="29"/>
      <c r="T23" s="29"/>
      <c r="U23" s="29"/>
      <c r="V23" s="29"/>
      <c r="W23" s="30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8"/>
      <c r="AR23" s="31"/>
      <c r="AS23" s="28"/>
      <c r="AT23" s="28"/>
      <c r="AU23" s="31"/>
    </row>
    <row r="24" spans="1:47" ht="45.6" x14ac:dyDescent="0.3">
      <c r="A24" s="25"/>
      <c r="B24" s="24">
        <v>2</v>
      </c>
      <c r="C24" s="24">
        <v>1</v>
      </c>
      <c r="D24" s="24">
        <v>3</v>
      </c>
      <c r="E24" s="109" t="str">
        <f t="shared" si="23"/>
        <v>2.1.3</v>
      </c>
      <c r="F24" s="110" t="s">
        <v>58</v>
      </c>
      <c r="G24" s="111">
        <v>313000</v>
      </c>
      <c r="H24" s="112"/>
      <c r="I24" s="112">
        <f>+G24*K24</f>
        <v>313000</v>
      </c>
      <c r="J24" s="113">
        <f t="shared" ref="J24" si="26">+H24/G24</f>
        <v>0</v>
      </c>
      <c r="K24" s="114">
        <f t="shared" ref="K24" si="27">1-J24</f>
        <v>1</v>
      </c>
      <c r="L24" s="151" t="s">
        <v>59</v>
      </c>
      <c r="M24" s="153" t="s">
        <v>56</v>
      </c>
      <c r="N24" s="155">
        <v>0</v>
      </c>
      <c r="O24" s="115">
        <v>0</v>
      </c>
      <c r="P24" s="157">
        <v>10</v>
      </c>
      <c r="Q24" s="116">
        <v>0</v>
      </c>
      <c r="R24" s="117">
        <f>SUM(N24:Q24)</f>
        <v>10</v>
      </c>
      <c r="S24" s="29"/>
      <c r="T24" s="29"/>
      <c r="U24" s="29"/>
      <c r="V24" s="29"/>
      <c r="W24" s="30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8"/>
      <c r="AR24" s="31"/>
      <c r="AS24" s="28"/>
      <c r="AT24" s="28"/>
      <c r="AU24" s="31"/>
    </row>
    <row r="25" spans="1:47" ht="34.200000000000003" x14ac:dyDescent="0.3">
      <c r="A25" s="25"/>
      <c r="B25" s="24">
        <v>2</v>
      </c>
      <c r="C25" s="24">
        <v>1</v>
      </c>
      <c r="D25" s="24">
        <v>4</v>
      </c>
      <c r="E25" s="118" t="str">
        <f t="shared" si="23"/>
        <v>2.1.4</v>
      </c>
      <c r="F25" s="119" t="s">
        <v>60</v>
      </c>
      <c r="G25" s="120">
        <v>59800</v>
      </c>
      <c r="H25" s="121">
        <f>+G25*J25</f>
        <v>59800</v>
      </c>
      <c r="I25" s="121"/>
      <c r="J25" s="123">
        <v>1</v>
      </c>
      <c r="K25" s="124">
        <f t="shared" si="25"/>
        <v>0</v>
      </c>
      <c r="L25" s="125" t="s">
        <v>61</v>
      </c>
      <c r="M25" s="126" t="s">
        <v>62</v>
      </c>
      <c r="N25" s="127">
        <v>0</v>
      </c>
      <c r="O25" s="128">
        <v>0</v>
      </c>
      <c r="P25" s="122">
        <v>1</v>
      </c>
      <c r="Q25" s="129">
        <v>0</v>
      </c>
      <c r="R25" s="130">
        <f>SUM(N25:Q25)</f>
        <v>1</v>
      </c>
      <c r="S25" s="29"/>
      <c r="T25" s="29"/>
      <c r="U25" s="29"/>
      <c r="V25" s="29"/>
      <c r="W25" s="30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8"/>
      <c r="AR25" s="31"/>
      <c r="AS25" s="28"/>
      <c r="AT25" s="28"/>
      <c r="AU25" s="31"/>
    </row>
    <row r="26" spans="1:47" s="70" customFormat="1" ht="24" x14ac:dyDescent="0.3">
      <c r="A26" s="69"/>
      <c r="B26" s="17">
        <v>2</v>
      </c>
      <c r="C26" s="17">
        <v>2</v>
      </c>
      <c r="D26" s="17"/>
      <c r="E26" s="18" t="str">
        <f t="shared" ref="E26:E32" si="28">CONCATENATE(B26,".",C26,".",D26)</f>
        <v>2.2.</v>
      </c>
      <c r="F26" s="85" t="s">
        <v>63</v>
      </c>
      <c r="G26" s="32">
        <f>SUM(G27:G31)</f>
        <v>4148857</v>
      </c>
      <c r="H26" s="19">
        <f>SUM(H27:H31)</f>
        <v>0</v>
      </c>
      <c r="I26" s="19">
        <f>SUM(I27:I31)</f>
        <v>4148857</v>
      </c>
      <c r="J26" s="146">
        <f>+H26/G26</f>
        <v>0</v>
      </c>
      <c r="K26" s="147">
        <f>+I26/G26</f>
        <v>1</v>
      </c>
      <c r="L26" s="93"/>
      <c r="M26" s="98"/>
      <c r="N26" s="32"/>
      <c r="O26" s="19"/>
      <c r="P26" s="19"/>
      <c r="Q26" s="20"/>
      <c r="R26" s="23"/>
      <c r="S26" s="21"/>
      <c r="T26" s="21"/>
      <c r="U26" s="21"/>
      <c r="V26" s="21"/>
      <c r="W26" s="22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0"/>
      <c r="AR26" s="23"/>
      <c r="AS26" s="20"/>
      <c r="AT26" s="20"/>
      <c r="AU26" s="71"/>
    </row>
    <row r="27" spans="1:47" ht="22.8" x14ac:dyDescent="0.3">
      <c r="A27" s="25"/>
      <c r="B27" s="24">
        <v>2</v>
      </c>
      <c r="C27" s="24">
        <v>2</v>
      </c>
      <c r="D27" s="24">
        <v>1</v>
      </c>
      <c r="E27" s="100" t="str">
        <f t="shared" si="28"/>
        <v>2.2.1</v>
      </c>
      <c r="F27" s="135" t="s">
        <v>64</v>
      </c>
      <c r="G27" s="102">
        <v>277714</v>
      </c>
      <c r="H27" s="156"/>
      <c r="I27" s="156">
        <f t="shared" ref="I27:I31" si="29">+G27*K27</f>
        <v>277714</v>
      </c>
      <c r="J27" s="104">
        <f t="shared" ref="J27:J31" si="30">+H27/G27</f>
        <v>0</v>
      </c>
      <c r="K27" s="105">
        <f t="shared" ref="K27:K31" si="31">1-J27</f>
        <v>1</v>
      </c>
      <c r="L27" s="150" t="s">
        <v>65</v>
      </c>
      <c r="M27" s="152" t="s">
        <v>66</v>
      </c>
      <c r="N27" s="154">
        <v>0</v>
      </c>
      <c r="O27" s="106">
        <v>1</v>
      </c>
      <c r="P27" s="156">
        <v>0</v>
      </c>
      <c r="Q27" s="107">
        <v>0</v>
      </c>
      <c r="R27" s="108">
        <f>SUM(N27:Q27)</f>
        <v>1</v>
      </c>
      <c r="S27" s="29"/>
      <c r="T27" s="29"/>
      <c r="U27" s="29"/>
      <c r="V27" s="29"/>
      <c r="W27" s="30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8"/>
      <c r="AR27" s="31"/>
      <c r="AS27" s="28"/>
      <c r="AT27" s="28"/>
      <c r="AU27" s="31"/>
    </row>
    <row r="28" spans="1:47" ht="34.200000000000003" x14ac:dyDescent="0.3">
      <c r="A28" s="25"/>
      <c r="B28" s="24">
        <v>2</v>
      </c>
      <c r="C28" s="24">
        <v>2</v>
      </c>
      <c r="D28" s="24">
        <v>2</v>
      </c>
      <c r="E28" s="109" t="str">
        <f>CONCATENATE(B28,".",C28,".",D28)</f>
        <v>2.2.2</v>
      </c>
      <c r="F28" s="136" t="s">
        <v>67</v>
      </c>
      <c r="G28" s="111">
        <v>27000</v>
      </c>
      <c r="H28" s="157"/>
      <c r="I28" s="157">
        <f>+G28*K28</f>
        <v>27000</v>
      </c>
      <c r="J28" s="113">
        <f>+H28/G28</f>
        <v>0</v>
      </c>
      <c r="K28" s="114">
        <f>1-J28</f>
        <v>1</v>
      </c>
      <c r="L28" s="151" t="s">
        <v>68</v>
      </c>
      <c r="M28" s="153" t="s">
        <v>56</v>
      </c>
      <c r="N28" s="155">
        <v>0</v>
      </c>
      <c r="O28" s="115">
        <v>0</v>
      </c>
      <c r="P28" s="157">
        <v>10</v>
      </c>
      <c r="Q28" s="116">
        <v>0</v>
      </c>
      <c r="R28" s="137">
        <f>SUM(N28:Q28)</f>
        <v>10</v>
      </c>
      <c r="S28" s="29"/>
      <c r="T28" s="29"/>
      <c r="U28" s="29"/>
      <c r="V28" s="29"/>
      <c r="W28" s="30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8"/>
      <c r="AR28" s="31"/>
      <c r="AS28" s="28"/>
      <c r="AT28" s="28"/>
      <c r="AU28" s="31"/>
    </row>
    <row r="29" spans="1:47" ht="57" x14ac:dyDescent="0.3">
      <c r="A29" s="25"/>
      <c r="B29" s="24">
        <v>2</v>
      </c>
      <c r="C29" s="24">
        <v>2</v>
      </c>
      <c r="D29" s="24">
        <v>3</v>
      </c>
      <c r="E29" s="109" t="str">
        <f>CONCATENATE(B29,".",C29,".",D29)</f>
        <v>2.2.3</v>
      </c>
      <c r="F29" s="136" t="s">
        <v>69</v>
      </c>
      <c r="G29" s="111">
        <v>3322857</v>
      </c>
      <c r="H29" s="157"/>
      <c r="I29" s="157">
        <f>+G29*K29</f>
        <v>3322857</v>
      </c>
      <c r="J29" s="113">
        <f>+H29/G29</f>
        <v>0</v>
      </c>
      <c r="K29" s="114">
        <f>1-J29</f>
        <v>1</v>
      </c>
      <c r="L29" s="151" t="s">
        <v>70</v>
      </c>
      <c r="M29" s="153" t="s">
        <v>71</v>
      </c>
      <c r="N29" s="155">
        <v>0</v>
      </c>
      <c r="O29" s="115">
        <v>5</v>
      </c>
      <c r="P29" s="157">
        <v>5</v>
      </c>
      <c r="Q29" s="116">
        <v>5</v>
      </c>
      <c r="R29" s="117">
        <v>5</v>
      </c>
      <c r="S29" s="29"/>
      <c r="T29" s="29"/>
      <c r="U29" s="29"/>
      <c r="V29" s="29"/>
      <c r="W29" s="30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8"/>
      <c r="AR29" s="31"/>
      <c r="AS29" s="28"/>
      <c r="AT29" s="28"/>
      <c r="AU29" s="31"/>
    </row>
    <row r="30" spans="1:47" ht="57" x14ac:dyDescent="0.3">
      <c r="A30" s="25"/>
      <c r="B30" s="24">
        <v>2</v>
      </c>
      <c r="C30" s="24">
        <v>2</v>
      </c>
      <c r="D30" s="24">
        <v>4</v>
      </c>
      <c r="E30" s="109" t="str">
        <f>CONCATENATE(B30,".",C30,".",D30)</f>
        <v>2.2.4</v>
      </c>
      <c r="F30" s="136" t="s">
        <v>72</v>
      </c>
      <c r="G30" s="111">
        <v>514286</v>
      </c>
      <c r="H30" s="157"/>
      <c r="I30" s="157">
        <f>+G30*K30</f>
        <v>514286</v>
      </c>
      <c r="J30" s="113">
        <f>+H30/G30</f>
        <v>0</v>
      </c>
      <c r="K30" s="114">
        <f>1-J30</f>
        <v>1</v>
      </c>
      <c r="L30" s="151" t="s">
        <v>73</v>
      </c>
      <c r="M30" s="153" t="s">
        <v>74</v>
      </c>
      <c r="N30" s="155">
        <v>0</v>
      </c>
      <c r="O30" s="115">
        <v>1</v>
      </c>
      <c r="P30" s="157">
        <v>0</v>
      </c>
      <c r="Q30" s="116">
        <v>0</v>
      </c>
      <c r="R30" s="117">
        <f>SUM(N30:Q30)</f>
        <v>1</v>
      </c>
      <c r="S30" s="29"/>
      <c r="T30" s="29"/>
      <c r="U30" s="29"/>
      <c r="V30" s="29"/>
      <c r="W30" s="30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8"/>
      <c r="AR30" s="31"/>
      <c r="AS30" s="28"/>
      <c r="AT30" s="28"/>
      <c r="AU30" s="31"/>
    </row>
    <row r="31" spans="1:47" ht="34.200000000000003" x14ac:dyDescent="0.3">
      <c r="A31" s="25"/>
      <c r="B31" s="24">
        <v>2</v>
      </c>
      <c r="C31" s="24">
        <v>2</v>
      </c>
      <c r="D31" s="24">
        <v>5</v>
      </c>
      <c r="E31" s="118" t="str">
        <f t="shared" si="28"/>
        <v>2.2.5</v>
      </c>
      <c r="F31" s="138" t="s">
        <v>75</v>
      </c>
      <c r="G31" s="120">
        <v>7000</v>
      </c>
      <c r="H31" s="122"/>
      <c r="I31" s="122">
        <f t="shared" si="29"/>
        <v>7000</v>
      </c>
      <c r="J31" s="123">
        <f t="shared" si="30"/>
        <v>0</v>
      </c>
      <c r="K31" s="124">
        <f t="shared" si="31"/>
        <v>1</v>
      </c>
      <c r="L31" s="125" t="s">
        <v>76</v>
      </c>
      <c r="M31" s="126" t="s">
        <v>77</v>
      </c>
      <c r="N31" s="127">
        <v>0</v>
      </c>
      <c r="O31" s="128">
        <v>2</v>
      </c>
      <c r="P31" s="122">
        <v>1</v>
      </c>
      <c r="Q31" s="129">
        <v>1</v>
      </c>
      <c r="R31" s="130">
        <f>SUM(N31:Q31)</f>
        <v>4</v>
      </c>
      <c r="S31" s="29"/>
      <c r="T31" s="29"/>
      <c r="U31" s="29"/>
      <c r="V31" s="29"/>
      <c r="W31" s="30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8"/>
      <c r="AR31" s="31"/>
      <c r="AS31" s="28"/>
      <c r="AT31" s="28"/>
      <c r="AU31" s="31"/>
    </row>
    <row r="32" spans="1:47" s="70" customFormat="1" ht="15" customHeight="1" x14ac:dyDescent="0.3">
      <c r="A32" s="69"/>
      <c r="B32" s="17">
        <v>2</v>
      </c>
      <c r="C32" s="17">
        <v>3</v>
      </c>
      <c r="D32" s="17"/>
      <c r="E32" s="18" t="str">
        <f t="shared" si="28"/>
        <v>2.3.</v>
      </c>
      <c r="F32" s="85" t="s">
        <v>78</v>
      </c>
      <c r="G32" s="32">
        <f>SUM(G33:G34)</f>
        <v>1500000</v>
      </c>
      <c r="H32" s="19">
        <f t="shared" ref="H32:I32" si="32">SUM(H33:H34)</f>
        <v>501000</v>
      </c>
      <c r="I32" s="19">
        <f t="shared" si="32"/>
        <v>999000</v>
      </c>
      <c r="J32" s="146">
        <f>+H32/G32</f>
        <v>0.33400000000000002</v>
      </c>
      <c r="K32" s="147">
        <f>+I32/G32</f>
        <v>0.66600000000000004</v>
      </c>
      <c r="L32" s="93"/>
      <c r="M32" s="98"/>
      <c r="N32" s="32"/>
      <c r="O32" s="19"/>
      <c r="P32" s="19"/>
      <c r="Q32" s="20"/>
      <c r="R32" s="23"/>
      <c r="S32" s="21"/>
      <c r="T32" s="21"/>
      <c r="U32" s="21"/>
      <c r="V32" s="21"/>
      <c r="W32" s="22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0"/>
      <c r="AR32" s="23"/>
      <c r="AS32" s="20"/>
      <c r="AT32" s="20"/>
      <c r="AU32" s="23"/>
    </row>
    <row r="33" spans="1:47" ht="34.200000000000003" x14ac:dyDescent="0.3">
      <c r="A33" s="25"/>
      <c r="B33" s="24">
        <v>2</v>
      </c>
      <c r="C33" s="24">
        <v>3</v>
      </c>
      <c r="D33" s="24">
        <v>1</v>
      </c>
      <c r="E33" s="100" t="str">
        <f t="shared" ref="E33:E37" si="33">CONCATENATE(B33,".",C33,".",D33)</f>
        <v>2.3.1</v>
      </c>
      <c r="F33" s="101" t="s">
        <v>79</v>
      </c>
      <c r="G33" s="102">
        <v>900000</v>
      </c>
      <c r="H33" s="156">
        <f>+G33*J33</f>
        <v>351000</v>
      </c>
      <c r="I33" s="156">
        <f>+G33*K33</f>
        <v>549000</v>
      </c>
      <c r="J33" s="104">
        <v>0.39</v>
      </c>
      <c r="K33" s="105">
        <f t="shared" ref="K33" si="34">1-J33</f>
        <v>0.61</v>
      </c>
      <c r="L33" s="150" t="s">
        <v>80</v>
      </c>
      <c r="M33" s="152" t="s">
        <v>81</v>
      </c>
      <c r="N33" s="154">
        <v>0</v>
      </c>
      <c r="O33" s="106">
        <v>0</v>
      </c>
      <c r="P33" s="156">
        <v>1</v>
      </c>
      <c r="Q33" s="107">
        <v>1</v>
      </c>
      <c r="R33" s="108">
        <v>1</v>
      </c>
      <c r="S33" s="29"/>
      <c r="T33" s="29"/>
      <c r="U33" s="29"/>
      <c r="V33" s="29"/>
      <c r="W33" s="30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8"/>
      <c r="AR33" s="31"/>
      <c r="AS33" s="28"/>
      <c r="AT33" s="28"/>
      <c r="AU33" s="31"/>
    </row>
    <row r="34" spans="1:47" ht="45.6" x14ac:dyDescent="0.3">
      <c r="A34" s="25"/>
      <c r="B34" s="24">
        <v>2</v>
      </c>
      <c r="C34" s="24">
        <v>3</v>
      </c>
      <c r="D34" s="24">
        <v>2</v>
      </c>
      <c r="E34" s="118" t="str">
        <f t="shared" si="33"/>
        <v>2.3.2</v>
      </c>
      <c r="F34" s="119" t="s">
        <v>82</v>
      </c>
      <c r="G34" s="120">
        <v>600000</v>
      </c>
      <c r="H34" s="122">
        <f t="shared" ref="H34" si="35">+G34*J34</f>
        <v>150000</v>
      </c>
      <c r="I34" s="122">
        <f>+G34*K34</f>
        <v>450000</v>
      </c>
      <c r="J34" s="123">
        <v>0.25</v>
      </c>
      <c r="K34" s="124">
        <f t="shared" ref="K34" si="36">1-J34</f>
        <v>0.75</v>
      </c>
      <c r="L34" s="125" t="s">
        <v>83</v>
      </c>
      <c r="M34" s="126" t="s">
        <v>84</v>
      </c>
      <c r="N34" s="127">
        <v>0</v>
      </c>
      <c r="O34" s="128">
        <v>0</v>
      </c>
      <c r="P34" s="122">
        <v>0</v>
      </c>
      <c r="Q34" s="129">
        <v>1</v>
      </c>
      <c r="R34" s="130">
        <f>SUM(N34:Q34)</f>
        <v>1</v>
      </c>
      <c r="S34" s="29"/>
      <c r="T34" s="29"/>
      <c r="U34" s="29"/>
      <c r="V34" s="29"/>
      <c r="W34" s="30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8"/>
      <c r="AR34" s="31"/>
      <c r="AS34" s="28"/>
      <c r="AT34" s="28"/>
      <c r="AU34" s="31"/>
    </row>
    <row r="35" spans="1:47" s="70" customFormat="1" ht="15" customHeight="1" x14ac:dyDescent="0.3">
      <c r="A35" s="69"/>
      <c r="B35" s="17">
        <v>2</v>
      </c>
      <c r="C35" s="17">
        <v>4</v>
      </c>
      <c r="D35" s="17"/>
      <c r="E35" s="18" t="str">
        <f t="shared" si="33"/>
        <v>2.4.</v>
      </c>
      <c r="F35" s="85" t="s">
        <v>49</v>
      </c>
      <c r="G35" s="32">
        <f>SUM(G36:G37)</f>
        <v>1450000</v>
      </c>
      <c r="H35" s="19">
        <f t="shared" ref="H35:I35" si="37">SUM(H36:H37)</f>
        <v>1000000</v>
      </c>
      <c r="I35" s="19">
        <f t="shared" si="37"/>
        <v>450000</v>
      </c>
      <c r="J35" s="146">
        <f>+H35/G35</f>
        <v>0.68965517241379315</v>
      </c>
      <c r="K35" s="147">
        <f>+I35/G35</f>
        <v>0.31034482758620691</v>
      </c>
      <c r="L35" s="94"/>
      <c r="M35" s="98"/>
      <c r="N35" s="32"/>
      <c r="O35" s="19"/>
      <c r="P35" s="19"/>
      <c r="Q35" s="20"/>
      <c r="R35" s="23"/>
      <c r="S35" s="21"/>
      <c r="T35" s="21"/>
      <c r="U35" s="21"/>
      <c r="V35" s="21"/>
      <c r="W35" s="22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0"/>
      <c r="AR35" s="23"/>
      <c r="AS35" s="20"/>
      <c r="AT35" s="20"/>
      <c r="AU35" s="23"/>
    </row>
    <row r="36" spans="1:47" ht="15" customHeight="1" x14ac:dyDescent="0.3">
      <c r="A36" s="25"/>
      <c r="B36" s="24">
        <v>2</v>
      </c>
      <c r="C36" s="24">
        <v>4</v>
      </c>
      <c r="D36" s="24">
        <v>1</v>
      </c>
      <c r="E36" s="100" t="str">
        <f t="shared" si="33"/>
        <v>2.4.1</v>
      </c>
      <c r="F36" s="101" t="s">
        <v>85</v>
      </c>
      <c r="G36" s="102">
        <v>1000000</v>
      </c>
      <c r="H36" s="103">
        <f>+J36*G36</f>
        <v>1000000</v>
      </c>
      <c r="I36" s="103">
        <f>+G36*K36</f>
        <v>0</v>
      </c>
      <c r="J36" s="104">
        <v>1</v>
      </c>
      <c r="K36" s="105">
        <f t="shared" ref="K36" si="38">1-J36</f>
        <v>0</v>
      </c>
      <c r="L36" s="131"/>
      <c r="M36" s="132"/>
      <c r="N36" s="154"/>
      <c r="O36" s="106"/>
      <c r="P36" s="156"/>
      <c r="Q36" s="107"/>
      <c r="R36" s="108"/>
      <c r="S36" s="29"/>
      <c r="T36" s="29"/>
      <c r="U36" s="29"/>
      <c r="V36" s="29"/>
      <c r="W36" s="30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8"/>
      <c r="AR36" s="31"/>
      <c r="AS36" s="28"/>
      <c r="AT36" s="28"/>
      <c r="AU36" s="31"/>
    </row>
    <row r="37" spans="1:47" s="72" customFormat="1" ht="17.399999999999999" customHeight="1" x14ac:dyDescent="0.3">
      <c r="A37" s="54"/>
      <c r="B37" s="33">
        <v>2</v>
      </c>
      <c r="C37" s="33">
        <v>4</v>
      </c>
      <c r="D37" s="33">
        <v>2</v>
      </c>
      <c r="E37" s="118" t="str">
        <f t="shared" si="33"/>
        <v>2.4.2</v>
      </c>
      <c r="F37" s="139" t="s">
        <v>86</v>
      </c>
      <c r="G37" s="140">
        <v>450000</v>
      </c>
      <c r="H37" s="141"/>
      <c r="I37" s="141">
        <f>+G37*K37</f>
        <v>450000</v>
      </c>
      <c r="J37" s="123">
        <v>1</v>
      </c>
      <c r="K37" s="124">
        <v>1</v>
      </c>
      <c r="L37" s="133"/>
      <c r="M37" s="134"/>
      <c r="N37" s="142"/>
      <c r="O37" s="143"/>
      <c r="P37" s="144"/>
      <c r="Q37" s="129"/>
      <c r="R37" s="130"/>
      <c r="S37" s="29"/>
      <c r="T37" s="29"/>
      <c r="U37" s="29"/>
      <c r="V37" s="29"/>
      <c r="W37" s="30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8"/>
      <c r="AR37" s="31"/>
      <c r="AS37" s="28"/>
      <c r="AT37" s="28"/>
      <c r="AU37" s="31"/>
    </row>
    <row r="38" spans="1:47" ht="15.75" customHeight="1" thickBot="1" x14ac:dyDescent="0.35">
      <c r="A38" s="73"/>
      <c r="B38" s="35"/>
      <c r="C38" s="35"/>
      <c r="D38" s="35"/>
      <c r="E38" s="36" t="s">
        <v>87</v>
      </c>
      <c r="F38" s="86"/>
      <c r="G38" s="37">
        <f>+G20+G3</f>
        <v>225888857</v>
      </c>
      <c r="H38" s="38">
        <f t="shared" ref="H38:I38" si="39">+H20+H3</f>
        <v>200000000</v>
      </c>
      <c r="I38" s="38">
        <f t="shared" si="39"/>
        <v>25888857</v>
      </c>
      <c r="J38" s="38"/>
      <c r="K38" s="91"/>
      <c r="L38" s="95"/>
      <c r="M38" s="99"/>
      <c r="N38" s="37"/>
      <c r="O38" s="38"/>
      <c r="P38" s="38"/>
      <c r="Q38" s="39"/>
      <c r="R38" s="42"/>
      <c r="S38" s="40"/>
      <c r="T38" s="40"/>
      <c r="U38" s="40"/>
      <c r="V38" s="40"/>
      <c r="W38" s="41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39"/>
      <c r="AR38" s="42"/>
      <c r="AS38" s="39"/>
      <c r="AT38" s="39"/>
      <c r="AU38" s="42"/>
    </row>
    <row r="39" spans="1:47" x14ac:dyDescent="0.3">
      <c r="G39" s="44"/>
      <c r="H39" s="45"/>
      <c r="I39" s="45"/>
      <c r="J39" s="26"/>
      <c r="K39" s="26"/>
      <c r="L39" s="80"/>
      <c r="M39" s="80"/>
      <c r="P39" s="45"/>
      <c r="Q39" s="47"/>
      <c r="R39" s="48"/>
      <c r="S39" s="49"/>
      <c r="T39" s="49"/>
      <c r="U39" s="49"/>
      <c r="V39" s="49"/>
      <c r="W39" s="14"/>
    </row>
    <row r="40" spans="1:47" ht="14.4" x14ac:dyDescent="0.3">
      <c r="E40" s="75" t="s">
        <v>88</v>
      </c>
      <c r="G40" s="148"/>
      <c r="H40" s="57"/>
      <c r="I40" s="74"/>
      <c r="P40" s="74"/>
    </row>
    <row r="41" spans="1:47" ht="14.4" x14ac:dyDescent="0.3">
      <c r="F41" s="75" t="s">
        <v>89</v>
      </c>
      <c r="G41" s="149" t="s">
        <v>90</v>
      </c>
      <c r="H41" s="51"/>
      <c r="I41" s="52"/>
      <c r="P41" s="52"/>
      <c r="Q41" s="54"/>
      <c r="R41" s="34"/>
      <c r="S41" s="55"/>
      <c r="T41" s="55"/>
      <c r="U41" s="55"/>
      <c r="V41" s="55"/>
      <c r="W41" s="56"/>
    </row>
    <row r="42" spans="1:47" ht="10.199999999999999" customHeight="1" x14ac:dyDescent="0.3">
      <c r="F42" s="76" t="s">
        <v>91</v>
      </c>
      <c r="G42" s="149" t="s">
        <v>92</v>
      </c>
      <c r="H42" s="57"/>
      <c r="I42" s="52"/>
      <c r="P42" s="52"/>
      <c r="Q42" s="54"/>
      <c r="R42" s="34"/>
      <c r="S42" s="55"/>
      <c r="T42" s="55"/>
      <c r="U42" s="55"/>
      <c r="V42" s="55"/>
      <c r="W42" s="56"/>
    </row>
    <row r="43" spans="1:47" ht="10.199999999999999" customHeight="1" x14ac:dyDescent="0.3">
      <c r="G43" s="58"/>
      <c r="H43" s="52"/>
      <c r="I43" s="52"/>
      <c r="P43" s="52"/>
      <c r="Q43" s="54"/>
      <c r="R43" s="34"/>
      <c r="S43" s="55"/>
      <c r="T43" s="55"/>
      <c r="U43" s="55"/>
      <c r="V43" s="55"/>
      <c r="W43" s="56"/>
    </row>
    <row r="44" spans="1:47" ht="10.199999999999999" customHeight="1" x14ac:dyDescent="0.3">
      <c r="E44" s="77"/>
      <c r="G44" s="59"/>
      <c r="H44" s="60"/>
      <c r="I44" s="60"/>
      <c r="J44" s="61"/>
      <c r="K44" s="61"/>
      <c r="L44" s="81"/>
      <c r="M44" s="81"/>
      <c r="P44" s="60"/>
      <c r="Q44" s="54"/>
      <c r="R44" s="34"/>
      <c r="S44" s="55"/>
      <c r="T44" s="55"/>
      <c r="U44" s="55"/>
      <c r="V44" s="55"/>
      <c r="W44" s="56"/>
    </row>
    <row r="45" spans="1:47" ht="13.95" customHeight="1" x14ac:dyDescent="0.3">
      <c r="G45" s="59"/>
      <c r="H45" s="60"/>
      <c r="I45" s="60"/>
      <c r="J45" s="61"/>
      <c r="K45" s="61"/>
      <c r="L45" s="81"/>
      <c r="M45" s="81"/>
      <c r="P45" s="60"/>
      <c r="Q45" s="54"/>
      <c r="R45" s="34"/>
      <c r="S45" s="55"/>
      <c r="T45" s="55"/>
      <c r="U45" s="55"/>
      <c r="V45" s="55"/>
      <c r="W45" s="56"/>
    </row>
    <row r="46" spans="1:47" ht="13.95" customHeight="1" x14ac:dyDescent="0.3">
      <c r="E46" s="62"/>
      <c r="F46" s="66"/>
      <c r="G46" s="59"/>
      <c r="H46" s="60"/>
      <c r="I46" s="60"/>
      <c r="J46" s="61"/>
      <c r="K46" s="61"/>
      <c r="L46" s="81"/>
      <c r="M46" s="81"/>
      <c r="P46" s="60"/>
      <c r="Q46" s="54"/>
      <c r="R46" s="34"/>
      <c r="S46" s="55"/>
      <c r="T46" s="55"/>
      <c r="U46" s="55"/>
      <c r="V46" s="55"/>
      <c r="W46" s="56"/>
    </row>
    <row r="47" spans="1:47" ht="12" x14ac:dyDescent="0.3">
      <c r="E47" s="62"/>
      <c r="F47" s="66"/>
      <c r="G47" s="59"/>
      <c r="H47" s="60"/>
      <c r="I47" s="60"/>
      <c r="J47" s="61"/>
      <c r="K47" s="61"/>
      <c r="L47" s="81"/>
      <c r="M47" s="81"/>
      <c r="P47" s="60"/>
      <c r="Q47" s="54"/>
      <c r="R47" s="34"/>
      <c r="S47" s="55"/>
      <c r="T47" s="55"/>
      <c r="U47" s="55"/>
      <c r="V47" s="55"/>
      <c r="W47" s="56"/>
    </row>
    <row r="48" spans="1:47" x14ac:dyDescent="0.3">
      <c r="E48" s="63"/>
      <c r="F48" s="67"/>
      <c r="G48" s="59"/>
      <c r="H48" s="60"/>
      <c r="I48" s="60"/>
      <c r="J48" s="61"/>
      <c r="K48" s="61"/>
      <c r="L48" s="81"/>
      <c r="M48" s="81"/>
      <c r="P48" s="60"/>
      <c r="Q48" s="54"/>
      <c r="R48" s="34"/>
      <c r="S48" s="55"/>
      <c r="T48" s="55"/>
      <c r="U48" s="55"/>
      <c r="V48" s="55"/>
      <c r="W48" s="56"/>
    </row>
    <row r="49" spans="5:23" x14ac:dyDescent="0.3">
      <c r="G49" s="59"/>
      <c r="H49" s="60"/>
      <c r="I49" s="60"/>
      <c r="J49" s="61"/>
      <c r="K49" s="61"/>
      <c r="L49" s="81"/>
      <c r="M49" s="81"/>
      <c r="P49" s="60"/>
      <c r="Q49" s="54"/>
      <c r="R49" s="34"/>
      <c r="S49" s="55"/>
      <c r="T49" s="55"/>
      <c r="U49" s="55"/>
      <c r="V49" s="55"/>
      <c r="W49" s="56"/>
    </row>
    <row r="50" spans="5:23" x14ac:dyDescent="0.3">
      <c r="E50" s="63"/>
      <c r="F50" s="67"/>
      <c r="G50" s="59"/>
      <c r="H50" s="60"/>
      <c r="I50" s="60"/>
      <c r="J50" s="61"/>
      <c r="K50" s="61"/>
      <c r="L50" s="81"/>
      <c r="M50" s="81"/>
      <c r="P50" s="60"/>
      <c r="Q50" s="54"/>
      <c r="R50" s="34"/>
      <c r="S50" s="55"/>
      <c r="T50" s="55"/>
      <c r="U50" s="55"/>
      <c r="V50" s="55"/>
      <c r="W50" s="56"/>
    </row>
    <row r="51" spans="5:23" x14ac:dyDescent="0.3">
      <c r="G51" s="59"/>
      <c r="H51" s="60"/>
      <c r="I51" s="60"/>
      <c r="J51" s="61"/>
      <c r="K51" s="61"/>
      <c r="L51" s="81"/>
      <c r="M51" s="81"/>
      <c r="P51" s="60"/>
      <c r="Q51" s="54"/>
      <c r="R51" s="34"/>
      <c r="S51" s="55"/>
      <c r="T51" s="55"/>
      <c r="U51" s="55"/>
      <c r="V51" s="55"/>
      <c r="W51" s="56"/>
    </row>
    <row r="52" spans="5:23" x14ac:dyDescent="0.3">
      <c r="G52" s="59"/>
      <c r="H52" s="60"/>
      <c r="I52" s="60"/>
      <c r="J52" s="61"/>
      <c r="K52" s="61"/>
      <c r="L52" s="81"/>
      <c r="M52" s="81"/>
      <c r="P52" s="60"/>
      <c r="Q52" s="54"/>
      <c r="R52" s="34"/>
      <c r="S52" s="55"/>
      <c r="T52" s="55"/>
      <c r="U52" s="55"/>
      <c r="V52" s="55"/>
      <c r="W52" s="56"/>
    </row>
    <row r="53" spans="5:23" ht="12" x14ac:dyDescent="0.3">
      <c r="E53" s="62"/>
      <c r="F53" s="66"/>
      <c r="G53" s="59"/>
      <c r="H53" s="60"/>
      <c r="I53" s="60"/>
      <c r="J53" s="61"/>
      <c r="K53" s="61"/>
      <c r="L53" s="81"/>
      <c r="M53" s="81"/>
      <c r="P53" s="60"/>
      <c r="Q53" s="54"/>
      <c r="R53" s="34"/>
      <c r="S53" s="55"/>
      <c r="T53" s="55"/>
      <c r="U53" s="55"/>
      <c r="V53" s="55"/>
      <c r="W53" s="56"/>
    </row>
    <row r="54" spans="5:23" x14ac:dyDescent="0.3">
      <c r="E54" s="63"/>
      <c r="F54" s="67"/>
      <c r="G54" s="59"/>
      <c r="H54" s="60"/>
      <c r="I54" s="60"/>
      <c r="J54" s="61"/>
      <c r="K54" s="61"/>
      <c r="L54" s="81"/>
      <c r="M54" s="81"/>
      <c r="P54" s="60"/>
      <c r="Q54" s="54"/>
      <c r="R54" s="34"/>
      <c r="S54" s="55"/>
      <c r="T54" s="55"/>
      <c r="U54" s="55"/>
      <c r="V54" s="55"/>
      <c r="W54" s="56"/>
    </row>
    <row r="55" spans="5:23" x14ac:dyDescent="0.3">
      <c r="G55" s="59"/>
      <c r="H55" s="60"/>
      <c r="I55" s="60"/>
      <c r="J55" s="61"/>
      <c r="K55" s="61"/>
      <c r="L55" s="81"/>
      <c r="M55" s="81"/>
      <c r="P55" s="60"/>
      <c r="Q55" s="54"/>
      <c r="R55" s="34"/>
      <c r="S55" s="55"/>
      <c r="T55" s="55"/>
      <c r="U55" s="55"/>
      <c r="V55" s="55"/>
      <c r="W55" s="56"/>
    </row>
    <row r="56" spans="5:23" x14ac:dyDescent="0.3">
      <c r="G56" s="59"/>
      <c r="H56" s="60"/>
      <c r="I56" s="60"/>
      <c r="J56" s="61"/>
      <c r="K56" s="61"/>
      <c r="L56" s="81"/>
      <c r="M56" s="81"/>
      <c r="P56" s="60"/>
      <c r="Q56" s="54"/>
      <c r="R56" s="34"/>
      <c r="S56" s="55"/>
      <c r="T56" s="55"/>
      <c r="U56" s="55"/>
      <c r="V56" s="55"/>
      <c r="W56" s="56"/>
    </row>
    <row r="57" spans="5:23" x14ac:dyDescent="0.3">
      <c r="G57" s="59"/>
      <c r="H57" s="60"/>
      <c r="I57" s="60"/>
      <c r="J57" s="61"/>
      <c r="K57" s="61"/>
      <c r="L57" s="81"/>
      <c r="M57" s="81"/>
      <c r="P57" s="60"/>
      <c r="Q57" s="54"/>
      <c r="R57" s="34"/>
      <c r="S57" s="55"/>
      <c r="T57" s="55"/>
      <c r="U57" s="55"/>
      <c r="V57" s="55"/>
      <c r="W57" s="56"/>
    </row>
    <row r="58" spans="5:23" x14ac:dyDescent="0.3">
      <c r="G58" s="59"/>
      <c r="H58" s="60"/>
      <c r="I58" s="60"/>
      <c r="J58" s="61"/>
      <c r="K58" s="61"/>
      <c r="L58" s="81"/>
      <c r="M58" s="81"/>
      <c r="P58" s="60"/>
      <c r="Q58" s="54"/>
      <c r="R58" s="34"/>
      <c r="S58" s="55"/>
      <c r="T58" s="55"/>
      <c r="U58" s="55"/>
      <c r="V58" s="55"/>
      <c r="W58" s="56"/>
    </row>
    <row r="59" spans="5:23" ht="12" x14ac:dyDescent="0.3">
      <c r="E59" s="62"/>
      <c r="F59" s="66"/>
      <c r="G59" s="59"/>
      <c r="H59" s="60"/>
      <c r="I59" s="60"/>
      <c r="J59" s="61"/>
      <c r="K59" s="61"/>
      <c r="L59" s="81"/>
      <c r="M59" s="81"/>
      <c r="P59" s="60"/>
      <c r="Q59" s="54"/>
      <c r="R59" s="34"/>
      <c r="S59" s="55"/>
      <c r="T59" s="55"/>
      <c r="U59" s="55"/>
      <c r="V59" s="55"/>
      <c r="W59" s="56"/>
    </row>
    <row r="60" spans="5:23" x14ac:dyDescent="0.3">
      <c r="G60" s="59"/>
      <c r="H60" s="60"/>
      <c r="I60" s="60"/>
      <c r="J60" s="61"/>
      <c r="K60" s="61"/>
      <c r="L60" s="81"/>
      <c r="M60" s="81"/>
      <c r="P60" s="60"/>
      <c r="Q60" s="54"/>
      <c r="R60" s="34"/>
      <c r="S60" s="55"/>
      <c r="T60" s="55"/>
      <c r="U60" s="55"/>
      <c r="V60" s="55"/>
      <c r="W60" s="56"/>
    </row>
    <row r="61" spans="5:23" x14ac:dyDescent="0.3">
      <c r="G61" s="50"/>
      <c r="H61" s="52"/>
      <c r="I61" s="52"/>
      <c r="P61" s="52"/>
      <c r="Q61" s="54"/>
      <c r="R61" s="34"/>
      <c r="S61" s="55"/>
      <c r="T61" s="55"/>
      <c r="U61" s="55"/>
      <c r="V61" s="55"/>
      <c r="W61" s="56"/>
    </row>
    <row r="62" spans="5:23" ht="10.199999999999999" customHeight="1" x14ac:dyDescent="0.3"/>
    <row r="63" spans="5:23" ht="10.199999999999999" customHeight="1" x14ac:dyDescent="0.3"/>
    <row r="66" spans="7:23" x14ac:dyDescent="0.3">
      <c r="G66" s="50"/>
      <c r="H66" s="52"/>
      <c r="I66" s="52"/>
      <c r="P66" s="52"/>
      <c r="Q66" s="54"/>
      <c r="R66" s="34"/>
      <c r="S66" s="55"/>
      <c r="T66" s="55"/>
      <c r="U66" s="55"/>
      <c r="V66" s="55"/>
      <c r="W66" s="56"/>
    </row>
  </sheetData>
  <autoFilter ref="B2:K37"/>
  <mergeCells count="8">
    <mergeCell ref="A1:R1"/>
    <mergeCell ref="R22:R23"/>
    <mergeCell ref="L22:L23"/>
    <mergeCell ref="M22:M23"/>
    <mergeCell ref="N22:N23"/>
    <mergeCell ref="O22:O23"/>
    <mergeCell ref="P22:P23"/>
    <mergeCell ref="Q22:Q23"/>
  </mergeCells>
  <conditionalFormatting sqref="Q39:V39">
    <cfRule type="cellIs" dxfId="0" priority="13" operator="notEqual">
      <formula>0</formula>
    </cfRule>
  </conditionalFormatting>
  <hyperlinks>
    <hyperlink ref="G41" r:id="rId1"/>
    <hyperlink ref="G42" r:id="rId2"/>
  </hyperlinks>
  <printOptions horizontalCentered="1"/>
  <pageMargins left="0.25" right="0.25" top="0.75" bottom="0.75" header="0.3" footer="0.3"/>
  <pageSetup paperSize="9" scale="31" fitToWidth="0" orientation="landscape" r:id="rId3"/>
  <headerFooter>
    <oddHeader>&amp;RREL #2-AR-L1254
Página &amp;P de &amp;N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POA</vt:lpstr>
      <vt:lpstr>POA!Print_Area</vt:lpstr>
      <vt:lpstr>POA!Print_Titles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Alvarez Domec</dc:creator>
  <cp:keywords/>
  <dc:description/>
  <cp:lastModifiedBy>Silveira, Sheyla</cp:lastModifiedBy>
  <cp:revision/>
  <dcterms:created xsi:type="dcterms:W3CDTF">2016-08-23T15:09:09Z</dcterms:created>
  <dcterms:modified xsi:type="dcterms:W3CDTF">2017-06-29T16:16:41Z</dcterms:modified>
  <cp:category/>
  <cp:contentStatus/>
</cp:coreProperties>
</file>