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ham-svr3\asseg fmlf\Mané Dendê\05. Plano de Aquisições\"/>
    </mc:Choice>
  </mc:AlternateContent>
  <bookViews>
    <workbookView xWindow="0" yWindow="0" windowWidth="6840" windowHeight="814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Sheet1!$A$1:$P$44</definedName>
    <definedName name="_xlnm.Print_Titles" localSheetId="0">Sheet1!$10:$11</definedName>
  </definedNames>
  <calcPr calcId="152511"/>
</workbook>
</file>

<file path=xl/calcChain.xml><?xml version="1.0" encoding="utf-8"?>
<calcChain xmlns="http://schemas.openxmlformats.org/spreadsheetml/2006/main">
  <c r="B8" i="2" l="1"/>
  <c r="B9" i="2" s="1"/>
  <c r="N29" i="1" l="1"/>
  <c r="M29" i="1"/>
  <c r="N20" i="1"/>
  <c r="M20" i="1"/>
  <c r="N12" i="1"/>
  <c r="M12" i="1"/>
  <c r="M33" i="1" l="1"/>
  <c r="M34" i="1" s="1"/>
  <c r="N33" i="1"/>
  <c r="P32" i="1"/>
  <c r="P29" i="1" s="1"/>
  <c r="O32" i="1"/>
  <c r="O29" i="1" s="1"/>
  <c r="P28" i="1"/>
  <c r="O28" i="1"/>
  <c r="P27" i="1"/>
  <c r="O27" i="1"/>
  <c r="P26" i="1"/>
  <c r="O26" i="1"/>
  <c r="P25" i="1"/>
  <c r="O25" i="1"/>
  <c r="P23" i="1"/>
  <c r="O23" i="1"/>
  <c r="P22" i="1"/>
  <c r="O22" i="1"/>
  <c r="E12" i="1"/>
  <c r="O18" i="1"/>
  <c r="P18" i="1"/>
  <c r="O19" i="1"/>
  <c r="P19" i="1"/>
  <c r="P17" i="1"/>
  <c r="O17" i="1"/>
  <c r="O12" i="1" s="1"/>
  <c r="O15" i="1"/>
  <c r="P15" i="1"/>
  <c r="P12" i="1" l="1"/>
  <c r="O33" i="1"/>
  <c r="O20" i="1"/>
  <c r="P20" i="1"/>
  <c r="P33" i="1" l="1"/>
  <c r="O34" i="1" s="1"/>
  <c r="Q17" i="1" l="1"/>
  <c r="R15" i="1" l="1"/>
  <c r="Q15" i="1"/>
  <c r="R17" i="1"/>
  <c r="R14" i="1"/>
  <c r="Q14" i="1"/>
  <c r="R18" i="1" l="1"/>
  <c r="E29" i="1"/>
  <c r="E33" i="1" s="1"/>
</calcChain>
</file>

<file path=xl/sharedStrings.xml><?xml version="1.0" encoding="utf-8"?>
<sst xmlns="http://schemas.openxmlformats.org/spreadsheetml/2006/main" count="139" uniqueCount="103">
  <si>
    <t xml:space="preserve"> </t>
  </si>
  <si>
    <t>Total</t>
  </si>
  <si>
    <t>Ref. POA</t>
  </si>
  <si>
    <t xml:space="preserve">Banco Interamericano de Desarrollo </t>
  </si>
  <si>
    <t>VPC/FMP</t>
  </si>
  <si>
    <t>Nº Item</t>
  </si>
  <si>
    <t>Ex Post</t>
  </si>
  <si>
    <t>Descrição das Aquisições
(1)</t>
  </si>
  <si>
    <t>Firmas de Consultoria</t>
  </si>
  <si>
    <r>
      <rPr>
        <b/>
        <vertAlign val="superscript"/>
        <sz val="12"/>
        <rFont val="Times New Roman"/>
        <family val="1"/>
      </rPr>
      <t>(1)</t>
    </r>
    <r>
      <rPr>
        <sz val="12"/>
        <rFont val="Times New Roman"/>
        <family val="1"/>
      </rPr>
      <t xml:space="preserve"> Se recomenda o agrupamento das aquisições de natureza similar tais como equipamentos de informática , mobiliário, publicações, passagens etc. Se existirem grupos de contratos individuais similares que irão ser executados em períodos distintos , os mesmos podem ser incluídos agrupados com um mesmo título adicionando uma explicação na  coluna "Comentários", indicando o valor promédio individual e o período durante o qual seriam executados.  Por exemplo: Em um projeto para promoção de exportações que incluisse viagens para participação em feiras, seria inserido um item com o seguinte texto “Passagens Aéreas para Feiras", o valor total estimado em US$ X mil e uma explicação na coluna "Comentários":  Este é um agrupamento de aproximadamente 4 passagens para participação em feiras da região  durante os anos X e X1.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</si>
  <si>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Bens e Serviços</t>
    </r>
    <r>
      <rPr>
        <sz val="12"/>
        <rFont val="Times New Roman"/>
        <family val="1"/>
      </rPr>
      <t xml:space="preserve">: LPI: Licitação Pública Internacional;  LPN: Licitação Pública Nacional;  CP: Comparação de Preços;  CD: Contratação Direta, SN: Sistema Nacional.    </t>
    </r>
  </si>
  <si>
    <r>
      <rPr>
        <b/>
        <vertAlign val="superscript"/>
        <sz val="12"/>
        <rFont val="Times New Roman"/>
        <family val="1"/>
      </rPr>
      <t>(2)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>Firmas de Consultoria</t>
    </r>
    <r>
      <rPr>
        <sz val="12"/>
        <rFont val="Times New Roman"/>
        <family val="1"/>
      </rPr>
      <t>:  SBQ: Seleção Baseada na Qualidade, SQC: Seleção Baseada nas Qualificações do Consultor; SBQC: Seleção Baseada na Qualidade e Custo; SBMC: Seleção Baseada  no Menor Custo; SBOF: Seleção Baseada  no Orçamento Fixo, CD: Contratação Direta;  SN: Sistema Nacional.</t>
    </r>
  </si>
  <si>
    <r>
      <rPr>
        <b/>
        <vertAlign val="superscript"/>
        <sz val="12"/>
        <rFont val="Times New Roman"/>
        <family val="1"/>
      </rPr>
      <t>(3)</t>
    </r>
    <r>
      <rPr>
        <sz val="12"/>
        <rFont val="Times New Roman"/>
        <family val="1"/>
      </rPr>
      <t xml:space="preserve"> </t>
    </r>
    <r>
      <rPr>
        <b/>
        <u/>
        <sz val="12"/>
        <rFont val="Times New Roman"/>
        <family val="1"/>
      </rPr>
      <t xml:space="preserve"> Revisão Ex-ante/ Ex-post / SN</t>
    </r>
    <r>
      <rPr>
        <sz val="12"/>
        <rFont val="Times New Roman"/>
        <family val="1"/>
      </rPr>
      <t>. Em geral, dependendo da capacidade institucional e do nivel de risco associados às aquisições a modalidade padrão de revisão é a revisão ex-post. Para processos críticos ou complexos poderá ser estabelecida a revisão ex-ante. Nos casos que o sistema nacional esteja aprovado para o método associado com a aquisição, a supervisão será feita pelo sistema nacional.</t>
    </r>
  </si>
  <si>
    <r>
      <t>(4)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Revisão Técnica</t>
    </r>
    <r>
      <rPr>
        <sz val="12"/>
        <rFont val="Times New Roman"/>
        <family val="1"/>
      </rPr>
      <t>: Esta coluna será utilizada pelo Chefe de Equipe do Projeto do BID (JEP) para definir aquelas aquisições que considere "críticas" ou "complexas" que requeiram a revisão ex- ante dos Termos de Referência (TDR), Especificações Técnicas (ET), relatórios, produtos e outros.</t>
    </r>
  </si>
  <si>
    <t>Notas:</t>
  </si>
  <si>
    <t>Consultores Individuais</t>
  </si>
  <si>
    <t>2.2.1</t>
  </si>
  <si>
    <t>2.2.2</t>
  </si>
  <si>
    <t>2.2.3</t>
  </si>
  <si>
    <t>2.2.4</t>
  </si>
  <si>
    <t>1.1.1</t>
  </si>
  <si>
    <t>BID %</t>
  </si>
  <si>
    <t>Local %</t>
  </si>
  <si>
    <t>CI</t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</si>
  <si>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Sistema Nacional</t>
    </r>
    <r>
      <rPr>
        <sz val="12"/>
        <rFont val="Times New Roman"/>
        <family val="1"/>
      </rPr>
      <t>: SN: Para CTNR do Setor Público quando o sistema nacional está aprovado para o método associado à aquisição.</t>
    </r>
  </si>
  <si>
    <t>Ex-Ante</t>
  </si>
  <si>
    <r>
      <rPr>
        <b/>
        <vertAlign val="superscript"/>
        <sz val="12"/>
        <rFont val="Times New Roman"/>
        <family val="1"/>
      </rPr>
      <t xml:space="preserve">(2) </t>
    </r>
    <r>
      <rPr>
        <b/>
        <u/>
        <sz val="12"/>
        <rFont val="Times New Roman"/>
        <family val="1"/>
      </rPr>
      <t>Consultores Individuais</t>
    </r>
    <r>
      <rPr>
        <sz val="12"/>
        <rFont val="Times New Roman"/>
        <family val="1"/>
      </rPr>
      <t>: CI: Seleção Baseada na Comparação de Qualificações de Consultores Individuais - 3 Currículos Vitae (3 CV) ; CD: Contratação Direta, SN: Sistema Nacional.</t>
    </r>
  </si>
  <si>
    <t>1.1.2</t>
  </si>
  <si>
    <t>1.2.1</t>
  </si>
  <si>
    <t>1.2.2</t>
  </si>
  <si>
    <t>Consultor Individual</t>
  </si>
  <si>
    <t>Consultoria Instrumentos Operativos</t>
  </si>
  <si>
    <t>COMPONENTE 3</t>
  </si>
  <si>
    <t>COMPONENTE 2</t>
  </si>
  <si>
    <t>COMPONENTE 1</t>
  </si>
  <si>
    <r>
      <t xml:space="preserve">País: </t>
    </r>
    <r>
      <rPr>
        <sz val="12"/>
        <rFont val="Times New Roman"/>
        <family val="1"/>
      </rPr>
      <t>Brasil</t>
    </r>
  </si>
  <si>
    <t>Componente Executado pelo BID</t>
  </si>
  <si>
    <t>BID contrata</t>
  </si>
  <si>
    <r>
      <t xml:space="preserve">Número da Cooperação Técnica: </t>
    </r>
    <r>
      <rPr>
        <sz val="12"/>
        <rFont val="Times New Roman"/>
        <family val="1"/>
      </rPr>
      <t>BR-T1321</t>
    </r>
  </si>
  <si>
    <r>
      <t xml:space="preserve">Setor Público ou  Privado: </t>
    </r>
    <r>
      <rPr>
        <sz val="12"/>
        <rFont val="Times New Roman"/>
        <family val="1"/>
      </rPr>
      <t xml:space="preserve"> Público</t>
    </r>
  </si>
  <si>
    <t>PLANO DE AQUISIÇÕES (PA)</t>
  </si>
  <si>
    <t>Período do Plano: 18 meses</t>
  </si>
  <si>
    <t xml:space="preserve">Montante limite para revisão Ex -post das aquisições: </t>
  </si>
  <si>
    <t>Serviços (montante em U$S): Todos</t>
  </si>
  <si>
    <t>Consultorias (montante em U$S): Todos</t>
  </si>
  <si>
    <t>Comentários</t>
  </si>
  <si>
    <t>Fonte de Financiamento e Percentual</t>
  </si>
  <si>
    <t>Revisão Técnica do Chefe de Equipe
(4)</t>
  </si>
  <si>
    <t>Revisão das Aquisições
 (3)</t>
  </si>
  <si>
    <t>Método de Aquisição
(2)</t>
  </si>
  <si>
    <t>Custo Estimado da Aquisição      (US$ x 1000)</t>
  </si>
  <si>
    <t>SBQC</t>
  </si>
  <si>
    <t>SQC</t>
  </si>
  <si>
    <t>Consultoria Avaliação Institucional</t>
  </si>
  <si>
    <t>Consultoria Avaliação Financiera</t>
  </si>
  <si>
    <t>Consultoria Desenho do Piloto de Residuos Sólidos</t>
  </si>
  <si>
    <t>Consultor Individual para preparar o Relatório Final do Projeto</t>
  </si>
  <si>
    <t>Consultoria Planejamento Operacional</t>
  </si>
  <si>
    <t>Auditoria Independente</t>
  </si>
  <si>
    <t>bid</t>
  </si>
  <si>
    <t>local</t>
  </si>
  <si>
    <t>SIMULAÇÃO</t>
  </si>
  <si>
    <t>PROPOSTA DE ALTERAÇÃO</t>
  </si>
  <si>
    <t>%</t>
  </si>
  <si>
    <t>R$</t>
  </si>
  <si>
    <r>
      <t>Elaboração de  Programas de Fortalecimento Institucional</t>
    </r>
    <r>
      <rPr>
        <b/>
        <sz val="12"/>
        <rFont val="Times New Roman"/>
        <family val="1"/>
      </rPr>
      <t xml:space="preserve"> (5)</t>
    </r>
  </si>
  <si>
    <r>
      <t xml:space="preserve">Consultores para apoiar à UPP </t>
    </r>
    <r>
      <rPr>
        <b/>
        <sz val="12"/>
        <rFont val="Times New Roman"/>
        <family val="1"/>
      </rPr>
      <t>(7)</t>
    </r>
  </si>
  <si>
    <r>
      <t>(6)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Preparar diretrizes para atualização do plano de saneamento básico</t>
    </r>
    <r>
      <rPr>
        <sz val="12"/>
        <rFont val="Times New Roman"/>
        <family val="1"/>
      </rPr>
      <t xml:space="preserve">: Neste item foi feito o remanejamento total do valor proposto. Considerando a contratação de um consultor para apoiar a UPP na área de saneamento, os US$ 20 mil previsto passam a integrar o item "Consultores para apoiar a UPP", sendo incluída na contratação deste consultor a tarefa de definir tais diretrizes. </t>
    </r>
  </si>
  <si>
    <r>
      <t>(5)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Elaboração de Programas de Fortalecimento Institucional</t>
    </r>
    <r>
      <rPr>
        <sz val="12"/>
        <rFont val="Times New Roman"/>
        <family val="1"/>
      </rPr>
      <t xml:space="preserve">: Neste item foi feito um remanejamento do valor proposto. Dos US$ 100 mil previstos, foram relocados US$ 30 mil para o item "Consultores para apoiar à UPP ". O entendimento dos membros da UPP, após avaliação do TDR de Fortalecimento Institucional, é de que US$ 70 mil é suficiente para garantir o objetivo.   </t>
    </r>
  </si>
  <si>
    <t>Data Estimada do Anúncio da Aquisição ou do Início da Contratação</t>
  </si>
  <si>
    <t>2.1.1</t>
  </si>
  <si>
    <t>2.1.2</t>
  </si>
  <si>
    <t>Ambiental</t>
  </si>
  <si>
    <t>Social</t>
  </si>
  <si>
    <t>Sim</t>
  </si>
  <si>
    <r>
      <t xml:space="preserve">Nome do Projeto: </t>
    </r>
    <r>
      <rPr>
        <sz val="12"/>
        <rFont val="Times New Roman"/>
        <family val="1"/>
      </rPr>
      <t xml:space="preserve">Apoio para a Preparação do </t>
    </r>
    <r>
      <rPr>
        <sz val="12"/>
        <color rgb="FF0070C0"/>
        <rFont val="Times New Roman"/>
        <family val="1"/>
      </rPr>
      <t>“Programa de Saneamento Ambiental e de Urbanização do Subúrbio de Salvador: 1ª Etapa - Novo Mané Dendê”</t>
    </r>
  </si>
  <si>
    <t xml:space="preserve">Elaboração do Plano Geral de Intervenções, Análises de Viabilidade e Projeto Básico do Programa de Saneamento Ambiental e Urbanização da Bacia do Rio Mané Dendê </t>
  </si>
  <si>
    <r>
      <t xml:space="preserve">Agência Executora (AE): </t>
    </r>
    <r>
      <rPr>
        <sz val="12"/>
        <rFont val="Times New Roman"/>
        <family val="1"/>
      </rPr>
      <t>Municípiode Salvador por meio da</t>
    </r>
    <r>
      <rPr>
        <sz val="12"/>
        <color rgb="FF0070C0"/>
        <rFont val="Times New Roman"/>
        <family val="1"/>
      </rPr>
      <t xml:space="preserve"> </t>
    </r>
    <r>
      <rPr>
        <sz val="12"/>
        <rFont val="Times New Roman"/>
        <family val="1"/>
      </rPr>
      <t>Fundação Mário Leal Ferreira.</t>
    </r>
  </si>
  <si>
    <t>1.1</t>
  </si>
  <si>
    <t>1.2</t>
  </si>
  <si>
    <t>2.1</t>
  </si>
  <si>
    <t>2.2</t>
  </si>
  <si>
    <t>3.1</t>
  </si>
  <si>
    <t>3.2</t>
  </si>
  <si>
    <t>3.2.1</t>
  </si>
  <si>
    <t>4.1</t>
  </si>
  <si>
    <t xml:space="preserve">Revisto por: </t>
  </si>
  <si>
    <t>BID</t>
  </si>
  <si>
    <t>PMS</t>
  </si>
  <si>
    <t>Sub-Total Comp 1</t>
  </si>
  <si>
    <t>Sub-Total Comp 2</t>
  </si>
  <si>
    <t>Sub-Total Comp 3</t>
  </si>
  <si>
    <t>Total Geral</t>
  </si>
  <si>
    <t xml:space="preserve">Valores do PA inicial </t>
  </si>
  <si>
    <t>Valores atuais propostos</t>
  </si>
  <si>
    <t>MEMÓRIA DE CÁLCULO DAS ALTERAÇÕES</t>
  </si>
  <si>
    <t xml:space="preserve">1. Valor da Contrato de Elaboração de Projeto: </t>
  </si>
  <si>
    <t>2. Valor da Retirada da Viabilidade Sócioeconomico (economista)</t>
  </si>
  <si>
    <t>Em dolar</t>
  </si>
  <si>
    <t>Total (1-2) =</t>
  </si>
  <si>
    <r>
      <t>(7)</t>
    </r>
    <r>
      <rPr>
        <sz val="12"/>
        <rFont val="Times New Roman"/>
        <family val="1"/>
      </rPr>
      <t xml:space="preserve">  </t>
    </r>
    <r>
      <rPr>
        <b/>
        <u/>
        <sz val="12"/>
        <rFont val="Times New Roman"/>
        <family val="1"/>
      </rPr>
      <t>Consultores para apoiar a UPP</t>
    </r>
    <r>
      <rPr>
        <sz val="12"/>
        <rFont val="Times New Roman"/>
        <family val="1"/>
      </rPr>
      <t>: Neste item, houve o acréscimo de US$ 30 mil, conforme explicam as notas 5 e 6. Com o valor anterior, US$ 120 mil, foram contratados três consultores de apoio à UPP: um consultor socioambiental por 09 meses; um consultor de saneamento por 12 meses; e um consultor de urbanização, por 15 meses. Com o acréscimo de US$ 30 mil será contratado o Consultor da área Social e Reassentamento para apoiar a UPP por 9 meses.</t>
    </r>
  </si>
  <si>
    <t>Versão: 17/03/2017</t>
  </si>
  <si>
    <t>Data: 17/03/2017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</si>
</sst>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R$&quot;\ #,##0;\-&quot;R$&quot;\ #,##0"/>
    <numFmt numFmtId="43" formatCode="_-* #,##0.00_-;\-* #,##0.00_-;_-* &quot;-&quot;??_-;_-@_-"/>
    <numFmt numFmtId="164" formatCode="_-* #,##0_-;\-* #,##0_-;_-* &quot;-&quot;??_-;_-@_-"/>
    <numFmt numFmtId="165" formatCode="&quot;R$&quot;\ #,##0.00"/>
  </numFmts>
  <fonts count="13" x14ac:knownFonts="1">
    <font>
      <sz val="10"/>
      <name val="Arial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b/>
      <vertAlign val="superscript"/>
      <sz val="12"/>
      <name val="Times New Roman"/>
      <family val="1"/>
    </font>
    <font>
      <b/>
      <u/>
      <sz val="12"/>
      <name val="Times New Roman"/>
      <family val="1"/>
    </font>
    <font>
      <sz val="12"/>
      <color rgb="FF0070C0"/>
      <name val="Times New Roman"/>
      <family val="1"/>
    </font>
    <font>
      <sz val="10"/>
      <name val="Arial"/>
    </font>
    <font>
      <b/>
      <sz val="14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5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3" borderId="4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25" xfId="0" applyFont="1" applyBorder="1"/>
    <xf numFmtId="0" fontId="4" fillId="0" borderId="1" xfId="0" applyFont="1" applyBorder="1"/>
    <xf numFmtId="0" fontId="3" fillId="0" borderId="1" xfId="0" applyFont="1" applyBorder="1"/>
    <xf numFmtId="0" fontId="3" fillId="0" borderId="25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9" xfId="0" applyFont="1" applyBorder="1" applyAlignment="1"/>
    <xf numFmtId="0" fontId="4" fillId="0" borderId="9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4" fillId="0" borderId="9" xfId="0" applyFont="1" applyBorder="1" applyAlignment="1"/>
    <xf numFmtId="0" fontId="4" fillId="0" borderId="0" xfId="0" applyFont="1"/>
    <xf numFmtId="0" fontId="3" fillId="0" borderId="1" xfId="0" applyFont="1" applyBorder="1" applyAlignment="1">
      <alignment horizontal="center"/>
    </xf>
    <xf numFmtId="17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7" fontId="3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/>
    </xf>
    <xf numFmtId="3" fontId="3" fillId="0" borderId="9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3" borderId="20" xfId="0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3" fillId="3" borderId="19" xfId="0" applyFont="1" applyFill="1" applyBorder="1" applyAlignment="1">
      <alignment horizontal="left"/>
    </xf>
    <xf numFmtId="0" fontId="4" fillId="0" borderId="21" xfId="0" applyFont="1" applyBorder="1" applyAlignment="1">
      <alignment horizontal="left" vertical="center"/>
    </xf>
    <xf numFmtId="0" fontId="4" fillId="0" borderId="21" xfId="0" applyFont="1" applyBorder="1" applyAlignment="1">
      <alignment horizontal="left"/>
    </xf>
    <xf numFmtId="0" fontId="3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/>
    </xf>
    <xf numFmtId="17" fontId="3" fillId="0" borderId="1" xfId="0" applyNumberFormat="1" applyFont="1" applyFill="1" applyBorder="1" applyAlignment="1">
      <alignment horizontal="center" vertical="center"/>
    </xf>
    <xf numFmtId="0" fontId="3" fillId="0" borderId="21" xfId="0" applyFont="1" applyBorder="1" applyAlignment="1">
      <alignment horizontal="left"/>
    </xf>
    <xf numFmtId="164" fontId="3" fillId="0" borderId="0" xfId="1" applyNumberFormat="1" applyFont="1"/>
    <xf numFmtId="164" fontId="4" fillId="6" borderId="33" xfId="1" applyNumberFormat="1" applyFont="1" applyFill="1" applyBorder="1" applyAlignment="1">
      <alignment horizontal="center" vertical="center" wrapText="1"/>
    </xf>
    <xf numFmtId="164" fontId="4" fillId="6" borderId="25" xfId="1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164" fontId="10" fillId="7" borderId="33" xfId="1" applyNumberFormat="1" applyFont="1" applyFill="1" applyBorder="1"/>
    <xf numFmtId="164" fontId="10" fillId="7" borderId="25" xfId="1" applyNumberFormat="1" applyFont="1" applyFill="1" applyBorder="1"/>
    <xf numFmtId="164" fontId="10" fillId="8" borderId="33" xfId="1" applyNumberFormat="1" applyFont="1" applyFill="1" applyBorder="1"/>
    <xf numFmtId="164" fontId="10" fillId="8" borderId="25" xfId="1" applyNumberFormat="1" applyFont="1" applyFill="1" applyBorder="1"/>
    <xf numFmtId="0" fontId="3" fillId="0" borderId="9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164" fontId="4" fillId="5" borderId="1" xfId="1" applyNumberFormat="1" applyFont="1" applyFill="1" applyBorder="1"/>
    <xf numFmtId="164" fontId="4" fillId="6" borderId="1" xfId="1" applyNumberFormat="1" applyFont="1" applyFill="1" applyBorder="1"/>
    <xf numFmtId="164" fontId="3" fillId="5" borderId="1" xfId="1" applyNumberFormat="1" applyFont="1" applyFill="1" applyBorder="1" applyAlignment="1">
      <alignment vertical="center"/>
    </xf>
    <xf numFmtId="164" fontId="3" fillId="6" borderId="1" xfId="1" applyNumberFormat="1" applyFont="1" applyFill="1" applyBorder="1" applyAlignment="1">
      <alignment vertical="center"/>
    </xf>
    <xf numFmtId="164" fontId="3" fillId="5" borderId="1" xfId="1" applyNumberFormat="1" applyFont="1" applyFill="1" applyBorder="1"/>
    <xf numFmtId="164" fontId="3" fillId="6" borderId="1" xfId="1" applyNumberFormat="1" applyFont="1" applyFill="1" applyBorder="1"/>
    <xf numFmtId="164" fontId="4" fillId="5" borderId="1" xfId="1" applyNumberFormat="1" applyFont="1" applyFill="1" applyBorder="1" applyAlignment="1">
      <alignment vertical="center"/>
    </xf>
    <xf numFmtId="164" fontId="4" fillId="6" borderId="1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/>
    <xf numFmtId="0" fontId="3" fillId="0" borderId="0" xfId="0" applyFont="1" applyFill="1" applyBorder="1"/>
    <xf numFmtId="0" fontId="3" fillId="0" borderId="18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left"/>
    </xf>
    <xf numFmtId="164" fontId="4" fillId="5" borderId="31" xfId="1" applyNumberFormat="1" applyFont="1" applyFill="1" applyBorder="1" applyAlignment="1">
      <alignment horizontal="center" vertical="center" wrapText="1"/>
    </xf>
    <xf numFmtId="164" fontId="4" fillId="5" borderId="25" xfId="1" applyNumberFormat="1" applyFont="1" applyFill="1" applyBorder="1" applyAlignment="1">
      <alignment horizontal="center" vertical="center"/>
    </xf>
    <xf numFmtId="165" fontId="0" fillId="0" borderId="0" xfId="0" applyNumberFormat="1"/>
    <xf numFmtId="0" fontId="0" fillId="0" borderId="0" xfId="0" applyAlignment="1">
      <alignment horizontal="left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right"/>
    </xf>
    <xf numFmtId="165" fontId="12" fillId="0" borderId="0" xfId="0" applyNumberFormat="1" applyFont="1"/>
    <xf numFmtId="0" fontId="4" fillId="3" borderId="30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5" fillId="0" borderId="17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7" xfId="0" applyFont="1" applyBorder="1" applyAlignment="1"/>
    <xf numFmtId="0" fontId="3" fillId="0" borderId="9" xfId="0" applyFont="1" applyBorder="1" applyAlignment="1"/>
    <xf numFmtId="0" fontId="3" fillId="0" borderId="8" xfId="0" applyFont="1" applyBorder="1" applyAlignment="1"/>
    <xf numFmtId="0" fontId="4" fillId="3" borderId="19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vertical="center"/>
    </xf>
    <xf numFmtId="0" fontId="3" fillId="3" borderId="23" xfId="0" applyFont="1" applyFill="1" applyBorder="1" applyAlignment="1">
      <alignment vertical="center"/>
    </xf>
    <xf numFmtId="0" fontId="4" fillId="3" borderId="15" xfId="0" applyFont="1" applyFill="1" applyBorder="1" applyAlignment="1"/>
    <xf numFmtId="0" fontId="4" fillId="3" borderId="5" xfId="0" applyFont="1" applyFill="1" applyBorder="1" applyAlignment="1"/>
    <xf numFmtId="0" fontId="3" fillId="3" borderId="5" xfId="0" applyFont="1" applyFill="1" applyBorder="1" applyAlignment="1"/>
    <xf numFmtId="0" fontId="3" fillId="3" borderId="16" xfId="0" applyFont="1" applyFill="1" applyBorder="1" applyAlignment="1"/>
    <xf numFmtId="0" fontId="1" fillId="2" borderId="28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4" fillId="3" borderId="27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5" fillId="0" borderId="22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26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3" fillId="0" borderId="31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5" fillId="0" borderId="26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4" fillId="3" borderId="5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164" fontId="4" fillId="6" borderId="31" xfId="1" applyNumberFormat="1" applyFont="1" applyFill="1" applyBorder="1" applyAlignment="1">
      <alignment horizontal="center" vertical="center" wrapText="1"/>
    </xf>
    <xf numFmtId="164" fontId="4" fillId="6" borderId="25" xfId="1" applyNumberFormat="1" applyFont="1" applyFill="1" applyBorder="1" applyAlignment="1">
      <alignment horizontal="center" vertical="center" wrapText="1"/>
    </xf>
    <xf numFmtId="164" fontId="4" fillId="5" borderId="31" xfId="1" applyNumberFormat="1" applyFont="1" applyFill="1" applyBorder="1" applyAlignment="1">
      <alignment horizontal="center" vertical="center" wrapText="1"/>
    </xf>
    <xf numFmtId="164" fontId="4" fillId="5" borderId="25" xfId="1" applyNumberFormat="1" applyFont="1" applyFill="1" applyBorder="1" applyAlignment="1">
      <alignment horizontal="center" vertical="center" wrapText="1"/>
    </xf>
    <xf numFmtId="164" fontId="10" fillId="7" borderId="31" xfId="1" applyNumberFormat="1" applyFont="1" applyFill="1" applyBorder="1" applyAlignment="1"/>
    <xf numFmtId="164" fontId="10" fillId="7" borderId="33" xfId="1" applyNumberFormat="1" applyFont="1" applyFill="1" applyBorder="1" applyAlignment="1"/>
    <xf numFmtId="164" fontId="10" fillId="7" borderId="34" xfId="1" applyNumberFormat="1" applyFont="1" applyFill="1" applyBorder="1" applyAlignment="1"/>
    <xf numFmtId="164" fontId="10" fillId="7" borderId="25" xfId="1" applyNumberFormat="1" applyFont="1" applyFill="1" applyBorder="1" applyAlignment="1"/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5" fontId="4" fillId="6" borderId="1" xfId="1" applyNumberFormat="1" applyFont="1" applyFill="1" applyBorder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tabSelected="1" zoomScale="70" zoomScaleNormal="70" workbookViewId="0">
      <selection activeCell="D17" sqref="D17"/>
    </sheetView>
  </sheetViews>
  <sheetFormatPr defaultColWidth="9.140625" defaultRowHeight="15.75" x14ac:dyDescent="0.25"/>
  <cols>
    <col min="1" max="1" width="2.42578125" style="1" customWidth="1"/>
    <col min="2" max="2" width="9" style="41" customWidth="1"/>
    <col min="3" max="3" width="9.140625" style="1" customWidth="1"/>
    <col min="4" max="4" width="36.85546875" style="1" customWidth="1"/>
    <col min="5" max="5" width="15.42578125" style="1" customWidth="1"/>
    <col min="6" max="6" width="12.5703125" style="1" customWidth="1"/>
    <col min="7" max="7" width="19.140625" style="1" customWidth="1"/>
    <col min="8" max="8" width="10.5703125" style="1" customWidth="1"/>
    <col min="9" max="9" width="10.85546875" style="1" customWidth="1"/>
    <col min="10" max="10" width="20.5703125" style="1" customWidth="1"/>
    <col min="11" max="11" width="11.7109375" style="1" customWidth="1"/>
    <col min="12" max="12" width="27.140625" style="2" customWidth="1"/>
    <col min="13" max="16" width="12.5703125" style="49" customWidth="1"/>
    <col min="17" max="18" width="13" style="1" hidden="1" customWidth="1"/>
    <col min="19" max="20" width="9.140625" style="1" hidden="1" customWidth="1"/>
    <col min="21" max="16384" width="9.140625" style="1"/>
  </cols>
  <sheetData>
    <row r="1" spans="1:21" ht="20.25" customHeight="1" x14ac:dyDescent="0.25">
      <c r="B1" s="41" t="s">
        <v>101</v>
      </c>
      <c r="J1" s="15" t="s">
        <v>3</v>
      </c>
    </row>
    <row r="2" spans="1:21" ht="20.25" customHeight="1" x14ac:dyDescent="0.25">
      <c r="J2" s="15" t="s">
        <v>4</v>
      </c>
    </row>
    <row r="3" spans="1:21" ht="22.5" customHeight="1" thickBot="1" x14ac:dyDescent="0.3"/>
    <row r="4" spans="1:21" ht="21" customHeight="1" x14ac:dyDescent="0.25">
      <c r="B4" s="87" t="s">
        <v>40</v>
      </c>
      <c r="C4" s="88"/>
      <c r="D4" s="89"/>
      <c r="E4" s="88"/>
      <c r="F4" s="88"/>
      <c r="G4" s="88"/>
      <c r="H4" s="88"/>
      <c r="I4" s="88"/>
      <c r="J4" s="88"/>
      <c r="K4" s="88"/>
      <c r="L4" s="90"/>
    </row>
    <row r="5" spans="1:21" ht="48" customHeight="1" x14ac:dyDescent="0.25">
      <c r="B5" s="104" t="s">
        <v>35</v>
      </c>
      <c r="C5" s="105"/>
      <c r="D5" s="106"/>
      <c r="E5" s="106"/>
      <c r="F5" s="107"/>
      <c r="G5" s="121" t="s">
        <v>77</v>
      </c>
      <c r="H5" s="122"/>
      <c r="I5" s="122"/>
      <c r="J5" s="122"/>
      <c r="K5" s="135" t="s">
        <v>39</v>
      </c>
      <c r="L5" s="136"/>
    </row>
    <row r="6" spans="1:21" ht="48.75" customHeight="1" x14ac:dyDescent="0.25">
      <c r="B6" s="100" t="s">
        <v>38</v>
      </c>
      <c r="C6" s="101"/>
      <c r="D6" s="102"/>
      <c r="E6" s="102"/>
      <c r="F6" s="103"/>
      <c r="G6" s="84" t="s">
        <v>75</v>
      </c>
      <c r="H6" s="85"/>
      <c r="I6" s="85"/>
      <c r="J6" s="85"/>
      <c r="K6" s="85"/>
      <c r="L6" s="86"/>
    </row>
    <row r="7" spans="1:21" ht="21" customHeight="1" x14ac:dyDescent="0.25">
      <c r="B7" s="108" t="s">
        <v>41</v>
      </c>
      <c r="C7" s="109"/>
      <c r="D7" s="110"/>
      <c r="E7" s="110"/>
      <c r="F7" s="110"/>
      <c r="G7" s="110"/>
      <c r="H7" s="110"/>
      <c r="I7" s="110"/>
      <c r="J7" s="110"/>
      <c r="K7" s="110"/>
      <c r="L7" s="111"/>
    </row>
    <row r="8" spans="1:21" ht="22.5" customHeight="1" x14ac:dyDescent="0.25">
      <c r="A8" s="1" t="s">
        <v>0</v>
      </c>
      <c r="B8" s="76" t="s">
        <v>42</v>
      </c>
      <c r="C8" s="71"/>
      <c r="D8" s="72"/>
      <c r="E8" s="73" t="s">
        <v>43</v>
      </c>
      <c r="F8" s="74"/>
      <c r="G8" s="74"/>
      <c r="H8" s="74"/>
      <c r="I8" s="72" t="s">
        <v>44</v>
      </c>
      <c r="J8" s="74"/>
      <c r="K8" s="74"/>
      <c r="L8" s="75"/>
    </row>
    <row r="9" spans="1:21" ht="12" customHeight="1" x14ac:dyDescent="0.25">
      <c r="B9" s="42"/>
      <c r="C9" s="3"/>
      <c r="D9" s="3"/>
      <c r="E9" s="3"/>
      <c r="F9" s="3"/>
      <c r="G9" s="3"/>
      <c r="H9" s="3"/>
      <c r="I9" s="3"/>
      <c r="J9" s="3"/>
      <c r="K9" s="3"/>
      <c r="L9" s="38"/>
    </row>
    <row r="10" spans="1:21" s="2" customFormat="1" ht="53.25" customHeight="1" x14ac:dyDescent="0.25">
      <c r="B10" s="112" t="s">
        <v>5</v>
      </c>
      <c r="C10" s="151" t="s">
        <v>2</v>
      </c>
      <c r="D10" s="114" t="s">
        <v>7</v>
      </c>
      <c r="E10" s="116" t="s">
        <v>50</v>
      </c>
      <c r="F10" s="116" t="s">
        <v>49</v>
      </c>
      <c r="G10" s="116" t="s">
        <v>48</v>
      </c>
      <c r="H10" s="116" t="s">
        <v>46</v>
      </c>
      <c r="I10" s="116"/>
      <c r="J10" s="114" t="s">
        <v>69</v>
      </c>
      <c r="K10" s="116" t="s">
        <v>47</v>
      </c>
      <c r="L10" s="137" t="s">
        <v>45</v>
      </c>
      <c r="M10" s="145" t="s">
        <v>93</v>
      </c>
      <c r="N10" s="146"/>
      <c r="O10" s="143" t="s">
        <v>94</v>
      </c>
      <c r="P10" s="144"/>
      <c r="Q10" s="127" t="s">
        <v>61</v>
      </c>
      <c r="R10" s="127"/>
      <c r="S10" s="127"/>
      <c r="T10" s="127"/>
    </row>
    <row r="11" spans="1:21" ht="27.75" customHeight="1" x14ac:dyDescent="0.25">
      <c r="B11" s="113"/>
      <c r="C11" s="152"/>
      <c r="D11" s="115"/>
      <c r="E11" s="114"/>
      <c r="F11" s="114"/>
      <c r="G11" s="114"/>
      <c r="H11" s="4" t="s">
        <v>21</v>
      </c>
      <c r="I11" s="4" t="s">
        <v>22</v>
      </c>
      <c r="J11" s="115"/>
      <c r="K11" s="114"/>
      <c r="L11" s="138"/>
      <c r="M11" s="77" t="s">
        <v>87</v>
      </c>
      <c r="N11" s="78" t="s">
        <v>88</v>
      </c>
      <c r="O11" s="50" t="s">
        <v>87</v>
      </c>
      <c r="P11" s="51" t="s">
        <v>88</v>
      </c>
      <c r="Q11" s="29" t="s">
        <v>59</v>
      </c>
      <c r="R11" s="29" t="s">
        <v>60</v>
      </c>
      <c r="S11" s="128" t="s">
        <v>62</v>
      </c>
      <c r="T11" s="129"/>
    </row>
    <row r="12" spans="1:21" ht="21" customHeight="1" x14ac:dyDescent="0.25">
      <c r="B12" s="43">
        <v>1</v>
      </c>
      <c r="C12" s="5"/>
      <c r="D12" s="6" t="s">
        <v>34</v>
      </c>
      <c r="E12" s="23">
        <f>SUM(E14:E19)</f>
        <v>775</v>
      </c>
      <c r="F12" s="16"/>
      <c r="G12" s="7"/>
      <c r="H12" s="16"/>
      <c r="I12" s="16"/>
      <c r="J12" s="17"/>
      <c r="K12" s="7"/>
      <c r="L12" s="58"/>
      <c r="M12" s="63">
        <f>SUM(M14:M19)</f>
        <v>410</v>
      </c>
      <c r="N12" s="63">
        <f>SUM(N14:N19)</f>
        <v>350</v>
      </c>
      <c r="O12" s="153">
        <f>SUM(O14:O19)</f>
        <v>410.4</v>
      </c>
      <c r="P12" s="153">
        <f>SUM(P14:P19)</f>
        <v>364.6</v>
      </c>
      <c r="Q12" s="130" t="s">
        <v>64</v>
      </c>
      <c r="R12" s="130" t="s">
        <v>64</v>
      </c>
      <c r="S12" s="130" t="s">
        <v>63</v>
      </c>
      <c r="T12" s="130" t="s">
        <v>63</v>
      </c>
      <c r="U12" s="15" t="s">
        <v>89</v>
      </c>
    </row>
    <row r="13" spans="1:21" x14ac:dyDescent="0.25">
      <c r="B13" s="44" t="s">
        <v>78</v>
      </c>
      <c r="C13" s="8"/>
      <c r="D13" s="6" t="s">
        <v>8</v>
      </c>
      <c r="E13" s="23"/>
      <c r="F13" s="18"/>
      <c r="G13" s="6"/>
      <c r="H13" s="16"/>
      <c r="I13" s="16"/>
      <c r="J13" s="17"/>
      <c r="K13" s="6"/>
      <c r="L13" s="59"/>
      <c r="M13" s="63"/>
      <c r="N13" s="63"/>
      <c r="O13" s="64"/>
      <c r="P13" s="64"/>
      <c r="Q13" s="131"/>
      <c r="R13" s="131"/>
      <c r="S13" s="131"/>
      <c r="T13" s="131"/>
      <c r="U13" s="15"/>
    </row>
    <row r="14" spans="1:21" s="34" customFormat="1" ht="78.75" customHeight="1" x14ac:dyDescent="0.2">
      <c r="B14" s="45" t="s">
        <v>20</v>
      </c>
      <c r="C14" s="36"/>
      <c r="D14" s="39" t="s">
        <v>76</v>
      </c>
      <c r="E14" s="24">
        <v>535</v>
      </c>
      <c r="F14" s="19" t="s">
        <v>51</v>
      </c>
      <c r="G14" s="19" t="s">
        <v>25</v>
      </c>
      <c r="H14" s="32">
        <v>61.5</v>
      </c>
      <c r="I14" s="32">
        <v>38.5</v>
      </c>
      <c r="J14" s="47">
        <v>42583</v>
      </c>
      <c r="K14" s="19" t="s">
        <v>74</v>
      </c>
      <c r="L14" s="60"/>
      <c r="M14" s="65">
        <v>330</v>
      </c>
      <c r="N14" s="65">
        <v>220</v>
      </c>
      <c r="O14" s="66">
        <v>330</v>
      </c>
      <c r="P14" s="66">
        <v>205</v>
      </c>
      <c r="Q14" s="35">
        <f>E14*S14/100</f>
        <v>321</v>
      </c>
      <c r="R14" s="19">
        <f>E14*T14/100</f>
        <v>214</v>
      </c>
      <c r="S14" s="40">
        <v>60</v>
      </c>
      <c r="T14" s="40">
        <v>40</v>
      </c>
    </row>
    <row r="15" spans="1:21" s="34" customFormat="1" ht="33" customHeight="1" x14ac:dyDescent="0.2">
      <c r="B15" s="45" t="s">
        <v>27</v>
      </c>
      <c r="C15" s="36"/>
      <c r="D15" s="39" t="s">
        <v>65</v>
      </c>
      <c r="E15" s="25">
        <v>70</v>
      </c>
      <c r="F15" s="30" t="s">
        <v>52</v>
      </c>
      <c r="G15" s="19" t="s">
        <v>25</v>
      </c>
      <c r="H15" s="32">
        <v>72</v>
      </c>
      <c r="I15" s="32">
        <v>28</v>
      </c>
      <c r="J15" s="47">
        <v>42491</v>
      </c>
      <c r="K15" s="19" t="s">
        <v>74</v>
      </c>
      <c r="L15" s="60"/>
      <c r="M15" s="65">
        <v>50</v>
      </c>
      <c r="N15" s="65">
        <v>20</v>
      </c>
      <c r="O15" s="66">
        <f>E15*H15/100</f>
        <v>50.4</v>
      </c>
      <c r="P15" s="66">
        <f>I15*E15/100</f>
        <v>19.600000000000001</v>
      </c>
      <c r="Q15" s="35">
        <f>E15*S15/100</f>
        <v>50.4</v>
      </c>
      <c r="R15" s="19">
        <f>E15*T15/100</f>
        <v>19.600000000000001</v>
      </c>
      <c r="S15" s="40">
        <v>72</v>
      </c>
      <c r="T15" s="40">
        <v>28</v>
      </c>
    </row>
    <row r="16" spans="1:21" ht="23.25" customHeight="1" x14ac:dyDescent="0.25">
      <c r="B16" s="44" t="s">
        <v>79</v>
      </c>
      <c r="C16" s="8"/>
      <c r="D16" s="6" t="s">
        <v>30</v>
      </c>
      <c r="E16" s="26"/>
      <c r="F16" s="20"/>
      <c r="G16" s="21"/>
      <c r="H16" s="19"/>
      <c r="I16" s="19"/>
      <c r="J16" s="47"/>
      <c r="K16" s="20"/>
      <c r="L16" s="59"/>
      <c r="M16" s="67"/>
      <c r="N16" s="67"/>
      <c r="O16" s="68"/>
      <c r="P16" s="68"/>
      <c r="Q16" s="7"/>
      <c r="R16" s="16"/>
      <c r="S16" s="7"/>
      <c r="T16" s="7"/>
    </row>
    <row r="17" spans="2:21" s="34" customFormat="1" ht="27" customHeight="1" x14ac:dyDescent="0.2">
      <c r="B17" s="45" t="s">
        <v>28</v>
      </c>
      <c r="C17" s="36"/>
      <c r="D17" s="39" t="s">
        <v>66</v>
      </c>
      <c r="E17" s="25">
        <v>150</v>
      </c>
      <c r="F17" s="19" t="s">
        <v>23</v>
      </c>
      <c r="G17" s="19" t="s">
        <v>6</v>
      </c>
      <c r="H17" s="32">
        <v>20</v>
      </c>
      <c r="I17" s="32">
        <v>80</v>
      </c>
      <c r="J17" s="47">
        <v>42461</v>
      </c>
      <c r="K17" s="19" t="s">
        <v>74</v>
      </c>
      <c r="L17" s="61"/>
      <c r="M17" s="65">
        <v>30</v>
      </c>
      <c r="N17" s="65">
        <v>90</v>
      </c>
      <c r="O17" s="66">
        <f>E17*H17/100</f>
        <v>30</v>
      </c>
      <c r="P17" s="66">
        <f>I17*E17/100</f>
        <v>120</v>
      </c>
      <c r="Q17" s="35">
        <f>E17*S17/100</f>
        <v>37.5</v>
      </c>
      <c r="R17" s="19">
        <f>E17*T17/100</f>
        <v>112.5</v>
      </c>
      <c r="S17" s="40">
        <v>25</v>
      </c>
      <c r="T17" s="40">
        <v>75</v>
      </c>
    </row>
    <row r="18" spans="2:21" s="34" customFormat="1" ht="35.25" customHeight="1" x14ac:dyDescent="0.2">
      <c r="B18" s="45" t="s">
        <v>29</v>
      </c>
      <c r="C18" s="36"/>
      <c r="D18" s="39" t="s">
        <v>56</v>
      </c>
      <c r="E18" s="24">
        <v>10</v>
      </c>
      <c r="F18" s="19" t="s">
        <v>23</v>
      </c>
      <c r="G18" s="19" t="s">
        <v>6</v>
      </c>
      <c r="H18" s="19">
        <v>0</v>
      </c>
      <c r="I18" s="19">
        <v>100</v>
      </c>
      <c r="J18" s="22">
        <v>42856</v>
      </c>
      <c r="K18" s="19"/>
      <c r="L18" s="61"/>
      <c r="M18" s="65">
        <v>0</v>
      </c>
      <c r="N18" s="65">
        <v>10</v>
      </c>
      <c r="O18" s="66">
        <f t="shared" ref="O18:O19" si="0">E18*H18/100</f>
        <v>0</v>
      </c>
      <c r="P18" s="66">
        <f t="shared" ref="P18:P19" si="1">I18*E18/100</f>
        <v>10</v>
      </c>
      <c r="Q18" s="35"/>
      <c r="R18" s="19">
        <f>E18*I18/100</f>
        <v>10</v>
      </c>
      <c r="S18" s="35"/>
      <c r="T18" s="35"/>
    </row>
    <row r="19" spans="2:21" s="34" customFormat="1" ht="18.75" customHeight="1" x14ac:dyDescent="0.2">
      <c r="B19" s="45" t="s">
        <v>85</v>
      </c>
      <c r="C19" s="33"/>
      <c r="D19" s="39" t="s">
        <v>58</v>
      </c>
      <c r="E19" s="24">
        <v>10</v>
      </c>
      <c r="F19" s="19" t="s">
        <v>23</v>
      </c>
      <c r="G19" s="19" t="s">
        <v>25</v>
      </c>
      <c r="H19" s="19">
        <v>0</v>
      </c>
      <c r="I19" s="19">
        <v>100</v>
      </c>
      <c r="J19" s="22">
        <v>42856</v>
      </c>
      <c r="K19" s="19" t="s">
        <v>74</v>
      </c>
      <c r="L19" s="61"/>
      <c r="M19" s="65">
        <v>0</v>
      </c>
      <c r="N19" s="65">
        <v>10</v>
      </c>
      <c r="O19" s="66">
        <f t="shared" si="0"/>
        <v>0</v>
      </c>
      <c r="P19" s="66">
        <f t="shared" si="1"/>
        <v>10</v>
      </c>
      <c r="Q19" s="35"/>
      <c r="R19" s="19"/>
      <c r="S19" s="35"/>
      <c r="T19" s="35"/>
    </row>
    <row r="20" spans="2:21" s="34" customFormat="1" ht="33" customHeight="1" x14ac:dyDescent="0.25">
      <c r="B20" s="43">
        <v>2</v>
      </c>
      <c r="C20" s="36"/>
      <c r="D20" s="37" t="s">
        <v>33</v>
      </c>
      <c r="E20" s="26">
        <v>300</v>
      </c>
      <c r="F20" s="19"/>
      <c r="G20" s="19"/>
      <c r="H20" s="19"/>
      <c r="I20" s="19"/>
      <c r="J20" s="22"/>
      <c r="K20" s="19"/>
      <c r="L20" s="62" t="s">
        <v>36</v>
      </c>
      <c r="M20" s="69">
        <f>SUM(M21:M28)</f>
        <v>300</v>
      </c>
      <c r="N20" s="69">
        <f>SUM(N21:N28)</f>
        <v>0</v>
      </c>
      <c r="O20" s="70">
        <f>SUM(O21:O28)</f>
        <v>300</v>
      </c>
      <c r="P20" s="70">
        <f>SUM(P21:P28)</f>
        <v>0</v>
      </c>
      <c r="Q20" s="35"/>
      <c r="R20" s="19"/>
      <c r="S20" s="35"/>
      <c r="T20" s="35"/>
      <c r="U20" s="15" t="s">
        <v>90</v>
      </c>
    </row>
    <row r="21" spans="2:21" x14ac:dyDescent="0.25">
      <c r="B21" s="44" t="s">
        <v>80</v>
      </c>
      <c r="C21" s="5"/>
      <c r="D21" s="9" t="s">
        <v>8</v>
      </c>
      <c r="F21" s="19"/>
      <c r="G21" s="19"/>
      <c r="H21" s="19"/>
      <c r="I21" s="19"/>
      <c r="J21" s="22"/>
      <c r="K21" s="19"/>
      <c r="L21" s="58"/>
      <c r="M21" s="67"/>
      <c r="N21" s="67"/>
      <c r="O21" s="68"/>
      <c r="P21" s="68"/>
      <c r="Q21" s="7"/>
      <c r="R21" s="16"/>
      <c r="S21" s="7"/>
      <c r="T21" s="7"/>
    </row>
    <row r="22" spans="2:21" x14ac:dyDescent="0.25">
      <c r="B22" s="48" t="s">
        <v>70</v>
      </c>
      <c r="C22" s="8"/>
      <c r="D22" s="10" t="s">
        <v>72</v>
      </c>
      <c r="E22" s="24">
        <v>70</v>
      </c>
      <c r="F22" s="19" t="s">
        <v>52</v>
      </c>
      <c r="G22" s="19" t="s">
        <v>6</v>
      </c>
      <c r="H22" s="19">
        <v>100</v>
      </c>
      <c r="I22" s="19">
        <v>0</v>
      </c>
      <c r="J22" s="22">
        <v>42430</v>
      </c>
      <c r="K22" s="19"/>
      <c r="L22" s="58" t="s">
        <v>37</v>
      </c>
      <c r="M22" s="65">
        <v>70</v>
      </c>
      <c r="N22" s="65">
        <v>0</v>
      </c>
      <c r="O22" s="66">
        <f t="shared" ref="O22:O23" si="2">E22*H22/100</f>
        <v>70</v>
      </c>
      <c r="P22" s="66">
        <f t="shared" ref="P22:P23" si="3">I22*E22/100</f>
        <v>0</v>
      </c>
      <c r="Q22" s="7"/>
      <c r="R22" s="16"/>
      <c r="S22" s="7"/>
      <c r="T22" s="7"/>
    </row>
    <row r="23" spans="2:21" x14ac:dyDescent="0.25">
      <c r="B23" s="48" t="s">
        <v>71</v>
      </c>
      <c r="C23" s="8"/>
      <c r="D23" s="10" t="s">
        <v>73</v>
      </c>
      <c r="E23" s="24">
        <v>80</v>
      </c>
      <c r="F23" s="31" t="s">
        <v>52</v>
      </c>
      <c r="G23" s="19" t="s">
        <v>6</v>
      </c>
      <c r="H23" s="19">
        <v>100</v>
      </c>
      <c r="I23" s="19">
        <v>0</v>
      </c>
      <c r="J23" s="22">
        <v>42430</v>
      </c>
      <c r="K23" s="19"/>
      <c r="L23" s="58" t="s">
        <v>37</v>
      </c>
      <c r="M23" s="65">
        <v>80</v>
      </c>
      <c r="N23" s="65">
        <v>0</v>
      </c>
      <c r="O23" s="66">
        <f t="shared" si="2"/>
        <v>80</v>
      </c>
      <c r="P23" s="66">
        <f t="shared" si="3"/>
        <v>0</v>
      </c>
      <c r="Q23" s="7"/>
      <c r="R23" s="16"/>
      <c r="S23" s="7"/>
      <c r="T23" s="7"/>
    </row>
    <row r="24" spans="2:21" x14ac:dyDescent="0.25">
      <c r="B24" s="44" t="s">
        <v>81</v>
      </c>
      <c r="C24" s="5"/>
      <c r="D24" s="9" t="s">
        <v>30</v>
      </c>
      <c r="E24" s="24"/>
      <c r="F24" s="19"/>
      <c r="G24" s="19"/>
      <c r="H24" s="19"/>
      <c r="I24" s="19"/>
      <c r="J24" s="22"/>
      <c r="K24" s="19"/>
      <c r="L24" s="58"/>
      <c r="M24" s="67"/>
      <c r="N24" s="67"/>
      <c r="O24" s="68"/>
      <c r="P24" s="68"/>
      <c r="Q24" s="7"/>
      <c r="R24" s="16"/>
      <c r="S24" s="7"/>
      <c r="T24" s="7"/>
    </row>
    <row r="25" spans="2:21" s="34" customFormat="1" x14ac:dyDescent="0.2">
      <c r="B25" s="45" t="s">
        <v>16</v>
      </c>
      <c r="C25" s="36"/>
      <c r="D25" s="39" t="s">
        <v>57</v>
      </c>
      <c r="E25" s="24">
        <v>50</v>
      </c>
      <c r="F25" s="19" t="s">
        <v>23</v>
      </c>
      <c r="G25" s="19" t="s">
        <v>6</v>
      </c>
      <c r="H25" s="19">
        <v>100</v>
      </c>
      <c r="I25" s="19">
        <v>0</v>
      </c>
      <c r="J25" s="22">
        <v>42430</v>
      </c>
      <c r="K25" s="19"/>
      <c r="L25" s="61" t="s">
        <v>37</v>
      </c>
      <c r="M25" s="65">
        <v>50</v>
      </c>
      <c r="N25" s="65">
        <v>0</v>
      </c>
      <c r="O25" s="66">
        <f t="shared" ref="O25:O28" si="4">E25*H25/100</f>
        <v>50</v>
      </c>
      <c r="P25" s="66">
        <f t="shared" ref="P25:P28" si="5">I25*E25/100</f>
        <v>0</v>
      </c>
      <c r="Q25" s="35">
        <v>50</v>
      </c>
      <c r="R25" s="19"/>
      <c r="S25" s="35"/>
      <c r="T25" s="35"/>
    </row>
    <row r="26" spans="2:21" s="34" customFormat="1" x14ac:dyDescent="0.2">
      <c r="B26" s="45" t="s">
        <v>17</v>
      </c>
      <c r="C26" s="36"/>
      <c r="D26" s="39" t="s">
        <v>54</v>
      </c>
      <c r="E26" s="24">
        <v>25</v>
      </c>
      <c r="F26" s="19" t="s">
        <v>23</v>
      </c>
      <c r="G26" s="19" t="s">
        <v>6</v>
      </c>
      <c r="H26" s="19">
        <v>100</v>
      </c>
      <c r="I26" s="19">
        <v>0</v>
      </c>
      <c r="J26" s="22">
        <v>42430</v>
      </c>
      <c r="K26" s="19"/>
      <c r="L26" s="61" t="s">
        <v>37</v>
      </c>
      <c r="M26" s="65">
        <v>25</v>
      </c>
      <c r="N26" s="65">
        <v>0</v>
      </c>
      <c r="O26" s="66">
        <f t="shared" si="4"/>
        <v>25</v>
      </c>
      <c r="P26" s="66">
        <f t="shared" si="5"/>
        <v>0</v>
      </c>
      <c r="Q26" s="35">
        <v>25</v>
      </c>
      <c r="R26" s="19"/>
      <c r="S26" s="35"/>
      <c r="T26" s="35"/>
    </row>
    <row r="27" spans="2:21" s="34" customFormat="1" x14ac:dyDescent="0.2">
      <c r="B27" s="45" t="s">
        <v>18</v>
      </c>
      <c r="C27" s="36"/>
      <c r="D27" s="39" t="s">
        <v>53</v>
      </c>
      <c r="E27" s="24">
        <v>25</v>
      </c>
      <c r="F27" s="19" t="s">
        <v>23</v>
      </c>
      <c r="G27" s="19" t="s">
        <v>6</v>
      </c>
      <c r="H27" s="19">
        <v>100</v>
      </c>
      <c r="I27" s="19">
        <v>0</v>
      </c>
      <c r="J27" s="22">
        <v>42430</v>
      </c>
      <c r="K27" s="19"/>
      <c r="L27" s="61" t="s">
        <v>37</v>
      </c>
      <c r="M27" s="65">
        <v>25</v>
      </c>
      <c r="N27" s="65">
        <v>0</v>
      </c>
      <c r="O27" s="66">
        <f t="shared" si="4"/>
        <v>25</v>
      </c>
      <c r="P27" s="66">
        <f t="shared" si="5"/>
        <v>0</v>
      </c>
      <c r="Q27" s="35">
        <v>25</v>
      </c>
      <c r="R27" s="19"/>
      <c r="S27" s="35"/>
      <c r="T27" s="35"/>
    </row>
    <row r="28" spans="2:21" s="34" customFormat="1" x14ac:dyDescent="0.2">
      <c r="B28" s="45" t="s">
        <v>19</v>
      </c>
      <c r="C28" s="36"/>
      <c r="D28" s="39" t="s">
        <v>31</v>
      </c>
      <c r="E28" s="24">
        <v>50</v>
      </c>
      <c r="F28" s="19" t="s">
        <v>23</v>
      </c>
      <c r="G28" s="19" t="s">
        <v>6</v>
      </c>
      <c r="H28" s="19">
        <v>100</v>
      </c>
      <c r="I28" s="19">
        <v>0</v>
      </c>
      <c r="J28" s="22">
        <v>42430</v>
      </c>
      <c r="K28" s="19"/>
      <c r="L28" s="61" t="s">
        <v>37</v>
      </c>
      <c r="M28" s="65">
        <v>50</v>
      </c>
      <c r="N28" s="65">
        <v>0</v>
      </c>
      <c r="O28" s="66">
        <f t="shared" si="4"/>
        <v>50</v>
      </c>
      <c r="P28" s="66">
        <f t="shared" si="5"/>
        <v>0</v>
      </c>
      <c r="Q28" s="35">
        <v>50</v>
      </c>
      <c r="R28" s="19"/>
      <c r="S28" s="35"/>
      <c r="T28" s="35"/>
    </row>
    <row r="29" spans="2:21" s="34" customFormat="1" ht="34.5" customHeight="1" x14ac:dyDescent="0.25">
      <c r="B29" s="43">
        <v>3</v>
      </c>
      <c r="C29" s="33"/>
      <c r="D29" s="21" t="s">
        <v>32</v>
      </c>
      <c r="E29" s="26">
        <f>SUM(E32:E32)</f>
        <v>40</v>
      </c>
      <c r="F29" s="19"/>
      <c r="G29" s="19"/>
      <c r="H29" s="19"/>
      <c r="I29" s="19"/>
      <c r="J29" s="22"/>
      <c r="K29" s="19"/>
      <c r="L29" s="62" t="s">
        <v>36</v>
      </c>
      <c r="M29" s="69">
        <f>SUM(M30:M32)</f>
        <v>40</v>
      </c>
      <c r="N29" s="69">
        <f>SUM(N30:N32)</f>
        <v>0</v>
      </c>
      <c r="O29" s="70">
        <f>SUM(O30:O32)</f>
        <v>40</v>
      </c>
      <c r="P29" s="70">
        <f>SUM(P30:P32)</f>
        <v>0</v>
      </c>
      <c r="Q29" s="35"/>
      <c r="R29" s="19"/>
      <c r="S29" s="35"/>
      <c r="T29" s="35"/>
      <c r="U29" s="15" t="s">
        <v>91</v>
      </c>
    </row>
    <row r="30" spans="2:21" x14ac:dyDescent="0.25">
      <c r="B30" s="44" t="s">
        <v>82</v>
      </c>
      <c r="C30" s="5"/>
      <c r="D30" s="9" t="s">
        <v>8</v>
      </c>
      <c r="E30" s="26"/>
      <c r="F30" s="20"/>
      <c r="G30" s="20"/>
      <c r="H30" s="19"/>
      <c r="I30" s="19"/>
      <c r="J30" s="22"/>
      <c r="K30" s="19"/>
      <c r="L30" s="59"/>
      <c r="M30" s="67"/>
      <c r="N30" s="67"/>
      <c r="O30" s="68"/>
      <c r="P30" s="68"/>
      <c r="Q30" s="7"/>
      <c r="R30" s="16"/>
      <c r="S30" s="7"/>
      <c r="T30" s="7"/>
    </row>
    <row r="31" spans="2:21" x14ac:dyDescent="0.25">
      <c r="B31" s="44" t="s">
        <v>83</v>
      </c>
      <c r="C31" s="5"/>
      <c r="D31" s="6" t="s">
        <v>15</v>
      </c>
      <c r="E31" s="26"/>
      <c r="F31" s="20"/>
      <c r="G31" s="20"/>
      <c r="H31" s="19"/>
      <c r="I31" s="19"/>
      <c r="J31" s="22"/>
      <c r="K31" s="19"/>
      <c r="L31" s="59"/>
      <c r="M31" s="67"/>
      <c r="N31" s="67"/>
      <c r="O31" s="68"/>
      <c r="P31" s="68"/>
      <c r="Q31" s="7"/>
      <c r="R31" s="16"/>
      <c r="S31" s="7"/>
      <c r="T31" s="7"/>
    </row>
    <row r="32" spans="2:21" s="34" customFormat="1" ht="32.25" thickBot="1" x14ac:dyDescent="0.25">
      <c r="B32" s="45" t="s">
        <v>84</v>
      </c>
      <c r="C32" s="33"/>
      <c r="D32" s="39" t="s">
        <v>55</v>
      </c>
      <c r="E32" s="24">
        <v>40</v>
      </c>
      <c r="F32" s="19" t="s">
        <v>23</v>
      </c>
      <c r="G32" s="19" t="s">
        <v>6</v>
      </c>
      <c r="H32" s="19">
        <v>100</v>
      </c>
      <c r="I32" s="19">
        <v>0</v>
      </c>
      <c r="J32" s="22">
        <v>42430</v>
      </c>
      <c r="K32" s="19"/>
      <c r="L32" s="61" t="s">
        <v>37</v>
      </c>
      <c r="M32" s="65">
        <v>40</v>
      </c>
      <c r="N32" s="65"/>
      <c r="O32" s="66">
        <f t="shared" ref="O32" si="6">E32*H32/100</f>
        <v>40</v>
      </c>
      <c r="P32" s="66">
        <f t="shared" ref="P32" si="7">I32*E32/100</f>
        <v>0</v>
      </c>
      <c r="Q32" s="35">
        <v>40</v>
      </c>
      <c r="R32" s="19"/>
      <c r="S32" s="35"/>
      <c r="T32" s="35"/>
    </row>
    <row r="33" spans="2:21" ht="19.5" customHeight="1" thickBot="1" x14ac:dyDescent="0.35">
      <c r="B33" s="94" t="s">
        <v>1</v>
      </c>
      <c r="C33" s="95"/>
      <c r="D33" s="96"/>
      <c r="E33" s="27">
        <f>E12+E20+E29</f>
        <v>1115</v>
      </c>
      <c r="F33" s="97" t="s">
        <v>86</v>
      </c>
      <c r="G33" s="98"/>
      <c r="H33" s="99"/>
      <c r="I33" s="97" t="s">
        <v>102</v>
      </c>
      <c r="J33" s="98"/>
      <c r="K33" s="99"/>
      <c r="L33" s="52"/>
      <c r="M33" s="53">
        <f>M29+M20+M12</f>
        <v>750</v>
      </c>
      <c r="N33" s="54">
        <f>N29+N20+N12</f>
        <v>350</v>
      </c>
      <c r="O33" s="55">
        <f>O29+O20+O12</f>
        <v>750.4</v>
      </c>
      <c r="P33" s="56">
        <f>P29+P20+P12</f>
        <v>364.6</v>
      </c>
      <c r="U33" s="15" t="s">
        <v>92</v>
      </c>
    </row>
    <row r="34" spans="2:21" ht="19.5" customHeight="1" thickBot="1" x14ac:dyDescent="0.35">
      <c r="B34" s="46" t="s">
        <v>14</v>
      </c>
      <c r="C34" s="12"/>
      <c r="D34" s="13"/>
      <c r="E34" s="28"/>
      <c r="F34" s="14"/>
      <c r="G34" s="11"/>
      <c r="H34" s="11"/>
      <c r="I34" s="14"/>
      <c r="J34" s="11"/>
      <c r="K34" s="11"/>
      <c r="L34" s="57"/>
      <c r="M34" s="147">
        <f>M33+N33</f>
        <v>1100</v>
      </c>
      <c r="N34" s="148"/>
      <c r="O34" s="149">
        <f>O33+P33</f>
        <v>1115</v>
      </c>
      <c r="P34" s="150"/>
    </row>
    <row r="35" spans="2:21" ht="84.75" customHeight="1" thickBot="1" x14ac:dyDescent="0.3">
      <c r="B35" s="117" t="s">
        <v>9</v>
      </c>
      <c r="C35" s="118"/>
      <c r="D35" s="119"/>
      <c r="E35" s="119"/>
      <c r="F35" s="119"/>
      <c r="G35" s="119"/>
      <c r="H35" s="119"/>
      <c r="I35" s="119"/>
      <c r="J35" s="119"/>
      <c r="K35" s="119"/>
      <c r="L35" s="120"/>
    </row>
    <row r="36" spans="2:21" ht="24" customHeight="1" thickBot="1" x14ac:dyDescent="0.3">
      <c r="B36" s="91" t="s">
        <v>10</v>
      </c>
      <c r="C36" s="92"/>
      <c r="D36" s="92"/>
      <c r="E36" s="92"/>
      <c r="F36" s="92"/>
      <c r="G36" s="92"/>
      <c r="H36" s="92"/>
      <c r="I36" s="92"/>
      <c r="J36" s="92"/>
      <c r="K36" s="92"/>
      <c r="L36" s="93"/>
    </row>
    <row r="37" spans="2:21" ht="39" customHeight="1" thickBot="1" x14ac:dyDescent="0.3">
      <c r="B37" s="117" t="s">
        <v>11</v>
      </c>
      <c r="C37" s="118"/>
      <c r="D37" s="118"/>
      <c r="E37" s="118"/>
      <c r="F37" s="118"/>
      <c r="G37" s="118"/>
      <c r="H37" s="118"/>
      <c r="I37" s="118"/>
      <c r="J37" s="118"/>
      <c r="K37" s="118"/>
      <c r="L37" s="132"/>
    </row>
    <row r="38" spans="2:21" ht="24.75" customHeight="1" thickBot="1" x14ac:dyDescent="0.3">
      <c r="B38" s="133" t="s">
        <v>26</v>
      </c>
      <c r="C38" s="134"/>
      <c r="D38" s="119"/>
      <c r="E38" s="119"/>
      <c r="F38" s="119"/>
      <c r="G38" s="119"/>
      <c r="H38" s="119"/>
      <c r="I38" s="119"/>
      <c r="J38" s="119"/>
      <c r="K38" s="119"/>
      <c r="L38" s="120"/>
    </row>
    <row r="39" spans="2:21" ht="26.25" customHeight="1" thickBot="1" x14ac:dyDescent="0.3">
      <c r="B39" s="133" t="s">
        <v>24</v>
      </c>
      <c r="C39" s="134"/>
      <c r="D39" s="119"/>
      <c r="E39" s="119"/>
      <c r="F39" s="119"/>
      <c r="G39" s="119"/>
      <c r="H39" s="119"/>
      <c r="I39" s="119"/>
      <c r="J39" s="119"/>
      <c r="K39" s="119"/>
      <c r="L39" s="120"/>
    </row>
    <row r="40" spans="2:21" ht="53.1" customHeight="1" thickBot="1" x14ac:dyDescent="0.3">
      <c r="B40" s="139" t="s">
        <v>12</v>
      </c>
      <c r="C40" s="140"/>
      <c r="D40" s="141"/>
      <c r="E40" s="141"/>
      <c r="F40" s="141"/>
      <c r="G40" s="141"/>
      <c r="H40" s="141"/>
      <c r="I40" s="141"/>
      <c r="J40" s="141"/>
      <c r="K40" s="141"/>
      <c r="L40" s="142"/>
    </row>
    <row r="41" spans="2:21" ht="36.950000000000003" customHeight="1" thickBot="1" x14ac:dyDescent="0.3">
      <c r="B41" s="123" t="s">
        <v>13</v>
      </c>
      <c r="C41" s="124"/>
      <c r="D41" s="125"/>
      <c r="E41" s="125"/>
      <c r="F41" s="125"/>
      <c r="G41" s="125"/>
      <c r="H41" s="125"/>
      <c r="I41" s="125"/>
      <c r="J41" s="125"/>
      <c r="K41" s="125"/>
      <c r="L41" s="126"/>
    </row>
    <row r="42" spans="2:21" ht="39.75" customHeight="1" thickBot="1" x14ac:dyDescent="0.3">
      <c r="B42" s="123" t="s">
        <v>68</v>
      </c>
      <c r="C42" s="124"/>
      <c r="D42" s="125"/>
      <c r="E42" s="125"/>
      <c r="F42" s="125"/>
      <c r="G42" s="125"/>
      <c r="H42" s="125"/>
      <c r="I42" s="125"/>
      <c r="J42" s="125"/>
      <c r="K42" s="125"/>
      <c r="L42" s="126"/>
    </row>
    <row r="43" spans="2:21" ht="53.25" customHeight="1" thickBot="1" x14ac:dyDescent="0.3">
      <c r="B43" s="123" t="s">
        <v>67</v>
      </c>
      <c r="C43" s="124"/>
      <c r="D43" s="125"/>
      <c r="E43" s="125"/>
      <c r="F43" s="125"/>
      <c r="G43" s="125"/>
      <c r="H43" s="125"/>
      <c r="I43" s="125"/>
      <c r="J43" s="125"/>
      <c r="K43" s="125"/>
      <c r="L43" s="126"/>
    </row>
    <row r="44" spans="2:21" ht="51.75" customHeight="1" thickBot="1" x14ac:dyDescent="0.3">
      <c r="B44" s="123" t="s">
        <v>100</v>
      </c>
      <c r="C44" s="124"/>
      <c r="D44" s="125"/>
      <c r="E44" s="125"/>
      <c r="F44" s="125"/>
      <c r="G44" s="125"/>
      <c r="H44" s="125"/>
      <c r="I44" s="125"/>
      <c r="J44" s="125"/>
      <c r="K44" s="125"/>
      <c r="L44" s="126"/>
    </row>
  </sheetData>
  <mergeCells count="40">
    <mergeCell ref="M34:N34"/>
    <mergeCell ref="O34:P34"/>
    <mergeCell ref="C10:C11"/>
    <mergeCell ref="K5:L5"/>
    <mergeCell ref="B42:L42"/>
    <mergeCell ref="B39:L39"/>
    <mergeCell ref="L10:L11"/>
    <mergeCell ref="B40:L40"/>
    <mergeCell ref="B43:L43"/>
    <mergeCell ref="B44:L44"/>
    <mergeCell ref="Q10:T10"/>
    <mergeCell ref="S11:T11"/>
    <mergeCell ref="T12:T13"/>
    <mergeCell ref="S12:S13"/>
    <mergeCell ref="R12:R13"/>
    <mergeCell ref="Q12:Q13"/>
    <mergeCell ref="J10:J11"/>
    <mergeCell ref="B41:L41"/>
    <mergeCell ref="B37:L37"/>
    <mergeCell ref="B38:L38"/>
    <mergeCell ref="H10:I10"/>
    <mergeCell ref="K10:K11"/>
    <mergeCell ref="O10:P10"/>
    <mergeCell ref="M10:N10"/>
    <mergeCell ref="G6:L6"/>
    <mergeCell ref="B4:L4"/>
    <mergeCell ref="B36:L36"/>
    <mergeCell ref="B33:D33"/>
    <mergeCell ref="F33:H33"/>
    <mergeCell ref="I33:K33"/>
    <mergeCell ref="B6:F6"/>
    <mergeCell ref="B5:F5"/>
    <mergeCell ref="B7:L7"/>
    <mergeCell ref="B10:B11"/>
    <mergeCell ref="D10:D11"/>
    <mergeCell ref="E10:E11"/>
    <mergeCell ref="F10:F11"/>
    <mergeCell ref="G10:G11"/>
    <mergeCell ref="B35:L35"/>
    <mergeCell ref="G5:J5"/>
  </mergeCells>
  <phoneticPr fontId="0" type="noConversion"/>
  <dataValidations disablePrompts="1" count="1">
    <dataValidation type="list" allowBlank="1" showInputMessage="1" showErrorMessage="1" sqref="F24:F32 F12:F13 G12:G32 F16:F21">
      <formula1>#REF!</formula1>
    </dataValidation>
  </dataValidations>
  <printOptions horizontalCentered="1"/>
  <pageMargins left="0.15748031496062992" right="0.23622047244094491" top="0.74803149606299213" bottom="0.74803149606299213" header="0.31496062992125984" footer="0.31496062992125984"/>
  <pageSetup paperSize="9" scale="60" orientation="landscape" r:id="rId1"/>
  <headerFooter alignWithMargins="0">
    <oddHeader>&amp;R&amp;8Banco Interamericano de Desarrollo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9"/>
  <sheetViews>
    <sheetView workbookViewId="0">
      <selection activeCell="F12" sqref="F12"/>
    </sheetView>
  </sheetViews>
  <sheetFormatPr defaultColWidth="9.140625" defaultRowHeight="12.75" x14ac:dyDescent="0.2"/>
  <cols>
    <col min="1" max="1" width="48.5703125" customWidth="1"/>
    <col min="2" max="2" width="14.7109375" bestFit="1" customWidth="1"/>
  </cols>
  <sheetData>
    <row r="4" spans="1:2" x14ac:dyDescent="0.2">
      <c r="A4" t="s">
        <v>95</v>
      </c>
    </row>
    <row r="6" spans="1:2" x14ac:dyDescent="0.2">
      <c r="A6" s="80" t="s">
        <v>96</v>
      </c>
      <c r="B6" s="79">
        <v>1678038.2</v>
      </c>
    </row>
    <row r="7" spans="1:2" ht="31.5" customHeight="1" x14ac:dyDescent="0.2">
      <c r="A7" s="81" t="s">
        <v>97</v>
      </c>
      <c r="B7" s="79">
        <v>31335.21</v>
      </c>
    </row>
    <row r="8" spans="1:2" x14ac:dyDescent="0.2">
      <c r="A8" s="82" t="s">
        <v>99</v>
      </c>
      <c r="B8" s="83">
        <f>B6-B7</f>
        <v>1646702.99</v>
      </c>
    </row>
    <row r="9" spans="1:2" x14ac:dyDescent="0.2">
      <c r="A9" s="82" t="s">
        <v>98</v>
      </c>
      <c r="B9" s="83">
        <f>B8/3.15</f>
        <v>522762.853968254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77D5BF7CD7811438C3532A56AC8A33B" ma:contentTypeVersion="22" ma:contentTypeDescription="A content type to manage public (operations) IDB documents" ma:contentTypeScope="" ma:versionID="9fd9cea4393acf85efad90d1362f066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b9a146156f975f61ce1d17f7ad8484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ATN/MA-15405-BR;</Approval_x0020_Number>
    <Phase xmlns="cdc7663a-08f0-4737-9e8c-148ce897a09c">ACTIVE</Phase>
    <Document_x0020_Author xmlns="cdc7663a-08f0-4737-9e8c-148ce897a09c">Sobral Coelho, Adriana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SANITATION URBAN</TermName>
          <TermId xmlns="http://schemas.microsoft.com/office/infopath/2007/PartnerControls">bea451b1-990d-4fd6-a747-4978a6e1e2d2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MAF</TermName>
          <TermId xmlns="http://schemas.microsoft.com/office/infopath/2007/PartnerControls">e43db9f5-6ed8-400e-be55-a0e52f6e8c79</TermId>
        </TermInfo>
      </Terms>
    </g511464f9e53401d84b16fa9b379a574>
    <TaxCatchAll xmlns="cdc7663a-08f0-4737-9e8c-148ce897a09c">
      <Value>34</Value>
      <Value>12</Value>
      <Value>32</Value>
      <Value>33</Value>
      <Value>36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BR-T1321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_dlc_DocId xmlns="cdc7663a-08f0-4737-9e8c-148ce897a09c">EZSHARE-651533839-2</_dlc_DocId>
    <_dlc_DocIdUrl xmlns="cdc7663a-08f0-4737-9e8c-148ce897a09c">
      <Url>https://idbg.sharepoint.com/teams/EZ-BR-TCP/BR-T1321/_layouts/15/DocIdRedir.aspx?ID=EZSHARE-651533839-2</Url>
      <Description>EZSHARE-651533839-2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168FD207-1D4C-418B-B863-4BDC1CA92A9A}"/>
</file>

<file path=customXml/itemProps2.xml><?xml version="1.0" encoding="utf-8"?>
<ds:datastoreItem xmlns:ds="http://schemas.openxmlformats.org/officeDocument/2006/customXml" ds:itemID="{6A4FAC1A-0E85-485E-9486-AEB98B8E6C1B}"/>
</file>

<file path=customXml/itemProps3.xml><?xml version="1.0" encoding="utf-8"?>
<ds:datastoreItem xmlns:ds="http://schemas.openxmlformats.org/officeDocument/2006/customXml" ds:itemID="{0FD5488E-0B5A-4F97-BCEB-71E4D79B5EB9}"/>
</file>

<file path=customXml/itemProps4.xml><?xml version="1.0" encoding="utf-8"?>
<ds:datastoreItem xmlns:ds="http://schemas.openxmlformats.org/officeDocument/2006/customXml" ds:itemID="{DF25DB9A-98A8-46EB-8528-166AF6BD79B0}"/>
</file>

<file path=customXml/itemProps5.xml><?xml version="1.0" encoding="utf-8"?>
<ds:datastoreItem xmlns:ds="http://schemas.openxmlformats.org/officeDocument/2006/customXml" ds:itemID="{9DBD9323-88FB-4BC4-BE54-386A51A57513}"/>
</file>

<file path=customXml/itemProps6.xml><?xml version="1.0" encoding="utf-8"?>
<ds:datastoreItem xmlns:ds="http://schemas.openxmlformats.org/officeDocument/2006/customXml" ds:itemID="{C7DCC83A-2D08-4C56-B130-757B48F989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Sheet1!Area_de_impressao</vt:lpstr>
      <vt:lpstr>Sheet1!Titulos_de_impressao</vt:lpstr>
    </vt:vector>
  </TitlesOfParts>
  <Company>Inter-American Development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meroca</dc:creator>
  <cp:keywords/>
  <cp:lastModifiedBy>Mariana Moreira Pereira Dias</cp:lastModifiedBy>
  <cp:lastPrinted>2017-03-17T18:10:10Z</cp:lastPrinted>
  <dcterms:created xsi:type="dcterms:W3CDTF">2007-02-02T19:50:30Z</dcterms:created>
  <dcterms:modified xsi:type="dcterms:W3CDTF">2017-03-17T19:23:06Z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Function Operations IDB">
    <vt:lpwstr>12;#Project Administration|751f71fd-1433-4702-a2db-ff12a4e45594</vt:lpwstr>
  </property>
  <property fmtid="{D5CDD505-2E9C-101B-9397-08002B2CF9AE}" pid="5" name="TaxKeyword">
    <vt:lpwstr/>
  </property>
  <property fmtid="{D5CDD505-2E9C-101B-9397-08002B2CF9AE}" pid="6" name="TaxKeywordTaxHTField">
    <vt:lpwstr/>
  </property>
  <property fmtid="{D5CDD505-2E9C-101B-9397-08002B2CF9AE}" pid="7" name="Series Operations IDB">
    <vt:lpwstr/>
  </property>
  <property fmtid="{D5CDD505-2E9C-101B-9397-08002B2CF9AE}" pid="8" name="Sub-Sector">
    <vt:lpwstr>34;#SANITATION URBAN|bea451b1-990d-4fd6-a747-4978a6e1e2d2</vt:lpwstr>
  </property>
  <property fmtid="{D5CDD505-2E9C-101B-9397-08002B2CF9AE}" pid="9" name="Fund IDB">
    <vt:lpwstr>36;#MAF|e43db9f5-6ed8-400e-be55-a0e52f6e8c79</vt:lpwstr>
  </property>
  <property fmtid="{D5CDD505-2E9C-101B-9397-08002B2CF9AE}" pid="10" name="Country">
    <vt:lpwstr>32;#Brazil|7deb27ec-6837-4974-9aa8-6cfbac841ef8</vt:lpwstr>
  </property>
  <property fmtid="{D5CDD505-2E9C-101B-9397-08002B2CF9AE}" pid="11" name="Sector IDB">
    <vt:lpwstr>33;#WATER AND SANITATION|ba6b63cd-e402-47cb-9357-08149f7ce046</vt:lpwstr>
  </property>
  <property fmtid="{D5CDD505-2E9C-101B-9397-08002B2CF9AE}" pid="12" name="_dlc_DocIdItemGuid">
    <vt:lpwstr>b4e6c1be-37d7-4c35-906a-86b031985cba</vt:lpwstr>
  </property>
  <property fmtid="{D5CDD505-2E9C-101B-9397-08002B2CF9AE}" pid="13" name="Disclosure Activity">
    <vt:lpwstr>Procurement Plan</vt:lpwstr>
  </property>
  <property fmtid="{D5CDD505-2E9C-101B-9397-08002B2CF9AE}" pid="15" name="ContentTypeId">
    <vt:lpwstr>0x0101001A458A224826124E8B45B1D613300CFC00D77D5BF7CD7811438C3532A56AC8A33B</vt:lpwstr>
  </property>
  <property fmtid="{D5CDD505-2E9C-101B-9397-08002B2CF9AE}" pid="16" name="Record Number">
    <vt:lpwstr>R0000036833</vt:lpwstr>
  </property>
</Properties>
</file>