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rigoa\ENE 2014-2015-2016-2017\GUYANA\POD\Versiones Finales para revisión ENE\Anexos\"/>
    </mc:Choice>
  </mc:AlternateContent>
  <xr:revisionPtr revIDLastSave="1" documentId="8_{B0DC3478-1766-4BF9-89A2-F9B8B3EC3B69}" xr6:coauthVersionLast="40" xr6:coauthVersionMax="40" xr10:uidLastSave="{FFFAACD2-1376-4E31-95E6-E7CA10BCCA7D}"/>
  <bookViews>
    <workbookView xWindow="0" yWindow="0" windowWidth="23040" windowHeight="8760" xr2:uid="{C0761393-82DD-4376-96CD-B5BE50E85609}"/>
  </bookViews>
  <sheets>
    <sheet name="Procurement Plan" sheetId="13" r:id="rId1"/>
  </sheets>
  <calcPr calcId="17902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13" l="1"/>
  <c r="E42" i="13"/>
  <c r="C51" i="13"/>
  <c r="C48" i="13"/>
  <c r="F15" i="13"/>
  <c r="D47" i="13"/>
  <c r="C47" i="13"/>
  <c r="C46" i="13"/>
  <c r="C44" i="13"/>
  <c r="C43" i="13"/>
  <c r="H6" i="13"/>
  <c r="F48" i="13"/>
  <c r="G6" i="13"/>
  <c r="E48" i="13"/>
  <c r="H12" i="13"/>
  <c r="F44" i="13"/>
  <c r="G12" i="13"/>
  <c r="E44" i="13"/>
  <c r="H15" i="13"/>
  <c r="F47" i="13"/>
  <c r="G15" i="13"/>
  <c r="E47" i="13"/>
  <c r="H30" i="13"/>
  <c r="F46" i="13"/>
  <c r="G30" i="13"/>
  <c r="E46" i="13"/>
  <c r="H33" i="13"/>
  <c r="F51" i="13"/>
  <c r="G33" i="13"/>
  <c r="E51" i="13"/>
  <c r="H35" i="13"/>
  <c r="F43" i="13"/>
  <c r="G35" i="13"/>
  <c r="E43" i="13"/>
  <c r="H40" i="13"/>
  <c r="F35" i="13"/>
  <c r="D43" i="13"/>
  <c r="F33" i="13"/>
  <c r="D51" i="13"/>
  <c r="F30" i="13"/>
  <c r="D46" i="13"/>
  <c r="F12" i="13"/>
  <c r="D44" i="13"/>
  <c r="F6" i="13"/>
  <c r="D48" i="13"/>
  <c r="G40" i="13"/>
  <c r="E52" i="13"/>
  <c r="F52" i="13"/>
  <c r="F40" i="13"/>
  <c r="C50" i="13"/>
  <c r="C52" i="13"/>
  <c r="D52" i="13"/>
</calcChain>
</file>

<file path=xl/sharedStrings.xml><?xml version="1.0" encoding="utf-8"?>
<sst xmlns="http://schemas.openxmlformats.org/spreadsheetml/2006/main" count="320" uniqueCount="175">
  <si>
    <t>GY-L1066 - ENERGY MATRIX DIVERSIFICATION AND INSTITUTIONAL STRENGTHENING OF THE DEPARTMENT OF ENERGY (EMISDE)</t>
  </si>
  <si>
    <t>Procurement Plan</t>
  </si>
  <si>
    <t>WBS</t>
  </si>
  <si>
    <t>Component/Product/Task Name</t>
  </si>
  <si>
    <t>Duration</t>
  </si>
  <si>
    <t>Start</t>
  </si>
  <si>
    <t>Finish</t>
  </si>
  <si>
    <t>IDB Cost ($)</t>
  </si>
  <si>
    <t>Local Cost</t>
  </si>
  <si>
    <t>Total Cost</t>
  </si>
  <si>
    <t>Type of Contracting</t>
  </si>
  <si>
    <t>Procurement Method</t>
  </si>
  <si>
    <t>Type of Review</t>
  </si>
  <si>
    <t>Procurement process ID/CODE</t>
  </si>
  <si>
    <t>Responsable</t>
  </si>
  <si>
    <t>Consulting Firms</t>
  </si>
  <si>
    <t>1023d</t>
  </si>
  <si>
    <t>Mon 3/25/19</t>
  </si>
  <si>
    <t>Wed 2/22/23</t>
  </si>
  <si>
    <t>1.3.4</t>
  </si>
  <si>
    <t xml:space="preserve">   Gender consultancy to train and develop de market based advisory for Female trainnies in building up local solutions for solar technology development </t>
  </si>
  <si>
    <t>484 days</t>
  </si>
  <si>
    <t>Wed 5/27/20</t>
  </si>
  <si>
    <t>Mon 4/4/22</t>
  </si>
  <si>
    <t>CF</t>
  </si>
  <si>
    <t>QCBS</t>
  </si>
  <si>
    <t>EX ANTE</t>
  </si>
  <si>
    <t>GEA-GYL1066-CF-QCBS-001</t>
  </si>
  <si>
    <t>GEA/PCU</t>
  </si>
  <si>
    <t>3.2.2</t>
  </si>
  <si>
    <t xml:space="preserve">   Consultancy for Development of contract administration procedures</t>
  </si>
  <si>
    <t>322 days</t>
  </si>
  <si>
    <t>Tue 6/16/20</t>
  </si>
  <si>
    <t>GEA-GYL1066-C3-CF-QCBS-001</t>
  </si>
  <si>
    <t>3.4.4</t>
  </si>
  <si>
    <t xml:space="preserve">   Training Energy Department Staff Teams</t>
  </si>
  <si>
    <t>476 days</t>
  </si>
  <si>
    <t>Mon 1/18/21</t>
  </si>
  <si>
    <t>4.1.1.10</t>
  </si>
  <si>
    <t xml:space="preserve">   Annual Audits GEA</t>
  </si>
  <si>
    <t>921 days</t>
  </si>
  <si>
    <t>Wed 8/14/19</t>
  </si>
  <si>
    <t>GEA-GYL1066-CF-QCBS-002</t>
  </si>
  <si>
    <t>4.1.2.10</t>
  </si>
  <si>
    <t xml:space="preserve">   Annual Audits GPL</t>
  </si>
  <si>
    <t>GPL-GYL1066-CF-QCBS-001</t>
  </si>
  <si>
    <t>GPL/PCU</t>
  </si>
  <si>
    <t>Goods</t>
  </si>
  <si>
    <t>81d</t>
  </si>
  <si>
    <t>Mon 3/18/19</t>
  </si>
  <si>
    <t>Mon 7/8/19</t>
  </si>
  <si>
    <t>4.1.1.11</t>
  </si>
  <si>
    <t xml:space="preserve">   Procurement of laptops, printers and office equipment GEA</t>
  </si>
  <si>
    <t>81 days</t>
  </si>
  <si>
    <t>GO</t>
  </si>
  <si>
    <t>PC</t>
  </si>
  <si>
    <t>GEA-GYL1066-GO-PC-001</t>
  </si>
  <si>
    <t>4.1.2.11</t>
  </si>
  <si>
    <t xml:space="preserve">   Procurement of laptops, printers and office equipment GPL</t>
  </si>
  <si>
    <t>GPL-GYL1066-GO-PC-001</t>
  </si>
  <si>
    <t>Individual Consultant</t>
  </si>
  <si>
    <t>1207d</t>
  </si>
  <si>
    <t>Thu 8/30/18</t>
  </si>
  <si>
    <t>Fri 4/14/23</t>
  </si>
  <si>
    <t>1.1.3</t>
  </si>
  <si>
    <t xml:space="preserve">   Technical consultant for the supervision of the Solar Plans works</t>
  </si>
  <si>
    <t>538 days</t>
  </si>
  <si>
    <t>Thu 8/22/19</t>
  </si>
  <si>
    <t>Mon 9/13/21</t>
  </si>
  <si>
    <t>IC</t>
  </si>
  <si>
    <t>3 CVs</t>
  </si>
  <si>
    <t>GEA-GYL1066-IC-001</t>
  </si>
  <si>
    <t>2.1.2</t>
  </si>
  <si>
    <t xml:space="preserve">   Consultancy for supporting GPL in the elaboration of TdR for bidding process and support in the technical review of proposals</t>
  </si>
  <si>
    <t>163 days</t>
  </si>
  <si>
    <t>Mon 4/15/19</t>
  </si>
  <si>
    <t>GPL-GYL1066-IC-001</t>
  </si>
  <si>
    <t>2.1.3</t>
  </si>
  <si>
    <t>GPL-GYL1066-IC-002</t>
  </si>
  <si>
    <t>2.3.2</t>
  </si>
  <si>
    <t xml:space="preserve">   Revision and development of a technical guideline document for GPL to store, dispose and treatment of unused electrical equipment</t>
  </si>
  <si>
    <t>179 days</t>
  </si>
  <si>
    <t>Fri 5/17/19</t>
  </si>
  <si>
    <t>Wed 1/22/20</t>
  </si>
  <si>
    <t>2.4.2</t>
  </si>
  <si>
    <t xml:space="preserve">   Consultancy for Development of GPL Coorporate Gender Policy as a mainstream practice in the organization</t>
  </si>
  <si>
    <t>Mon 8/5/19</t>
  </si>
  <si>
    <t>Thu 4/9/20</t>
  </si>
  <si>
    <t>GPL-GYL1066-IC-003</t>
  </si>
  <si>
    <t>3.1.2</t>
  </si>
  <si>
    <t xml:space="preserve">   Consultancy for development of the regulatory framework for the oil and gas sector</t>
  </si>
  <si>
    <t>225 days</t>
  </si>
  <si>
    <t>Fri 1/31/20</t>
  </si>
  <si>
    <t>GEA-GYL1066-C3-IC-001</t>
  </si>
  <si>
    <t>3.3.5</t>
  </si>
  <si>
    <t xml:space="preserve">   Consultancy for development of the Oil and Gas Management Strengthening program</t>
  </si>
  <si>
    <t>GEA-GYL1066-C3-IC-002</t>
  </si>
  <si>
    <t>4.1.1.7</t>
  </si>
  <si>
    <t>   Coordination and Monitoring team GEA (Includes consultant team: Component Coordinator, technical and Fiduciary support consultants)</t>
  </si>
  <si>
    <t>1139 days</t>
  </si>
  <si>
    <t>Mon 12/3/18</t>
  </si>
  <si>
    <t>Thu 4/13/23</t>
  </si>
  <si>
    <t>GEA-GYL1066-IC-002</t>
  </si>
  <si>
    <t>4.1.1.8</t>
  </si>
  <si>
    <t xml:space="preserve">   Consultancy for Mid-term evaluation GEA</t>
  </si>
  <si>
    <t>91 days</t>
  </si>
  <si>
    <t>Tue 1/7/20</t>
  </si>
  <si>
    <t>Tue 5/12/20</t>
  </si>
  <si>
    <t>GEA-GYL1066-IC-003</t>
  </si>
  <si>
    <t>4.1.1.9</t>
  </si>
  <si>
    <t xml:space="preserve">   Consultancy for Final evaluation GEA</t>
  </si>
  <si>
    <t>113 days</t>
  </si>
  <si>
    <t>Tue 11/8/22</t>
  </si>
  <si>
    <t>GEA-GYL1066-IC-004</t>
  </si>
  <si>
    <t>4.1.2.7</t>
  </si>
  <si>
    <t xml:space="preserve">   Coordination and Monitoring team GPL</t>
  </si>
  <si>
    <t>GPL-GYL1066-IC-004</t>
  </si>
  <si>
    <t>4.1.2.8</t>
  </si>
  <si>
    <t xml:space="preserve">   Consultancy for Mid-term evaluation GPL</t>
  </si>
  <si>
    <t>GPL-GYL1066-IC-005</t>
  </si>
  <si>
    <t>4.1.2.9</t>
  </si>
  <si>
    <t xml:space="preserve">   Consultancy for Final evaluation GPL</t>
  </si>
  <si>
    <t>GPL-GYL1066-IC-006</t>
  </si>
  <si>
    <t>4.1.3.6</t>
  </si>
  <si>
    <t xml:space="preserve">   Coordination and Monitoring team C3 (Includes: Oil&amp;Gas Expert)</t>
  </si>
  <si>
    <t>1065 days</t>
  </si>
  <si>
    <t>Operative Costs</t>
  </si>
  <si>
    <t>835d</t>
  </si>
  <si>
    <t>Fri 5/27/22</t>
  </si>
  <si>
    <t>4.1.1.12</t>
  </si>
  <si>
    <t xml:space="preserve">   Operative Costs GEA</t>
  </si>
  <si>
    <t>835 days</t>
  </si>
  <si>
    <t>OC</t>
  </si>
  <si>
    <t>4.1.2.12</t>
  </si>
  <si>
    <t xml:space="preserve">   Operative Costs GPL</t>
  </si>
  <si>
    <t>Unassigned</t>
  </si>
  <si>
    <t>270d</t>
  </si>
  <si>
    <t>Mon 1/3/22</t>
  </si>
  <si>
    <t>Fri 1/13/23</t>
  </si>
  <si>
    <t xml:space="preserve">   Contingencies</t>
  </si>
  <si>
    <t>270 days</t>
  </si>
  <si>
    <t>UA</t>
  </si>
  <si>
    <t>Works</t>
  </si>
  <si>
    <t>769d</t>
  </si>
  <si>
    <t>Thu 3/3/22</t>
  </si>
  <si>
    <t>1.1.2</t>
  </si>
  <si>
    <t xml:space="preserve">   Installation of three solar PV mini-grid systems in the townships of Bartica, Lethem and Mahdia including storage capacity (3 LOTS)</t>
  </si>
  <si>
    <t>646 days</t>
  </si>
  <si>
    <t>WO</t>
  </si>
  <si>
    <t>ICB</t>
  </si>
  <si>
    <t>GEA-GYL1066-WO-ICB-001</t>
  </si>
  <si>
    <t>1.2.2</t>
  </si>
  <si>
    <t xml:space="preserve">   Procurement and installation of SMART meters and digitalization component as a pilot project in the comsuming units</t>
  </si>
  <si>
    <t>266 days</t>
  </si>
  <si>
    <t>Thu 2/25/21</t>
  </si>
  <si>
    <t>NCB</t>
  </si>
  <si>
    <t>GEA-GYL1066-BI-ICB-001</t>
  </si>
  <si>
    <t>2.1.4</t>
  </si>
  <si>
    <t xml:space="preserve">   Reinforcements of the DBIS with the rehabilitation of 5 kilometers of associated transmission line and substations upgrades</t>
  </si>
  <si>
    <t>465 days</t>
  </si>
  <si>
    <t>Fri 1/22/21</t>
  </si>
  <si>
    <t>GPL-GYL1066-WO-ICB-001</t>
  </si>
  <si>
    <t>2.2.2</t>
  </si>
  <si>
    <t xml:space="preserve">   Procurement and installation of reactive power compensation equipment in the New Sophia substation </t>
  </si>
  <si>
    <t>459 days</t>
  </si>
  <si>
    <t>Thu 1/14/21</t>
  </si>
  <si>
    <t>GPL-GYL1066-WO-ICB-002</t>
  </si>
  <si>
    <t>Total</t>
  </si>
  <si>
    <t>Investment Category</t>
  </si>
  <si>
    <t>No. Processes</t>
  </si>
  <si>
    <t>Non Consulting Services</t>
  </si>
  <si>
    <t>Consulting Services (Individuals)</t>
  </si>
  <si>
    <t>Consulting Services (Firms)</t>
  </si>
  <si>
    <t>Transfers</t>
  </si>
  <si>
    <t xml:space="preserve">Community Participation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</si>
</sst>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4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8"/>
      <color rgb="FF363636"/>
      <name val="Arial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43" fontId="0" fillId="0" borderId="0" xfId="1" applyFont="1" applyAlignment="1">
      <alignment vertical="center"/>
    </xf>
    <xf numFmtId="43" fontId="0" fillId="0" borderId="0" xfId="1" applyFont="1" applyAlignment="1">
      <alignment horizontal="center" vertical="center"/>
    </xf>
    <xf numFmtId="43" fontId="7" fillId="3" borderId="1" xfId="1" applyFont="1" applyFill="1" applyBorder="1" applyAlignment="1">
      <alignment horizontal="center" vertical="center" wrapText="1"/>
    </xf>
    <xf numFmtId="43" fontId="10" fillId="2" borderId="1" xfId="1" applyFont="1" applyFill="1" applyBorder="1" applyAlignment="1">
      <alignment horizontal="right" vertical="center" wrapText="1"/>
    </xf>
    <xf numFmtId="43" fontId="8" fillId="0" borderId="1" xfId="1" applyFont="1" applyFill="1" applyBorder="1" applyAlignment="1">
      <alignment horizontal="right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8F8F8"/>
      <color rgb="FFEAEAEA"/>
      <color rgb="FFECE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8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6B681-325A-4F01-A121-F61DC426F507}">
  <dimension ref="A1:M54"/>
  <sheetViews>
    <sheetView tabSelected="1" topLeftCell="A21" workbookViewId="0" xr3:uid="{92CF9FCB-CA15-50BA-83C1-136C0CC94486}">
      <selection activeCell="B25" sqref="B25"/>
    </sheetView>
  </sheetViews>
  <sheetFormatPr defaultColWidth="15.5703125" defaultRowHeight="25.9" customHeight="1"/>
  <cols>
    <col min="1" max="1" width="8.85546875" style="10" customWidth="1"/>
    <col min="2" max="2" width="60.42578125" style="11" customWidth="1"/>
    <col min="3" max="3" width="10" style="11" customWidth="1"/>
    <col min="4" max="4" width="17" style="11" customWidth="1"/>
    <col min="5" max="5" width="14.28515625" style="11" customWidth="1"/>
    <col min="6" max="6" width="17.7109375" style="17" bestFit="1" customWidth="1"/>
    <col min="7" max="7" width="16.28515625" style="18" bestFit="1" customWidth="1"/>
    <col min="8" max="8" width="17.7109375" style="17" bestFit="1" customWidth="1"/>
    <col min="9" max="9" width="11.5703125" style="11" customWidth="1"/>
    <col min="10" max="10" width="10.7109375" style="11" customWidth="1"/>
    <col min="11" max="11" width="11.140625" style="11" customWidth="1"/>
    <col min="12" max="12" width="26.7109375" style="11" bestFit="1" customWidth="1"/>
    <col min="13" max="13" width="11.28515625" style="11" customWidth="1"/>
    <col min="14" max="16384" width="15.5703125" style="11"/>
  </cols>
  <sheetData>
    <row r="1" spans="1:13" s="9" customFormat="1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3" s="9" customFormat="1" ht="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3" ht="11.45" customHeight="1"/>
    <row r="4" spans="1:13" ht="4.1500000000000004" customHeight="1"/>
    <row r="5" spans="1:13" s="12" customFormat="1" ht="22.5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19" t="s">
        <v>7</v>
      </c>
      <c r="G5" s="19" t="s">
        <v>8</v>
      </c>
      <c r="H5" s="19" t="s">
        <v>9</v>
      </c>
      <c r="I5" s="7" t="s">
        <v>10</v>
      </c>
      <c r="J5" s="7" t="s">
        <v>11</v>
      </c>
      <c r="K5" s="7" t="s">
        <v>12</v>
      </c>
      <c r="L5" s="7" t="s">
        <v>13</v>
      </c>
      <c r="M5" s="7" t="s">
        <v>14</v>
      </c>
    </row>
    <row r="6" spans="1:13" s="13" customFormat="1" ht="30">
      <c r="A6" s="6"/>
      <c r="B6" s="4" t="s">
        <v>15</v>
      </c>
      <c r="C6" s="5" t="s">
        <v>16</v>
      </c>
      <c r="D6" s="5" t="s">
        <v>17</v>
      </c>
      <c r="E6" s="5" t="s">
        <v>18</v>
      </c>
      <c r="F6" s="20">
        <f>SUM(F7:F11)</f>
        <v>2520000</v>
      </c>
      <c r="G6" s="20">
        <f t="shared" ref="G6:H6" si="0">SUM(G7:G11)</f>
        <v>0</v>
      </c>
      <c r="H6" s="20">
        <f t="shared" si="0"/>
        <v>2520000</v>
      </c>
      <c r="I6" s="3"/>
      <c r="J6" s="3"/>
      <c r="K6" s="3"/>
      <c r="L6" s="3"/>
      <c r="M6" s="3"/>
    </row>
    <row r="7" spans="1:13" s="13" customFormat="1" ht="45">
      <c r="A7" s="1" t="s">
        <v>19</v>
      </c>
      <c r="B7" s="2" t="s">
        <v>20</v>
      </c>
      <c r="C7" s="8" t="s">
        <v>21</v>
      </c>
      <c r="D7" s="8" t="s">
        <v>22</v>
      </c>
      <c r="E7" s="8" t="s">
        <v>23</v>
      </c>
      <c r="F7" s="21">
        <v>150000</v>
      </c>
      <c r="G7" s="22">
        <v>0</v>
      </c>
      <c r="H7" s="22">
        <v>150000</v>
      </c>
      <c r="I7" s="2" t="s">
        <v>24</v>
      </c>
      <c r="J7" s="13" t="s">
        <v>25</v>
      </c>
      <c r="K7" s="13" t="s">
        <v>26</v>
      </c>
      <c r="L7" s="13" t="s">
        <v>27</v>
      </c>
      <c r="M7" s="13" t="s">
        <v>28</v>
      </c>
    </row>
    <row r="8" spans="1:13" s="13" customFormat="1" ht="30">
      <c r="A8" s="1" t="s">
        <v>29</v>
      </c>
      <c r="B8" s="2" t="s">
        <v>30</v>
      </c>
      <c r="C8" s="8" t="s">
        <v>31</v>
      </c>
      <c r="D8" s="8" t="s">
        <v>17</v>
      </c>
      <c r="E8" s="8" t="s">
        <v>32</v>
      </c>
      <c r="F8" s="21">
        <v>1000000</v>
      </c>
      <c r="G8" s="22">
        <v>0</v>
      </c>
      <c r="H8" s="22">
        <v>1000000</v>
      </c>
      <c r="I8" s="2" t="s">
        <v>24</v>
      </c>
      <c r="J8" s="13" t="s">
        <v>25</v>
      </c>
      <c r="K8" s="13" t="s">
        <v>26</v>
      </c>
      <c r="L8" s="13" t="s">
        <v>33</v>
      </c>
      <c r="M8" s="13" t="s">
        <v>28</v>
      </c>
    </row>
    <row r="9" spans="1:13" s="13" customFormat="1" ht="15">
      <c r="A9" s="1" t="s">
        <v>34</v>
      </c>
      <c r="B9" s="2" t="s">
        <v>35</v>
      </c>
      <c r="C9" s="8" t="s">
        <v>36</v>
      </c>
      <c r="D9" s="8" t="s">
        <v>17</v>
      </c>
      <c r="E9" s="8" t="s">
        <v>37</v>
      </c>
      <c r="F9" s="21">
        <v>1250000</v>
      </c>
      <c r="G9" s="22">
        <v>0</v>
      </c>
      <c r="H9" s="22">
        <v>1250000</v>
      </c>
      <c r="I9" s="2" t="s">
        <v>24</v>
      </c>
      <c r="J9" s="13" t="s">
        <v>25</v>
      </c>
      <c r="K9" s="13" t="s">
        <v>26</v>
      </c>
      <c r="L9" s="13" t="s">
        <v>33</v>
      </c>
      <c r="M9" s="13" t="s">
        <v>28</v>
      </c>
    </row>
    <row r="10" spans="1:13" s="13" customFormat="1" ht="15">
      <c r="A10" s="1" t="s">
        <v>38</v>
      </c>
      <c r="B10" s="2" t="s">
        <v>39</v>
      </c>
      <c r="C10" s="8" t="s">
        <v>40</v>
      </c>
      <c r="D10" s="8" t="s">
        <v>41</v>
      </c>
      <c r="E10" s="8" t="s">
        <v>18</v>
      </c>
      <c r="F10" s="21">
        <v>60000</v>
      </c>
      <c r="G10" s="22">
        <v>0</v>
      </c>
      <c r="H10" s="22">
        <v>60000</v>
      </c>
      <c r="I10" s="2" t="s">
        <v>24</v>
      </c>
      <c r="J10" s="13" t="s">
        <v>25</v>
      </c>
      <c r="K10" s="13" t="s">
        <v>26</v>
      </c>
      <c r="L10" s="13" t="s">
        <v>42</v>
      </c>
      <c r="M10" s="13" t="s">
        <v>28</v>
      </c>
    </row>
    <row r="11" spans="1:13" s="13" customFormat="1" ht="15">
      <c r="A11" s="1" t="s">
        <v>43</v>
      </c>
      <c r="B11" s="2" t="s">
        <v>44</v>
      </c>
      <c r="C11" s="8" t="s">
        <v>40</v>
      </c>
      <c r="D11" s="8" t="s">
        <v>41</v>
      </c>
      <c r="E11" s="8" t="s">
        <v>18</v>
      </c>
      <c r="F11" s="21">
        <v>60000</v>
      </c>
      <c r="G11" s="22">
        <v>0</v>
      </c>
      <c r="H11" s="22">
        <v>60000</v>
      </c>
      <c r="I11" s="2" t="s">
        <v>24</v>
      </c>
      <c r="J11" s="13" t="s">
        <v>25</v>
      </c>
      <c r="K11" s="13" t="s">
        <v>26</v>
      </c>
      <c r="L11" s="13" t="s">
        <v>45</v>
      </c>
      <c r="M11" s="13" t="s">
        <v>46</v>
      </c>
    </row>
    <row r="12" spans="1:13" s="13" customFormat="1" ht="15">
      <c r="A12" s="6"/>
      <c r="B12" s="4" t="s">
        <v>47</v>
      </c>
      <c r="C12" s="5" t="s">
        <v>48</v>
      </c>
      <c r="D12" s="5" t="s">
        <v>49</v>
      </c>
      <c r="E12" s="5" t="s">
        <v>50</v>
      </c>
      <c r="F12" s="20">
        <f>SUM(F13:F14)</f>
        <v>60000</v>
      </c>
      <c r="G12" s="20">
        <f t="shared" ref="G12:H12" si="1">SUM(G13:G14)</f>
        <v>0</v>
      </c>
      <c r="H12" s="20">
        <f t="shared" si="1"/>
        <v>60000</v>
      </c>
      <c r="I12" s="3"/>
      <c r="J12" s="3"/>
      <c r="K12" s="3"/>
      <c r="L12" s="3"/>
      <c r="M12" s="3"/>
    </row>
    <row r="13" spans="1:13" s="13" customFormat="1" ht="15">
      <c r="A13" s="1" t="s">
        <v>51</v>
      </c>
      <c r="B13" s="2" t="s">
        <v>52</v>
      </c>
      <c r="C13" s="8" t="s">
        <v>53</v>
      </c>
      <c r="D13" s="8" t="s">
        <v>49</v>
      </c>
      <c r="E13" s="8" t="s">
        <v>50</v>
      </c>
      <c r="F13" s="21">
        <v>50000</v>
      </c>
      <c r="G13" s="22">
        <v>0</v>
      </c>
      <c r="H13" s="22">
        <v>50000</v>
      </c>
      <c r="I13" s="2" t="s">
        <v>54</v>
      </c>
      <c r="J13" s="13" t="s">
        <v>55</v>
      </c>
      <c r="K13" s="13" t="s">
        <v>26</v>
      </c>
      <c r="L13" s="13" t="s">
        <v>56</v>
      </c>
      <c r="M13" s="13" t="s">
        <v>28</v>
      </c>
    </row>
    <row r="14" spans="1:13" s="13" customFormat="1" ht="15">
      <c r="A14" s="1" t="s">
        <v>57</v>
      </c>
      <c r="B14" s="2" t="s">
        <v>58</v>
      </c>
      <c r="C14" s="8" t="s">
        <v>53</v>
      </c>
      <c r="D14" s="8" t="s">
        <v>49</v>
      </c>
      <c r="E14" s="8" t="s">
        <v>50</v>
      </c>
      <c r="F14" s="21">
        <v>10000</v>
      </c>
      <c r="G14" s="22">
        <v>0</v>
      </c>
      <c r="H14" s="22">
        <v>10000</v>
      </c>
      <c r="I14" s="2" t="s">
        <v>54</v>
      </c>
      <c r="J14" s="13" t="s">
        <v>55</v>
      </c>
      <c r="K14" s="13" t="s">
        <v>26</v>
      </c>
      <c r="L14" s="13" t="s">
        <v>59</v>
      </c>
      <c r="M14" s="13" t="s">
        <v>46</v>
      </c>
    </row>
    <row r="15" spans="1:13" s="13" customFormat="1" ht="15">
      <c r="A15" s="6"/>
      <c r="B15" s="4" t="s">
        <v>60</v>
      </c>
      <c r="C15" s="5" t="s">
        <v>61</v>
      </c>
      <c r="D15" s="5" t="s">
        <v>62</v>
      </c>
      <c r="E15" s="5" t="s">
        <v>63</v>
      </c>
      <c r="F15" s="20">
        <f>SUM(F16:F29)</f>
        <v>4030000</v>
      </c>
      <c r="G15" s="20">
        <f t="shared" ref="G15:H15" si="2">SUM(G16:G29)</f>
        <v>0</v>
      </c>
      <c r="H15" s="20">
        <f t="shared" si="2"/>
        <v>4030000</v>
      </c>
      <c r="I15" s="3"/>
      <c r="J15" s="3"/>
      <c r="K15" s="3"/>
      <c r="L15" s="3"/>
      <c r="M15" s="3"/>
    </row>
    <row r="16" spans="1:13" s="13" customFormat="1" ht="15">
      <c r="A16" s="1" t="s">
        <v>64</v>
      </c>
      <c r="B16" s="2" t="s">
        <v>65</v>
      </c>
      <c r="C16" s="8" t="s">
        <v>66</v>
      </c>
      <c r="D16" s="8" t="s">
        <v>67</v>
      </c>
      <c r="E16" s="8" t="s">
        <v>68</v>
      </c>
      <c r="F16" s="21">
        <v>60000</v>
      </c>
      <c r="G16" s="22">
        <v>0</v>
      </c>
      <c r="H16" s="22">
        <v>60000</v>
      </c>
      <c r="I16" s="2" t="s">
        <v>69</v>
      </c>
      <c r="J16" s="13" t="s">
        <v>70</v>
      </c>
      <c r="K16" s="13" t="s">
        <v>26</v>
      </c>
      <c r="L16" s="13" t="s">
        <v>71</v>
      </c>
      <c r="M16" s="13" t="s">
        <v>28</v>
      </c>
    </row>
    <row r="17" spans="1:13" s="13" customFormat="1" ht="30">
      <c r="A17" s="1" t="s">
        <v>72</v>
      </c>
      <c r="B17" s="2" t="s">
        <v>73</v>
      </c>
      <c r="C17" s="8" t="s">
        <v>74</v>
      </c>
      <c r="D17" s="8" t="s">
        <v>62</v>
      </c>
      <c r="E17" s="8" t="s">
        <v>75</v>
      </c>
      <c r="F17" s="21">
        <v>50000</v>
      </c>
      <c r="G17" s="22">
        <v>0</v>
      </c>
      <c r="H17" s="22">
        <v>50000</v>
      </c>
      <c r="I17" s="2" t="s">
        <v>69</v>
      </c>
      <c r="J17" s="13" t="s">
        <v>70</v>
      </c>
      <c r="K17" s="13" t="s">
        <v>26</v>
      </c>
      <c r="L17" s="13" t="s">
        <v>76</v>
      </c>
      <c r="M17" s="13" t="s">
        <v>46</v>
      </c>
    </row>
    <row r="18" spans="1:13" s="13" customFormat="1" ht="30">
      <c r="A18" s="1" t="s">
        <v>77</v>
      </c>
      <c r="B18" s="2" t="s">
        <v>73</v>
      </c>
      <c r="C18" s="8" t="s">
        <v>74</v>
      </c>
      <c r="D18" s="8" t="s">
        <v>62</v>
      </c>
      <c r="E18" s="8" t="s">
        <v>75</v>
      </c>
      <c r="F18" s="21">
        <v>50000</v>
      </c>
      <c r="G18" s="22">
        <v>0</v>
      </c>
      <c r="H18" s="22">
        <v>50000</v>
      </c>
      <c r="I18" s="2" t="s">
        <v>69</v>
      </c>
      <c r="J18" s="13" t="s">
        <v>70</v>
      </c>
      <c r="K18" s="13" t="s">
        <v>26</v>
      </c>
      <c r="L18" s="13" t="s">
        <v>78</v>
      </c>
      <c r="M18" s="13" t="s">
        <v>46</v>
      </c>
    </row>
    <row r="19" spans="1:13" s="13" customFormat="1" ht="30">
      <c r="A19" s="1" t="s">
        <v>79</v>
      </c>
      <c r="B19" s="2" t="s">
        <v>80</v>
      </c>
      <c r="C19" s="8" t="s">
        <v>81</v>
      </c>
      <c r="D19" s="8" t="s">
        <v>82</v>
      </c>
      <c r="E19" s="8" t="s">
        <v>83</v>
      </c>
      <c r="F19" s="21">
        <v>50000</v>
      </c>
      <c r="G19" s="22">
        <v>0</v>
      </c>
      <c r="H19" s="22">
        <v>50000</v>
      </c>
      <c r="I19" s="2" t="s">
        <v>69</v>
      </c>
      <c r="J19" s="13" t="s">
        <v>70</v>
      </c>
      <c r="K19" s="13" t="s">
        <v>26</v>
      </c>
      <c r="L19" s="13" t="s">
        <v>78</v>
      </c>
      <c r="M19" s="13" t="s">
        <v>46</v>
      </c>
    </row>
    <row r="20" spans="1:13" s="13" customFormat="1" ht="30">
      <c r="A20" s="1" t="s">
        <v>84</v>
      </c>
      <c r="B20" s="2" t="s">
        <v>85</v>
      </c>
      <c r="C20" s="8" t="s">
        <v>81</v>
      </c>
      <c r="D20" s="8" t="s">
        <v>86</v>
      </c>
      <c r="E20" s="8" t="s">
        <v>87</v>
      </c>
      <c r="F20" s="21">
        <v>50000</v>
      </c>
      <c r="G20" s="22">
        <v>0</v>
      </c>
      <c r="H20" s="22">
        <v>50000</v>
      </c>
      <c r="I20" s="2" t="s">
        <v>69</v>
      </c>
      <c r="J20" s="13" t="s">
        <v>70</v>
      </c>
      <c r="K20" s="13" t="s">
        <v>26</v>
      </c>
      <c r="L20" s="13" t="s">
        <v>88</v>
      </c>
      <c r="M20" s="13" t="s">
        <v>46</v>
      </c>
    </row>
    <row r="21" spans="1:13" s="13" customFormat="1" ht="30">
      <c r="A21" s="1" t="s">
        <v>89</v>
      </c>
      <c r="B21" s="2" t="s">
        <v>90</v>
      </c>
      <c r="C21" s="8" t="s">
        <v>91</v>
      </c>
      <c r="D21" s="8" t="s">
        <v>17</v>
      </c>
      <c r="E21" s="8" t="s">
        <v>92</v>
      </c>
      <c r="F21" s="21">
        <v>250000</v>
      </c>
      <c r="G21" s="22">
        <v>0</v>
      </c>
      <c r="H21" s="22">
        <v>250000</v>
      </c>
      <c r="I21" s="2" t="s">
        <v>69</v>
      </c>
      <c r="J21" s="13" t="s">
        <v>70</v>
      </c>
      <c r="K21" s="13" t="s">
        <v>26</v>
      </c>
      <c r="L21" s="13" t="s">
        <v>93</v>
      </c>
      <c r="M21" s="13" t="s">
        <v>28</v>
      </c>
    </row>
    <row r="22" spans="1:13" s="13" customFormat="1" ht="30">
      <c r="A22" s="1" t="s">
        <v>94</v>
      </c>
      <c r="B22" s="2" t="s">
        <v>95</v>
      </c>
      <c r="C22" s="8" t="s">
        <v>91</v>
      </c>
      <c r="D22" s="8" t="s">
        <v>17</v>
      </c>
      <c r="E22" s="8" t="s">
        <v>92</v>
      </c>
      <c r="F22" s="21">
        <v>2000000</v>
      </c>
      <c r="G22" s="22">
        <v>0</v>
      </c>
      <c r="H22" s="22">
        <v>2000000</v>
      </c>
      <c r="I22" s="2" t="s">
        <v>69</v>
      </c>
      <c r="J22" s="13" t="s">
        <v>70</v>
      </c>
      <c r="K22" s="13" t="s">
        <v>26</v>
      </c>
      <c r="L22" s="13" t="s">
        <v>96</v>
      </c>
      <c r="M22" s="13" t="s">
        <v>28</v>
      </c>
    </row>
    <row r="23" spans="1:13" s="13" customFormat="1" ht="45">
      <c r="A23" s="1" t="s">
        <v>97</v>
      </c>
      <c r="B23" s="2" t="s">
        <v>98</v>
      </c>
      <c r="C23" s="8" t="s">
        <v>99</v>
      </c>
      <c r="D23" s="8" t="s">
        <v>100</v>
      </c>
      <c r="E23" s="8" t="s">
        <v>101</v>
      </c>
      <c r="F23" s="21">
        <v>480000</v>
      </c>
      <c r="G23" s="22">
        <v>0</v>
      </c>
      <c r="H23" s="22">
        <v>480000</v>
      </c>
      <c r="I23" s="2" t="s">
        <v>69</v>
      </c>
      <c r="J23" s="13" t="s">
        <v>70</v>
      </c>
      <c r="K23" s="13" t="s">
        <v>26</v>
      </c>
      <c r="L23" s="13" t="s">
        <v>102</v>
      </c>
      <c r="M23" s="13" t="s">
        <v>28</v>
      </c>
    </row>
    <row r="24" spans="1:13" s="13" customFormat="1" ht="15">
      <c r="A24" s="1" t="s">
        <v>103</v>
      </c>
      <c r="B24" s="2" t="s">
        <v>104</v>
      </c>
      <c r="C24" s="8" t="s">
        <v>105</v>
      </c>
      <c r="D24" s="8" t="s">
        <v>106</v>
      </c>
      <c r="E24" s="8" t="s">
        <v>107</v>
      </c>
      <c r="F24" s="21">
        <v>30000</v>
      </c>
      <c r="G24" s="22">
        <v>0</v>
      </c>
      <c r="H24" s="22">
        <v>30000</v>
      </c>
      <c r="I24" s="2" t="s">
        <v>69</v>
      </c>
      <c r="J24" s="13" t="s">
        <v>70</v>
      </c>
      <c r="K24" s="13" t="s">
        <v>26</v>
      </c>
      <c r="L24" s="13" t="s">
        <v>108</v>
      </c>
      <c r="M24" s="13" t="s">
        <v>28</v>
      </c>
    </row>
    <row r="25" spans="1:13" s="13" customFormat="1" ht="15">
      <c r="A25" s="1" t="s">
        <v>109</v>
      </c>
      <c r="B25" s="2" t="s">
        <v>110</v>
      </c>
      <c r="C25" s="8" t="s">
        <v>111</v>
      </c>
      <c r="D25" s="8" t="s">
        <v>112</v>
      </c>
      <c r="E25" s="8" t="s">
        <v>101</v>
      </c>
      <c r="F25" s="21">
        <v>60000</v>
      </c>
      <c r="G25" s="22">
        <v>0</v>
      </c>
      <c r="H25" s="22">
        <v>60000</v>
      </c>
      <c r="I25" s="2" t="s">
        <v>69</v>
      </c>
      <c r="J25" s="13" t="s">
        <v>70</v>
      </c>
      <c r="K25" s="13" t="s">
        <v>26</v>
      </c>
      <c r="L25" s="13" t="s">
        <v>113</v>
      </c>
      <c r="M25" s="13" t="s">
        <v>28</v>
      </c>
    </row>
    <row r="26" spans="1:13" s="13" customFormat="1" ht="15">
      <c r="A26" s="1" t="s">
        <v>114</v>
      </c>
      <c r="B26" s="2" t="s">
        <v>115</v>
      </c>
      <c r="C26" s="8" t="s">
        <v>99</v>
      </c>
      <c r="D26" s="8" t="s">
        <v>100</v>
      </c>
      <c r="E26" s="8" t="s">
        <v>101</v>
      </c>
      <c r="F26" s="21">
        <v>312000</v>
      </c>
      <c r="G26" s="22">
        <v>0</v>
      </c>
      <c r="H26" s="22">
        <v>312000</v>
      </c>
      <c r="I26" s="2" t="s">
        <v>69</v>
      </c>
      <c r="J26" s="13" t="s">
        <v>70</v>
      </c>
      <c r="K26" s="13" t="s">
        <v>26</v>
      </c>
      <c r="L26" s="13" t="s">
        <v>116</v>
      </c>
      <c r="M26" s="13" t="s">
        <v>28</v>
      </c>
    </row>
    <row r="27" spans="1:13" s="13" customFormat="1" ht="15">
      <c r="A27" s="1" t="s">
        <v>117</v>
      </c>
      <c r="B27" s="2" t="s">
        <v>118</v>
      </c>
      <c r="C27" s="8" t="s">
        <v>105</v>
      </c>
      <c r="D27" s="8" t="s">
        <v>106</v>
      </c>
      <c r="E27" s="8" t="s">
        <v>107</v>
      </c>
      <c r="F27" s="21">
        <v>30000</v>
      </c>
      <c r="G27" s="22">
        <v>0</v>
      </c>
      <c r="H27" s="22">
        <v>30000</v>
      </c>
      <c r="I27" s="2" t="s">
        <v>69</v>
      </c>
      <c r="J27" s="13" t="s">
        <v>70</v>
      </c>
      <c r="K27" s="13" t="s">
        <v>26</v>
      </c>
      <c r="L27" s="13" t="s">
        <v>119</v>
      </c>
      <c r="M27" s="13" t="s">
        <v>28</v>
      </c>
    </row>
    <row r="28" spans="1:13" s="13" customFormat="1" ht="15">
      <c r="A28" s="1" t="s">
        <v>120</v>
      </c>
      <c r="B28" s="2" t="s">
        <v>121</v>
      </c>
      <c r="C28" s="8" t="s">
        <v>111</v>
      </c>
      <c r="D28" s="8" t="s">
        <v>112</v>
      </c>
      <c r="E28" s="8" t="s">
        <v>101</v>
      </c>
      <c r="F28" s="21">
        <v>60000</v>
      </c>
      <c r="G28" s="22">
        <v>0</v>
      </c>
      <c r="H28" s="22">
        <v>60000</v>
      </c>
      <c r="I28" s="2" t="s">
        <v>69</v>
      </c>
      <c r="J28" s="13" t="s">
        <v>70</v>
      </c>
      <c r="K28" s="13" t="s">
        <v>26</v>
      </c>
      <c r="L28" s="13" t="s">
        <v>122</v>
      </c>
      <c r="M28" s="13" t="s">
        <v>28</v>
      </c>
    </row>
    <row r="29" spans="1:13" s="13" customFormat="1" ht="15">
      <c r="A29" s="1" t="s">
        <v>123</v>
      </c>
      <c r="B29" s="2" t="s">
        <v>124</v>
      </c>
      <c r="C29" s="8" t="s">
        <v>125</v>
      </c>
      <c r="D29" s="8" t="s">
        <v>49</v>
      </c>
      <c r="E29" s="8" t="s">
        <v>63</v>
      </c>
      <c r="F29" s="21">
        <v>548000</v>
      </c>
      <c r="G29" s="22">
        <v>0</v>
      </c>
      <c r="H29" s="22">
        <v>548000</v>
      </c>
      <c r="I29" s="2" t="s">
        <v>69</v>
      </c>
      <c r="J29" s="13" t="s">
        <v>70</v>
      </c>
      <c r="K29" s="13" t="s">
        <v>26</v>
      </c>
      <c r="L29" s="13" t="s">
        <v>96</v>
      </c>
      <c r="M29" s="13" t="s">
        <v>28</v>
      </c>
    </row>
    <row r="30" spans="1:13" s="13" customFormat="1" ht="15">
      <c r="A30" s="6"/>
      <c r="B30" s="4" t="s">
        <v>126</v>
      </c>
      <c r="C30" s="5" t="s">
        <v>127</v>
      </c>
      <c r="D30" s="5" t="s">
        <v>49</v>
      </c>
      <c r="E30" s="5" t="s">
        <v>128</v>
      </c>
      <c r="F30" s="20">
        <f>SUM(F31:F32)</f>
        <v>50000</v>
      </c>
      <c r="G30" s="20">
        <f t="shared" ref="G30:H30" si="3">SUM(G31:G32)</f>
        <v>0</v>
      </c>
      <c r="H30" s="20">
        <f t="shared" si="3"/>
        <v>50000</v>
      </c>
      <c r="I30" s="3"/>
      <c r="J30" s="3"/>
      <c r="K30" s="3"/>
      <c r="L30" s="3"/>
      <c r="M30" s="3"/>
    </row>
    <row r="31" spans="1:13" s="13" customFormat="1" ht="15">
      <c r="A31" s="1" t="s">
        <v>129</v>
      </c>
      <c r="B31" s="2" t="s">
        <v>130</v>
      </c>
      <c r="C31" s="8" t="s">
        <v>131</v>
      </c>
      <c r="D31" s="8" t="s">
        <v>49</v>
      </c>
      <c r="E31" s="8" t="s">
        <v>128</v>
      </c>
      <c r="F31" s="21">
        <v>40000</v>
      </c>
      <c r="G31" s="22">
        <v>0</v>
      </c>
      <c r="H31" s="22">
        <v>40000</v>
      </c>
      <c r="I31" s="2" t="s">
        <v>132</v>
      </c>
    </row>
    <row r="32" spans="1:13" s="13" customFormat="1" ht="15">
      <c r="A32" s="1" t="s">
        <v>133</v>
      </c>
      <c r="B32" s="2" t="s">
        <v>134</v>
      </c>
      <c r="C32" s="8" t="s">
        <v>131</v>
      </c>
      <c r="D32" s="8" t="s">
        <v>49</v>
      </c>
      <c r="E32" s="8" t="s">
        <v>128</v>
      </c>
      <c r="F32" s="21">
        <v>10000</v>
      </c>
      <c r="G32" s="22">
        <v>0</v>
      </c>
      <c r="H32" s="22">
        <v>10000</v>
      </c>
      <c r="I32" s="2" t="s">
        <v>132</v>
      </c>
    </row>
    <row r="33" spans="1:13" s="13" customFormat="1" ht="15">
      <c r="A33" s="6"/>
      <c r="B33" s="4" t="s">
        <v>135</v>
      </c>
      <c r="C33" s="5" t="s">
        <v>136</v>
      </c>
      <c r="D33" s="5" t="s">
        <v>137</v>
      </c>
      <c r="E33" s="5" t="s">
        <v>138</v>
      </c>
      <c r="F33" s="20">
        <f>+F34</f>
        <v>310000</v>
      </c>
      <c r="G33" s="20">
        <f t="shared" ref="G33:H33" si="4">+G34</f>
        <v>0</v>
      </c>
      <c r="H33" s="20">
        <f t="shared" si="4"/>
        <v>310000</v>
      </c>
      <c r="I33" s="3"/>
      <c r="J33" s="3"/>
      <c r="K33" s="3"/>
      <c r="L33" s="3"/>
      <c r="M33" s="3"/>
    </row>
    <row r="34" spans="1:13" s="13" customFormat="1" ht="15">
      <c r="A34" s="1">
        <v>4.2</v>
      </c>
      <c r="B34" s="2" t="s">
        <v>139</v>
      </c>
      <c r="C34" s="8" t="s">
        <v>140</v>
      </c>
      <c r="D34" s="8" t="s">
        <v>137</v>
      </c>
      <c r="E34" s="8" t="s">
        <v>138</v>
      </c>
      <c r="F34" s="21">
        <v>310000</v>
      </c>
      <c r="G34" s="22">
        <v>0</v>
      </c>
      <c r="H34" s="22">
        <v>310000</v>
      </c>
      <c r="I34" s="2" t="s">
        <v>141</v>
      </c>
    </row>
    <row r="35" spans="1:13" s="13" customFormat="1" ht="15">
      <c r="A35" s="6"/>
      <c r="B35" s="4" t="s">
        <v>142</v>
      </c>
      <c r="C35" s="5" t="s">
        <v>143</v>
      </c>
      <c r="D35" s="5" t="s">
        <v>17</v>
      </c>
      <c r="E35" s="5" t="s">
        <v>144</v>
      </c>
      <c r="F35" s="20">
        <f>SUM(F36:F39)</f>
        <v>14190000</v>
      </c>
      <c r="G35" s="20">
        <f t="shared" ref="G35:H35" si="5">SUM(G36:G39)</f>
        <v>3950000</v>
      </c>
      <c r="H35" s="20">
        <f t="shared" si="5"/>
        <v>18140000</v>
      </c>
      <c r="I35" s="3"/>
      <c r="J35" s="3"/>
      <c r="K35" s="3"/>
      <c r="L35" s="3"/>
      <c r="M35" s="3"/>
    </row>
    <row r="36" spans="1:13" s="13" customFormat="1" ht="30">
      <c r="A36" s="1" t="s">
        <v>145</v>
      </c>
      <c r="B36" s="2" t="s">
        <v>146</v>
      </c>
      <c r="C36" s="8" t="s">
        <v>147</v>
      </c>
      <c r="D36" s="8" t="s">
        <v>17</v>
      </c>
      <c r="E36" s="8" t="s">
        <v>68</v>
      </c>
      <c r="F36" s="21">
        <v>8250000</v>
      </c>
      <c r="G36" s="22">
        <v>0</v>
      </c>
      <c r="H36" s="22">
        <v>8250000</v>
      </c>
      <c r="I36" s="2" t="s">
        <v>148</v>
      </c>
      <c r="J36" s="13" t="s">
        <v>149</v>
      </c>
      <c r="K36" s="13" t="s">
        <v>26</v>
      </c>
      <c r="L36" s="13" t="s">
        <v>150</v>
      </c>
      <c r="M36" s="13" t="s">
        <v>28</v>
      </c>
    </row>
    <row r="37" spans="1:13" s="13" customFormat="1" ht="30">
      <c r="A37" s="1" t="s">
        <v>151</v>
      </c>
      <c r="B37" s="2" t="s">
        <v>152</v>
      </c>
      <c r="C37" s="8" t="s">
        <v>153</v>
      </c>
      <c r="D37" s="8" t="s">
        <v>154</v>
      </c>
      <c r="E37" s="8" t="s">
        <v>144</v>
      </c>
      <c r="F37" s="21">
        <v>140000</v>
      </c>
      <c r="G37" s="22">
        <v>0</v>
      </c>
      <c r="H37" s="22">
        <v>140000</v>
      </c>
      <c r="I37" s="2" t="s">
        <v>148</v>
      </c>
      <c r="J37" s="13" t="s">
        <v>155</v>
      </c>
      <c r="K37" s="13" t="s">
        <v>26</v>
      </c>
      <c r="L37" s="13" t="s">
        <v>156</v>
      </c>
      <c r="M37" s="13" t="s">
        <v>28</v>
      </c>
    </row>
    <row r="38" spans="1:13" s="13" customFormat="1" ht="30">
      <c r="A38" s="1" t="s">
        <v>157</v>
      </c>
      <c r="B38" s="2" t="s">
        <v>158</v>
      </c>
      <c r="C38" s="8" t="s">
        <v>159</v>
      </c>
      <c r="D38" s="8" t="s">
        <v>75</v>
      </c>
      <c r="E38" s="8" t="s">
        <v>160</v>
      </c>
      <c r="F38" s="21">
        <v>2550000</v>
      </c>
      <c r="G38" s="22">
        <v>0</v>
      </c>
      <c r="H38" s="22">
        <v>2550000</v>
      </c>
      <c r="I38" s="2" t="s">
        <v>148</v>
      </c>
      <c r="J38" s="13" t="s">
        <v>149</v>
      </c>
      <c r="K38" s="13" t="s">
        <v>26</v>
      </c>
      <c r="L38" s="13" t="s">
        <v>161</v>
      </c>
      <c r="M38" s="13" t="s">
        <v>46</v>
      </c>
    </row>
    <row r="39" spans="1:13" s="13" customFormat="1" ht="30">
      <c r="A39" s="1" t="s">
        <v>162</v>
      </c>
      <c r="B39" s="2" t="s">
        <v>163</v>
      </c>
      <c r="C39" s="8" t="s">
        <v>164</v>
      </c>
      <c r="D39" s="8" t="s">
        <v>75</v>
      </c>
      <c r="E39" s="8" t="s">
        <v>165</v>
      </c>
      <c r="F39" s="21">
        <v>3250000</v>
      </c>
      <c r="G39" s="22">
        <v>3950000</v>
      </c>
      <c r="H39" s="22">
        <v>7200000</v>
      </c>
      <c r="I39" s="2" t="s">
        <v>148</v>
      </c>
      <c r="J39" s="13" t="s">
        <v>149</v>
      </c>
      <c r="K39" s="13" t="s">
        <v>26</v>
      </c>
      <c r="L39" s="13" t="s">
        <v>166</v>
      </c>
      <c r="M39" s="13" t="s">
        <v>46</v>
      </c>
    </row>
    <row r="40" spans="1:13" s="13" customFormat="1" ht="15">
      <c r="A40" s="6"/>
      <c r="B40" s="5" t="s">
        <v>167</v>
      </c>
      <c r="C40" s="5"/>
      <c r="D40" s="5"/>
      <c r="E40" s="5"/>
      <c r="F40" s="20">
        <f>+F6+F12+F15+F30+F33+F35</f>
        <v>21160000</v>
      </c>
      <c r="G40" s="20">
        <f>+G6+G12+G15+G30+G33+G35</f>
        <v>3950000</v>
      </c>
      <c r="H40" s="20">
        <f>+H6+H12+H15+H30+H33+H35</f>
        <v>25110000</v>
      </c>
      <c r="I40" s="3"/>
      <c r="J40" s="3"/>
      <c r="K40" s="3"/>
      <c r="L40" s="3"/>
      <c r="M40" s="3"/>
    </row>
    <row r="42" spans="1:13" ht="45">
      <c r="B42" s="14" t="s">
        <v>168</v>
      </c>
      <c r="C42" s="14" t="s">
        <v>169</v>
      </c>
      <c r="D42" s="14" t="s">
        <v>7</v>
      </c>
      <c r="E42" s="23" t="str">
        <f>+G5</f>
        <v>Local Cost</v>
      </c>
      <c r="F42" s="23" t="str">
        <f>+H5</f>
        <v>Total Cost</v>
      </c>
    </row>
    <row r="43" spans="1:13" ht="15">
      <c r="B43" s="2" t="s">
        <v>142</v>
      </c>
      <c r="C43" s="1">
        <f>+COUNT(F36:F39)</f>
        <v>4</v>
      </c>
      <c r="D43" s="15">
        <f>+F35</f>
        <v>14190000</v>
      </c>
      <c r="E43" s="15">
        <f>+G35</f>
        <v>3950000</v>
      </c>
      <c r="F43" s="15">
        <f>+H35</f>
        <v>18140000</v>
      </c>
    </row>
    <row r="44" spans="1:13" ht="15">
      <c r="B44" s="2" t="s">
        <v>47</v>
      </c>
      <c r="C44" s="1">
        <f>+COUNT(F13:F14)</f>
        <v>2</v>
      </c>
      <c r="D44" s="15">
        <f>+F12</f>
        <v>60000</v>
      </c>
      <c r="E44" s="15">
        <f>+G12</f>
        <v>0</v>
      </c>
      <c r="F44" s="15">
        <f>+H12</f>
        <v>60000</v>
      </c>
    </row>
    <row r="45" spans="1:13" ht="15">
      <c r="B45" s="2" t="s">
        <v>170</v>
      </c>
      <c r="C45" s="1">
        <v>0</v>
      </c>
      <c r="D45" s="15">
        <v>0</v>
      </c>
      <c r="E45" s="15">
        <v>0</v>
      </c>
      <c r="F45" s="15">
        <v>0</v>
      </c>
    </row>
    <row r="46" spans="1:13" ht="15">
      <c r="B46" s="2" t="s">
        <v>126</v>
      </c>
      <c r="C46" s="1">
        <f>+COUNT(F31:F32)</f>
        <v>2</v>
      </c>
      <c r="D46" s="15">
        <f>+F30</f>
        <v>50000</v>
      </c>
      <c r="E46" s="15">
        <f>+G30</f>
        <v>0</v>
      </c>
      <c r="F46" s="15">
        <f>+H30</f>
        <v>50000</v>
      </c>
    </row>
    <row r="47" spans="1:13" ht="15">
      <c r="B47" s="2" t="s">
        <v>171</v>
      </c>
      <c r="C47" s="1">
        <f>COUNT(F16:F29)</f>
        <v>14</v>
      </c>
      <c r="D47" s="15">
        <f>+F15</f>
        <v>4030000</v>
      </c>
      <c r="E47" s="15">
        <f>+G15</f>
        <v>0</v>
      </c>
      <c r="F47" s="15">
        <f>+H15</f>
        <v>4030000</v>
      </c>
    </row>
    <row r="48" spans="1:13" ht="15">
      <c r="B48" s="2" t="s">
        <v>172</v>
      </c>
      <c r="C48" s="1">
        <f>COUNT(F7:F11)</f>
        <v>5</v>
      </c>
      <c r="D48" s="15">
        <f>+F6</f>
        <v>2520000</v>
      </c>
      <c r="E48" s="15">
        <f>+G6</f>
        <v>0</v>
      </c>
      <c r="F48" s="15">
        <f>+H6</f>
        <v>2520000</v>
      </c>
    </row>
    <row r="49" spans="2:6" ht="15">
      <c r="B49" s="2" t="s">
        <v>173</v>
      </c>
      <c r="C49" s="1">
        <v>0</v>
      </c>
      <c r="D49" s="15">
        <v>0</v>
      </c>
      <c r="E49" s="15">
        <v>0</v>
      </c>
      <c r="F49" s="15">
        <v>0</v>
      </c>
    </row>
    <row r="50" spans="2:6" ht="15">
      <c r="B50" s="2" t="s">
        <v>174</v>
      </c>
      <c r="C50" s="1">
        <f>+COUNT(F41:F44)</f>
        <v>2</v>
      </c>
      <c r="D50" s="15">
        <v>0</v>
      </c>
      <c r="E50" s="15">
        <v>0</v>
      </c>
      <c r="F50" s="15">
        <v>0</v>
      </c>
    </row>
    <row r="51" spans="2:6" ht="15">
      <c r="B51" s="2" t="s">
        <v>135</v>
      </c>
      <c r="C51" s="1">
        <f>+COUNT(F34)</f>
        <v>1</v>
      </c>
      <c r="D51" s="15">
        <f>+F33</f>
        <v>310000</v>
      </c>
      <c r="E51" s="15">
        <f>+G33</f>
        <v>0</v>
      </c>
      <c r="F51" s="15">
        <f>+H33</f>
        <v>310000</v>
      </c>
    </row>
    <row r="52" spans="2:6" ht="15">
      <c r="B52" s="5" t="s">
        <v>167</v>
      </c>
      <c r="C52" s="14">
        <f>SUM(C43:C51)</f>
        <v>30</v>
      </c>
      <c r="D52" s="16">
        <f>SUM(D43:D51)</f>
        <v>21160000</v>
      </c>
      <c r="E52" s="16">
        <f>SUM(E43:E51)</f>
        <v>3950000</v>
      </c>
      <c r="F52" s="16">
        <f>SUM(F43:F51)</f>
        <v>25110000</v>
      </c>
    </row>
    <row r="53" spans="2:6" ht="15"/>
    <row r="54" spans="2:6" ht="15"/>
  </sheetData>
  <mergeCells count="2">
    <mergeCell ref="A1:K1"/>
    <mergeCell ref="A2:K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7E942035223B44B982D17CFBE3FD915" ma:contentTypeVersion="232" ma:contentTypeDescription="A content type to manage public (operations) IDB documents" ma:contentTypeScope="" ma:versionID="c8ceea5178446b0bf888b2412ad9e67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165c364a7b0d413b049ed1530bf41f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GY-L106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78FDAEDEDA0DE4DA7D0BD95000EB09F" ma:contentTypeVersion="218" ma:contentTypeDescription="The base project type from which other project content types inherit their information." ma:contentTypeScope="" ma:versionID="84ab70133f4bcc7e231215f19564cf0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607f73b3c324e5614148ae5f6f4ad2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GY-L1066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Guyana</TermName>
          <TermId xmlns="http://schemas.microsoft.com/office/infopath/2007/PartnerControls">56862354-b867-4ea1-80cf-2c12eebb71f3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Sologuren Blanco,Jaime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EFFICIENCY AND RENEWABLE ENERGY IN END USE</TermName>
          <TermId xmlns="http://schemas.microsoft.com/office/infopath/2007/PartnerControls">ab88142a-aa14-42df-80f4-969425d6f976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35</Value>
      <Value>28</Value>
      <Value>30</Value>
      <Value>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GY-L1066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R0002819614</Record_x0020_Number>
    <_dlc_DocId xmlns="cdc7663a-08f0-4737-9e8c-148ce897a09c">EZSHARE-669955382-39</_dlc_DocId>
    <_dlc_DocIdUrl xmlns="cdc7663a-08f0-4737-9e8c-148ce897a09c">
      <Url>https://idbg.sharepoint.com/teams/EZ-GY-LON/GY-L1066/_layouts/15/DocIdRedir.aspx?ID=EZSHARE-669955382-39</Url>
      <Description>EZSHARE-669955382-39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167A47DB-B003-4B16-A33D-5C7042DACB2F}"/>
</file>

<file path=customXml/itemProps2.xml><?xml version="1.0" encoding="utf-8"?>
<ds:datastoreItem xmlns:ds="http://schemas.openxmlformats.org/officeDocument/2006/customXml" ds:itemID="{2ECA6C63-B44C-48B8-A6ED-DCADAEE3B28B}"/>
</file>

<file path=customXml/itemProps3.xml><?xml version="1.0" encoding="utf-8"?>
<ds:datastoreItem xmlns:ds="http://schemas.openxmlformats.org/officeDocument/2006/customXml" ds:itemID="{02128533-DB85-465C-AA4E-DC838B13A9B1}"/>
</file>

<file path=customXml/itemProps4.xml><?xml version="1.0" encoding="utf-8"?>
<ds:datastoreItem xmlns:ds="http://schemas.openxmlformats.org/officeDocument/2006/customXml" ds:itemID="{46A18493-F09B-43E3-A936-80C54BD3E1EF}"/>
</file>

<file path=customXml/itemProps5.xml><?xml version="1.0" encoding="utf-8"?>
<ds:datastoreItem xmlns:ds="http://schemas.openxmlformats.org/officeDocument/2006/customXml" ds:itemID="{99CE8B56-F61C-4415-B2F3-C964F4598E65}"/>
</file>

<file path=customXml/itemProps6.xml><?xml version="1.0" encoding="utf-8"?>
<ds:datastoreItem xmlns:ds="http://schemas.openxmlformats.org/officeDocument/2006/customXml" ds:itemID="{A1A3FFE7-5CF6-48E1-B466-53DE3BF0E365}"/>
</file>

<file path=customXml/itemProps7.xml><?xml version="1.0" encoding="utf-8"?>
<ds:datastoreItem xmlns:ds="http://schemas.openxmlformats.org/officeDocument/2006/customXml" ds:itemID="{D458C255-4FB1-4F1A-B3E8-AD78DCF170A8}"/>
</file>

<file path=customXml/itemProps8.xml><?xml version="1.0" encoding="utf-8"?>
<ds:datastoreItem xmlns:ds="http://schemas.openxmlformats.org/officeDocument/2006/customXml" ds:itemID="{976A71D4-E997-43CC-A884-9E3599CE0A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 Baldeon, Maria Julia</dc:creator>
  <cp:keywords/>
  <dc:description/>
  <cp:lastModifiedBy>Sologuren Blanco, Jaime</cp:lastModifiedBy>
  <cp:revision/>
  <dcterms:created xsi:type="dcterms:W3CDTF">2018-03-23T15:25:09Z</dcterms:created>
  <dcterms:modified xsi:type="dcterms:W3CDTF">2018-10-31T15:20:04Z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35;#ENERGY EFFICIENCY AND RENEWABLE ENERGY IN END USE|ab88142a-aa14-42df-80f4-969425d6f976</vt:lpwstr>
  </property>
  <property fmtid="{D5CDD505-2E9C-101B-9397-08002B2CF9AE}" pid="7" name="Fund IDB">
    <vt:lpwstr/>
  </property>
  <property fmtid="{D5CDD505-2E9C-101B-9397-08002B2CF9AE}" pid="8" name="Country">
    <vt:lpwstr>28;#Guyana|56862354-b867-4ea1-80cf-2c12eebb71f3</vt:lpwstr>
  </property>
  <property fmtid="{D5CDD505-2E9C-101B-9397-08002B2CF9AE}" pid="9" name="Sector IDB">
    <vt:lpwstr>30;#ENERGY|4fed196a-cd0b-4970-87de-42da17f9b203</vt:lpwstr>
  </property>
  <property fmtid="{D5CDD505-2E9C-101B-9397-08002B2CF9AE}" pid="10" name="Function Operations IDB">
    <vt:lpwstr>2;#Project Preparation, Planning and Design|29ca0c72-1fc4-435f-a09c-28585cb5eac9</vt:lpwstr>
  </property>
  <property fmtid="{D5CDD505-2E9C-101B-9397-08002B2CF9AE}" pid="11" name="_dlc_DocIdItemGuid">
    <vt:lpwstr>461523ce-22db-44ad-be42-03551c958a52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0x0101001A458A224826124E8B45B1D613300CFC0047E942035223B44B982D17CFBE3FD915</vt:lpwstr>
  </property>
</Properties>
</file>