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0fd847b6bfc20da/2. BID 2017/Maracanau/Modelos para Finalizar Speziali/Docs Maracanau/"/>
    </mc:Choice>
  </mc:AlternateContent>
  <bookViews>
    <workbookView xWindow="0" yWindow="0" windowWidth="38400" windowHeight="12210"/>
  </bookViews>
  <sheets>
    <sheet name="PA US$" sheetId="1" r:id="rId1"/>
  </sheets>
  <externalReferences>
    <externalReference r:id="rId2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7" i="1" l="1"/>
  <c r="D126" i="1"/>
  <c r="D125" i="1"/>
  <c r="D123" i="1"/>
  <c r="G103" i="1"/>
  <c r="F103" i="1"/>
  <c r="I93" i="1"/>
  <c r="I92" i="1"/>
  <c r="I91" i="1"/>
  <c r="I90" i="1"/>
  <c r="I89" i="1"/>
  <c r="I88" i="1"/>
  <c r="I87" i="1"/>
  <c r="I86" i="1"/>
  <c r="I85" i="1"/>
  <c r="I84" i="1"/>
  <c r="C94" i="1"/>
  <c r="I83" i="1"/>
  <c r="I82" i="1"/>
  <c r="I81" i="1"/>
  <c r="I77" i="1"/>
  <c r="D77" i="1"/>
  <c r="C77" i="1"/>
  <c r="C78" i="1" s="1"/>
  <c r="I76" i="1"/>
  <c r="C67" i="1"/>
  <c r="D122" i="1" l="1"/>
  <c r="C103" i="1"/>
  <c r="C102" i="1"/>
  <c r="D124" i="1"/>
  <c r="D128" i="1" l="1"/>
</calcChain>
</file>

<file path=xl/sharedStrings.xml><?xml version="1.0" encoding="utf-8"?>
<sst xmlns="http://schemas.openxmlformats.org/spreadsheetml/2006/main" count="195" uniqueCount="131">
  <si>
    <t>BRASIL</t>
  </si>
  <si>
    <t xml:space="preserve">Programa de Transporte e Logística Urbana de Maracanaú </t>
  </si>
  <si>
    <r>
      <t>Contrato de Empréstimo:</t>
    </r>
    <r>
      <rPr>
        <b/>
        <sz val="11"/>
        <color indexed="10"/>
        <rFont val="Calibri"/>
        <family val="2"/>
      </rPr>
      <t xml:space="preserve"> </t>
    </r>
    <r>
      <rPr>
        <sz val="11"/>
        <rFont val="Calibri"/>
        <family val="2"/>
      </rPr>
      <t>XXXX/</t>
    </r>
    <r>
      <rPr>
        <sz val="11"/>
        <color theme="1"/>
        <rFont val="Calibri"/>
        <family val="2"/>
        <scheme val="minor"/>
      </rPr>
      <t>OC-BR</t>
    </r>
  </si>
  <si>
    <t xml:space="preserve">PLANO DE AQUISIÇÕES (PA) - 68 MESES </t>
  </si>
  <si>
    <r>
      <t xml:space="preserve">Atualizado em:  </t>
    </r>
    <r>
      <rPr>
        <sz val="11"/>
        <rFont val="Calibri"/>
        <family val="2"/>
      </rPr>
      <t>junho de 2017</t>
    </r>
  </si>
  <si>
    <t>Atualização Nº: 01</t>
  </si>
  <si>
    <r>
      <rPr>
        <b/>
        <sz val="11"/>
        <rFont val="Calibri"/>
        <family val="2"/>
      </rPr>
      <t>Mutuário</t>
    </r>
    <r>
      <rPr>
        <sz val="11"/>
        <rFont val="Calibri"/>
        <family val="2"/>
      </rPr>
      <t>: Município de Maracanaú</t>
    </r>
  </si>
  <si>
    <r>
      <rPr>
        <b/>
        <sz val="11"/>
        <rFont val="Calibri"/>
        <family val="2"/>
      </rPr>
      <t>Executor:</t>
    </r>
    <r>
      <rPr>
        <sz val="11"/>
        <rFont val="Calibri"/>
        <family val="2"/>
      </rPr>
      <t xml:space="preserve"> Município de Maracanaú</t>
    </r>
  </si>
  <si>
    <r>
      <rPr>
        <b/>
        <sz val="11"/>
        <rFont val="Calibri"/>
        <family val="2"/>
      </rPr>
      <t>Projeto:</t>
    </r>
    <r>
      <rPr>
        <sz val="11"/>
        <rFont val="Calibri"/>
        <family val="2"/>
      </rPr>
      <t xml:space="preserve"> Programa de Transporte e Logística Urbana de Maracanaú </t>
    </r>
  </si>
  <si>
    <r>
      <rPr>
        <b/>
        <sz val="11"/>
        <rFont val="Calibri"/>
        <family val="2"/>
      </rPr>
      <t>Número do Projeto:</t>
    </r>
    <r>
      <rPr>
        <sz val="11"/>
        <rFont val="Calibri"/>
        <family val="2"/>
      </rPr>
      <t xml:space="preserve"> BR-L1445</t>
    </r>
  </si>
  <si>
    <r>
      <rPr>
        <b/>
        <sz val="11"/>
        <rFont val="Calibri"/>
        <family val="2"/>
      </rPr>
      <t>Data de aprovação do Projeto pela Diretoria Executiva</t>
    </r>
    <r>
      <rPr>
        <sz val="11"/>
        <rFont val="Calibri"/>
        <family val="2"/>
      </rPr>
      <t>: XXXXXXXX</t>
    </r>
  </si>
  <si>
    <r>
      <rPr>
        <b/>
        <sz val="11"/>
        <rFont val="Calibri"/>
        <family val="2"/>
      </rPr>
      <t>Data estimada de assinatura do Contrato de Empréstimo</t>
    </r>
    <r>
      <rPr>
        <sz val="11"/>
        <rFont val="Calibri"/>
        <family val="2"/>
      </rPr>
      <t>: dd/mm/2016</t>
    </r>
  </si>
  <si>
    <r>
      <rPr>
        <b/>
        <sz val="11"/>
        <rFont val="Calibri"/>
        <family val="2"/>
      </rPr>
      <t>Data estimada para o último desembolso</t>
    </r>
    <r>
      <rPr>
        <sz val="11"/>
        <rFont val="Calibri"/>
        <family val="2"/>
      </rPr>
      <t>: dd/mm/20aa</t>
    </r>
  </si>
  <si>
    <r>
      <rPr>
        <b/>
        <sz val="11"/>
        <rFont val="Calibri"/>
        <family val="2"/>
      </rPr>
      <t>Executor responsável pelo Plano de Aquisições</t>
    </r>
    <r>
      <rPr>
        <sz val="11"/>
        <rFont val="Calibri"/>
        <family val="2"/>
      </rPr>
      <t>: Município de Maracanaú</t>
    </r>
  </si>
  <si>
    <t>NOME</t>
  </si>
  <si>
    <t>CARGO</t>
  </si>
  <si>
    <t>ENDEREÇO</t>
  </si>
  <si>
    <t>Telefone:  (55 DDD) xxxx-xxxx</t>
  </si>
  <si>
    <t>Fax:  (55 DDD) xxxx-xxxx</t>
  </si>
  <si>
    <t xml:space="preserve">E-mail: </t>
  </si>
  <si>
    <t>A – Introdução</t>
  </si>
  <si>
    <t>As contratações para o Projeto proposto serão realizadas de acordo com as “Políticas para a Aquisição de Bens e Contratação de Obras Financiados pelo Banco Interamericano de Desenvolvimento” (GN-2349-9), com as “Políticas para a Seleção e Contratação de Consultores Financiados pelo Banco Interamericano de Desenvolvimento” (GN-2350-9) e conforme estabelecido no Contrato de Empréstimo e no presente Plano de Aquisições.</t>
  </si>
  <si>
    <t>B – O Plano de Aquisições</t>
  </si>
  <si>
    <t>O Plano de Aquisições do Programa de Transporte e Logística Urbana de Maracanaú , que cobre o período de MÊS de 20AA a MÊS de 20AA, foi acordado entre o Banco e a Prefeitura do Município de Maracanaú.</t>
  </si>
  <si>
    <t>O Plano de Aquisições será revisado anualmente no mês de novembro.</t>
  </si>
  <si>
    <t>C – Revisão por parte do Banco das Decisões em Matéria de Contratações</t>
  </si>
  <si>
    <t>O Executor e o Banco determinaram que inicialmente todas as contratações serão revisadas “Ex-ante”. Em casos específicos, ou durante o transcurso da execução, será avaliada a possibilidade de estabelecer o procedimento de revisão “Ex-post”.</t>
  </si>
  <si>
    <t>D – Aquisições para o Projeto</t>
  </si>
  <si>
    <t>D.1 – Aquisição de Bens</t>
  </si>
  <si>
    <t>As LPN – Licitações Públicas Nacionais somente admitirão contratos com valor limite de US$ 5,0 milhões para bens e serviços diferentes da consultoria. Não haverá pré-qualificação.</t>
  </si>
  <si>
    <t>D.2 – Aquisições de Obras</t>
  </si>
  <si>
    <t>As LPN – Licitações Públicas Nacionais somente admitirão contratos com valor limite de US$ 25,0 milhões para obras. Não haverá pré-qualificação.</t>
  </si>
  <si>
    <t>D.3 – Aquisições de Serviços de Consultoria</t>
  </si>
  <si>
    <t>As LPN – Licitações Públicas Nacionais somente admitirão contratos com valor limite de US$ 200 mil para serviços de consultoria. Não haverá  pré-qualificação.</t>
  </si>
  <si>
    <t>D.4 – Lista de Aquisições de Bens, Obras e Serviços de Consultoria</t>
  </si>
  <si>
    <t>Nos quadros apresentados a seguir estão listadas as licitações requeridas para a execução do Projeto.</t>
  </si>
  <si>
    <t>Nº</t>
  </si>
  <si>
    <t>Descrição do Contrato</t>
  </si>
  <si>
    <t>Custo</t>
  </si>
  <si>
    <t>Método</t>
  </si>
  <si>
    <t>Revisão</t>
  </si>
  <si>
    <t>Fonte</t>
  </si>
  <si>
    <t>Datas Estimadas</t>
  </si>
  <si>
    <t>Status</t>
  </si>
  <si>
    <t>Comentário</t>
  </si>
  <si>
    <t>Estimado (x1000)</t>
  </si>
  <si>
    <t>Aquisição</t>
  </si>
  <si>
    <t>BID</t>
  </si>
  <si>
    <t>Local</t>
  </si>
  <si>
    <t>Publicação</t>
  </si>
  <si>
    <t>Término</t>
  </si>
  <si>
    <t>(US$ = R$ 3,20)</t>
  </si>
  <si>
    <t>(1)</t>
  </si>
  <si>
    <t>(2)</t>
  </si>
  <si>
    <t>(%)</t>
  </si>
  <si>
    <t>Anúncio</t>
  </si>
  <si>
    <t>Contrato</t>
  </si>
  <si>
    <t>(3)</t>
  </si>
  <si>
    <t>1. BENS</t>
  </si>
  <si>
    <t>SUBTOTAL DE BENS</t>
  </si>
  <si>
    <t xml:space="preserve">2. OBRAS </t>
  </si>
  <si>
    <t>2.1</t>
  </si>
  <si>
    <t>LPN</t>
  </si>
  <si>
    <t>EXA</t>
  </si>
  <si>
    <t>P</t>
  </si>
  <si>
    <t>2.2</t>
  </si>
  <si>
    <t>Obras viárias - pavimentação</t>
  </si>
  <si>
    <t>Legislação Nacional           PE</t>
  </si>
  <si>
    <t>EXP</t>
  </si>
  <si>
    <t>2.3</t>
  </si>
  <si>
    <t>Obras de Corredores de Ônibus BRS</t>
  </si>
  <si>
    <t>SUBTOTAL DE OBRAS</t>
  </si>
  <si>
    <t>3. SERVIÇOS DE CONSULTORIA</t>
  </si>
  <si>
    <t>3.1</t>
  </si>
  <si>
    <t>Gerenciamento e Apoio Técnico</t>
  </si>
  <si>
    <t>SBQC</t>
  </si>
  <si>
    <t>3.2</t>
  </si>
  <si>
    <t>Contratação de consultores individuais</t>
  </si>
  <si>
    <t>CI</t>
  </si>
  <si>
    <t>3.3</t>
  </si>
  <si>
    <t>Avaliação e monitoramento</t>
  </si>
  <si>
    <t>SQC</t>
  </si>
  <si>
    <t>3.4</t>
  </si>
  <si>
    <t>Supervisão das Obras</t>
  </si>
  <si>
    <t>Auditoria Contábil do Programa</t>
  </si>
  <si>
    <t>Projetos de Engenharia</t>
  </si>
  <si>
    <t>Projeto Executivo Corredor</t>
  </si>
  <si>
    <t>Ações de fortalecimento das unidades operativas do município relacionadas à execução do programa e ao planejamento/operação de transportes.</t>
  </si>
  <si>
    <t>CP</t>
  </si>
  <si>
    <t>Elaboração do plano Logístico e de Cargas no município</t>
  </si>
  <si>
    <t>Atualização do plano de mobilidade urbana.</t>
  </si>
  <si>
    <t>Plano de ação de desenvolvimento de uma economia de baixo carbono elaborado</t>
  </si>
  <si>
    <t>EXp</t>
  </si>
  <si>
    <t>Plano Municipal de redução de riscos elaborado</t>
  </si>
  <si>
    <t xml:space="preserve">Ações de mitigação ambiental </t>
  </si>
  <si>
    <t>SUBTOTAL DE CONSULTORIA</t>
  </si>
  <si>
    <t>4. SERVIÇOS TÉCNICOS (Serviços que não São de Consultoria)</t>
  </si>
  <si>
    <t>Não está prevista a aquisição de serviços técnicos</t>
  </si>
  <si>
    <t>SUBTOTAL DE  SERVIÇOS TÉCNICOS</t>
  </si>
  <si>
    <t>VALOR TOTAL</t>
  </si>
  <si>
    <t>PERCENTUAL (%) POR FONTE</t>
  </si>
  <si>
    <t>Notas:</t>
  </si>
  <si>
    <r>
      <rPr>
        <b/>
        <sz val="12"/>
        <color indexed="8"/>
        <rFont val="Calibri"/>
        <family val="2"/>
      </rPr>
      <t>Métodos de Aquisição</t>
    </r>
    <r>
      <rPr>
        <sz val="12"/>
        <color indexed="8"/>
        <rFont val="Calibri"/>
        <family val="2"/>
      </rPr>
      <t>: (</t>
    </r>
    <r>
      <rPr>
        <b/>
        <sz val="12"/>
        <color indexed="8"/>
        <rFont val="Calibri"/>
        <family val="2"/>
      </rPr>
      <t>a) BID: LPI:</t>
    </r>
    <r>
      <rPr>
        <sz val="12"/>
        <color indexed="8"/>
        <rFont val="Calibri"/>
        <family val="2"/>
      </rPr>
      <t xml:space="preserve"> Licitação Pública Internacional; </t>
    </r>
    <r>
      <rPr>
        <b/>
        <sz val="12"/>
        <color indexed="8"/>
        <rFont val="Calibri"/>
        <family val="2"/>
      </rPr>
      <t>LPN:</t>
    </r>
    <r>
      <rPr>
        <sz val="12"/>
        <color indexed="8"/>
        <rFont val="Calibri"/>
        <family val="2"/>
      </rPr>
      <t xml:space="preserve"> Licitação Pública Nacional; </t>
    </r>
    <r>
      <rPr>
        <b/>
        <sz val="12"/>
        <color indexed="8"/>
        <rFont val="Calibri"/>
        <family val="2"/>
      </rPr>
      <t>CP:</t>
    </r>
    <r>
      <rPr>
        <sz val="12"/>
        <color indexed="8"/>
        <rFont val="Calibri"/>
        <family val="2"/>
      </rPr>
      <t xml:space="preserve"> Comparação de Preços; </t>
    </r>
    <r>
      <rPr>
        <b/>
        <sz val="12"/>
        <color indexed="8"/>
        <rFont val="Calibri"/>
        <family val="2"/>
      </rPr>
      <t>CD:</t>
    </r>
    <r>
      <rPr>
        <sz val="12"/>
        <color indexed="8"/>
        <rFont val="Calibri"/>
        <family val="2"/>
      </rPr>
      <t xml:space="preserve"> Contratação Direta; </t>
    </r>
    <r>
      <rPr>
        <b/>
        <sz val="12"/>
        <color indexed="8"/>
        <rFont val="Calibri"/>
        <family val="2"/>
      </rPr>
      <t>SBQC:</t>
    </r>
    <r>
      <rPr>
        <sz val="12"/>
        <color indexed="8"/>
        <rFont val="Calibri"/>
        <family val="2"/>
      </rPr>
      <t xml:space="preserve"> Seleção Baseada na Qualidade e Custo; </t>
    </r>
    <r>
      <rPr>
        <b/>
        <sz val="12"/>
        <color indexed="8"/>
        <rFont val="Calibri"/>
        <family val="2"/>
      </rPr>
      <t xml:space="preserve">SQC: </t>
    </r>
    <r>
      <rPr>
        <sz val="12"/>
        <color indexed="8"/>
        <rFont val="Calibri"/>
        <family val="2"/>
      </rPr>
      <t xml:space="preserve">Seleção Baseada nas Qualificações dos Consultores; </t>
    </r>
    <r>
      <rPr>
        <b/>
        <sz val="12"/>
        <color indexed="8"/>
        <rFont val="Calibri"/>
        <family val="2"/>
      </rPr>
      <t xml:space="preserve">SBMC: </t>
    </r>
    <r>
      <rPr>
        <sz val="12"/>
        <color indexed="8"/>
        <rFont val="Calibri"/>
        <family val="2"/>
      </rPr>
      <t xml:space="preserve">Seleção Baseada no Menor Custo; </t>
    </r>
    <r>
      <rPr>
        <b/>
        <sz val="12"/>
        <color indexed="8"/>
        <rFont val="Calibri"/>
        <family val="2"/>
      </rPr>
      <t xml:space="preserve">SBOF: </t>
    </r>
    <r>
      <rPr>
        <sz val="12"/>
        <color indexed="8"/>
        <rFont val="Calibri"/>
        <family val="2"/>
      </rPr>
      <t>Seleção Baseada em Orçamento Fixo;</t>
    </r>
    <r>
      <rPr>
        <b/>
        <sz val="12"/>
        <color indexed="8"/>
        <rFont val="Calibri"/>
        <family val="2"/>
      </rPr>
      <t xml:space="preserve"> SBQ</t>
    </r>
    <r>
      <rPr>
        <sz val="12"/>
        <color indexed="8"/>
        <rFont val="Calibri"/>
        <family val="2"/>
      </rPr>
      <t xml:space="preserve">: Seleção Baseada na Qualidade; </t>
    </r>
    <r>
      <rPr>
        <b/>
        <sz val="12"/>
        <color indexed="8"/>
        <rFont val="Calibri"/>
        <family val="2"/>
      </rPr>
      <t>CD:</t>
    </r>
    <r>
      <rPr>
        <sz val="12"/>
        <color indexed="8"/>
        <rFont val="Calibri"/>
        <family val="2"/>
      </rPr>
      <t xml:space="preserve"> Contratação Direta; </t>
    </r>
    <r>
      <rPr>
        <b/>
        <sz val="12"/>
        <color indexed="8"/>
        <rFont val="Calibri"/>
        <family val="2"/>
      </rPr>
      <t>CI:</t>
    </r>
    <r>
      <rPr>
        <sz val="12"/>
        <color indexed="8"/>
        <rFont val="Calibri"/>
        <family val="2"/>
      </rPr>
      <t xml:space="preserve"> Consultor Individual. (</t>
    </r>
    <r>
      <rPr>
        <b/>
        <sz val="12"/>
        <color indexed="8"/>
        <rFont val="Calibri"/>
        <family val="2"/>
      </rPr>
      <t xml:space="preserve">b) Lei 8.666: CC: </t>
    </r>
    <r>
      <rPr>
        <sz val="12"/>
        <color indexed="8"/>
        <rFont val="Calibri"/>
        <family val="2"/>
      </rPr>
      <t>Carta</t>
    </r>
    <r>
      <rPr>
        <b/>
        <sz val="12"/>
        <color indexed="8"/>
        <rFont val="Calibri"/>
        <family val="2"/>
      </rPr>
      <t xml:space="preserve"> </t>
    </r>
    <r>
      <rPr>
        <sz val="12"/>
        <color indexed="8"/>
        <rFont val="Calibri"/>
        <family val="2"/>
      </rPr>
      <t xml:space="preserve"> Convite; </t>
    </r>
    <r>
      <rPr>
        <b/>
        <sz val="12"/>
        <color indexed="8"/>
        <rFont val="Calibri"/>
        <family val="2"/>
      </rPr>
      <t>TP:</t>
    </r>
    <r>
      <rPr>
        <sz val="12"/>
        <color indexed="8"/>
        <rFont val="Calibri"/>
        <family val="2"/>
      </rPr>
      <t xml:space="preserve"> Tomada de Preço; </t>
    </r>
    <r>
      <rPr>
        <b/>
        <sz val="12"/>
        <color indexed="8"/>
        <rFont val="Calibri"/>
        <family val="2"/>
      </rPr>
      <t>CPN:</t>
    </r>
    <r>
      <rPr>
        <sz val="12"/>
        <color indexed="8"/>
        <rFont val="Calibri"/>
        <family val="2"/>
      </rPr>
      <t xml:space="preserve"> Concorrência Pública Nacional; </t>
    </r>
    <r>
      <rPr>
        <b/>
        <sz val="12"/>
        <color indexed="8"/>
        <rFont val="Calibri"/>
        <family val="2"/>
      </rPr>
      <t>PE:</t>
    </r>
    <r>
      <rPr>
        <sz val="12"/>
        <color indexed="8"/>
        <rFont val="Calibri"/>
        <family val="2"/>
      </rPr>
      <t xml:space="preserve"> Pregão Eletrônico; </t>
    </r>
    <r>
      <rPr>
        <b/>
        <sz val="12"/>
        <color indexed="8"/>
        <rFont val="Calibri"/>
        <family val="2"/>
      </rPr>
      <t>ARP:</t>
    </r>
    <r>
      <rPr>
        <sz val="12"/>
        <color indexed="8"/>
        <rFont val="Calibri"/>
        <family val="2"/>
      </rPr>
      <t xml:space="preserve"> Ata de Registro de Preços,</t>
    </r>
    <r>
      <rPr>
        <b/>
        <sz val="12"/>
        <color indexed="8"/>
        <rFont val="Calibri"/>
        <family val="2"/>
      </rPr>
      <t xml:space="preserve"> PP</t>
    </r>
    <r>
      <rPr>
        <sz val="12"/>
        <color indexed="8"/>
        <rFont val="Calibri"/>
        <family val="2"/>
      </rPr>
      <t xml:space="preserve">: Pregão Presencial, </t>
    </r>
    <r>
      <rPr>
        <b/>
        <sz val="12"/>
        <color indexed="8"/>
        <rFont val="Calibri"/>
        <family val="2"/>
      </rPr>
      <t>CD</t>
    </r>
    <r>
      <rPr>
        <sz val="12"/>
        <color indexed="8"/>
        <rFont val="Calibri"/>
        <family val="2"/>
      </rPr>
      <t>: Contratação Direta</t>
    </r>
  </si>
  <si>
    <r>
      <rPr>
        <b/>
        <sz val="12"/>
        <color indexed="8"/>
        <rFont val="Calibri"/>
        <family val="2"/>
      </rPr>
      <t>Revisões BID</t>
    </r>
    <r>
      <rPr>
        <sz val="12"/>
        <color indexed="8"/>
        <rFont val="Calibri"/>
        <family val="2"/>
      </rPr>
      <t>: EXA =</t>
    </r>
    <r>
      <rPr>
        <i/>
        <sz val="12"/>
        <color indexed="8"/>
        <rFont val="Calibri"/>
        <family val="2"/>
      </rPr>
      <t xml:space="preserve">Ex-ante </t>
    </r>
    <r>
      <rPr>
        <sz val="12"/>
        <color indexed="8"/>
        <rFont val="Calibri"/>
        <family val="2"/>
      </rPr>
      <t>e EXP=</t>
    </r>
    <r>
      <rPr>
        <i/>
        <sz val="12"/>
        <color indexed="8"/>
        <rFont val="Calibri"/>
        <family val="2"/>
      </rPr>
      <t xml:space="preserve"> Ex-post</t>
    </r>
  </si>
  <si>
    <r>
      <rPr>
        <b/>
        <sz val="12"/>
        <color indexed="8"/>
        <rFont val="Calibri"/>
        <family val="2"/>
      </rPr>
      <t>Status</t>
    </r>
    <r>
      <rPr>
        <sz val="12"/>
        <color indexed="8"/>
        <rFont val="Calibri"/>
        <family val="2"/>
      </rPr>
      <t>: Pendente (P); Em Processo  (EP); Adjudicado (A); Cancelado (C )</t>
    </r>
  </si>
  <si>
    <t>(4)</t>
  </si>
  <si>
    <r>
      <rPr>
        <b/>
        <sz val="12"/>
        <color indexed="8"/>
        <rFont val="Calibri"/>
        <family val="2"/>
      </rPr>
      <t>Alterações:</t>
    </r>
    <r>
      <rPr>
        <sz val="12"/>
        <color indexed="8"/>
        <rFont val="Calibri"/>
        <family val="2"/>
      </rPr>
      <t xml:space="preserve"> Indicar em vermelho as alterações feitas nas aquisições já constantes do PA</t>
    </r>
  </si>
  <si>
    <t>(5)</t>
  </si>
  <si>
    <r>
      <rPr>
        <b/>
        <sz val="12"/>
        <color indexed="8"/>
        <rFont val="Calibri"/>
        <family val="2"/>
      </rPr>
      <t>Inclusões:</t>
    </r>
    <r>
      <rPr>
        <sz val="12"/>
        <color indexed="8"/>
        <rFont val="Calibri"/>
        <family val="2"/>
      </rPr>
      <t xml:space="preserve"> Indicar em azul as aquisições agora incluídas no PA</t>
    </r>
  </si>
  <si>
    <t>(6)</t>
  </si>
  <si>
    <r>
      <rPr>
        <b/>
        <sz val="12"/>
        <color indexed="8"/>
        <rFont val="Calibri"/>
        <family val="2"/>
      </rPr>
      <t>Cancelamentos:</t>
    </r>
    <r>
      <rPr>
        <sz val="12"/>
        <color indexed="8"/>
        <rFont val="Calibri"/>
        <family val="2"/>
      </rPr>
      <t xml:space="preserve"> indicar em verde os cancelamentos das aquisições constantes do PA</t>
    </r>
  </si>
  <si>
    <t>(7)</t>
  </si>
  <si>
    <r>
      <rPr>
        <b/>
        <sz val="12"/>
        <color indexed="8"/>
        <rFont val="Calibri"/>
        <family val="2"/>
      </rPr>
      <t>Folha anexa</t>
    </r>
    <r>
      <rPr>
        <sz val="12"/>
        <color indexed="8"/>
        <rFont val="Calibri"/>
        <family val="2"/>
      </rPr>
      <t>: Fazer comentários complementares ou esclarecedores, quando necessário, em folha anexa.</t>
    </r>
  </si>
  <si>
    <t>(8)</t>
  </si>
  <si>
    <r>
      <rPr>
        <b/>
        <sz val="12"/>
        <color indexed="8"/>
        <rFont val="Calibri"/>
        <family val="2"/>
      </rPr>
      <t>Histórico</t>
    </r>
    <r>
      <rPr>
        <b/>
        <sz val="11"/>
        <color indexed="8"/>
        <rFont val="Calibri"/>
        <family val="2"/>
      </rPr>
      <t>:</t>
    </r>
    <r>
      <rPr>
        <sz val="11"/>
        <color theme="1"/>
        <rFont val="Calibri"/>
        <family val="2"/>
        <scheme val="minor"/>
      </rPr>
      <t xml:space="preserve"> Manter no PA todas as aquisições adjudicadas e/ou canceladas</t>
    </r>
  </si>
  <si>
    <t>Modalidade</t>
  </si>
  <si>
    <t>Quantidade</t>
  </si>
  <si>
    <t>Valor</t>
  </si>
  <si>
    <t>Legislação Nacional PE</t>
  </si>
  <si>
    <t>Total</t>
  </si>
  <si>
    <t>2.4</t>
  </si>
  <si>
    <t>2.5</t>
  </si>
  <si>
    <t>2.6</t>
  </si>
  <si>
    <t>2.7</t>
  </si>
  <si>
    <t>2.8</t>
  </si>
  <si>
    <t>Obras viárias - Av. Manuel Moreira Lima</t>
  </si>
  <si>
    <t>Obras viárias - Av. Senador Pompeu (Norte)</t>
  </si>
  <si>
    <t>Obras viárias - AV. Central da Pajuçara</t>
  </si>
  <si>
    <t>Obras viárias - Av. Parque Sul</t>
  </si>
  <si>
    <t>Obras viárias - Av. Parque Oeste</t>
  </si>
  <si>
    <t>Obras viárias - Av. Senador Virgílio Távora (Av. Contorno)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</si>
</sst>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164" formatCode="[$-416]mmm\-yy;@"/>
    <numFmt numFmtId="165" formatCode="_-&quot;R$&quot;\ * #,##0_-;\-&quot;R$&quot;\ * #,##0_-;_-&quot;R$&quot;\ 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3333CC"/>
      <name val="Calibri"/>
      <family val="2"/>
      <scheme val="minor"/>
    </font>
    <font>
      <sz val="10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i/>
      <sz val="10"/>
      <color theme="3" tint="0.3999755851924192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3333CC"/>
      <name val="Calibri"/>
      <family val="2"/>
      <scheme val="minor"/>
    </font>
    <font>
      <i/>
      <sz val="10"/>
      <color rgb="FF3333CC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i/>
      <sz val="12"/>
      <color theme="1"/>
      <name val="Calibri"/>
      <family val="2"/>
      <scheme val="minor"/>
    </font>
    <font>
      <i/>
      <sz val="12"/>
      <color indexed="8"/>
      <name val="Calibri"/>
      <family val="2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147">
    <xf numFmtId="0" fontId="0" fillId="0" borderId="0" xfId="0"/>
    <xf numFmtId="0" fontId="0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2" borderId="0" xfId="0" applyFont="1" applyFill="1"/>
    <xf numFmtId="0" fontId="4" fillId="2" borderId="0" xfId="0" applyFont="1" applyFill="1"/>
    <xf numFmtId="0" fontId="0" fillId="2" borderId="0" xfId="0" applyFont="1" applyFill="1" applyAlignment="1">
      <alignment horizontal="center" vertical="center"/>
    </xf>
    <xf numFmtId="0" fontId="8" fillId="2" borderId="0" xfId="2" applyFont="1" applyFill="1" applyAlignment="1" applyProtection="1"/>
    <xf numFmtId="0" fontId="2" fillId="0" borderId="0" xfId="0" applyFont="1"/>
    <xf numFmtId="0" fontId="0" fillId="0" borderId="0" xfId="0" applyFont="1" applyAlignment="1">
      <alignment horizontal="justify"/>
    </xf>
    <xf numFmtId="0" fontId="0" fillId="0" borderId="0" xfId="0" applyFont="1" applyAlignment="1">
      <alignment vertical="center" wrapText="1"/>
    </xf>
    <xf numFmtId="0" fontId="0" fillId="0" borderId="0" xfId="0" applyFont="1" applyAlignment="1"/>
    <xf numFmtId="0" fontId="9" fillId="0" borderId="0" xfId="0" applyFont="1"/>
    <xf numFmtId="164" fontId="9" fillId="0" borderId="0" xfId="0" applyNumberFormat="1" applyFont="1"/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49" fontId="10" fillId="0" borderId="6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9" fillId="0" borderId="5" xfId="0" applyFont="1" applyBorder="1" applyAlignment="1">
      <alignment wrapText="1"/>
    </xf>
    <xf numFmtId="4" fontId="13" fillId="0" borderId="5" xfId="0" applyNumberFormat="1" applyFont="1" applyFill="1" applyBorder="1" applyAlignment="1">
      <alignment horizontal="center"/>
    </xf>
    <xf numFmtId="1" fontId="13" fillId="0" borderId="5" xfId="0" applyNumberFormat="1" applyFont="1" applyBorder="1" applyAlignment="1">
      <alignment horizontal="center"/>
    </xf>
    <xf numFmtId="164" fontId="13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/>
    </xf>
    <xf numFmtId="0" fontId="14" fillId="3" borderId="7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49" fontId="14" fillId="3" borderId="8" xfId="0" applyNumberFormat="1" applyFont="1" applyFill="1" applyBorder="1" applyAlignment="1">
      <alignment horizontal="center"/>
    </xf>
    <xf numFmtId="164" fontId="14" fillId="3" borderId="8" xfId="0" applyNumberFormat="1" applyFont="1" applyFill="1" applyBorder="1"/>
    <xf numFmtId="0" fontId="14" fillId="3" borderId="8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0" fontId="11" fillId="0" borderId="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/>
    </xf>
    <xf numFmtId="49" fontId="13" fillId="0" borderId="8" xfId="0" applyNumberFormat="1" applyFont="1" applyFill="1" applyBorder="1" applyAlignment="1">
      <alignment horizontal="center"/>
    </xf>
    <xf numFmtId="164" fontId="13" fillId="0" borderId="8" xfId="0" applyNumberFormat="1" applyFont="1" applyFill="1" applyBorder="1"/>
    <xf numFmtId="0" fontId="13" fillId="0" borderId="9" xfId="0" applyFont="1" applyFill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vertical="center" wrapText="1"/>
    </xf>
    <xf numFmtId="3" fontId="13" fillId="0" borderId="5" xfId="0" applyNumberFormat="1" applyFont="1" applyBorder="1" applyAlignment="1">
      <alignment horizontal="center" vertical="center"/>
    </xf>
    <xf numFmtId="1" fontId="13" fillId="2" borderId="5" xfId="0" applyNumberFormat="1" applyFont="1" applyFill="1" applyBorder="1" applyAlignment="1">
      <alignment horizontal="center" vertical="center"/>
    </xf>
    <xf numFmtId="164" fontId="13" fillId="2" borderId="5" xfId="0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/>
    </xf>
    <xf numFmtId="0" fontId="13" fillId="3" borderId="7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/>
    </xf>
    <xf numFmtId="1" fontId="13" fillId="3" borderId="8" xfId="0" applyNumberFormat="1" applyFont="1" applyFill="1" applyBorder="1" applyAlignment="1">
      <alignment horizontal="center"/>
    </xf>
    <xf numFmtId="164" fontId="13" fillId="3" borderId="8" xfId="0" applyNumberFormat="1" applyFont="1" applyFill="1" applyBorder="1"/>
    <xf numFmtId="0" fontId="13" fillId="3" borderId="8" xfId="0" applyFont="1" applyFill="1" applyBorder="1" applyAlignment="1">
      <alignment horizontal="center"/>
    </xf>
    <xf numFmtId="0" fontId="13" fillId="3" borderId="9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1" fontId="14" fillId="0" borderId="8" xfId="0" applyNumberFormat="1" applyFont="1" applyFill="1" applyBorder="1" applyAlignment="1">
      <alignment horizontal="center"/>
    </xf>
    <xf numFmtId="164" fontId="14" fillId="0" borderId="8" xfId="0" applyNumberFormat="1" applyFont="1" applyFill="1" applyBorder="1"/>
    <xf numFmtId="0" fontId="14" fillId="0" borderId="9" xfId="0" applyFont="1" applyFill="1" applyBorder="1" applyAlignment="1">
      <alignment horizontal="center"/>
    </xf>
    <xf numFmtId="0" fontId="13" fillId="0" borderId="5" xfId="0" applyFont="1" applyFill="1" applyBorder="1" applyAlignment="1">
      <alignment vertical="center" wrapText="1"/>
    </xf>
    <xf numFmtId="3" fontId="13" fillId="0" borderId="5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3" fontId="9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0" borderId="0" xfId="0" applyFont="1"/>
    <xf numFmtId="2" fontId="13" fillId="0" borderId="5" xfId="0" applyNumberFormat="1" applyFont="1" applyBorder="1" applyAlignment="1">
      <alignment horizontal="center" vertical="center"/>
    </xf>
    <xf numFmtId="0" fontId="13" fillId="2" borderId="5" xfId="0" applyFont="1" applyFill="1" applyBorder="1" applyAlignment="1">
      <alignment vertical="center" wrapText="1"/>
    </xf>
    <xf numFmtId="4" fontId="9" fillId="0" borderId="0" xfId="0" applyNumberFormat="1" applyFont="1"/>
    <xf numFmtId="1" fontId="13" fillId="0" borderId="8" xfId="0" applyNumberFormat="1" applyFont="1" applyFill="1" applyBorder="1" applyAlignment="1">
      <alignment horizontal="center"/>
    </xf>
    <xf numFmtId="0" fontId="13" fillId="0" borderId="5" xfId="0" applyFont="1" applyBorder="1"/>
    <xf numFmtId="4" fontId="13" fillId="0" borderId="5" xfId="0" applyNumberFormat="1" applyFont="1" applyBorder="1" applyAlignment="1">
      <alignment horizontal="center"/>
    </xf>
    <xf numFmtId="0" fontId="17" fillId="3" borderId="7" xfId="0" applyFont="1" applyFill="1" applyBorder="1" applyAlignment="1">
      <alignment horizontal="center"/>
    </xf>
    <xf numFmtId="0" fontId="18" fillId="3" borderId="8" xfId="0" applyFont="1" applyFill="1" applyBorder="1" applyAlignment="1">
      <alignment horizontal="center"/>
    </xf>
    <xf numFmtId="1" fontId="17" fillId="3" borderId="8" xfId="0" applyNumberFormat="1" applyFont="1" applyFill="1" applyBorder="1" applyAlignment="1">
      <alignment horizontal="center"/>
    </xf>
    <xf numFmtId="164" fontId="17" fillId="3" borderId="8" xfId="0" applyNumberFormat="1" applyFont="1" applyFill="1" applyBorder="1"/>
    <xf numFmtId="0" fontId="17" fillId="3" borderId="8" xfId="0" applyFont="1" applyFill="1" applyBorder="1" applyAlignment="1">
      <alignment horizontal="center"/>
    </xf>
    <xf numFmtId="0" fontId="17" fillId="3" borderId="9" xfId="0" applyFont="1" applyFill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1" fontId="17" fillId="0" borderId="5" xfId="0" applyNumberFormat="1" applyFont="1" applyBorder="1" applyAlignment="1">
      <alignment horizontal="center"/>
    </xf>
    <xf numFmtId="164" fontId="17" fillId="0" borderId="5" xfId="0" applyNumberFormat="1" applyFont="1" applyBorder="1"/>
    <xf numFmtId="4" fontId="11" fillId="0" borderId="12" xfId="0" applyNumberFormat="1" applyFont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/>
    </xf>
    <xf numFmtId="0" fontId="18" fillId="3" borderId="11" xfId="0" applyFont="1" applyFill="1" applyBorder="1" applyAlignment="1">
      <alignment horizontal="center" vertical="center"/>
    </xf>
    <xf numFmtId="1" fontId="13" fillId="0" borderId="12" xfId="0" applyNumberFormat="1" applyFont="1" applyBorder="1" applyAlignment="1">
      <alignment horizontal="center" vertical="center"/>
    </xf>
    <xf numFmtId="164" fontId="17" fillId="3" borderId="10" xfId="0" applyNumberFormat="1" applyFont="1" applyFill="1" applyBorder="1"/>
    <xf numFmtId="164" fontId="17" fillId="3" borderId="13" xfId="0" applyNumberFormat="1" applyFont="1" applyFill="1" applyBorder="1"/>
    <xf numFmtId="0" fontId="17" fillId="3" borderId="13" xfId="0" applyFont="1" applyFill="1" applyBorder="1" applyAlignment="1">
      <alignment horizontal="center"/>
    </xf>
    <xf numFmtId="0" fontId="17" fillId="3" borderId="11" xfId="0" applyFont="1" applyFill="1" applyBorder="1" applyAlignment="1">
      <alignment horizontal="center"/>
    </xf>
    <xf numFmtId="49" fontId="19" fillId="0" borderId="0" xfId="0" applyNumberFormat="1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Font="1" applyBorder="1" applyAlignment="1">
      <alignment wrapText="1"/>
    </xf>
    <xf numFmtId="0" fontId="21" fillId="0" borderId="0" xfId="0" applyFont="1" applyBorder="1" applyAlignment="1"/>
    <xf numFmtId="49" fontId="21" fillId="0" borderId="0" xfId="0" applyNumberFormat="1" applyFont="1" applyAlignment="1">
      <alignment horizontal="center"/>
    </xf>
    <xf numFmtId="0" fontId="21" fillId="0" borderId="0" xfId="0" applyFont="1"/>
    <xf numFmtId="0" fontId="19" fillId="0" borderId="0" xfId="0" applyFont="1"/>
    <xf numFmtId="164" fontId="19" fillId="0" borderId="0" xfId="0" applyNumberFormat="1" applyFont="1"/>
    <xf numFmtId="0" fontId="24" fillId="0" borderId="0" xfId="0" applyFont="1"/>
    <xf numFmtId="0" fontId="21" fillId="0" borderId="0" xfId="0" applyFont="1" applyAlignment="1">
      <alignment vertical="top"/>
    </xf>
    <xf numFmtId="164" fontId="0" fillId="0" borderId="0" xfId="0" applyNumberFormat="1"/>
    <xf numFmtId="0" fontId="19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1" fillId="0" borderId="0" xfId="1" applyNumberFormat="1" applyFont="1" applyAlignment="1">
      <alignment horizontal="center"/>
    </xf>
    <xf numFmtId="165" fontId="1" fillId="0" borderId="0" xfId="1" applyNumberFormat="1" applyFont="1"/>
    <xf numFmtId="1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center"/>
    </xf>
    <xf numFmtId="165" fontId="2" fillId="0" borderId="0" xfId="0" applyNumberFormat="1" applyFont="1"/>
    <xf numFmtId="3" fontId="0" fillId="0" borderId="0" xfId="0" applyNumberFormat="1"/>
    <xf numFmtId="0" fontId="24" fillId="0" borderId="0" xfId="0" applyFont="1"/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7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0" fontId="11" fillId="0" borderId="11" xfId="0" applyFont="1" applyBorder="1" applyAlignment="1">
      <alignment horizontal="right" vertical="center"/>
    </xf>
    <xf numFmtId="0" fontId="20" fillId="0" borderId="14" xfId="0" applyFont="1" applyBorder="1" applyAlignment="1">
      <alignment wrapText="1"/>
    </xf>
    <xf numFmtId="0" fontId="21" fillId="0" borderId="14" xfId="0" applyFont="1" applyBorder="1" applyAlignment="1"/>
    <xf numFmtId="0" fontId="21" fillId="0" borderId="14" xfId="0" applyFont="1" applyBorder="1" applyAlignment="1">
      <alignment wrapText="1"/>
    </xf>
    <xf numFmtId="0" fontId="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1562100</xdr:colOff>
      <xdr:row>3</xdr:row>
      <xdr:rowOff>95250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DD38EB25-B43C-439A-AE65-2DD3406457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859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r2\OneDrive\2.%20BID%202017\Maracanau\Modelos%20para%20Finalizar%20Speziali\Docs%20Maracanau\POA%20MARACANA&#218;_09_05_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cit e atendimento"/>
      <sheetName val="Exemplo preenchimento"/>
      <sheetName val="modificado"/>
      <sheetName val="modificado (2)"/>
      <sheetName val="modificado (3)"/>
      <sheetName val="preliminar costos"/>
      <sheetName val="Sheet1"/>
      <sheetName val="ORÇAMENTO PROGRAMA US$"/>
      <sheetName val="PA US$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7">
          <cell r="D27">
            <v>15500000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derucp@derucp.com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3"/>
  <sheetViews>
    <sheetView tabSelected="1" topLeftCell="A78" workbookViewId="0">
      <selection activeCell="C88" sqref="C88"/>
    </sheetView>
  </sheetViews>
  <sheetFormatPr defaultRowHeight="15" x14ac:dyDescent="0.25"/>
  <cols>
    <col min="1" max="1" width="4.85546875" customWidth="1"/>
    <col min="2" max="2" width="48.28515625" customWidth="1"/>
    <col min="3" max="3" width="18" customWidth="1"/>
    <col min="4" max="4" width="22.5703125" customWidth="1"/>
    <col min="5" max="5" width="10.42578125" customWidth="1"/>
    <col min="6" max="6" width="8" customWidth="1"/>
    <col min="7" max="7" width="7.28515625" customWidth="1"/>
    <col min="8" max="8" width="13.42578125" style="105" customWidth="1"/>
    <col min="9" max="9" width="11.85546875" style="105" customWidth="1"/>
    <col min="10" max="10" width="5.85546875" customWidth="1"/>
    <col min="11" max="11" width="15.42578125" customWidth="1"/>
    <col min="12" max="13" width="10.42578125" customWidth="1"/>
    <col min="14" max="14" width="10.28515625" customWidth="1"/>
  </cols>
  <sheetData>
    <row r="1" spans="1:13" x14ac:dyDescent="0.25">
      <c r="A1" s="141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"/>
      <c r="M1" s="1"/>
    </row>
    <row r="2" spans="1:13" x14ac:dyDescent="0.25">
      <c r="A2" s="142" t="s">
        <v>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"/>
      <c r="M2" s="1"/>
    </row>
    <row r="3" spans="1:13" x14ac:dyDescent="0.25">
      <c r="A3" s="141" t="s">
        <v>2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"/>
      <c r="M3" s="1"/>
    </row>
    <row r="4" spans="1:13" x14ac:dyDescent="0.25">
      <c r="A4" s="141" t="s">
        <v>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"/>
      <c r="M4" s="1"/>
    </row>
    <row r="5" spans="1:13" x14ac:dyDescent="0.2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1"/>
      <c r="M5" s="1"/>
    </row>
    <row r="6" spans="1:13" x14ac:dyDescent="0.25">
      <c r="A6" s="2"/>
      <c r="B6" s="4" t="s">
        <v>4</v>
      </c>
      <c r="C6" s="5"/>
      <c r="D6" s="5"/>
      <c r="E6" s="3"/>
      <c r="F6" s="3"/>
      <c r="G6" s="3"/>
      <c r="H6" s="3"/>
      <c r="I6" s="3"/>
      <c r="J6" s="3"/>
      <c r="K6" s="3"/>
      <c r="L6" s="1"/>
      <c r="M6" s="1"/>
    </row>
    <row r="7" spans="1:13" x14ac:dyDescent="0.25">
      <c r="A7" s="2"/>
      <c r="B7" s="6" t="s">
        <v>5</v>
      </c>
      <c r="C7" s="5"/>
      <c r="D7" s="5"/>
      <c r="E7" s="3"/>
      <c r="F7" s="3"/>
      <c r="G7" s="3"/>
      <c r="H7" s="3"/>
      <c r="I7" s="3"/>
      <c r="J7" s="3"/>
      <c r="K7" s="3"/>
      <c r="L7" s="1"/>
      <c r="M7" s="1"/>
    </row>
    <row r="8" spans="1:13" x14ac:dyDescent="0.25">
      <c r="A8" s="2"/>
      <c r="B8" s="7" t="s">
        <v>6</v>
      </c>
      <c r="C8" s="5"/>
      <c r="D8" s="5"/>
      <c r="E8" s="3"/>
      <c r="F8" s="3"/>
      <c r="G8" s="3"/>
      <c r="H8" s="3"/>
      <c r="I8" s="3"/>
      <c r="J8" s="3"/>
      <c r="K8" s="3"/>
      <c r="L8" s="1"/>
      <c r="M8" s="1"/>
    </row>
    <row r="9" spans="1:13" x14ac:dyDescent="0.25">
      <c r="A9" s="2"/>
      <c r="B9" s="7" t="s">
        <v>7</v>
      </c>
      <c r="C9" s="5"/>
      <c r="D9" s="5"/>
      <c r="E9" s="3"/>
      <c r="F9" s="3"/>
      <c r="G9" s="3"/>
      <c r="H9" s="3"/>
      <c r="I9" s="3"/>
      <c r="J9" s="3"/>
      <c r="K9" s="3"/>
      <c r="L9" s="1"/>
      <c r="M9" s="1"/>
    </row>
    <row r="10" spans="1:13" x14ac:dyDescent="0.25">
      <c r="A10" s="2"/>
      <c r="B10" s="7" t="s">
        <v>8</v>
      </c>
      <c r="C10" s="5"/>
      <c r="D10" s="5"/>
      <c r="E10" s="3"/>
      <c r="F10" s="3"/>
      <c r="G10" s="3"/>
      <c r="H10" s="3"/>
      <c r="I10" s="3"/>
      <c r="J10" s="3"/>
      <c r="K10" s="3"/>
      <c r="L10" s="1"/>
      <c r="M10" s="1"/>
    </row>
    <row r="11" spans="1:13" x14ac:dyDescent="0.25">
      <c r="A11" s="2"/>
      <c r="B11" s="7" t="s">
        <v>9</v>
      </c>
      <c r="C11" s="5"/>
      <c r="D11" s="5"/>
      <c r="E11" s="3"/>
      <c r="F11" s="3"/>
      <c r="G11" s="3"/>
      <c r="H11" s="3"/>
      <c r="I11" s="3"/>
      <c r="J11" s="3"/>
      <c r="K11" s="3"/>
      <c r="L11" s="1"/>
      <c r="M11" s="1"/>
    </row>
    <row r="12" spans="1:13" x14ac:dyDescent="0.25">
      <c r="A12" s="2"/>
      <c r="B12" s="7" t="s">
        <v>10</v>
      </c>
      <c r="C12" s="5"/>
      <c r="D12" s="5"/>
      <c r="E12" s="3"/>
      <c r="F12" s="3"/>
      <c r="G12" s="3"/>
      <c r="H12" s="3"/>
      <c r="I12" s="3"/>
      <c r="J12" s="3"/>
      <c r="K12" s="3"/>
      <c r="L12" s="1"/>
      <c r="M12" s="1"/>
    </row>
    <row r="13" spans="1:13" x14ac:dyDescent="0.25">
      <c r="A13" s="2"/>
      <c r="B13" s="7" t="s">
        <v>11</v>
      </c>
      <c r="C13" s="5"/>
      <c r="D13" s="5"/>
      <c r="E13" s="3"/>
      <c r="F13" s="3"/>
      <c r="G13" s="3"/>
      <c r="H13" s="3"/>
      <c r="I13" s="3"/>
      <c r="J13" s="3"/>
      <c r="K13" s="3"/>
      <c r="L13" s="1"/>
      <c r="M13" s="1"/>
    </row>
    <row r="14" spans="1:13" x14ac:dyDescent="0.25">
      <c r="A14" s="2"/>
      <c r="B14" s="7" t="s">
        <v>12</v>
      </c>
      <c r="C14" s="5"/>
      <c r="D14" s="5"/>
      <c r="E14" s="3"/>
      <c r="F14" s="3"/>
      <c r="G14" s="3"/>
      <c r="H14" s="3"/>
      <c r="I14" s="3"/>
      <c r="J14" s="3"/>
      <c r="K14" s="3"/>
      <c r="L14" s="1"/>
      <c r="M14" s="1"/>
    </row>
    <row r="15" spans="1:13" x14ac:dyDescent="0.25">
      <c r="A15" s="2"/>
      <c r="B15" s="7" t="s">
        <v>13</v>
      </c>
      <c r="C15" s="5"/>
      <c r="D15" s="5"/>
      <c r="E15" s="3"/>
      <c r="F15" s="3"/>
      <c r="G15" s="3"/>
      <c r="H15" s="3"/>
      <c r="I15" s="3"/>
      <c r="J15" s="3"/>
      <c r="K15" s="3"/>
      <c r="L15" s="1"/>
      <c r="M15" s="1"/>
    </row>
    <row r="16" spans="1:13" x14ac:dyDescent="0.25">
      <c r="A16" s="2"/>
      <c r="B16" s="8" t="s">
        <v>14</v>
      </c>
      <c r="C16" s="3"/>
      <c r="D16" s="3"/>
      <c r="E16" s="3"/>
      <c r="F16" s="3"/>
      <c r="G16" s="3"/>
      <c r="H16" s="3"/>
      <c r="I16" s="3"/>
      <c r="J16" s="3"/>
      <c r="K16" s="3"/>
      <c r="L16" s="1"/>
      <c r="M16" s="1"/>
    </row>
    <row r="17" spans="1:13" x14ac:dyDescent="0.25">
      <c r="A17" s="2"/>
      <c r="B17" s="7" t="s">
        <v>15</v>
      </c>
      <c r="C17" s="3"/>
      <c r="D17" s="3"/>
      <c r="E17" s="3"/>
      <c r="F17" s="3"/>
      <c r="G17" s="3"/>
      <c r="H17" s="3"/>
      <c r="I17" s="3"/>
      <c r="J17" s="3"/>
      <c r="K17" s="3"/>
      <c r="L17" s="1"/>
      <c r="M17" s="1"/>
    </row>
    <row r="18" spans="1:13" x14ac:dyDescent="0.25">
      <c r="A18" s="2"/>
      <c r="B18" s="6" t="s">
        <v>14</v>
      </c>
      <c r="C18" s="3"/>
      <c r="D18" s="3"/>
      <c r="E18" s="3"/>
      <c r="F18" s="3"/>
      <c r="G18" s="3"/>
      <c r="H18" s="3"/>
      <c r="I18" s="3"/>
      <c r="J18" s="3"/>
      <c r="K18" s="3"/>
      <c r="L18" s="1"/>
      <c r="M18" s="1"/>
    </row>
    <row r="19" spans="1:13" x14ac:dyDescent="0.25">
      <c r="A19" s="2"/>
      <c r="B19" s="7" t="s">
        <v>15</v>
      </c>
      <c r="C19" s="3"/>
      <c r="D19" s="3"/>
      <c r="E19" s="3"/>
      <c r="F19" s="3"/>
      <c r="G19" s="3"/>
      <c r="H19" s="3"/>
      <c r="I19" s="3"/>
      <c r="J19" s="3"/>
      <c r="K19" s="3"/>
      <c r="L19" s="1"/>
      <c r="M19" s="1"/>
    </row>
    <row r="20" spans="1:13" x14ac:dyDescent="0.25">
      <c r="A20" s="2"/>
      <c r="B20" s="9" t="s">
        <v>16</v>
      </c>
      <c r="C20" s="10"/>
      <c r="D20" s="3"/>
      <c r="E20" s="3"/>
      <c r="F20" s="3"/>
      <c r="G20" s="3"/>
      <c r="H20" s="3"/>
      <c r="I20" s="3"/>
      <c r="J20" s="3"/>
      <c r="K20" s="3"/>
      <c r="L20" s="1"/>
      <c r="M20" s="1"/>
    </row>
    <row r="21" spans="1:13" x14ac:dyDescent="0.25">
      <c r="A21" s="2"/>
      <c r="B21" s="9" t="s">
        <v>16</v>
      </c>
      <c r="C21" s="10"/>
      <c r="D21" s="3"/>
      <c r="E21" s="3"/>
      <c r="F21" s="3"/>
      <c r="G21" s="3"/>
      <c r="H21" s="3"/>
      <c r="I21" s="3"/>
      <c r="J21" s="3"/>
      <c r="K21" s="3"/>
      <c r="L21" s="1"/>
      <c r="M21" s="1"/>
    </row>
    <row r="22" spans="1:13" x14ac:dyDescent="0.25">
      <c r="A22" s="2"/>
      <c r="B22" s="9" t="s">
        <v>17</v>
      </c>
      <c r="C22" s="10"/>
      <c r="D22" s="3"/>
      <c r="E22" s="3"/>
      <c r="F22" s="3"/>
      <c r="G22" s="3"/>
      <c r="H22" s="3"/>
      <c r="I22" s="3"/>
      <c r="J22" s="3"/>
      <c r="K22" s="3"/>
      <c r="L22" s="1"/>
      <c r="M22" s="1"/>
    </row>
    <row r="23" spans="1:13" x14ac:dyDescent="0.25">
      <c r="A23" s="2"/>
      <c r="B23" s="9" t="s">
        <v>18</v>
      </c>
      <c r="C23" s="10"/>
      <c r="D23" s="3"/>
      <c r="E23" s="3"/>
      <c r="F23" s="3"/>
      <c r="G23" s="3"/>
      <c r="H23" s="3"/>
      <c r="I23" s="3"/>
      <c r="J23" s="3"/>
      <c r="K23" s="3"/>
      <c r="L23" s="1"/>
      <c r="M23" s="1"/>
    </row>
    <row r="24" spans="1:13" x14ac:dyDescent="0.25">
      <c r="A24" s="2"/>
      <c r="B24" s="11" t="s">
        <v>19</v>
      </c>
      <c r="C24" s="10"/>
      <c r="D24" s="3"/>
      <c r="E24" s="3"/>
      <c r="F24" s="3"/>
      <c r="G24" s="3"/>
      <c r="H24" s="3"/>
      <c r="I24" s="3"/>
      <c r="J24" s="3"/>
      <c r="K24" s="3"/>
      <c r="L24" s="1"/>
      <c r="M24" s="1"/>
    </row>
    <row r="25" spans="1:13" x14ac:dyDescent="0.25">
      <c r="A25" s="2"/>
      <c r="B25" s="12"/>
      <c r="C25" s="3"/>
      <c r="D25" s="3"/>
      <c r="E25" s="3"/>
      <c r="F25" s="3"/>
      <c r="G25" s="3"/>
      <c r="H25" s="3"/>
      <c r="I25" s="3"/>
      <c r="J25" s="3"/>
      <c r="K25" s="3"/>
      <c r="L25" s="1"/>
      <c r="M25" s="1"/>
    </row>
    <row r="26" spans="1:13" x14ac:dyDescent="0.25">
      <c r="A26" s="2"/>
      <c r="B26" s="13" t="s">
        <v>20</v>
      </c>
      <c r="C26" s="3"/>
      <c r="D26" s="3"/>
      <c r="E26" s="3"/>
      <c r="F26" s="3"/>
      <c r="G26" s="3"/>
      <c r="H26" s="3"/>
      <c r="I26" s="3"/>
      <c r="J26" s="3"/>
      <c r="K26" s="3"/>
      <c r="L26" s="1"/>
      <c r="M26" s="1"/>
    </row>
    <row r="27" spans="1:13" x14ac:dyDescent="0.25">
      <c r="A27" s="2"/>
      <c r="B27" s="12"/>
      <c r="C27" s="3"/>
      <c r="D27" s="3"/>
      <c r="E27" s="3"/>
      <c r="F27" s="3"/>
      <c r="G27" s="3"/>
      <c r="H27" s="3"/>
      <c r="I27" s="3"/>
      <c r="J27" s="3"/>
      <c r="K27" s="3"/>
      <c r="L27" s="1"/>
      <c r="M27" s="1"/>
    </row>
    <row r="28" spans="1:13" ht="52.5" customHeight="1" x14ac:dyDescent="0.25">
      <c r="A28" s="2"/>
      <c r="B28" s="127" t="s">
        <v>21</v>
      </c>
      <c r="C28" s="127"/>
      <c r="D28" s="127"/>
      <c r="E28" s="127"/>
      <c r="F28" s="127"/>
      <c r="G28" s="127"/>
      <c r="H28" s="127"/>
      <c r="I28" s="127"/>
      <c r="J28" s="127"/>
      <c r="K28" s="127"/>
      <c r="L28" s="14"/>
      <c r="M28" s="14"/>
    </row>
    <row r="29" spans="1:13" x14ac:dyDescent="0.25">
      <c r="A29" s="2"/>
      <c r="B29" s="12"/>
      <c r="C29" s="3"/>
      <c r="D29" s="3"/>
      <c r="E29" s="3"/>
      <c r="F29" s="3"/>
      <c r="G29" s="3"/>
      <c r="H29" s="3"/>
      <c r="I29" s="3"/>
      <c r="J29" s="3"/>
      <c r="K29" s="3"/>
      <c r="L29" s="1"/>
      <c r="M29" s="1"/>
    </row>
    <row r="30" spans="1:13" x14ac:dyDescent="0.25">
      <c r="A30" s="2"/>
      <c r="B30" s="13" t="s">
        <v>22</v>
      </c>
      <c r="C30" s="3"/>
      <c r="D30" s="3"/>
      <c r="E30" s="3"/>
      <c r="F30" s="3"/>
      <c r="G30" s="3"/>
      <c r="H30" s="3"/>
      <c r="I30" s="3"/>
      <c r="J30" s="3"/>
      <c r="K30" s="3"/>
      <c r="L30" s="1"/>
      <c r="M30" s="1"/>
    </row>
    <row r="31" spans="1:13" x14ac:dyDescent="0.25">
      <c r="A31" s="2"/>
      <c r="B31" s="12"/>
      <c r="C31" s="3"/>
      <c r="D31" s="3"/>
      <c r="E31" s="3"/>
      <c r="F31" s="3"/>
      <c r="G31" s="3"/>
      <c r="H31" s="3"/>
      <c r="I31" s="3"/>
      <c r="J31" s="3"/>
      <c r="K31" s="3"/>
      <c r="L31" s="1"/>
      <c r="M31" s="1"/>
    </row>
    <row r="32" spans="1:13" ht="33.75" customHeight="1" x14ac:dyDescent="0.25">
      <c r="A32" s="2"/>
      <c r="B32" s="145" t="s">
        <v>23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"/>
      <c r="M32" s="14"/>
    </row>
    <row r="33" spans="1:13" x14ac:dyDescent="0.25">
      <c r="A33" s="2"/>
      <c r="B33" s="7" t="s">
        <v>24</v>
      </c>
      <c r="C33" s="3"/>
      <c r="D33" s="3"/>
      <c r="E33" s="3"/>
      <c r="F33" s="3"/>
      <c r="G33" s="3"/>
      <c r="H33" s="3"/>
      <c r="I33" s="3"/>
      <c r="J33" s="3"/>
      <c r="K33" s="3"/>
      <c r="L33" s="1"/>
      <c r="M33" s="1"/>
    </row>
    <row r="34" spans="1:13" x14ac:dyDescent="0.25">
      <c r="A34" s="2"/>
      <c r="B34" s="12"/>
      <c r="C34" s="3"/>
      <c r="D34" s="3"/>
      <c r="E34" s="3"/>
      <c r="F34" s="3"/>
      <c r="G34" s="3"/>
      <c r="H34" s="3"/>
      <c r="I34" s="3"/>
      <c r="J34" s="3"/>
      <c r="K34" s="3"/>
      <c r="L34" s="1"/>
      <c r="M34" s="1"/>
    </row>
    <row r="35" spans="1:13" x14ac:dyDescent="0.25">
      <c r="A35" s="2"/>
      <c r="B35" s="12"/>
      <c r="C35" s="3"/>
      <c r="D35" s="3"/>
      <c r="E35" s="3"/>
      <c r="F35" s="3"/>
      <c r="G35" s="3"/>
      <c r="H35" s="3"/>
      <c r="I35" s="3"/>
      <c r="J35" s="3"/>
      <c r="K35" s="3"/>
      <c r="L35" s="1"/>
      <c r="M35" s="1"/>
    </row>
    <row r="36" spans="1:13" x14ac:dyDescent="0.25">
      <c r="A36" s="2"/>
      <c r="B36" s="146" t="s">
        <v>25</v>
      </c>
      <c r="C36" s="146"/>
      <c r="D36" s="146"/>
      <c r="E36" s="146"/>
      <c r="F36" s="146"/>
      <c r="G36" s="146"/>
      <c r="H36" s="146"/>
      <c r="I36" s="146"/>
      <c r="J36" s="146"/>
      <c r="K36" s="146"/>
      <c r="L36" s="15"/>
      <c r="M36" s="15"/>
    </row>
    <row r="37" spans="1:13" x14ac:dyDescent="0.25">
      <c r="A37" s="2"/>
      <c r="B37" s="12"/>
      <c r="C37" s="3"/>
      <c r="D37" s="3"/>
      <c r="E37" s="3"/>
      <c r="F37" s="3"/>
      <c r="G37" s="3"/>
      <c r="H37" s="3"/>
      <c r="I37" s="3"/>
      <c r="J37" s="3"/>
      <c r="K37" s="3"/>
      <c r="L37" s="1"/>
      <c r="M37" s="1"/>
    </row>
    <row r="38" spans="1:13" ht="37.5" customHeight="1" x14ac:dyDescent="0.25">
      <c r="A38" s="2"/>
      <c r="B38" s="127" t="s">
        <v>26</v>
      </c>
      <c r="C38" s="127"/>
      <c r="D38" s="127"/>
      <c r="E38" s="127"/>
      <c r="F38" s="127"/>
      <c r="G38" s="127"/>
      <c r="H38" s="127"/>
      <c r="I38" s="127"/>
      <c r="J38" s="127"/>
      <c r="K38" s="127"/>
      <c r="L38" s="14"/>
      <c r="M38" s="14"/>
    </row>
    <row r="39" spans="1:13" x14ac:dyDescent="0.25">
      <c r="A39" s="2"/>
      <c r="B39" s="12"/>
      <c r="C39" s="3"/>
      <c r="D39" s="3"/>
      <c r="E39" s="3"/>
      <c r="F39" s="3"/>
      <c r="G39" s="3"/>
      <c r="H39" s="3"/>
      <c r="I39" s="3"/>
      <c r="J39" s="3"/>
      <c r="K39" s="3"/>
      <c r="L39" s="1"/>
      <c r="M39" s="1"/>
    </row>
    <row r="40" spans="1:13" x14ac:dyDescent="0.25">
      <c r="A40" s="2"/>
      <c r="B40" s="146" t="s">
        <v>27</v>
      </c>
      <c r="C40" s="146"/>
      <c r="D40" s="146"/>
      <c r="E40" s="146"/>
      <c r="F40" s="146"/>
      <c r="G40" s="146"/>
      <c r="H40" s="146"/>
      <c r="I40" s="146"/>
      <c r="J40" s="146"/>
      <c r="K40" s="146"/>
      <c r="L40" s="15"/>
      <c r="M40" s="15"/>
    </row>
    <row r="41" spans="1:13" x14ac:dyDescent="0.25">
      <c r="A41" s="2"/>
      <c r="B41" s="12"/>
      <c r="C41" s="3"/>
      <c r="D41" s="3"/>
      <c r="E41" s="3"/>
      <c r="F41" s="3"/>
      <c r="G41" s="3"/>
      <c r="H41" s="3"/>
      <c r="I41" s="3"/>
      <c r="J41" s="3"/>
      <c r="K41" s="3"/>
      <c r="L41" s="1"/>
      <c r="M41" s="1"/>
    </row>
    <row r="42" spans="1:13" x14ac:dyDescent="0.25">
      <c r="A42" s="2"/>
      <c r="B42" s="13" t="s">
        <v>28</v>
      </c>
      <c r="C42" s="3"/>
      <c r="D42" s="3"/>
      <c r="E42" s="3"/>
      <c r="F42" s="3"/>
      <c r="G42" s="3"/>
      <c r="H42" s="3"/>
      <c r="I42" s="3"/>
      <c r="J42" s="3"/>
      <c r="K42" s="3"/>
      <c r="L42" s="1"/>
      <c r="M42" s="1"/>
    </row>
    <row r="43" spans="1:13" x14ac:dyDescent="0.25">
      <c r="A43" s="2"/>
      <c r="B43" s="1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</row>
    <row r="44" spans="1:13" ht="34.5" customHeight="1" x14ac:dyDescent="0.25">
      <c r="A44" s="2"/>
      <c r="B44" s="127" t="s">
        <v>29</v>
      </c>
      <c r="C44" s="127"/>
      <c r="D44" s="127"/>
      <c r="E44" s="127"/>
      <c r="F44" s="127"/>
      <c r="G44" s="127"/>
      <c r="H44" s="127"/>
      <c r="I44" s="127"/>
      <c r="J44" s="127"/>
      <c r="K44" s="127"/>
      <c r="L44" s="14"/>
      <c r="M44" s="14"/>
    </row>
    <row r="45" spans="1:13" x14ac:dyDescent="0.25">
      <c r="A45" s="2"/>
      <c r="B45" s="12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</row>
    <row r="46" spans="1:13" x14ac:dyDescent="0.25">
      <c r="A46" s="2"/>
      <c r="B46" s="13" t="s">
        <v>30</v>
      </c>
      <c r="C46" s="3"/>
      <c r="D46" s="3"/>
      <c r="E46" s="3"/>
      <c r="F46" s="3"/>
      <c r="G46" s="3"/>
      <c r="H46" s="3"/>
      <c r="I46" s="3"/>
      <c r="J46" s="3"/>
      <c r="K46" s="3"/>
      <c r="L46" s="1"/>
      <c r="M46" s="1"/>
    </row>
    <row r="47" spans="1:13" x14ac:dyDescent="0.25">
      <c r="A47" s="2"/>
      <c r="B47" s="12"/>
      <c r="C47" s="3"/>
      <c r="D47" s="3"/>
      <c r="E47" s="3"/>
      <c r="F47" s="3"/>
      <c r="G47" s="3"/>
      <c r="H47" s="3"/>
      <c r="I47" s="3"/>
      <c r="J47" s="3"/>
      <c r="K47" s="3"/>
      <c r="L47" s="1"/>
      <c r="M47" s="1"/>
    </row>
    <row r="48" spans="1:13" x14ac:dyDescent="0.25">
      <c r="A48" s="2"/>
      <c r="B48" s="127" t="s">
        <v>31</v>
      </c>
      <c r="C48" s="127"/>
      <c r="D48" s="127"/>
      <c r="E48" s="127"/>
      <c r="F48" s="127"/>
      <c r="G48" s="127"/>
      <c r="H48" s="127"/>
      <c r="I48" s="127"/>
      <c r="J48" s="127"/>
      <c r="K48" s="127"/>
      <c r="L48" s="14"/>
      <c r="M48" s="14"/>
    </row>
    <row r="49" spans="1:13" x14ac:dyDescent="0.25">
      <c r="A49" s="2"/>
      <c r="B49" s="12"/>
      <c r="C49" s="3"/>
      <c r="D49" s="3"/>
      <c r="E49" s="3"/>
      <c r="F49" s="3"/>
      <c r="G49" s="3"/>
      <c r="H49" s="3"/>
      <c r="I49" s="3"/>
      <c r="J49" s="3"/>
      <c r="K49" s="3"/>
      <c r="L49" s="1"/>
      <c r="M49" s="1"/>
    </row>
    <row r="50" spans="1:13" ht="15" customHeight="1" x14ac:dyDescent="0.25">
      <c r="A50" s="2"/>
      <c r="B50" s="127" t="s">
        <v>32</v>
      </c>
      <c r="C50" s="127"/>
      <c r="D50" s="127"/>
      <c r="E50" s="127"/>
      <c r="F50" s="127"/>
      <c r="G50" s="127"/>
      <c r="H50" s="127"/>
      <c r="I50" s="127"/>
      <c r="J50" s="127"/>
      <c r="K50" s="127"/>
      <c r="L50" s="14"/>
      <c r="M50" s="14"/>
    </row>
    <row r="51" spans="1:13" x14ac:dyDescent="0.25">
      <c r="A51" s="2"/>
      <c r="B51" s="12"/>
      <c r="C51" s="3"/>
      <c r="D51" s="3"/>
      <c r="E51" s="3"/>
      <c r="F51" s="3"/>
      <c r="G51" s="3"/>
      <c r="H51" s="3"/>
      <c r="I51" s="3"/>
      <c r="J51" s="3"/>
      <c r="K51" s="3"/>
      <c r="L51" s="1"/>
      <c r="M51" s="1"/>
    </row>
    <row r="52" spans="1:13" x14ac:dyDescent="0.25">
      <c r="A52" s="2"/>
      <c r="B52" s="127" t="s">
        <v>33</v>
      </c>
      <c r="C52" s="127"/>
      <c r="D52" s="127"/>
      <c r="E52" s="127"/>
      <c r="F52" s="127"/>
      <c r="G52" s="127"/>
      <c r="H52" s="127"/>
      <c r="I52" s="127"/>
      <c r="J52" s="127"/>
      <c r="K52" s="127"/>
      <c r="L52" s="14"/>
      <c r="M52" s="14"/>
    </row>
    <row r="53" spans="1:13" x14ac:dyDescent="0.25">
      <c r="A53" s="2"/>
      <c r="B53" s="12"/>
      <c r="C53" s="3"/>
      <c r="D53" s="3"/>
      <c r="E53" s="3"/>
      <c r="F53" s="3"/>
      <c r="G53" s="3"/>
      <c r="H53" s="3"/>
      <c r="I53" s="3"/>
      <c r="J53" s="3"/>
      <c r="K53" s="3"/>
      <c r="L53" s="1"/>
      <c r="M53" s="1"/>
    </row>
    <row r="54" spans="1:13" ht="15" customHeight="1" x14ac:dyDescent="0.25">
      <c r="A54" s="2"/>
      <c r="B54" s="127" t="s">
        <v>34</v>
      </c>
      <c r="C54" s="127"/>
      <c r="D54" s="127"/>
      <c r="E54" s="127"/>
      <c r="F54" s="127"/>
      <c r="G54" s="127"/>
      <c r="H54" s="127"/>
      <c r="I54" s="127"/>
      <c r="J54" s="127"/>
      <c r="K54" s="127"/>
      <c r="L54" s="14"/>
      <c r="M54" s="14"/>
    </row>
    <row r="55" spans="1:13" x14ac:dyDescent="0.25">
      <c r="A55" s="2"/>
      <c r="B55" s="12"/>
      <c r="C55" s="3"/>
      <c r="D55" s="3"/>
      <c r="E55" s="3"/>
      <c r="F55" s="3"/>
      <c r="G55" s="3"/>
      <c r="H55" s="3"/>
      <c r="I55" s="3"/>
      <c r="J55" s="3"/>
      <c r="K55" s="3"/>
      <c r="L55" s="1"/>
      <c r="M55" s="1"/>
    </row>
    <row r="56" spans="1:13" ht="15" customHeight="1" x14ac:dyDescent="0.25">
      <c r="A56" s="2"/>
      <c r="B56" s="127" t="s">
        <v>35</v>
      </c>
      <c r="C56" s="127"/>
      <c r="D56" s="127"/>
      <c r="E56" s="127"/>
      <c r="F56" s="127"/>
      <c r="G56" s="127"/>
      <c r="H56" s="127"/>
      <c r="I56" s="127"/>
      <c r="J56" s="127"/>
      <c r="K56" s="127"/>
      <c r="L56" s="14"/>
      <c r="M56" s="14"/>
    </row>
    <row r="57" spans="1:13" x14ac:dyDescent="0.25">
      <c r="A57" s="2"/>
      <c r="B57" s="12"/>
      <c r="C57" s="3"/>
      <c r="D57" s="3"/>
      <c r="E57" s="3"/>
      <c r="F57" s="3"/>
      <c r="G57" s="3"/>
      <c r="H57" s="3"/>
      <c r="I57" s="3"/>
      <c r="J57" s="3"/>
      <c r="K57" s="3"/>
      <c r="L57" s="1"/>
      <c r="M57" s="1"/>
    </row>
    <row r="58" spans="1:13" s="16" customFormat="1" ht="12.75" x14ac:dyDescent="0.2">
      <c r="H58" s="17"/>
      <c r="I58" s="17"/>
    </row>
    <row r="59" spans="1:13" s="16" customFormat="1" ht="12.75" x14ac:dyDescent="0.2">
      <c r="H59" s="17"/>
      <c r="I59" s="17"/>
    </row>
    <row r="60" spans="1:13" s="16" customFormat="1" ht="12.75" x14ac:dyDescent="0.2">
      <c r="H60" s="17"/>
      <c r="I60" s="17"/>
    </row>
    <row r="61" spans="1:13" s="16" customFormat="1" ht="13.5" thickBot="1" x14ac:dyDescent="0.25">
      <c r="H61" s="17"/>
      <c r="I61" s="17"/>
    </row>
    <row r="62" spans="1:13" s="16" customFormat="1" ht="12.75" x14ac:dyDescent="0.2">
      <c r="A62" s="128" t="s">
        <v>36</v>
      </c>
      <c r="B62" s="128" t="s">
        <v>37</v>
      </c>
      <c r="C62" s="18" t="s">
        <v>38</v>
      </c>
      <c r="D62" s="18" t="s">
        <v>39</v>
      </c>
      <c r="E62" s="131" t="s">
        <v>40</v>
      </c>
      <c r="F62" s="133" t="s">
        <v>41</v>
      </c>
      <c r="G62" s="134"/>
      <c r="H62" s="133" t="s">
        <v>42</v>
      </c>
      <c r="I62" s="133"/>
      <c r="J62" s="131" t="s">
        <v>43</v>
      </c>
      <c r="K62" s="133" t="s">
        <v>44</v>
      </c>
    </row>
    <row r="63" spans="1:13" s="16" customFormat="1" ht="12.75" x14ac:dyDescent="0.2">
      <c r="A63" s="129"/>
      <c r="B63" s="129"/>
      <c r="C63" s="19" t="s">
        <v>45</v>
      </c>
      <c r="D63" s="19" t="s">
        <v>46</v>
      </c>
      <c r="E63" s="132"/>
      <c r="F63" s="20" t="s">
        <v>47</v>
      </c>
      <c r="G63" s="20" t="s">
        <v>48</v>
      </c>
      <c r="H63" s="21" t="s">
        <v>49</v>
      </c>
      <c r="I63" s="21" t="s">
        <v>50</v>
      </c>
      <c r="J63" s="132"/>
      <c r="K63" s="135"/>
    </row>
    <row r="64" spans="1:13" s="16" customFormat="1" ht="12.75" x14ac:dyDescent="0.2">
      <c r="A64" s="130"/>
      <c r="B64" s="130"/>
      <c r="C64" s="22" t="s">
        <v>51</v>
      </c>
      <c r="D64" s="23" t="s">
        <v>52</v>
      </c>
      <c r="E64" s="23" t="s">
        <v>53</v>
      </c>
      <c r="F64" s="24" t="s">
        <v>54</v>
      </c>
      <c r="G64" s="24" t="s">
        <v>54</v>
      </c>
      <c r="H64" s="25" t="s">
        <v>55</v>
      </c>
      <c r="I64" s="25" t="s">
        <v>56</v>
      </c>
      <c r="J64" s="23" t="s">
        <v>57</v>
      </c>
      <c r="K64" s="135"/>
    </row>
    <row r="65" spans="1:11" s="16" customFormat="1" ht="12.75" x14ac:dyDescent="0.2">
      <c r="A65" s="136" t="s">
        <v>58</v>
      </c>
      <c r="B65" s="137"/>
      <c r="C65" s="137"/>
      <c r="D65" s="137"/>
      <c r="E65" s="137"/>
      <c r="F65" s="137"/>
      <c r="G65" s="137"/>
      <c r="H65" s="137"/>
      <c r="I65" s="137"/>
      <c r="J65" s="137"/>
      <c r="K65" s="137"/>
    </row>
    <row r="66" spans="1:11" s="16" customFormat="1" ht="12.75" x14ac:dyDescent="0.2">
      <c r="A66" s="26"/>
      <c r="B66" s="27"/>
      <c r="C66" s="28"/>
      <c r="D66" s="26"/>
      <c r="E66" s="26"/>
      <c r="F66" s="29"/>
      <c r="G66" s="29"/>
      <c r="H66" s="30"/>
      <c r="I66" s="30"/>
      <c r="J66" s="26"/>
      <c r="K66" s="31"/>
    </row>
    <row r="67" spans="1:11" s="16" customFormat="1" ht="12.75" x14ac:dyDescent="0.2">
      <c r="A67" s="138" t="s">
        <v>59</v>
      </c>
      <c r="B67" s="138"/>
      <c r="C67" s="32">
        <f>SUM(C66:C66)</f>
        <v>0</v>
      </c>
      <c r="D67" s="33"/>
      <c r="E67" s="34"/>
      <c r="F67" s="35"/>
      <c r="G67" s="35"/>
      <c r="H67" s="36"/>
      <c r="I67" s="36"/>
      <c r="J67" s="37"/>
      <c r="K67" s="38"/>
    </row>
    <row r="68" spans="1:11" s="16" customFormat="1" ht="12.75" x14ac:dyDescent="0.2">
      <c r="A68" s="39"/>
      <c r="B68" s="40"/>
      <c r="C68" s="41"/>
      <c r="D68" s="42"/>
      <c r="E68" s="43"/>
      <c r="F68" s="44"/>
      <c r="G68" s="44"/>
      <c r="H68" s="45"/>
      <c r="I68" s="45"/>
      <c r="J68" s="42"/>
      <c r="K68" s="46"/>
    </row>
    <row r="69" spans="1:11" s="16" customFormat="1" ht="12.75" x14ac:dyDescent="0.2">
      <c r="A69" s="117" t="s">
        <v>60</v>
      </c>
      <c r="B69" s="118"/>
      <c r="C69" s="118"/>
      <c r="D69" s="118"/>
      <c r="E69" s="118"/>
      <c r="F69" s="118"/>
      <c r="G69" s="118"/>
      <c r="H69" s="118"/>
      <c r="I69" s="118"/>
      <c r="J69" s="139"/>
      <c r="K69" s="140"/>
    </row>
    <row r="70" spans="1:11" s="16" customFormat="1" ht="12.75" x14ac:dyDescent="0.2">
      <c r="A70" s="47" t="s">
        <v>61</v>
      </c>
      <c r="B70" s="48" t="s">
        <v>125</v>
      </c>
      <c r="C70" s="49">
        <v>4977884.8656249996</v>
      </c>
      <c r="D70" s="47" t="s">
        <v>62</v>
      </c>
      <c r="E70" s="47" t="s">
        <v>63</v>
      </c>
      <c r="F70" s="50">
        <v>10</v>
      </c>
      <c r="G70" s="50">
        <v>90</v>
      </c>
      <c r="H70" s="51">
        <v>43556</v>
      </c>
      <c r="I70" s="51">
        <v>44621</v>
      </c>
      <c r="J70" s="47" t="s">
        <v>64</v>
      </c>
      <c r="K70" s="26"/>
    </row>
    <row r="71" spans="1:11" s="16" customFormat="1" ht="12.75" x14ac:dyDescent="0.2">
      <c r="A71" s="47" t="s">
        <v>65</v>
      </c>
      <c r="B71" s="48" t="s">
        <v>126</v>
      </c>
      <c r="C71" s="49">
        <v>1562500</v>
      </c>
      <c r="D71" s="47" t="s">
        <v>62</v>
      </c>
      <c r="E71" s="47" t="s">
        <v>63</v>
      </c>
      <c r="F71" s="50">
        <v>100</v>
      </c>
      <c r="G71" s="50">
        <v>0</v>
      </c>
      <c r="H71" s="51">
        <v>43556</v>
      </c>
      <c r="I71" s="51">
        <v>44621</v>
      </c>
      <c r="J71" s="47" t="s">
        <v>64</v>
      </c>
      <c r="K71" s="26"/>
    </row>
    <row r="72" spans="1:11" s="16" customFormat="1" ht="12.75" x14ac:dyDescent="0.2">
      <c r="A72" s="47" t="s">
        <v>69</v>
      </c>
      <c r="B72" s="48" t="s">
        <v>127</v>
      </c>
      <c r="C72" s="49">
        <v>1875000</v>
      </c>
      <c r="D72" s="47" t="s">
        <v>62</v>
      </c>
      <c r="E72" s="47" t="s">
        <v>63</v>
      </c>
      <c r="F72" s="50">
        <v>100</v>
      </c>
      <c r="G72" s="50">
        <v>0</v>
      </c>
      <c r="H72" s="51">
        <v>43101</v>
      </c>
      <c r="I72" s="51">
        <v>43800</v>
      </c>
      <c r="J72" s="47" t="s">
        <v>64</v>
      </c>
      <c r="K72" s="26"/>
    </row>
    <row r="73" spans="1:11" s="16" customFormat="1" ht="12.75" x14ac:dyDescent="0.2">
      <c r="A73" s="47" t="s">
        <v>120</v>
      </c>
      <c r="B73" s="48" t="s">
        <v>128</v>
      </c>
      <c r="C73" s="49">
        <v>5312500</v>
      </c>
      <c r="D73" s="47" t="s">
        <v>62</v>
      </c>
      <c r="E73" s="47" t="s">
        <v>63</v>
      </c>
      <c r="F73" s="50">
        <v>100</v>
      </c>
      <c r="G73" s="50">
        <v>0</v>
      </c>
      <c r="H73" s="51">
        <v>43556</v>
      </c>
      <c r="I73" s="51">
        <v>44621</v>
      </c>
      <c r="J73" s="47" t="s">
        <v>64</v>
      </c>
      <c r="K73" s="26"/>
    </row>
    <row r="74" spans="1:11" s="16" customFormat="1" ht="12.75" x14ac:dyDescent="0.2">
      <c r="A74" s="47" t="s">
        <v>121</v>
      </c>
      <c r="B74" s="48" t="s">
        <v>129</v>
      </c>
      <c r="C74" s="49">
        <v>7380223.9406249998</v>
      </c>
      <c r="D74" s="47" t="s">
        <v>62</v>
      </c>
      <c r="E74" s="47" t="s">
        <v>63</v>
      </c>
      <c r="F74" s="50">
        <v>100</v>
      </c>
      <c r="G74" s="50">
        <v>0</v>
      </c>
      <c r="H74" s="51">
        <v>43101</v>
      </c>
      <c r="I74" s="51">
        <v>43800</v>
      </c>
      <c r="J74" s="47" t="s">
        <v>64</v>
      </c>
      <c r="K74" s="26"/>
    </row>
    <row r="75" spans="1:11" s="16" customFormat="1" ht="12.75" x14ac:dyDescent="0.2">
      <c r="A75" s="47" t="s">
        <v>122</v>
      </c>
      <c r="B75" s="48" t="s">
        <v>130</v>
      </c>
      <c r="C75" s="49">
        <v>793715.28749999998</v>
      </c>
      <c r="D75" s="47" t="s">
        <v>62</v>
      </c>
      <c r="E75" s="47" t="s">
        <v>63</v>
      </c>
      <c r="F75" s="50">
        <v>100</v>
      </c>
      <c r="G75" s="50">
        <v>0</v>
      </c>
      <c r="H75" s="51">
        <v>43101</v>
      </c>
      <c r="I75" s="51">
        <v>43800</v>
      </c>
      <c r="J75" s="47" t="s">
        <v>64</v>
      </c>
      <c r="K75" s="26"/>
    </row>
    <row r="76" spans="1:11" s="16" customFormat="1" ht="25.5" x14ac:dyDescent="0.2">
      <c r="A76" s="47" t="s">
        <v>123</v>
      </c>
      <c r="B76" s="48" t="s">
        <v>66</v>
      </c>
      <c r="C76" s="49">
        <v>13617176</v>
      </c>
      <c r="D76" s="52" t="s">
        <v>67</v>
      </c>
      <c r="E76" s="47" t="s">
        <v>68</v>
      </c>
      <c r="F76" s="50">
        <v>13</v>
      </c>
      <c r="G76" s="50">
        <v>87</v>
      </c>
      <c r="H76" s="51">
        <v>43192</v>
      </c>
      <c r="I76" s="51">
        <f>H76+52*30</f>
        <v>44752</v>
      </c>
      <c r="J76" s="47" t="s">
        <v>64</v>
      </c>
      <c r="K76" s="26"/>
    </row>
    <row r="77" spans="1:11" s="16" customFormat="1" ht="12.75" x14ac:dyDescent="0.2">
      <c r="A77" s="47" t="s">
        <v>124</v>
      </c>
      <c r="B77" s="48" t="s">
        <v>70</v>
      </c>
      <c r="C77" s="49">
        <f>+'[1]ORÇAMENTO PROGRAMA US$'!$D$27</f>
        <v>15500000</v>
      </c>
      <c r="D77" s="47" t="str">
        <f>+D70</f>
        <v>LPN</v>
      </c>
      <c r="E77" s="47" t="s">
        <v>68</v>
      </c>
      <c r="F77" s="50">
        <v>0</v>
      </c>
      <c r="G77" s="50">
        <v>100</v>
      </c>
      <c r="H77" s="51">
        <v>43863</v>
      </c>
      <c r="I77" s="51">
        <f>H77+31*30</f>
        <v>44793</v>
      </c>
      <c r="J77" s="47" t="s">
        <v>64</v>
      </c>
      <c r="K77" s="26"/>
    </row>
    <row r="78" spans="1:11" s="16" customFormat="1" ht="12.75" x14ac:dyDescent="0.2">
      <c r="A78" s="138" t="s">
        <v>71</v>
      </c>
      <c r="B78" s="138"/>
      <c r="C78" s="53">
        <f>+C77+C76+C70</f>
        <v>34095060.865625001</v>
      </c>
      <c r="D78" s="54"/>
      <c r="E78" s="55"/>
      <c r="F78" s="56"/>
      <c r="G78" s="56"/>
      <c r="H78" s="57"/>
      <c r="I78" s="57"/>
      <c r="J78" s="58"/>
      <c r="K78" s="59"/>
    </row>
    <row r="79" spans="1:11" s="16" customFormat="1" ht="12.75" x14ac:dyDescent="0.2">
      <c r="A79" s="39"/>
      <c r="B79" s="40"/>
      <c r="C79" s="41"/>
      <c r="D79" s="60"/>
      <c r="E79" s="61"/>
      <c r="F79" s="62"/>
      <c r="G79" s="62"/>
      <c r="H79" s="63"/>
      <c r="I79" s="63"/>
      <c r="J79" s="60"/>
      <c r="K79" s="64"/>
    </row>
    <row r="80" spans="1:11" s="16" customFormat="1" ht="12.75" x14ac:dyDescent="0.2">
      <c r="A80" s="136" t="s">
        <v>72</v>
      </c>
      <c r="B80" s="136"/>
      <c r="C80" s="136"/>
      <c r="D80" s="136"/>
      <c r="E80" s="136"/>
      <c r="F80" s="136"/>
      <c r="G80" s="136"/>
      <c r="H80" s="136"/>
      <c r="I80" s="136"/>
      <c r="J80" s="136"/>
      <c r="K80" s="136"/>
    </row>
    <row r="81" spans="1:14" s="16" customFormat="1" ht="12.75" x14ac:dyDescent="0.2">
      <c r="A81" s="47" t="s">
        <v>73</v>
      </c>
      <c r="B81" s="65" t="s">
        <v>74</v>
      </c>
      <c r="C81" s="66">
        <v>2350000</v>
      </c>
      <c r="D81" s="67" t="s">
        <v>75</v>
      </c>
      <c r="E81" s="47" t="s">
        <v>63</v>
      </c>
      <c r="F81" s="50">
        <v>78</v>
      </c>
      <c r="G81" s="50">
        <v>22</v>
      </c>
      <c r="H81" s="51">
        <v>43101</v>
      </c>
      <c r="I81" s="51">
        <f>DATE(2017,7,1)+60*30</f>
        <v>44717</v>
      </c>
      <c r="J81" s="47" t="s">
        <v>64</v>
      </c>
      <c r="K81" s="47"/>
    </row>
    <row r="82" spans="1:14" s="16" customFormat="1" ht="28.5" customHeight="1" x14ac:dyDescent="0.2">
      <c r="A82" s="47" t="s">
        <v>76</v>
      </c>
      <c r="B82" s="65" t="s">
        <v>77</v>
      </c>
      <c r="C82" s="66">
        <v>200000</v>
      </c>
      <c r="D82" s="67" t="s">
        <v>78</v>
      </c>
      <c r="E82" s="47" t="s">
        <v>63</v>
      </c>
      <c r="F82" s="50">
        <v>100</v>
      </c>
      <c r="G82" s="50">
        <v>0</v>
      </c>
      <c r="H82" s="51">
        <v>43132</v>
      </c>
      <c r="I82" s="51">
        <f>H82+52*30</f>
        <v>44692</v>
      </c>
      <c r="J82" s="47" t="s">
        <v>64</v>
      </c>
      <c r="K82" s="47"/>
    </row>
    <row r="83" spans="1:14" s="16" customFormat="1" ht="23.25" customHeight="1" x14ac:dyDescent="0.2">
      <c r="A83" s="47" t="s">
        <v>79</v>
      </c>
      <c r="B83" s="65" t="s">
        <v>80</v>
      </c>
      <c r="C83" s="66">
        <v>200000</v>
      </c>
      <c r="D83" s="67" t="s">
        <v>81</v>
      </c>
      <c r="E83" s="47" t="s">
        <v>63</v>
      </c>
      <c r="F83" s="50">
        <v>100</v>
      </c>
      <c r="G83" s="50">
        <v>0</v>
      </c>
      <c r="H83" s="51">
        <v>43831</v>
      </c>
      <c r="I83" s="51">
        <f>H83+35*30</f>
        <v>44881</v>
      </c>
      <c r="J83" s="47" t="s">
        <v>64</v>
      </c>
      <c r="K83" s="47"/>
      <c r="N83" s="68"/>
    </row>
    <row r="84" spans="1:14" s="16" customFormat="1" ht="17.25" customHeight="1" x14ac:dyDescent="0.2">
      <c r="A84" s="47" t="s">
        <v>82</v>
      </c>
      <c r="B84" s="65" t="s">
        <v>83</v>
      </c>
      <c r="C84" s="66">
        <v>2500000</v>
      </c>
      <c r="D84" s="67" t="s">
        <v>75</v>
      </c>
      <c r="E84" s="69" t="s">
        <v>63</v>
      </c>
      <c r="F84" s="50">
        <v>100</v>
      </c>
      <c r="G84" s="50">
        <v>0</v>
      </c>
      <c r="H84" s="51">
        <v>43101</v>
      </c>
      <c r="I84" s="51">
        <f>DATE(2017,7,1)+60*30</f>
        <v>44717</v>
      </c>
      <c r="J84" s="47" t="s">
        <v>64</v>
      </c>
      <c r="K84" s="47"/>
      <c r="N84" s="68"/>
    </row>
    <row r="85" spans="1:14" s="16" customFormat="1" ht="15.75" customHeight="1" x14ac:dyDescent="0.2">
      <c r="A85" s="47">
        <v>3.6</v>
      </c>
      <c r="B85" s="65" t="s">
        <v>84</v>
      </c>
      <c r="C85" s="66">
        <v>250000</v>
      </c>
      <c r="D85" s="67" t="s">
        <v>81</v>
      </c>
      <c r="E85" s="47" t="s">
        <v>63</v>
      </c>
      <c r="F85" s="50">
        <v>100</v>
      </c>
      <c r="G85" s="50">
        <v>0</v>
      </c>
      <c r="H85" s="51">
        <v>43101</v>
      </c>
      <c r="I85" s="51">
        <f>DATE(2017,7,1)+60*30</f>
        <v>44717</v>
      </c>
      <c r="J85" s="47" t="s">
        <v>64</v>
      </c>
      <c r="K85" s="47"/>
    </row>
    <row r="86" spans="1:14" s="16" customFormat="1" ht="12.75" x14ac:dyDescent="0.2">
      <c r="A86" s="47">
        <v>3.7</v>
      </c>
      <c r="B86" s="65" t="s">
        <v>85</v>
      </c>
      <c r="C86" s="66">
        <v>1750000</v>
      </c>
      <c r="D86" s="67" t="s">
        <v>75</v>
      </c>
      <c r="E86" s="47" t="s">
        <v>68</v>
      </c>
      <c r="F86" s="50">
        <v>100</v>
      </c>
      <c r="G86" s="50">
        <v>0</v>
      </c>
      <c r="H86" s="51">
        <v>43101</v>
      </c>
      <c r="I86" s="51">
        <f>H86+24*30</f>
        <v>43821</v>
      </c>
      <c r="J86" s="47" t="s">
        <v>64</v>
      </c>
      <c r="K86" s="47"/>
    </row>
    <row r="87" spans="1:14" s="16" customFormat="1" ht="18" customHeight="1" x14ac:dyDescent="0.2">
      <c r="A87" s="47">
        <v>3.5</v>
      </c>
      <c r="B87" s="65" t="s">
        <v>86</v>
      </c>
      <c r="C87" s="66">
        <v>750000</v>
      </c>
      <c r="D87" s="67" t="s">
        <v>75</v>
      </c>
      <c r="E87" s="47" t="s">
        <v>68</v>
      </c>
      <c r="F87" s="50">
        <v>100</v>
      </c>
      <c r="G87" s="50">
        <v>0</v>
      </c>
      <c r="H87" s="51">
        <v>43282</v>
      </c>
      <c r="I87" s="51">
        <f>H87+12*30</f>
        <v>43642</v>
      </c>
      <c r="J87" s="47" t="s">
        <v>64</v>
      </c>
      <c r="K87" s="47"/>
    </row>
    <row r="88" spans="1:14" s="70" customFormat="1" ht="54" customHeight="1" x14ac:dyDescent="0.2">
      <c r="A88" s="47">
        <v>3.8</v>
      </c>
      <c r="B88" s="65" t="s">
        <v>87</v>
      </c>
      <c r="C88" s="66">
        <v>552632</v>
      </c>
      <c r="D88" s="67" t="s">
        <v>88</v>
      </c>
      <c r="E88" s="47" t="s">
        <v>63</v>
      </c>
      <c r="F88" s="50">
        <v>100</v>
      </c>
      <c r="G88" s="50">
        <v>0</v>
      </c>
      <c r="H88" s="51">
        <v>43282</v>
      </c>
      <c r="I88" s="51">
        <f>H88+18*30</f>
        <v>43822</v>
      </c>
      <c r="J88" s="47" t="s">
        <v>64</v>
      </c>
      <c r="K88" s="47"/>
    </row>
    <row r="89" spans="1:14" s="16" customFormat="1" ht="32.25" customHeight="1" x14ac:dyDescent="0.2">
      <c r="A89" s="47">
        <v>3.9</v>
      </c>
      <c r="B89" s="65" t="s">
        <v>89</v>
      </c>
      <c r="C89" s="66">
        <v>921052</v>
      </c>
      <c r="D89" s="67" t="s">
        <v>75</v>
      </c>
      <c r="E89" s="47" t="s">
        <v>63</v>
      </c>
      <c r="F89" s="50">
        <v>100</v>
      </c>
      <c r="G89" s="50">
        <v>0</v>
      </c>
      <c r="H89" s="51">
        <v>44013</v>
      </c>
      <c r="I89" s="51">
        <f>H89+24*30</f>
        <v>44733</v>
      </c>
      <c r="J89" s="47" t="s">
        <v>64</v>
      </c>
      <c r="K89" s="47"/>
    </row>
    <row r="90" spans="1:14" s="16" customFormat="1" ht="19.5" customHeight="1" x14ac:dyDescent="0.2">
      <c r="A90" s="71">
        <v>3.1</v>
      </c>
      <c r="B90" s="65" t="s">
        <v>90</v>
      </c>
      <c r="C90" s="66">
        <v>921052</v>
      </c>
      <c r="D90" s="67" t="s">
        <v>75</v>
      </c>
      <c r="E90" s="47" t="s">
        <v>63</v>
      </c>
      <c r="F90" s="50">
        <v>100</v>
      </c>
      <c r="G90" s="50">
        <v>0</v>
      </c>
      <c r="H90" s="51">
        <v>44013</v>
      </c>
      <c r="I90" s="51">
        <f>H90+24*30</f>
        <v>44733</v>
      </c>
      <c r="J90" s="47" t="s">
        <v>64</v>
      </c>
      <c r="K90" s="47"/>
    </row>
    <row r="91" spans="1:14" s="16" customFormat="1" ht="37.5" customHeight="1" x14ac:dyDescent="0.2">
      <c r="A91" s="71">
        <v>3.11</v>
      </c>
      <c r="B91" s="65" t="s">
        <v>91</v>
      </c>
      <c r="C91" s="66">
        <v>552632</v>
      </c>
      <c r="D91" s="67" t="s">
        <v>75</v>
      </c>
      <c r="E91" s="47" t="s">
        <v>92</v>
      </c>
      <c r="F91" s="50">
        <v>100</v>
      </c>
      <c r="G91" s="50">
        <v>0</v>
      </c>
      <c r="H91" s="51">
        <v>43768</v>
      </c>
      <c r="I91" s="51">
        <f>H91+18*30</f>
        <v>44308</v>
      </c>
      <c r="J91" s="47" t="s">
        <v>64</v>
      </c>
      <c r="K91" s="47"/>
    </row>
    <row r="92" spans="1:14" s="16" customFormat="1" ht="37.5" customHeight="1" x14ac:dyDescent="0.2">
      <c r="A92" s="71">
        <v>3.12</v>
      </c>
      <c r="B92" s="65" t="s">
        <v>93</v>
      </c>
      <c r="C92" s="66">
        <v>552632</v>
      </c>
      <c r="D92" s="67" t="s">
        <v>75</v>
      </c>
      <c r="E92" s="47" t="s">
        <v>92</v>
      </c>
      <c r="F92" s="50">
        <v>100</v>
      </c>
      <c r="G92" s="50">
        <v>0</v>
      </c>
      <c r="H92" s="51">
        <v>43768</v>
      </c>
      <c r="I92" s="51">
        <f>H92+18*30</f>
        <v>44308</v>
      </c>
      <c r="J92" s="47" t="s">
        <v>64</v>
      </c>
      <c r="K92" s="47"/>
    </row>
    <row r="93" spans="1:14" s="70" customFormat="1" ht="12.75" x14ac:dyDescent="0.2">
      <c r="A93" s="47">
        <v>3.13</v>
      </c>
      <c r="B93" s="72" t="s">
        <v>94</v>
      </c>
      <c r="C93" s="49">
        <v>1000000</v>
      </c>
      <c r="D93" s="47" t="s">
        <v>75</v>
      </c>
      <c r="E93" s="47" t="s">
        <v>63</v>
      </c>
      <c r="F93" s="50">
        <v>0</v>
      </c>
      <c r="G93" s="50">
        <v>100</v>
      </c>
      <c r="H93" s="51">
        <v>43160</v>
      </c>
      <c r="I93" s="51">
        <f>H93+50*30</f>
        <v>44660</v>
      </c>
      <c r="J93" s="47" t="s">
        <v>64</v>
      </c>
      <c r="K93" s="47"/>
    </row>
    <row r="94" spans="1:14" s="16" customFormat="1" ht="12.75" x14ac:dyDescent="0.2">
      <c r="A94" s="120" t="s">
        <v>95</v>
      </c>
      <c r="B94" s="121"/>
      <c r="C94" s="53">
        <f>SUM(C81:C93)</f>
        <v>12500000</v>
      </c>
      <c r="D94" s="54"/>
      <c r="E94" s="55"/>
      <c r="F94" s="56"/>
      <c r="G94" s="56"/>
      <c r="H94" s="57"/>
      <c r="I94" s="57"/>
      <c r="J94" s="58"/>
      <c r="K94" s="59"/>
    </row>
    <row r="95" spans="1:14" s="16" customFormat="1" ht="12.75" x14ac:dyDescent="0.2">
      <c r="H95" s="17"/>
      <c r="I95" s="17"/>
    </row>
    <row r="96" spans="1:14" s="16" customFormat="1" ht="12.75" x14ac:dyDescent="0.2">
      <c r="C96" s="73"/>
      <c r="H96" s="17"/>
      <c r="I96" s="17"/>
    </row>
    <row r="97" spans="1:11" s="16" customFormat="1" ht="12.75" x14ac:dyDescent="0.2">
      <c r="H97" s="17"/>
      <c r="I97" s="17"/>
    </row>
    <row r="98" spans="1:11" s="16" customFormat="1" ht="12.75" x14ac:dyDescent="0.2">
      <c r="A98" s="39"/>
      <c r="B98" s="40"/>
      <c r="C98" s="41"/>
      <c r="D98" s="42"/>
      <c r="E98" s="43"/>
      <c r="F98" s="74"/>
      <c r="G98" s="74"/>
      <c r="H98" s="45"/>
      <c r="I98" s="45"/>
      <c r="J98" s="42"/>
      <c r="K98" s="46"/>
    </row>
    <row r="99" spans="1:11" s="16" customFormat="1" ht="12.75" x14ac:dyDescent="0.2">
      <c r="A99" s="117" t="s">
        <v>96</v>
      </c>
      <c r="B99" s="118"/>
      <c r="C99" s="118"/>
      <c r="D99" s="118"/>
      <c r="E99" s="118"/>
      <c r="F99" s="118"/>
      <c r="G99" s="118"/>
      <c r="H99" s="118"/>
      <c r="I99" s="118"/>
      <c r="J99" s="118"/>
      <c r="K99" s="119"/>
    </row>
    <row r="100" spans="1:11" s="16" customFormat="1" ht="12.75" x14ac:dyDescent="0.2">
      <c r="A100" s="75"/>
      <c r="B100" s="75" t="s">
        <v>97</v>
      </c>
      <c r="C100" s="76"/>
      <c r="D100" s="26"/>
      <c r="E100" s="26"/>
      <c r="F100" s="29"/>
      <c r="G100" s="29"/>
      <c r="H100" s="30"/>
      <c r="I100" s="30"/>
      <c r="J100" s="26"/>
      <c r="K100" s="26"/>
    </row>
    <row r="101" spans="1:11" s="16" customFormat="1" ht="12.75" x14ac:dyDescent="0.2">
      <c r="A101" s="120" t="s">
        <v>98</v>
      </c>
      <c r="B101" s="121"/>
      <c r="C101" s="32">
        <v>0</v>
      </c>
      <c r="D101" s="77"/>
      <c r="E101" s="78"/>
      <c r="F101" s="79"/>
      <c r="G101" s="79"/>
      <c r="H101" s="80"/>
      <c r="I101" s="80"/>
      <c r="J101" s="81"/>
      <c r="K101" s="82"/>
    </row>
    <row r="102" spans="1:11" s="16" customFormat="1" ht="12.75" x14ac:dyDescent="0.2">
      <c r="A102" s="120" t="s">
        <v>99</v>
      </c>
      <c r="B102" s="121"/>
      <c r="C102" s="32">
        <f>+C94+C78</f>
        <v>46595060.865625001</v>
      </c>
      <c r="D102" s="83"/>
      <c r="E102" s="84"/>
      <c r="F102" s="85"/>
      <c r="G102" s="85"/>
      <c r="H102" s="86"/>
      <c r="I102" s="86"/>
      <c r="J102" s="83"/>
      <c r="K102" s="83"/>
    </row>
    <row r="103" spans="1:11" s="16" customFormat="1" ht="24.75" customHeight="1" thickBot="1" x14ac:dyDescent="0.25">
      <c r="A103" s="122" t="s">
        <v>100</v>
      </c>
      <c r="B103" s="123"/>
      <c r="C103" s="87">
        <f>F103+G103</f>
        <v>100</v>
      </c>
      <c r="D103" s="88"/>
      <c r="E103" s="89"/>
      <c r="F103" s="90">
        <f>AVERAGE(F81:F93,F70,F77)</f>
        <v>79.2</v>
      </c>
      <c r="G103" s="90">
        <f>AVERAGE(G81:G93,G70,G77)</f>
        <v>20.8</v>
      </c>
      <c r="H103" s="91"/>
      <c r="I103" s="92"/>
      <c r="J103" s="93"/>
      <c r="K103" s="94"/>
    </row>
    <row r="104" spans="1:11" ht="29.25" customHeight="1" thickBot="1" x14ac:dyDescent="0.3">
      <c r="A104" s="95"/>
      <c r="B104" s="124" t="s">
        <v>101</v>
      </c>
      <c r="C104" s="125"/>
      <c r="D104" s="125"/>
      <c r="E104" s="125"/>
      <c r="F104" s="125"/>
      <c r="G104" s="125"/>
      <c r="H104" s="125"/>
      <c r="I104" s="125"/>
      <c r="J104" s="125"/>
      <c r="K104" s="125"/>
    </row>
    <row r="105" spans="1:11" ht="99.75" customHeight="1" x14ac:dyDescent="0.25">
      <c r="A105" s="96" t="s">
        <v>52</v>
      </c>
      <c r="B105" s="126" t="s">
        <v>102</v>
      </c>
      <c r="C105" s="125"/>
      <c r="D105" s="125"/>
      <c r="E105" s="125"/>
      <c r="F105" s="125"/>
      <c r="G105" s="125"/>
      <c r="H105" s="125"/>
      <c r="I105" s="125"/>
      <c r="J105" s="125"/>
      <c r="K105" s="125"/>
    </row>
    <row r="106" spans="1:11" ht="21.75" customHeight="1" x14ac:dyDescent="0.25">
      <c r="A106" s="96"/>
      <c r="B106" s="97"/>
      <c r="C106" s="98"/>
      <c r="D106" s="98"/>
      <c r="E106" s="98"/>
      <c r="F106" s="98"/>
      <c r="G106" s="98"/>
      <c r="H106" s="98"/>
      <c r="I106" s="98"/>
      <c r="J106" s="98"/>
      <c r="K106" s="98"/>
    </row>
    <row r="107" spans="1:11" ht="15.75" x14ac:dyDescent="0.25">
      <c r="A107" s="99" t="s">
        <v>53</v>
      </c>
      <c r="B107" s="116" t="s">
        <v>103</v>
      </c>
      <c r="C107" s="116"/>
      <c r="D107" s="100"/>
      <c r="E107" s="100"/>
      <c r="F107" s="101"/>
      <c r="G107" s="101"/>
      <c r="H107" s="102"/>
      <c r="I107" s="102"/>
      <c r="J107" s="101"/>
      <c r="K107" s="101"/>
    </row>
    <row r="108" spans="1:11" ht="15.75" x14ac:dyDescent="0.25">
      <c r="A108" s="99"/>
      <c r="B108" s="103"/>
      <c r="C108" s="103"/>
      <c r="D108" s="100"/>
      <c r="E108" s="100"/>
      <c r="F108" s="101"/>
      <c r="G108" s="101"/>
      <c r="H108" s="102"/>
      <c r="I108" s="102"/>
      <c r="J108" s="101"/>
      <c r="K108" s="101"/>
    </row>
    <row r="109" spans="1:11" ht="12" customHeight="1" x14ac:dyDescent="0.25">
      <c r="A109" s="99" t="s">
        <v>57</v>
      </c>
      <c r="B109" s="100" t="s">
        <v>104</v>
      </c>
      <c r="C109" s="100"/>
      <c r="D109" s="100"/>
      <c r="E109" s="100"/>
      <c r="F109" s="101"/>
      <c r="G109" s="101"/>
      <c r="H109" s="102"/>
      <c r="I109" s="102"/>
      <c r="J109" s="101"/>
      <c r="K109" s="101"/>
    </row>
    <row r="110" spans="1:11" ht="12" customHeight="1" x14ac:dyDescent="0.25">
      <c r="A110" s="99"/>
      <c r="B110" s="100"/>
      <c r="C110" s="100"/>
      <c r="D110" s="100"/>
      <c r="E110" s="100"/>
      <c r="F110" s="101"/>
      <c r="G110" s="101"/>
      <c r="H110" s="102"/>
      <c r="I110" s="102"/>
      <c r="J110" s="101"/>
      <c r="K110" s="101"/>
    </row>
    <row r="111" spans="1:11" ht="15.75" x14ac:dyDescent="0.25">
      <c r="A111" s="99" t="s">
        <v>105</v>
      </c>
      <c r="B111" s="104" t="s">
        <v>106</v>
      </c>
      <c r="C111" s="104"/>
      <c r="D111" s="104"/>
      <c r="E111" s="102"/>
      <c r="F111" s="102"/>
      <c r="G111" s="101"/>
      <c r="H111" s="101"/>
      <c r="I111"/>
    </row>
    <row r="112" spans="1:11" ht="15.75" x14ac:dyDescent="0.25">
      <c r="A112" s="99"/>
      <c r="B112" s="104"/>
      <c r="C112" s="104"/>
      <c r="D112" s="104"/>
      <c r="E112" s="102"/>
      <c r="F112" s="102"/>
      <c r="G112" s="101"/>
      <c r="H112" s="101"/>
      <c r="I112"/>
    </row>
    <row r="113" spans="1:8" ht="15.75" x14ac:dyDescent="0.25">
      <c r="A113" s="99" t="s">
        <v>107</v>
      </c>
      <c r="B113" s="104" t="s">
        <v>108</v>
      </c>
      <c r="C113" s="104"/>
      <c r="D113" s="104"/>
      <c r="E113" s="102"/>
      <c r="F113" s="102"/>
      <c r="G113" s="101"/>
      <c r="H113" s="101"/>
    </row>
    <row r="114" spans="1:8" ht="15.75" x14ac:dyDescent="0.25">
      <c r="A114" s="99"/>
      <c r="B114" s="104"/>
      <c r="C114" s="104"/>
      <c r="D114" s="106"/>
      <c r="E114" s="106"/>
      <c r="F114" s="101"/>
      <c r="G114" s="101"/>
    </row>
    <row r="115" spans="1:8" ht="15.75" x14ac:dyDescent="0.25">
      <c r="A115" s="99" t="s">
        <v>109</v>
      </c>
      <c r="B115" s="104" t="s">
        <v>110</v>
      </c>
      <c r="C115" s="104"/>
      <c r="D115" s="106"/>
      <c r="E115" s="106"/>
      <c r="F115" s="100"/>
      <c r="G115" s="101"/>
    </row>
    <row r="116" spans="1:8" ht="15.75" x14ac:dyDescent="0.25">
      <c r="A116" s="99"/>
      <c r="B116" s="104"/>
      <c r="C116" s="104"/>
      <c r="D116" s="106"/>
      <c r="E116" s="106"/>
      <c r="F116" s="101"/>
      <c r="G116" s="101"/>
    </row>
    <row r="117" spans="1:8" ht="15.75" x14ac:dyDescent="0.25">
      <c r="A117" s="99" t="s">
        <v>111</v>
      </c>
      <c r="B117" s="100" t="s">
        <v>112</v>
      </c>
      <c r="C117" s="100"/>
      <c r="D117" s="100"/>
      <c r="E117" s="100"/>
      <c r="F117" s="100"/>
      <c r="G117" s="100"/>
    </row>
    <row r="119" spans="1:8" ht="15.75" x14ac:dyDescent="0.25">
      <c r="A119" s="99" t="s">
        <v>113</v>
      </c>
      <c r="B119" t="s">
        <v>114</v>
      </c>
    </row>
    <row r="121" spans="1:8" x14ac:dyDescent="0.25">
      <c r="B121" s="107" t="s">
        <v>115</v>
      </c>
      <c r="C121" s="107" t="s">
        <v>116</v>
      </c>
      <c r="D121" s="107" t="s">
        <v>117</v>
      </c>
    </row>
    <row r="122" spans="1:8" x14ac:dyDescent="0.25">
      <c r="B122" s="108" t="s">
        <v>62</v>
      </c>
      <c r="C122" s="108">
        <v>2</v>
      </c>
      <c r="D122" s="109">
        <f>+C77+C70</f>
        <v>20477884.865625001</v>
      </c>
    </row>
    <row r="123" spans="1:8" x14ac:dyDescent="0.25">
      <c r="B123" s="108" t="s">
        <v>118</v>
      </c>
      <c r="C123" s="108">
        <v>1</v>
      </c>
      <c r="D123" s="110">
        <f>+C76</f>
        <v>13617176</v>
      </c>
    </row>
    <row r="124" spans="1:8" x14ac:dyDescent="0.25">
      <c r="B124" s="108" t="s">
        <v>75</v>
      </c>
      <c r="C124" s="108">
        <v>8</v>
      </c>
      <c r="D124" s="110">
        <f>+C93+C92+C91+C90+C89+C87+C86+C84+C81</f>
        <v>11297368</v>
      </c>
      <c r="E124" s="111"/>
    </row>
    <row r="125" spans="1:8" x14ac:dyDescent="0.25">
      <c r="B125" s="108" t="s">
        <v>81</v>
      </c>
      <c r="C125" s="108">
        <v>2</v>
      </c>
      <c r="D125" s="110">
        <f>+C83+C85</f>
        <v>450000</v>
      </c>
    </row>
    <row r="126" spans="1:8" x14ac:dyDescent="0.25">
      <c r="B126" s="108" t="s">
        <v>78</v>
      </c>
      <c r="C126" s="108">
        <v>1</v>
      </c>
      <c r="D126" s="110">
        <f>+C82</f>
        <v>200000</v>
      </c>
    </row>
    <row r="127" spans="1:8" x14ac:dyDescent="0.25">
      <c r="B127" s="108" t="s">
        <v>88</v>
      </c>
      <c r="C127" s="108">
        <v>1</v>
      </c>
      <c r="D127" s="112">
        <f>+C88</f>
        <v>552632</v>
      </c>
    </row>
    <row r="128" spans="1:8" x14ac:dyDescent="0.25">
      <c r="B128" s="113" t="s">
        <v>119</v>
      </c>
      <c r="C128" s="113"/>
      <c r="D128" s="114">
        <f>SUM(D122:D127)</f>
        <v>46595060.865625001</v>
      </c>
    </row>
    <row r="129" spans="2:4" x14ac:dyDescent="0.25">
      <c r="B129" s="108"/>
    </row>
    <row r="132" spans="2:4" x14ac:dyDescent="0.25">
      <c r="D132" s="115"/>
    </row>
    <row r="133" spans="2:4" x14ac:dyDescent="0.25">
      <c r="D133" s="115"/>
    </row>
  </sheetData>
  <mergeCells count="35">
    <mergeCell ref="B50:K50"/>
    <mergeCell ref="A1:K1"/>
    <mergeCell ref="A2:K2"/>
    <mergeCell ref="A3:K3"/>
    <mergeCell ref="A4:K4"/>
    <mergeCell ref="B28:K28"/>
    <mergeCell ref="B32:K32"/>
    <mergeCell ref="B36:K36"/>
    <mergeCell ref="B38:K38"/>
    <mergeCell ref="B40:K40"/>
    <mergeCell ref="B44:K44"/>
    <mergeCell ref="B48:K48"/>
    <mergeCell ref="A94:B94"/>
    <mergeCell ref="B52:K52"/>
    <mergeCell ref="B54:K54"/>
    <mergeCell ref="B56:K56"/>
    <mergeCell ref="A62:A64"/>
    <mergeCell ref="B62:B64"/>
    <mergeCell ref="E62:E63"/>
    <mergeCell ref="F62:G62"/>
    <mergeCell ref="H62:I62"/>
    <mergeCell ref="J62:J63"/>
    <mergeCell ref="K62:K64"/>
    <mergeCell ref="A65:K65"/>
    <mergeCell ref="A67:B67"/>
    <mergeCell ref="A69:K69"/>
    <mergeCell ref="A78:B78"/>
    <mergeCell ref="A80:K80"/>
    <mergeCell ref="B107:C107"/>
    <mergeCell ref="A99:K99"/>
    <mergeCell ref="A101:B101"/>
    <mergeCell ref="A102:B102"/>
    <mergeCell ref="A103:B103"/>
    <mergeCell ref="B104:K104"/>
    <mergeCell ref="B105:K105"/>
  </mergeCells>
  <hyperlinks>
    <hyperlink ref="B24" r:id="rId1" display="mailto:derucp@derucp.com.br"/>
  </hyperlinks>
  <pageMargins left="0.511811024" right="0.511811024" top="0.78740157499999996" bottom="0.78740157499999996" header="0.31496062000000002" footer="0.31496062000000002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 US$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 oliveira</dc:creator>
  <cp:lastModifiedBy>arthur oliveira</cp:lastModifiedBy>
  <dcterms:created xsi:type="dcterms:W3CDTF">2017-06-19T23:41:05Z</dcterms:created>
  <dcterms:modified xsi:type="dcterms:W3CDTF">2017-07-04T21:37:16Z</dcterms:modified>
</cp:coreProperties>
</file>