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5.xml" ContentType="application/vnd.openxmlformats-officedocument.customXmlProperties+xml"/>
  <Override PartName="/customXml/itemProps4.xml" ContentType="application/vnd.openxmlformats-officedocument.customXml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6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131"/>
  <workbookPr defaultThemeVersion="166925"/>
  <mc:AlternateContent xmlns:mc="http://schemas.openxmlformats.org/markup-compatibility/2006">
    <mc:Choice Requires="x15">
      <x15ac:absPath xmlns:x15ac="http://schemas.microsoft.com/office/spreadsheetml/2010/11/ac" url="E:\BID\honduras\emergencia ETA IOTA\FRI\renegociacion\documentos revisados post negociacion\rev\rev\"/>
    </mc:Choice>
  </mc:AlternateContent>
  <xr:revisionPtr revIDLastSave="0" documentId="8_{14C507AC-F3E7-4CBA-B376-E1EDEF8E90A5}" xr6:coauthVersionLast="47" xr6:coauthVersionMax="47" xr10:uidLastSave="{00000000-0000-0000-0000-000000000000}"/>
  <bookViews>
    <workbookView xWindow="-108" yWindow="-108" windowWidth="23256" windowHeight="12576" xr2:uid="{85F0D7EB-AA6B-4F3E-978B-9B82E17FAC82}"/>
  </bookViews>
  <sheets>
    <sheet name="SEDECOAS-OBERAP-001" sheetId="1" r:id="rId1"/>
    <sheet name="SEDECOAS-OBERAP-003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3" i="2" l="1"/>
  <c r="D33" i="2" s="1"/>
  <c r="B19" i="2" s="1"/>
  <c r="D24" i="2"/>
  <c r="D25" i="2"/>
  <c r="D26" i="2"/>
  <c r="D27" i="2"/>
  <c r="D28" i="2"/>
  <c r="D29" i="2"/>
  <c r="D30" i="2"/>
  <c r="D21" i="1" l="1"/>
  <c r="D24" i="1" s="1"/>
  <c r="D22" i="1"/>
  <c r="D23" i="1"/>
  <c r="D31" i="1"/>
  <c r="D25" i="1" l="1"/>
  <c r="D26" i="1"/>
  <c r="B19" i="1"/>
</calcChain>
</file>

<file path=xl/sharedStrings.xml><?xml version="1.0" encoding="utf-8"?>
<sst xmlns="http://schemas.openxmlformats.org/spreadsheetml/2006/main" count="108" uniqueCount="84">
  <si>
    <t>SEDECOAS-FHIS</t>
  </si>
  <si>
    <t>16. Institución:</t>
  </si>
  <si>
    <t>S. Leonardo Estrada</t>
  </si>
  <si>
    <t>15. Responsable por la Información:</t>
  </si>
  <si>
    <t>Inspector de infraestructura S. Leonardo Estrada</t>
  </si>
  <si>
    <t>14. Inspección de Obra:</t>
  </si>
  <si>
    <t>Direccion de Control y Seguimiento</t>
  </si>
  <si>
    <t>14. Supervisión Técnica:</t>
  </si>
  <si>
    <t>Equipo utilizado para los trabajos realizados: Retroexcavadora, Tractor, Volquetas</t>
  </si>
  <si>
    <t>13. Observaciones</t>
  </si>
  <si>
    <t>TOTAL</t>
  </si>
  <si>
    <t>Utilidad</t>
  </si>
  <si>
    <t>Sub Totoal</t>
  </si>
  <si>
    <t>Costo directo+ 20% (g. admin)</t>
  </si>
  <si>
    <r>
      <rPr>
        <b/>
        <i/>
        <sz val="10"/>
        <color rgb="FF000000"/>
        <rFont val="Arial"/>
        <family val="2"/>
      </rPr>
      <t>C)</t>
    </r>
    <r>
      <rPr>
        <i/>
        <sz val="10"/>
        <color rgb="FF000000"/>
        <rFont val="Arial"/>
        <family val="2"/>
      </rPr>
      <t xml:space="preserve"> Tramo #2 (con recubrimiento)</t>
    </r>
  </si>
  <si>
    <r>
      <rPr>
        <b/>
        <i/>
        <sz val="10"/>
        <color rgb="FF000000"/>
        <rFont val="Arial"/>
        <family val="2"/>
      </rPr>
      <t>B)</t>
    </r>
    <r>
      <rPr>
        <i/>
        <sz val="10"/>
        <color rgb="FF000000"/>
        <rFont val="Arial"/>
        <family val="2"/>
      </rPr>
      <t xml:space="preserve"> Tramo #1</t>
    </r>
  </si>
  <si>
    <r>
      <rPr>
        <b/>
        <i/>
        <sz val="10"/>
        <color rgb="FF000000"/>
        <rFont val="Arial"/>
        <family val="2"/>
      </rPr>
      <t>A)</t>
    </r>
    <r>
      <rPr>
        <i/>
        <sz val="10"/>
        <color rgb="FF000000"/>
        <rFont val="Arial"/>
        <family val="2"/>
      </rPr>
      <t xml:space="preserve"> Cruce Aereo doble </t>
    </r>
  </si>
  <si>
    <t xml:space="preserve">12. Detalle de costos: </t>
  </si>
  <si>
    <t>fecha de cotizacion del $</t>
  </si>
  <si>
    <t xml:space="preserve">Estimado en US$ </t>
  </si>
  <si>
    <t xml:space="preserve">11. Costo total en U$S </t>
  </si>
  <si>
    <t>45 dias</t>
  </si>
  <si>
    <t>10.2 Plazo Ejecución:</t>
  </si>
  <si>
    <t>01 de marzo de 2021</t>
  </si>
  <si>
    <t>10.1 Fecha de Inicio:</t>
  </si>
  <si>
    <t>Inicio: 01 de marzo de 2021, Finalizacion: 15 de abril de 2021</t>
  </si>
  <si>
    <t xml:space="preserve">10. Fechas: </t>
  </si>
  <si>
    <t>Por ser una reparación, no genero impactos ambientales adicionales significativos</t>
  </si>
  <si>
    <t xml:space="preserve">  9.3 Viabilidad Ambiental:</t>
  </si>
  <si>
    <t>El equipo de SEDECOAS-FHIS, Evaluador de daños y Formulador del proyecto estan capacitados en el area de Agua y saneamiento con experiencia suficiente para proponer el diseño conveniente para la habilitacion del sistema. El contratista igualmente posee capacidad tecnica y experiencia para la ejecucion de la propuesta de diseño.</t>
  </si>
  <si>
    <t xml:space="preserve">  9.2 Viabilidad Tecnica:</t>
  </si>
  <si>
    <t>Se llevo acabo una evaluacion de daños en el sistema y un levantamiento topografico en cada tramo de tuberia a intervenir, documentando longitudes, tipo de tuberia dañada, elementos existente y el entorno para proceder al diseño de las rehabilitaciones.</t>
  </si>
  <si>
    <t xml:space="preserve">  9.1 Alcance de los Estudios:</t>
  </si>
  <si>
    <t>9. Expediente Técnico:</t>
  </si>
  <si>
    <t>Contratación Directa/CP</t>
  </si>
  <si>
    <t>8. Proceso de Contratación</t>
  </si>
  <si>
    <t>8100 habitantes (casco urbano)</t>
  </si>
  <si>
    <t>7. Beneficiarios:</t>
  </si>
  <si>
    <r>
      <t>Rehabilitacion de las 2 lineas de conduccion paralelas, mediante</t>
    </r>
    <r>
      <rPr>
        <sz val="10"/>
        <rFont val="Arial"/>
        <family val="2"/>
      </rPr>
      <t xml:space="preserve"> la construccion de: </t>
    </r>
    <r>
      <rPr>
        <b/>
        <sz val="11"/>
        <rFont val="Arial"/>
        <family val="2"/>
      </rPr>
      <t>A)</t>
    </r>
    <r>
      <rPr>
        <sz val="10"/>
        <rFont val="Arial"/>
        <family val="2"/>
      </rPr>
      <t xml:space="preserve"> un cruce aereo </t>
    </r>
    <r>
      <rPr>
        <b/>
        <sz val="10"/>
        <rFont val="Arial"/>
        <family val="2"/>
      </rPr>
      <t xml:space="preserve">(doble), </t>
    </r>
    <r>
      <rPr>
        <sz val="10"/>
        <rFont val="Arial"/>
        <family val="2"/>
      </rPr>
      <t>de tuberia HG de 8"(36 ml) y tuberia HG de 6" (36 ml)</t>
    </r>
    <r>
      <rPr>
        <b/>
        <sz val="10"/>
        <rFont val="Arial"/>
        <family val="2"/>
      </rPr>
      <t xml:space="preserve">) </t>
    </r>
    <r>
      <rPr>
        <sz val="10"/>
        <rFont val="Arial"/>
        <family val="2"/>
      </rPr>
      <t>cercano a la obra toma</t>
    </r>
    <r>
      <rPr>
        <sz val="10"/>
        <color rgb="FF000000"/>
        <rFont val="Arial"/>
        <family val="2"/>
      </rPr>
      <t xml:space="preserve"> , </t>
    </r>
    <r>
      <rPr>
        <b/>
        <sz val="10"/>
        <color rgb="FF000000"/>
        <rFont val="Arial"/>
        <family val="2"/>
      </rPr>
      <t>B)</t>
    </r>
    <r>
      <rPr>
        <sz val="10"/>
        <color rgb="FF000000"/>
        <rFont val="Arial"/>
        <family val="2"/>
      </rPr>
      <t xml:space="preserve"> un tramo (#1) subterraneo ubicado en un punto intermedio de la linea de conduccion de 174 ml, con tuberia PVC de 6" y de 8" RD-17, (dos tubos paralelos) </t>
    </r>
    <r>
      <rPr>
        <b/>
        <sz val="10"/>
        <color rgb="FF000000"/>
        <rFont val="Arial"/>
        <family val="2"/>
      </rPr>
      <t>C)</t>
    </r>
    <r>
      <rPr>
        <sz val="10"/>
        <color rgb="FF000000"/>
        <rFont val="Arial"/>
        <family val="2"/>
      </rPr>
      <t xml:space="preserve"> un tramo (#2) de 406 metros lineales (dos tubos paralelos) de  6" y de 8" con recubrimiento de concreto ciclopeo, ubicado en el rio cancique.</t>
    </r>
  </si>
  <si>
    <t xml:space="preserve">6. Descripción acción de rehabilitación: </t>
  </si>
  <si>
    <r>
      <t xml:space="preserve">Perdida parcial de la linea de conduccion de agua potable que alimenta el casco urbano de la ciudad de Santa Barbara. </t>
    </r>
    <r>
      <rPr>
        <b/>
        <sz val="10"/>
        <color rgb="FF000000"/>
        <rFont val="Arial"/>
        <family val="2"/>
      </rPr>
      <t>Daños:</t>
    </r>
    <r>
      <rPr>
        <sz val="10"/>
        <color rgb="FF000000"/>
        <rFont val="Arial"/>
        <family val="2"/>
      </rPr>
      <t xml:space="preserve"> </t>
    </r>
    <r>
      <rPr>
        <b/>
        <sz val="10"/>
        <color rgb="FF000000"/>
        <rFont val="Arial"/>
        <family val="2"/>
      </rPr>
      <t>A)</t>
    </r>
    <r>
      <rPr>
        <sz val="10"/>
        <color rgb="FF000000"/>
        <rFont val="Arial"/>
        <family val="2"/>
      </rPr>
      <t xml:space="preserve"> El Cruce aereo (doble, PVC de 8" y HG de 6") existente cercano a la obra toma, de 60 metros de longitud cedio por otro derrumbe producto de las altas precipitaciones.  </t>
    </r>
    <r>
      <rPr>
        <b/>
        <sz val="10"/>
        <color rgb="FF000000"/>
        <rFont val="Arial"/>
        <family val="2"/>
      </rPr>
      <t>B)</t>
    </r>
    <r>
      <rPr>
        <sz val="10"/>
        <color rgb="FF000000"/>
        <rFont val="Arial"/>
        <family val="2"/>
      </rPr>
      <t xml:space="preserve"> Los derrumbes en la falda de la montaña por saturacion de suelos, soterro/destruyo un tramo de tuberia de 160 metros aprox.(de los dos tubos paralelos de 6 y 8 pulgadas). </t>
    </r>
    <r>
      <rPr>
        <b/>
        <sz val="10"/>
        <color rgb="FF000000"/>
        <rFont val="Arial"/>
        <family val="2"/>
      </rPr>
      <t>C)</t>
    </r>
    <r>
      <rPr>
        <sz val="10"/>
        <color rgb="FF000000"/>
        <rFont val="Arial"/>
        <family val="2"/>
      </rPr>
      <t xml:space="preserve"> La crecida del rio Cancique (por tormenta ETA) destruyo el cruce aereo (con dos tubos paralelos) de tuberia PVC de 8 pulg y HG de 6 pulgadas  ubicado en las cercanias del puente "La Sirena".</t>
    </r>
  </si>
  <si>
    <t>5. Daño que generó el desastre:</t>
  </si>
  <si>
    <t>Santa Barbara</t>
  </si>
  <si>
    <t>4. Comunidad:</t>
  </si>
  <si>
    <t>3.Departamento:</t>
  </si>
  <si>
    <t>AGUA POTABLE</t>
  </si>
  <si>
    <t>2. Sector :</t>
  </si>
  <si>
    <t>Rehabilitacion de sistema de agua potable</t>
  </si>
  <si>
    <t>1. Nombre del proyecto:</t>
  </si>
  <si>
    <t>SEDECOAS-OBERAP-001</t>
  </si>
  <si>
    <t>CÓDIGO DE FICHA</t>
  </si>
  <si>
    <t>FICHA DE PROYECTO</t>
  </si>
  <si>
    <t>SEDECOAS</t>
  </si>
  <si>
    <t>Direccion de Proyectos</t>
  </si>
  <si>
    <t>13. Supervisión Técnica:</t>
  </si>
  <si>
    <t xml:space="preserve">    Presupuesto Total   </t>
  </si>
  <si>
    <t>ACCESORIOS</t>
  </si>
  <si>
    <t xml:space="preserve">OBRA TOMA </t>
  </si>
  <si>
    <t>MURO</t>
  </si>
  <si>
    <t>ALCANTARILLA TIPO CAJA</t>
  </si>
  <si>
    <t>MURO GAVIONES</t>
  </si>
  <si>
    <t>REPARACION DE CALLES</t>
  </si>
  <si>
    <t>LINEA DE CONDUCCION</t>
  </si>
  <si>
    <t>ALCANTARILLAS</t>
  </si>
  <si>
    <t>Sub Total</t>
  </si>
  <si>
    <t>Descripción</t>
  </si>
  <si>
    <t>Tasa de Cambio Lps/$</t>
  </si>
  <si>
    <t>45 Dias</t>
  </si>
  <si>
    <t>Febrero. 2021</t>
  </si>
  <si>
    <t>10.1 Fecha Probable de Inicio:</t>
  </si>
  <si>
    <t>diciembre. 2020</t>
  </si>
  <si>
    <t>Por ser una reparación, no genera impactos ambientales adicionales significativos</t>
  </si>
  <si>
    <t>Se realizará el proyecto en el tiempo previsto debido a la experiencia en obras similares con las que se cuenta y la existencia de proveedores de los insumos necesarios.</t>
  </si>
  <si>
    <t>Evaluacion Tecnica de Emergencia</t>
  </si>
  <si>
    <t>Contratación Directa</t>
  </si>
  <si>
    <t>15,438 habitantes de las comunidades</t>
  </si>
  <si>
    <t xml:space="preserve">Se Propone la reparación de la obra toma la cual consta de lo siguiente:
- Construcción de alcantarillas
- Colocación de linea de conduccion
- Reparacion de calles
- Construcción muros gaviones
- Construcción alcantarilla tipo caja
- Construcción de obra toma y accesorios
</t>
  </si>
  <si>
    <t>El Casco Urbano de Belén Gualcho no cuenta con servicio de agua Potable debido a las Tormentas ETA. Este municipio fue uno de los más devastados por dichos fenómenos a tal punto que la obra toma fue destruida por quebrada, en cuanto a la línea de conducción se vio afectada por derrumbes, deslaves y creciente de la quebrada, también se evaluó un tramo de carretera el cual es un acceso a la obra de toma.</t>
  </si>
  <si>
    <t>Belen Gualcho / Cerro Verde</t>
  </si>
  <si>
    <t>Ocotepeque</t>
  </si>
  <si>
    <t>Potable</t>
  </si>
  <si>
    <t>Reparacion Sistema De Agua Potable</t>
  </si>
  <si>
    <t>SEDECOAS-OBERAP-003</t>
  </si>
  <si>
    <t>CODIGO DE FICHA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</si>
</sst>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[$$-540A]#,##0.00"/>
    <numFmt numFmtId="165" formatCode="#,##0.00;[Red]#,##0.00"/>
    <numFmt numFmtId="166" formatCode="&quot;$&quot;\ #,##0.00"/>
    <numFmt numFmtId="167" formatCode="&quot;$&quot;\ #,##0.00_);[Red]\(&quot;$&quot;\ #,##0.00\)"/>
    <numFmt numFmtId="168" formatCode="_ [$$-340A]* #,##0.00_ ;_ [$$-340A]* \-#,##0.00_ ;_ [$$-340A]* &quot;-&quot;??_ ;_ @_ "/>
    <numFmt numFmtId="169" formatCode="0.000"/>
    <numFmt numFmtId="170" formatCode="&quot;L&quot;#,##0.00"/>
    <numFmt numFmtId="171" formatCode="[$$-409]#,##0.00"/>
  </numFmts>
  <fonts count="15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b/>
      <sz val="10"/>
      <color theme="1"/>
      <name val="Arial"/>
      <family val="2"/>
    </font>
    <font>
      <sz val="10"/>
      <color rgb="FF000000"/>
      <name val="Arial"/>
      <family val="2"/>
    </font>
    <font>
      <b/>
      <sz val="10"/>
      <color rgb="FF000000"/>
      <name val="Arial"/>
      <family val="2"/>
    </font>
    <font>
      <sz val="10"/>
      <name val="Arial"/>
      <family val="2"/>
    </font>
    <font>
      <sz val="10"/>
      <color rgb="FFFF0000"/>
      <name val="Arial"/>
      <family val="2"/>
    </font>
    <font>
      <i/>
      <sz val="10"/>
      <color rgb="FF000000"/>
      <name val="Arial"/>
      <family val="2"/>
    </font>
    <font>
      <sz val="10"/>
      <color theme="1"/>
      <name val="Arial"/>
      <family val="2"/>
    </font>
    <font>
      <b/>
      <i/>
      <sz val="10"/>
      <color rgb="FF000000"/>
      <name val="Arial"/>
      <family val="2"/>
    </font>
    <font>
      <sz val="11"/>
      <color rgb="FFFF0000"/>
      <name val="Calibri"/>
      <family val="2"/>
    </font>
    <font>
      <b/>
      <sz val="11"/>
      <name val="Arial"/>
      <family val="2"/>
    </font>
    <font>
      <b/>
      <sz val="10"/>
      <name val="Arial"/>
      <family val="2"/>
    </font>
    <font>
      <sz val="11"/>
      <color rgb="FF000000"/>
      <name val="Arial"/>
      <family val="2"/>
    </font>
    <font>
      <b/>
      <sz val="11"/>
      <color rgb="FF00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8D8D8"/>
        <bgColor rgb="FFD8D8D8"/>
      </patternFill>
    </fill>
    <fill>
      <patternFill patternType="solid">
        <fgColor theme="0" tint="-0.14999847407452621"/>
        <bgColor rgb="FFCCCCCC"/>
      </patternFill>
    </fill>
    <fill>
      <patternFill patternType="solid">
        <fgColor rgb="FFFFFFFF"/>
        <bgColor rgb="FFFFFFFF"/>
      </patternFill>
    </fill>
    <fill>
      <patternFill patternType="solid">
        <fgColor theme="0" tint="-0.14999847407452621"/>
        <bgColor rgb="FFD8D8D8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auto="1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auto="1"/>
      </right>
      <top style="thin">
        <color auto="1"/>
      </top>
      <bottom style="thin">
        <color rgb="FF000000"/>
      </bottom>
      <diagonal/>
    </border>
    <border>
      <left/>
      <right/>
      <top style="thin">
        <color auto="1"/>
      </top>
      <bottom style="thin">
        <color rgb="FF000000"/>
      </bottom>
      <diagonal/>
    </border>
    <border>
      <left style="thin">
        <color auto="1"/>
      </left>
      <right/>
      <top style="thin">
        <color auto="1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1" fillId="0" borderId="0"/>
  </cellStyleXfs>
  <cellXfs count="107">
    <xf numFmtId="0" fontId="0" fillId="0" borderId="0" xfId="0"/>
    <xf numFmtId="0" fontId="1" fillId="0" borderId="0" xfId="1"/>
    <xf numFmtId="0" fontId="1" fillId="0" borderId="0" xfId="2"/>
    <xf numFmtId="164" fontId="2" fillId="2" borderId="1" xfId="1" applyNumberFormat="1" applyFont="1" applyFill="1" applyBorder="1" applyAlignment="1">
      <alignment horizontal="right" vertical="center"/>
    </xf>
    <xf numFmtId="0" fontId="3" fillId="3" borderId="2" xfId="1" applyFont="1" applyFill="1" applyBorder="1" applyAlignment="1">
      <alignment vertical="center" wrapText="1"/>
    </xf>
    <xf numFmtId="0" fontId="4" fillId="0" borderId="3" xfId="1" applyFont="1" applyBorder="1" applyAlignment="1">
      <alignment horizontal="left" vertical="center"/>
    </xf>
    <xf numFmtId="0" fontId="3" fillId="3" borderId="4" xfId="1" applyFont="1" applyFill="1" applyBorder="1" applyAlignment="1">
      <alignment vertical="center" wrapText="1"/>
    </xf>
    <xf numFmtId="0" fontId="4" fillId="0" borderId="1" xfId="1" applyFont="1" applyBorder="1" applyAlignment="1">
      <alignment horizontal="left" vertical="center"/>
    </xf>
    <xf numFmtId="165" fontId="6" fillId="0" borderId="0" xfId="1" applyNumberFormat="1" applyFont="1" applyAlignment="1">
      <alignment horizontal="left" vertical="center" wrapText="1"/>
    </xf>
    <xf numFmtId="0" fontId="4" fillId="3" borderId="1" xfId="1" applyFont="1" applyFill="1" applyBorder="1" applyAlignment="1">
      <alignment horizontal="right" wrapText="1"/>
    </xf>
    <xf numFmtId="0" fontId="7" fillId="3" borderId="5" xfId="2" applyFont="1" applyFill="1" applyBorder="1" applyAlignment="1">
      <alignment horizontal="right" vertical="center"/>
    </xf>
    <xf numFmtId="0" fontId="7" fillId="3" borderId="1" xfId="1" applyFont="1" applyFill="1" applyBorder="1" applyAlignment="1">
      <alignment vertical="center"/>
    </xf>
    <xf numFmtId="164" fontId="8" fillId="2" borderId="1" xfId="1" applyNumberFormat="1" applyFont="1" applyFill="1" applyBorder="1" applyAlignment="1">
      <alignment horizontal="right" vertical="center"/>
    </xf>
    <xf numFmtId="0" fontId="3" fillId="3" borderId="1" xfId="1" applyFont="1" applyFill="1" applyBorder="1" applyAlignment="1">
      <alignment vertical="center" wrapText="1"/>
    </xf>
    <xf numFmtId="164" fontId="1" fillId="0" borderId="0" xfId="1" applyNumberFormat="1"/>
    <xf numFmtId="14" fontId="3" fillId="3" borderId="8" xfId="1" applyNumberFormat="1" applyFont="1" applyFill="1" applyBorder="1" applyAlignment="1">
      <alignment vertical="center" wrapText="1"/>
    </xf>
    <xf numFmtId="0" fontId="3" fillId="3" borderId="0" xfId="1" applyFont="1" applyFill="1" applyAlignment="1">
      <alignment vertical="center" wrapText="1"/>
    </xf>
    <xf numFmtId="166" fontId="4" fillId="3" borderId="1" xfId="1" applyNumberFormat="1" applyFont="1" applyFill="1" applyBorder="1" applyAlignment="1">
      <alignment horizontal="left" vertical="center" wrapText="1"/>
    </xf>
    <xf numFmtId="0" fontId="3" fillId="3" borderId="1" xfId="1" applyFont="1" applyFill="1" applyBorder="1" applyAlignment="1">
      <alignment horizontal="left" vertical="center" wrapText="1"/>
    </xf>
    <xf numFmtId="14" fontId="3" fillId="3" borderId="1" xfId="1" applyNumberFormat="1" applyFont="1" applyFill="1" applyBorder="1" applyAlignment="1">
      <alignment horizontal="left" vertical="center" wrapText="1"/>
    </xf>
    <xf numFmtId="0" fontId="4" fillId="5" borderId="1" xfId="1" applyFont="1" applyFill="1" applyBorder="1" applyAlignment="1">
      <alignment horizontal="left" vertical="center"/>
    </xf>
    <xf numFmtId="0" fontId="10" fillId="0" borderId="0" xfId="1" applyFont="1" applyAlignment="1">
      <alignment horizontal="left" vertical="center" wrapText="1"/>
    </xf>
    <xf numFmtId="0" fontId="10" fillId="0" borderId="0" xfId="1" applyFont="1"/>
    <xf numFmtId="0" fontId="4" fillId="6" borderId="1" xfId="1" applyFont="1" applyFill="1" applyBorder="1" applyAlignment="1">
      <alignment horizontal="left" vertical="center" wrapText="1"/>
    </xf>
    <xf numFmtId="0" fontId="3" fillId="6" borderId="1" xfId="1" applyFont="1" applyFill="1" applyBorder="1" applyAlignment="1">
      <alignment vertical="center"/>
    </xf>
    <xf numFmtId="0" fontId="4" fillId="0" borderId="1" xfId="1" applyFont="1" applyBorder="1" applyAlignment="1">
      <alignment vertical="center"/>
    </xf>
    <xf numFmtId="0" fontId="13" fillId="0" borderId="1" xfId="1" applyFont="1" applyBorder="1"/>
    <xf numFmtId="0" fontId="1" fillId="0" borderId="9" xfId="1" applyBorder="1" applyAlignment="1">
      <alignment vertical="center" wrapText="1"/>
    </xf>
    <xf numFmtId="0" fontId="3" fillId="0" borderId="0" xfId="1" applyFont="1" applyAlignment="1">
      <alignment vertical="center"/>
    </xf>
    <xf numFmtId="2" fontId="1" fillId="0" borderId="0" xfId="1" applyNumberFormat="1"/>
    <xf numFmtId="167" fontId="2" fillId="2" borderId="10" xfId="1" applyNumberFormat="1" applyFont="1" applyFill="1" applyBorder="1" applyAlignment="1">
      <alignment horizontal="right" vertical="center"/>
    </xf>
    <xf numFmtId="0" fontId="4" fillId="3" borderId="11" xfId="1" applyFont="1" applyFill="1" applyBorder="1" applyAlignment="1">
      <alignment wrapText="1"/>
    </xf>
    <xf numFmtId="0" fontId="7" fillId="3" borderId="5" xfId="1" applyFont="1" applyFill="1" applyBorder="1" applyAlignment="1">
      <alignment vertical="center"/>
    </xf>
    <xf numFmtId="0" fontId="3" fillId="2" borderId="11" xfId="1" applyFont="1" applyFill="1" applyBorder="1" applyAlignment="1">
      <alignment vertical="center" wrapText="1"/>
    </xf>
    <xf numFmtId="0" fontId="7" fillId="2" borderId="5" xfId="1" applyFont="1" applyFill="1" applyBorder="1" applyAlignment="1">
      <alignment vertical="center"/>
    </xf>
    <xf numFmtId="168" fontId="3" fillId="2" borderId="1" xfId="1" applyNumberFormat="1" applyFont="1" applyFill="1" applyBorder="1" applyAlignment="1">
      <alignment vertical="center"/>
    </xf>
    <xf numFmtId="0" fontId="3" fillId="2" borderId="1" xfId="1" applyFont="1" applyFill="1" applyBorder="1" applyAlignment="1">
      <alignment vertical="center"/>
    </xf>
    <xf numFmtId="0" fontId="3" fillId="2" borderId="1" xfId="1" applyFont="1" applyFill="1" applyBorder="1" applyAlignment="1">
      <alignment vertical="center" wrapText="1"/>
    </xf>
    <xf numFmtId="2" fontId="3" fillId="2" borderId="1" xfId="1" applyNumberFormat="1" applyFont="1" applyFill="1" applyBorder="1" applyAlignment="1">
      <alignment horizontal="center" vertical="center"/>
    </xf>
    <xf numFmtId="0" fontId="3" fillId="2" borderId="1" xfId="1" applyFont="1" applyFill="1" applyBorder="1" applyAlignment="1">
      <alignment horizontal="center" vertical="center"/>
    </xf>
    <xf numFmtId="166" fontId="1" fillId="0" borderId="0" xfId="1" applyNumberFormat="1"/>
    <xf numFmtId="169" fontId="3" fillId="2" borderId="1" xfId="1" applyNumberFormat="1" applyFont="1" applyFill="1" applyBorder="1" applyAlignment="1">
      <alignment horizontal="center" vertical="center"/>
    </xf>
    <xf numFmtId="171" fontId="3" fillId="3" borderId="1" xfId="1" applyNumberFormat="1" applyFont="1" applyFill="1" applyBorder="1" applyAlignment="1">
      <alignment horizontal="center" vertical="center" wrapText="1"/>
    </xf>
    <xf numFmtId="0" fontId="3" fillId="3" borderId="2" xfId="1" applyFont="1" applyFill="1" applyBorder="1" applyAlignment="1">
      <alignment horizontal="left" vertical="center" wrapText="1"/>
    </xf>
    <xf numFmtId="14" fontId="3" fillId="3" borderId="2" xfId="1" applyNumberFormat="1" applyFont="1" applyFill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/>
    </xf>
    <xf numFmtId="0" fontId="4" fillId="5" borderId="3" xfId="1" applyFont="1" applyFill="1" applyBorder="1" applyAlignment="1">
      <alignment horizontal="left" vertical="center"/>
    </xf>
    <xf numFmtId="0" fontId="4" fillId="6" borderId="19" xfId="1" applyFont="1" applyFill="1" applyBorder="1" applyAlignment="1">
      <alignment horizontal="left" vertical="center" wrapText="1"/>
    </xf>
    <xf numFmtId="0" fontId="4" fillId="6" borderId="4" xfId="1" applyFont="1" applyFill="1" applyBorder="1" applyAlignment="1">
      <alignment horizontal="left" vertical="center" wrapText="1"/>
    </xf>
    <xf numFmtId="0" fontId="3" fillId="6" borderId="6" xfId="1" applyFont="1" applyFill="1" applyBorder="1" applyAlignment="1">
      <alignment vertical="center"/>
    </xf>
    <xf numFmtId="0" fontId="4" fillId="0" borderId="3" xfId="1" applyFont="1" applyBorder="1" applyAlignment="1">
      <alignment vertical="center"/>
    </xf>
    <xf numFmtId="0" fontId="3" fillId="0" borderId="0" xfId="1" applyFont="1"/>
    <xf numFmtId="165" fontId="6" fillId="0" borderId="7" xfId="1" applyNumberFormat="1" applyFont="1" applyBorder="1" applyAlignment="1">
      <alignment horizontal="left" vertical="center" wrapText="1"/>
    </xf>
    <xf numFmtId="165" fontId="6" fillId="0" borderId="6" xfId="1" applyNumberFormat="1" applyFont="1" applyBorder="1" applyAlignment="1">
      <alignment horizontal="left" vertical="center" wrapText="1"/>
    </xf>
    <xf numFmtId="0" fontId="3" fillId="3" borderId="1" xfId="1" applyFont="1" applyFill="1" applyBorder="1" applyAlignment="1">
      <alignment horizontal="left" vertical="center" wrapText="1"/>
    </xf>
    <xf numFmtId="0" fontId="3" fillId="4" borderId="1" xfId="1" applyFont="1" applyFill="1" applyBorder="1" applyAlignment="1">
      <alignment horizontal="left" vertical="center" wrapText="1"/>
    </xf>
    <xf numFmtId="0" fontId="5" fillId="2" borderId="1" xfId="1" applyFont="1" applyFill="1" applyBorder="1"/>
    <xf numFmtId="0" fontId="3" fillId="3" borderId="4" xfId="1" applyFont="1" applyFill="1" applyBorder="1" applyAlignment="1">
      <alignment horizontal="left" vertical="center" wrapText="1"/>
    </xf>
    <xf numFmtId="0" fontId="5" fillId="0" borderId="4" xfId="1" applyFont="1" applyBorder="1" applyAlignment="1">
      <alignment horizontal="left"/>
    </xf>
    <xf numFmtId="0" fontId="5" fillId="0" borderId="2" xfId="1" applyFont="1" applyBorder="1" applyAlignment="1">
      <alignment horizontal="left"/>
    </xf>
    <xf numFmtId="0" fontId="1" fillId="0" borderId="0" xfId="1" applyAlignment="1">
      <alignment horizontal="left" wrapText="1"/>
    </xf>
    <xf numFmtId="0" fontId="3" fillId="0" borderId="1" xfId="1" applyFont="1" applyBorder="1" applyAlignment="1">
      <alignment horizontal="left" vertical="center" wrapText="1"/>
    </xf>
    <xf numFmtId="0" fontId="5" fillId="0" borderId="1" xfId="1" applyFont="1" applyBorder="1"/>
    <xf numFmtId="0" fontId="4" fillId="0" borderId="1" xfId="1" applyFont="1" applyBorder="1" applyAlignment="1">
      <alignment horizontal="left" vertical="center"/>
    </xf>
    <xf numFmtId="0" fontId="3" fillId="0" borderId="1" xfId="1" applyFont="1" applyBorder="1"/>
    <xf numFmtId="0" fontId="3" fillId="6" borderId="1" xfId="1" applyFont="1" applyFill="1" applyBorder="1" applyAlignment="1">
      <alignment horizontal="left" vertical="center" wrapText="1"/>
    </xf>
    <xf numFmtId="0" fontId="5" fillId="4" borderId="1" xfId="1" applyFont="1" applyFill="1" applyBorder="1" applyAlignment="1">
      <alignment horizontal="left" vertical="center" wrapText="1"/>
    </xf>
    <xf numFmtId="0" fontId="14" fillId="0" borderId="1" xfId="1" applyFont="1" applyBorder="1" applyAlignment="1">
      <alignment horizontal="center" vertical="center"/>
    </xf>
    <xf numFmtId="0" fontId="13" fillId="0" borderId="1" xfId="1" applyFont="1" applyBorder="1"/>
    <xf numFmtId="0" fontId="5" fillId="0" borderId="4" xfId="1" applyFont="1" applyBorder="1"/>
    <xf numFmtId="0" fontId="5" fillId="0" borderId="2" xfId="1" applyFont="1" applyBorder="1"/>
    <xf numFmtId="14" fontId="3" fillId="0" borderId="17" xfId="1" applyNumberFormat="1" applyFont="1" applyBorder="1" applyAlignment="1">
      <alignment horizontal="left" vertical="center" wrapText="1"/>
    </xf>
    <xf numFmtId="0" fontId="5" fillId="0" borderId="17" xfId="1" applyFont="1" applyBorder="1"/>
    <xf numFmtId="0" fontId="5" fillId="0" borderId="16" xfId="1" applyFont="1" applyBorder="1"/>
    <xf numFmtId="0" fontId="4" fillId="0" borderId="15" xfId="1" applyFont="1" applyBorder="1" applyAlignment="1">
      <alignment horizontal="left" vertical="center"/>
    </xf>
    <xf numFmtId="0" fontId="3" fillId="0" borderId="0" xfId="1" applyFont="1"/>
    <xf numFmtId="0" fontId="5" fillId="0" borderId="8" xfId="1" applyFont="1" applyBorder="1"/>
    <xf numFmtId="0" fontId="4" fillId="0" borderId="7" xfId="1" applyFont="1" applyBorder="1" applyAlignment="1">
      <alignment horizontal="left" vertical="center"/>
    </xf>
    <xf numFmtId="0" fontId="5" fillId="0" borderId="14" xfId="1" applyFont="1" applyBorder="1"/>
    <xf numFmtId="0" fontId="5" fillId="0" borderId="13" xfId="1" applyFont="1" applyBorder="1"/>
    <xf numFmtId="0" fontId="12" fillId="2" borderId="1" xfId="1" applyFont="1" applyFill="1" applyBorder="1" applyAlignment="1">
      <alignment horizontal="center" vertical="center"/>
    </xf>
    <xf numFmtId="0" fontId="5" fillId="2" borderId="1" xfId="1" applyFont="1" applyFill="1" applyBorder="1" applyAlignment="1">
      <alignment vertical="center"/>
    </xf>
    <xf numFmtId="0" fontId="5" fillId="2" borderId="1" xfId="1" applyFont="1" applyFill="1" applyBorder="1" applyAlignment="1">
      <alignment horizontal="center" vertical="center"/>
    </xf>
    <xf numFmtId="2" fontId="12" fillId="2" borderId="1" xfId="1" applyNumberFormat="1" applyFont="1" applyFill="1" applyBorder="1" applyAlignment="1">
      <alignment horizontal="center" vertical="center"/>
    </xf>
    <xf numFmtId="2" fontId="5" fillId="2" borderId="1" xfId="1" applyNumberFormat="1" applyFont="1" applyFill="1" applyBorder="1" applyAlignment="1">
      <alignment horizontal="center" vertical="center"/>
    </xf>
    <xf numFmtId="170" fontId="12" fillId="2" borderId="9" xfId="1" applyNumberFormat="1" applyFont="1" applyFill="1" applyBorder="1" applyAlignment="1">
      <alignment horizontal="right" vertical="center"/>
    </xf>
    <xf numFmtId="170" fontId="12" fillId="2" borderId="12" xfId="1" applyNumberFormat="1" applyFont="1" applyFill="1" applyBorder="1" applyAlignment="1">
      <alignment horizontal="right" vertical="center"/>
    </xf>
    <xf numFmtId="0" fontId="3" fillId="4" borderId="20" xfId="1" applyFont="1" applyFill="1" applyBorder="1" applyAlignment="1">
      <alignment horizontal="left" vertical="center" wrapText="1"/>
    </xf>
    <xf numFmtId="0" fontId="5" fillId="2" borderId="4" xfId="1" applyFont="1" applyFill="1" applyBorder="1"/>
    <xf numFmtId="0" fontId="5" fillId="2" borderId="19" xfId="1" applyFont="1" applyFill="1" applyBorder="1"/>
    <xf numFmtId="0" fontId="14" fillId="0" borderId="29" xfId="1" applyFont="1" applyBorder="1" applyAlignment="1">
      <alignment horizontal="center" vertical="center"/>
    </xf>
    <xf numFmtId="0" fontId="13" fillId="0" borderId="28" xfId="1" applyFont="1" applyBorder="1"/>
    <xf numFmtId="0" fontId="13" fillId="0" borderId="27" xfId="1" applyFont="1" applyBorder="1"/>
    <xf numFmtId="0" fontId="3" fillId="6" borderId="4" xfId="1" applyFont="1" applyFill="1" applyBorder="1" applyAlignment="1">
      <alignment horizontal="left" vertical="center" wrapText="1"/>
    </xf>
    <xf numFmtId="0" fontId="5" fillId="2" borderId="2" xfId="1" applyFont="1" applyFill="1" applyBorder="1"/>
    <xf numFmtId="0" fontId="4" fillId="0" borderId="18" xfId="1" applyFont="1" applyBorder="1" applyAlignment="1">
      <alignment horizontal="left" vertical="center"/>
    </xf>
    <xf numFmtId="0" fontId="5" fillId="0" borderId="26" xfId="1" applyFont="1" applyBorder="1"/>
    <xf numFmtId="0" fontId="5" fillId="0" borderId="25" xfId="1" applyFont="1" applyBorder="1"/>
    <xf numFmtId="0" fontId="3" fillId="3" borderId="24" xfId="1" applyFont="1" applyFill="1" applyBorder="1" applyAlignment="1">
      <alignment horizontal="left" vertical="center" wrapText="1"/>
    </xf>
    <xf numFmtId="0" fontId="3" fillId="6" borderId="15" xfId="1" applyFont="1" applyFill="1" applyBorder="1" applyAlignment="1">
      <alignment horizontal="left" vertical="center" wrapText="1"/>
    </xf>
    <xf numFmtId="0" fontId="5" fillId="2" borderId="0" xfId="1" applyFont="1" applyFill="1"/>
    <xf numFmtId="0" fontId="5" fillId="2" borderId="8" xfId="1" applyFont="1" applyFill="1" applyBorder="1"/>
    <xf numFmtId="0" fontId="3" fillId="6" borderId="23" xfId="1" applyFont="1" applyFill="1" applyBorder="1" applyAlignment="1">
      <alignment horizontal="left" vertical="center" wrapText="1"/>
    </xf>
    <xf numFmtId="0" fontId="5" fillId="2" borderId="22" xfId="1" applyFont="1" applyFill="1" applyBorder="1"/>
    <xf numFmtId="0" fontId="5" fillId="2" borderId="21" xfId="1" applyFont="1" applyFill="1" applyBorder="1"/>
    <xf numFmtId="0" fontId="3" fillId="0" borderId="20" xfId="1" applyFont="1" applyBorder="1" applyAlignment="1">
      <alignment horizontal="left" vertical="center" wrapText="1"/>
    </xf>
    <xf numFmtId="0" fontId="5" fillId="0" borderId="19" xfId="1" applyFont="1" applyBorder="1"/>
  </cellXfs>
  <cellStyles count="4">
    <cellStyle name="Normal" xfId="0" builtinId="0"/>
    <cellStyle name="Normal 13" xfId="1" xr:uid="{357A54B1-F982-42B2-B3F8-4B39CE7D0913}"/>
    <cellStyle name="Normal 2" xfId="2" xr:uid="{743FB78B-F7B6-490A-99F0-E0891899F8D4}"/>
    <cellStyle name="Normal 3" xfId="3" xr:uid="{679621C4-1183-4B0C-9470-26198035256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12" Type="http://schemas.openxmlformats.org/officeDocument/2006/relationships/customXml" Target="../customXml/item6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F69B9D-2B57-4A52-A7A3-A2855C8CA98F}">
  <sheetPr>
    <tabColor rgb="FF00B050"/>
  </sheetPr>
  <dimension ref="A1:H33"/>
  <sheetViews>
    <sheetView tabSelected="1" workbookViewId="0">
      <selection activeCell="E9" sqref="E9"/>
    </sheetView>
  </sheetViews>
  <sheetFormatPr defaultColWidth="15.109375" defaultRowHeight="59.25" customHeight="1" x14ac:dyDescent="0.3"/>
  <cols>
    <col min="1" max="1" width="33.33203125" style="1" customWidth="1"/>
    <col min="2" max="3" width="20.6640625" style="1" customWidth="1"/>
    <col min="4" max="4" width="29.33203125" style="1" customWidth="1"/>
    <col min="5" max="5" width="30" style="1" customWidth="1"/>
    <col min="6" max="6" width="9.44140625" style="1" customWidth="1"/>
    <col min="7" max="7" width="13.88671875" style="1" customWidth="1"/>
    <col min="8" max="8" width="19.5546875" style="1" customWidth="1"/>
    <col min="9" max="25" width="9.44140625" style="1" customWidth="1"/>
    <col min="26" max="16384" width="15.109375" style="1"/>
  </cols>
  <sheetData>
    <row r="1" spans="1:5" ht="15" customHeight="1" x14ac:dyDescent="0.3">
      <c r="A1" s="67" t="s">
        <v>51</v>
      </c>
      <c r="B1" s="68"/>
      <c r="C1" s="68"/>
      <c r="D1" s="68"/>
    </row>
    <row r="2" spans="1:5" ht="15" customHeight="1" x14ac:dyDescent="0.3">
      <c r="A2" s="28" t="s">
        <v>50</v>
      </c>
      <c r="B2" s="27" t="s">
        <v>49</v>
      </c>
      <c r="C2" s="26"/>
      <c r="D2" s="26"/>
    </row>
    <row r="3" spans="1:5" ht="15" customHeight="1" x14ac:dyDescent="0.3">
      <c r="A3" s="25" t="s">
        <v>48</v>
      </c>
      <c r="B3" s="65" t="s">
        <v>47</v>
      </c>
      <c r="C3" s="56"/>
      <c r="D3" s="56"/>
    </row>
    <row r="4" spans="1:5" ht="15" customHeight="1" x14ac:dyDescent="0.3">
      <c r="A4" s="25" t="s">
        <v>46</v>
      </c>
      <c r="B4" s="65" t="s">
        <v>45</v>
      </c>
      <c r="C4" s="56"/>
      <c r="D4" s="56"/>
    </row>
    <row r="5" spans="1:5" ht="15" customHeight="1" x14ac:dyDescent="0.3">
      <c r="A5" s="25" t="s">
        <v>44</v>
      </c>
      <c r="B5" s="13" t="s">
        <v>42</v>
      </c>
      <c r="C5" s="25" t="s">
        <v>43</v>
      </c>
      <c r="D5" s="13" t="s">
        <v>42</v>
      </c>
    </row>
    <row r="6" spans="1:5" ht="15" customHeight="1" x14ac:dyDescent="0.3">
      <c r="A6" s="63" t="s">
        <v>41</v>
      </c>
      <c r="B6" s="62"/>
      <c r="C6" s="62"/>
      <c r="D6" s="62"/>
    </row>
    <row r="7" spans="1:5" ht="90" customHeight="1" x14ac:dyDescent="0.3">
      <c r="A7" s="54" t="s">
        <v>40</v>
      </c>
      <c r="B7" s="62"/>
      <c r="C7" s="62"/>
      <c r="D7" s="62"/>
    </row>
    <row r="8" spans="1:5" ht="15" customHeight="1" x14ac:dyDescent="0.3">
      <c r="A8" s="63" t="s">
        <v>39</v>
      </c>
      <c r="B8" s="64"/>
      <c r="C8" s="64"/>
      <c r="D8" s="62"/>
    </row>
    <row r="9" spans="1:5" ht="72" customHeight="1" x14ac:dyDescent="0.3">
      <c r="A9" s="65" t="s">
        <v>38</v>
      </c>
      <c r="B9" s="56"/>
      <c r="C9" s="56"/>
      <c r="D9" s="56"/>
      <c r="E9" s="21"/>
    </row>
    <row r="10" spans="1:5" ht="15" customHeight="1" x14ac:dyDescent="0.3">
      <c r="A10" s="7" t="s">
        <v>37</v>
      </c>
      <c r="B10" s="65" t="s">
        <v>36</v>
      </c>
      <c r="C10" s="56"/>
      <c r="D10" s="56"/>
    </row>
    <row r="11" spans="1:5" ht="15" customHeight="1" x14ac:dyDescent="0.3">
      <c r="A11" s="7" t="s">
        <v>35</v>
      </c>
      <c r="B11" s="24" t="s">
        <v>34</v>
      </c>
      <c r="C11" s="23"/>
      <c r="D11" s="23"/>
    </row>
    <row r="12" spans="1:5" ht="15" customHeight="1" x14ac:dyDescent="0.3">
      <c r="A12" s="20" t="s">
        <v>33</v>
      </c>
      <c r="B12" s="61">
        <v>108675</v>
      </c>
      <c r="C12" s="62"/>
      <c r="D12" s="62"/>
    </row>
    <row r="13" spans="1:5" ht="50.25" customHeight="1" x14ac:dyDescent="0.3">
      <c r="A13" s="20" t="s">
        <v>32</v>
      </c>
      <c r="B13" s="66" t="s">
        <v>31</v>
      </c>
      <c r="C13" s="56"/>
      <c r="D13" s="56"/>
      <c r="E13" s="22"/>
    </row>
    <row r="14" spans="1:5" ht="63.75" customHeight="1" x14ac:dyDescent="0.3">
      <c r="A14" s="20" t="s">
        <v>30</v>
      </c>
      <c r="B14" s="66" t="s">
        <v>29</v>
      </c>
      <c r="C14" s="56"/>
      <c r="D14" s="56"/>
      <c r="E14" s="21"/>
    </row>
    <row r="15" spans="1:5" ht="21" customHeight="1" x14ac:dyDescent="0.3">
      <c r="A15" s="20" t="s">
        <v>28</v>
      </c>
      <c r="B15" s="55" t="s">
        <v>27</v>
      </c>
      <c r="C15" s="56"/>
      <c r="D15" s="56"/>
    </row>
    <row r="16" spans="1:5" ht="15" customHeight="1" x14ac:dyDescent="0.3">
      <c r="A16" s="7" t="s">
        <v>26</v>
      </c>
      <c r="B16" s="61" t="s">
        <v>25</v>
      </c>
      <c r="C16" s="62"/>
      <c r="D16" s="62"/>
    </row>
    <row r="17" spans="1:8" ht="28.5" customHeight="1" x14ac:dyDescent="0.3">
      <c r="A17" s="7" t="s">
        <v>24</v>
      </c>
      <c r="B17" s="19" t="s">
        <v>23</v>
      </c>
      <c r="C17" s="7" t="s">
        <v>22</v>
      </c>
      <c r="D17" s="18" t="s">
        <v>21</v>
      </c>
    </row>
    <row r="18" spans="1:8" ht="18" customHeight="1" x14ac:dyDescent="0.3">
      <c r="A18" s="63" t="s">
        <v>20</v>
      </c>
      <c r="B18" s="64"/>
      <c r="C18" s="64"/>
      <c r="D18" s="62"/>
    </row>
    <row r="19" spans="1:8" ht="28.5" customHeight="1" x14ac:dyDescent="0.3">
      <c r="A19" s="13" t="s">
        <v>19</v>
      </c>
      <c r="B19" s="17">
        <f>D24</f>
        <v>203745.19614801902</v>
      </c>
      <c r="C19" s="16" t="s">
        <v>18</v>
      </c>
      <c r="D19" s="15">
        <v>44221</v>
      </c>
    </row>
    <row r="20" spans="1:8" ht="21" customHeight="1" x14ac:dyDescent="0.3">
      <c r="A20" s="63" t="s">
        <v>17</v>
      </c>
      <c r="B20" s="62"/>
      <c r="C20" s="62"/>
      <c r="D20" s="62"/>
    </row>
    <row r="21" spans="1:8" ht="24.75" customHeight="1" x14ac:dyDescent="0.3">
      <c r="A21" s="11" t="s">
        <v>16</v>
      </c>
      <c r="B21" s="13"/>
      <c r="C21" s="13"/>
      <c r="D21" s="12">
        <f>(785791.36+116092.05+122551.41)/24.0915</f>
        <v>42522.666500633008</v>
      </c>
      <c r="E21" s="52"/>
    </row>
    <row r="22" spans="1:8" ht="24.75" customHeight="1" x14ac:dyDescent="0.3">
      <c r="A22" s="11" t="s">
        <v>15</v>
      </c>
      <c r="B22" s="13"/>
      <c r="C22" s="13"/>
      <c r="D22" s="12">
        <f>474056.93/24.0915</f>
        <v>19677.35217815412</v>
      </c>
      <c r="E22" s="53"/>
      <c r="G22" s="14"/>
      <c r="H22" s="14"/>
    </row>
    <row r="23" spans="1:8" ht="24.75" customHeight="1" x14ac:dyDescent="0.3">
      <c r="A23" s="11" t="s">
        <v>14</v>
      </c>
      <c r="B23" s="13"/>
      <c r="C23" s="13"/>
      <c r="D23" s="12">
        <f>2963805.88/24.0915</f>
        <v>123022.88691032106</v>
      </c>
      <c r="E23" s="53"/>
    </row>
    <row r="24" spans="1:8" ht="17.25" customHeight="1" x14ac:dyDescent="0.3">
      <c r="A24" s="11"/>
      <c r="B24" s="10" t="s">
        <v>13</v>
      </c>
      <c r="C24" s="9" t="s">
        <v>12</v>
      </c>
      <c r="D24" s="3">
        <f>SUM(D21:D23)*1.1</f>
        <v>203745.19614801902</v>
      </c>
      <c r="E24" s="53"/>
    </row>
    <row r="25" spans="1:8" ht="17.25" customHeight="1" x14ac:dyDescent="0.3">
      <c r="A25" s="11"/>
      <c r="B25" s="10" t="s">
        <v>11</v>
      </c>
      <c r="C25" s="9"/>
      <c r="D25" s="3">
        <f>D24*0.06</f>
        <v>12224.711768881141</v>
      </c>
      <c r="E25" s="8"/>
    </row>
    <row r="26" spans="1:8" ht="17.25" customHeight="1" x14ac:dyDescent="0.3">
      <c r="A26" s="11"/>
      <c r="B26" s="10"/>
      <c r="C26" s="9" t="s">
        <v>10</v>
      </c>
      <c r="D26" s="3">
        <f>D24+D25</f>
        <v>215969.90791690018</v>
      </c>
      <c r="E26" s="8"/>
    </row>
    <row r="27" spans="1:8" ht="14.4" x14ac:dyDescent="0.3">
      <c r="A27" s="7" t="s">
        <v>9</v>
      </c>
      <c r="B27" s="54" t="s">
        <v>8</v>
      </c>
      <c r="C27" s="54"/>
      <c r="D27" s="54"/>
    </row>
    <row r="28" spans="1:8" ht="14.4" x14ac:dyDescent="0.3">
      <c r="A28" s="7" t="s">
        <v>7</v>
      </c>
      <c r="B28" s="54" t="s">
        <v>6</v>
      </c>
      <c r="C28" s="54"/>
      <c r="D28" s="54"/>
    </row>
    <row r="29" spans="1:8" ht="15" customHeight="1" x14ac:dyDescent="0.3">
      <c r="A29" s="5" t="s">
        <v>5</v>
      </c>
      <c r="B29" s="57" t="s">
        <v>4</v>
      </c>
      <c r="C29" s="58"/>
      <c r="D29" s="59"/>
    </row>
    <row r="30" spans="1:8" ht="14.4" x14ac:dyDescent="0.3">
      <c r="A30" s="5" t="s">
        <v>3</v>
      </c>
      <c r="B30" s="6" t="s">
        <v>2</v>
      </c>
      <c r="C30" s="5" t="s">
        <v>1</v>
      </c>
      <c r="D30" s="4" t="s">
        <v>0</v>
      </c>
    </row>
    <row r="31" spans="1:8" ht="23.25" customHeight="1" x14ac:dyDescent="0.3">
      <c r="D31" s="3">
        <f xml:space="preserve"> (5203039.03/24.0915)</f>
        <v>215969.90764377479</v>
      </c>
    </row>
    <row r="32" spans="1:8" ht="49.5" customHeight="1" x14ac:dyDescent="0.3">
      <c r="A32" s="60"/>
      <c r="B32" s="60"/>
      <c r="C32" s="60"/>
      <c r="D32" s="60"/>
    </row>
    <row r="33" spans="1:1" ht="59.25" customHeight="1" x14ac:dyDescent="0.3">
      <c r="A33" s="2"/>
    </row>
  </sheetData>
  <mergeCells count="20">
    <mergeCell ref="A8:D8"/>
    <mergeCell ref="A1:D1"/>
    <mergeCell ref="B3:D3"/>
    <mergeCell ref="B4:D4"/>
    <mergeCell ref="A6:D6"/>
    <mergeCell ref="A7:D7"/>
    <mergeCell ref="A32:D32"/>
    <mergeCell ref="B16:D16"/>
    <mergeCell ref="A18:D18"/>
    <mergeCell ref="A20:D20"/>
    <mergeCell ref="A9:D9"/>
    <mergeCell ref="B10:D10"/>
    <mergeCell ref="B12:D12"/>
    <mergeCell ref="B13:D13"/>
    <mergeCell ref="B14:D14"/>
    <mergeCell ref="E21:E24"/>
    <mergeCell ref="B27:D27"/>
    <mergeCell ref="B28:D28"/>
    <mergeCell ref="B15:D15"/>
    <mergeCell ref="B29:D29"/>
  </mergeCells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DA23C3-6C96-47D8-A492-F7065A33DF39}">
  <sheetPr>
    <tabColor rgb="FF00B050"/>
  </sheetPr>
  <dimension ref="A1:F41"/>
  <sheetViews>
    <sheetView workbookViewId="0">
      <selection activeCell="F14" sqref="F14"/>
    </sheetView>
  </sheetViews>
  <sheetFormatPr defaultColWidth="15.109375" defaultRowHeight="14.4" x14ac:dyDescent="0.3"/>
  <cols>
    <col min="1" max="1" width="33.33203125" style="1" customWidth="1"/>
    <col min="2" max="3" width="20.6640625" style="1" customWidth="1"/>
    <col min="4" max="4" width="29.33203125" style="1" customWidth="1"/>
    <col min="5" max="5" width="12.44140625" style="1" customWidth="1"/>
    <col min="6" max="6" width="12.109375" style="1" customWidth="1"/>
    <col min="7" max="26" width="9.44140625" style="1" customWidth="1"/>
    <col min="27" max="16384" width="15.109375" style="1"/>
  </cols>
  <sheetData>
    <row r="1" spans="1:4" x14ac:dyDescent="0.3">
      <c r="A1" s="90" t="s">
        <v>51</v>
      </c>
      <c r="B1" s="91"/>
      <c r="C1" s="91"/>
      <c r="D1" s="92"/>
    </row>
    <row r="2" spans="1:4" x14ac:dyDescent="0.3">
      <c r="A2" s="28" t="s">
        <v>83</v>
      </c>
      <c r="B2" s="51" t="s">
        <v>82</v>
      </c>
      <c r="C2" s="51"/>
      <c r="D2" s="51"/>
    </row>
    <row r="3" spans="1:4" ht="15" customHeight="1" x14ac:dyDescent="0.3">
      <c r="A3" s="50" t="s">
        <v>48</v>
      </c>
      <c r="B3" s="93" t="s">
        <v>81</v>
      </c>
      <c r="C3" s="88"/>
      <c r="D3" s="94"/>
    </row>
    <row r="4" spans="1:4" x14ac:dyDescent="0.3">
      <c r="A4" s="50" t="s">
        <v>46</v>
      </c>
      <c r="B4" s="93" t="s">
        <v>80</v>
      </c>
      <c r="C4" s="88"/>
      <c r="D4" s="94"/>
    </row>
    <row r="5" spans="1:4" x14ac:dyDescent="0.3">
      <c r="A5" s="50" t="s">
        <v>44</v>
      </c>
      <c r="B5" s="4" t="s">
        <v>79</v>
      </c>
      <c r="C5" s="50" t="s">
        <v>43</v>
      </c>
      <c r="D5" s="4" t="s">
        <v>78</v>
      </c>
    </row>
    <row r="6" spans="1:4" x14ac:dyDescent="0.3">
      <c r="A6" s="95" t="s">
        <v>41</v>
      </c>
      <c r="B6" s="96"/>
      <c r="C6" s="96"/>
      <c r="D6" s="97"/>
    </row>
    <row r="7" spans="1:4" ht="58.5" customHeight="1" x14ac:dyDescent="0.3">
      <c r="A7" s="98" t="s">
        <v>77</v>
      </c>
      <c r="B7" s="72"/>
      <c r="C7" s="72"/>
      <c r="D7" s="73"/>
    </row>
    <row r="8" spans="1:4" x14ac:dyDescent="0.3">
      <c r="A8" s="74" t="s">
        <v>39</v>
      </c>
      <c r="B8" s="75"/>
      <c r="C8" s="75"/>
      <c r="D8" s="76"/>
    </row>
    <row r="9" spans="1:4" ht="102" customHeight="1" x14ac:dyDescent="0.3">
      <c r="A9" s="99" t="s">
        <v>76</v>
      </c>
      <c r="B9" s="100"/>
      <c r="C9" s="100"/>
      <c r="D9" s="101"/>
    </row>
    <row r="10" spans="1:4" x14ac:dyDescent="0.3">
      <c r="A10" s="5" t="s">
        <v>37</v>
      </c>
      <c r="B10" s="102" t="s">
        <v>75</v>
      </c>
      <c r="C10" s="103"/>
      <c r="D10" s="104"/>
    </row>
    <row r="11" spans="1:4" x14ac:dyDescent="0.3">
      <c r="A11" s="5" t="s">
        <v>35</v>
      </c>
      <c r="B11" s="49" t="s">
        <v>74</v>
      </c>
      <c r="C11" s="48"/>
      <c r="D11" s="47"/>
    </row>
    <row r="12" spans="1:4" ht="15.75" customHeight="1" x14ac:dyDescent="0.3">
      <c r="A12" s="46" t="s">
        <v>33</v>
      </c>
      <c r="B12" s="105">
        <v>108152</v>
      </c>
      <c r="C12" s="69"/>
      <c r="D12" s="106"/>
    </row>
    <row r="13" spans="1:4" ht="15.75" customHeight="1" x14ac:dyDescent="0.3">
      <c r="A13" s="46" t="s">
        <v>32</v>
      </c>
      <c r="B13" s="87" t="s">
        <v>73</v>
      </c>
      <c r="C13" s="88"/>
      <c r="D13" s="89"/>
    </row>
    <row r="14" spans="1:4" ht="39" customHeight="1" x14ac:dyDescent="0.3">
      <c r="A14" s="46" t="s">
        <v>30</v>
      </c>
      <c r="B14" s="87" t="s">
        <v>72</v>
      </c>
      <c r="C14" s="88"/>
      <c r="D14" s="89"/>
    </row>
    <row r="15" spans="1:4" ht="15" customHeight="1" x14ac:dyDescent="0.3">
      <c r="A15" s="46" t="s">
        <v>28</v>
      </c>
      <c r="B15" s="87" t="s">
        <v>71</v>
      </c>
      <c r="C15" s="88"/>
      <c r="D15" s="89"/>
    </row>
    <row r="16" spans="1:4" x14ac:dyDescent="0.3">
      <c r="A16" s="45" t="s">
        <v>26</v>
      </c>
      <c r="B16" s="71" t="s">
        <v>70</v>
      </c>
      <c r="C16" s="72"/>
      <c r="D16" s="73"/>
    </row>
    <row r="17" spans="1:6" x14ac:dyDescent="0.3">
      <c r="A17" s="5" t="s">
        <v>69</v>
      </c>
      <c r="B17" s="44" t="s">
        <v>68</v>
      </c>
      <c r="C17" s="5" t="s">
        <v>22</v>
      </c>
      <c r="D17" s="43" t="s">
        <v>67</v>
      </c>
    </row>
    <row r="18" spans="1:6" x14ac:dyDescent="0.3">
      <c r="A18" s="74" t="s">
        <v>20</v>
      </c>
      <c r="B18" s="75"/>
      <c r="C18" s="75"/>
      <c r="D18" s="76"/>
    </row>
    <row r="19" spans="1:6" x14ac:dyDescent="0.3">
      <c r="A19" s="13" t="s">
        <v>19</v>
      </c>
      <c r="B19" s="17">
        <f>D33</f>
        <v>93966.034908577712</v>
      </c>
      <c r="C19" s="42" t="s">
        <v>66</v>
      </c>
      <c r="D19" s="13">
        <v>24.0915</v>
      </c>
    </row>
    <row r="20" spans="1:6" x14ac:dyDescent="0.3">
      <c r="A20" s="77" t="s">
        <v>17</v>
      </c>
      <c r="B20" s="78"/>
      <c r="C20" s="78"/>
      <c r="D20" s="79"/>
    </row>
    <row r="21" spans="1:6" x14ac:dyDescent="0.3">
      <c r="A21" s="80" t="s">
        <v>65</v>
      </c>
      <c r="B21" s="80"/>
      <c r="C21" s="83"/>
      <c r="D21" s="85" t="s">
        <v>64</v>
      </c>
    </row>
    <row r="22" spans="1:6" x14ac:dyDescent="0.3">
      <c r="A22" s="81"/>
      <c r="B22" s="82"/>
      <c r="C22" s="84"/>
      <c r="D22" s="86"/>
    </row>
    <row r="23" spans="1:6" x14ac:dyDescent="0.3">
      <c r="A23" s="36" t="s">
        <v>63</v>
      </c>
      <c r="B23" s="39"/>
      <c r="C23" s="41"/>
      <c r="D23" s="35">
        <f>160000/D19</f>
        <v>6641.3465330095678</v>
      </c>
    </row>
    <row r="24" spans="1:6" x14ac:dyDescent="0.3">
      <c r="A24" s="36" t="s">
        <v>62</v>
      </c>
      <c r="B24" s="39"/>
      <c r="C24" s="38"/>
      <c r="D24" s="35">
        <f>470000/D19</f>
        <v>19508.955440715607</v>
      </c>
      <c r="F24" s="40"/>
    </row>
    <row r="25" spans="1:6" x14ac:dyDescent="0.3">
      <c r="A25" s="36" t="s">
        <v>61</v>
      </c>
      <c r="B25" s="39"/>
      <c r="C25" s="38"/>
      <c r="D25" s="35">
        <f>260000/D19</f>
        <v>10792.188116140547</v>
      </c>
    </row>
    <row r="26" spans="1:6" x14ac:dyDescent="0.3">
      <c r="A26" s="36" t="s">
        <v>60</v>
      </c>
      <c r="B26" s="39"/>
      <c r="C26" s="38"/>
      <c r="D26" s="35">
        <f>980000/D19</f>
        <v>40678.2475146836</v>
      </c>
    </row>
    <row r="27" spans="1:6" x14ac:dyDescent="0.3">
      <c r="A27" s="36" t="s">
        <v>59</v>
      </c>
      <c r="B27" s="39"/>
      <c r="C27" s="38"/>
      <c r="D27" s="35">
        <f>100000/D19</f>
        <v>4150.8415831309794</v>
      </c>
    </row>
    <row r="28" spans="1:6" x14ac:dyDescent="0.3">
      <c r="A28" s="36" t="s">
        <v>58</v>
      </c>
      <c r="B28" s="39"/>
      <c r="C28" s="38"/>
      <c r="D28" s="35">
        <f>63782.73/D19</f>
        <v>2647.5200796961585</v>
      </c>
    </row>
    <row r="29" spans="1:6" x14ac:dyDescent="0.3">
      <c r="A29" s="36" t="s">
        <v>57</v>
      </c>
      <c r="B29" s="37"/>
      <c r="C29" s="37"/>
      <c r="D29" s="35">
        <f>170000/D19</f>
        <v>7056.4306913226656</v>
      </c>
    </row>
    <row r="30" spans="1:6" x14ac:dyDescent="0.3">
      <c r="A30" s="36" t="s">
        <v>56</v>
      </c>
      <c r="B30" s="33"/>
      <c r="C30" s="33"/>
      <c r="D30" s="35">
        <f>60000/D19</f>
        <v>2490.5049498785879</v>
      </c>
    </row>
    <row r="31" spans="1:6" x14ac:dyDescent="0.3">
      <c r="A31" s="34"/>
      <c r="B31" s="33"/>
      <c r="C31" s="33"/>
      <c r="D31" s="35"/>
    </row>
    <row r="32" spans="1:6" x14ac:dyDescent="0.3">
      <c r="A32" s="34"/>
      <c r="B32" s="33"/>
      <c r="C32" s="33"/>
      <c r="D32" s="30"/>
    </row>
    <row r="33" spans="1:4" ht="17.25" customHeight="1" x14ac:dyDescent="0.3">
      <c r="A33" s="32"/>
      <c r="B33" s="31"/>
      <c r="C33" s="31" t="s">
        <v>55</v>
      </c>
      <c r="D33" s="30">
        <f>SUM(D23:D30)</f>
        <v>93966.034908577712</v>
      </c>
    </row>
    <row r="34" spans="1:4" x14ac:dyDescent="0.3">
      <c r="A34" s="5" t="s">
        <v>54</v>
      </c>
      <c r="B34" s="57" t="s">
        <v>53</v>
      </c>
      <c r="C34" s="69"/>
      <c r="D34" s="70"/>
    </row>
    <row r="35" spans="1:4" x14ac:dyDescent="0.3">
      <c r="A35" s="5" t="s">
        <v>5</v>
      </c>
      <c r="B35" s="57" t="s">
        <v>53</v>
      </c>
      <c r="C35" s="69"/>
      <c r="D35" s="70"/>
    </row>
    <row r="36" spans="1:4" x14ac:dyDescent="0.3">
      <c r="A36" s="5" t="s">
        <v>3</v>
      </c>
      <c r="B36" s="6" t="s">
        <v>53</v>
      </c>
      <c r="C36" s="5" t="s">
        <v>1</v>
      </c>
      <c r="D36" s="4" t="s">
        <v>52</v>
      </c>
    </row>
    <row r="41" spans="1:4" x14ac:dyDescent="0.3">
      <c r="D41" s="29"/>
    </row>
  </sheetData>
  <mergeCells count="21">
    <mergeCell ref="B13:D13"/>
    <mergeCell ref="B14:D14"/>
    <mergeCell ref="B15:D15"/>
    <mergeCell ref="A1:D1"/>
    <mergeCell ref="B3:D3"/>
    <mergeCell ref="B4:D4"/>
    <mergeCell ref="A6:D6"/>
    <mergeCell ref="A7:D7"/>
    <mergeCell ref="A8:D8"/>
    <mergeCell ref="A9:D9"/>
    <mergeCell ref="B10:D10"/>
    <mergeCell ref="B12:D12"/>
    <mergeCell ref="B34:D34"/>
    <mergeCell ref="B35:D35"/>
    <mergeCell ref="B16:D16"/>
    <mergeCell ref="A18:D18"/>
    <mergeCell ref="A20:D20"/>
    <mergeCell ref="A21:A22"/>
    <mergeCell ref="B21:B22"/>
    <mergeCell ref="C21:C22"/>
    <mergeCell ref="D21:D22"/>
  </mergeCells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?mso-contentType ?>
<SharedContentType xmlns="Microsoft.SharePoint.Taxonomy.ContentTypeSync" SourceId="ae61f9b1-e23d-4f49-b3d7-56b991556c4b" ContentTypeId="0x0101001A458A224826124E8B45B1D613300CFC" PreviousValue="false"/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1A458A224826124E8B45B1D613300CFC00D606222AECFBC240868ED5A74F210936" ma:contentTypeVersion="4343" ma:contentTypeDescription="A content type to manage public (operations) IDB documents" ma:contentTypeScope="" ma:versionID="82fcde83bd2a3abb07f17e27a27d4b98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ca28cd511b89d919bdb3a4f9707d9293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e46fe2894295491da65140ffd2369f49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b26cdb1da78c4bb4b1c1bac2f6ac5911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g511464f9e53401d84b16fa9b379a574" minOccurs="0"/>
                <xsd:element ref="ns2:nddeef1749674d76abdbe4b239a70bc6" minOccurs="0"/>
                <xsd:element ref="ns2:b2ec7cfb18674cb8803df6b262e8b107" minOccurs="0"/>
                <xsd:element ref="ns2:Document_x0020_Language_x0020_IDB"/>
                <xsd:element ref="ns2:Division_x0020_or_x0020_Unit"/>
                <xsd:element ref="ns2:Identifier" minOccurs="0"/>
                <xsd:element ref="ns2:Fiscal_x0020_Year_x0020_IDB" minOccurs="0"/>
                <xsd:element ref="ns2:ic46d7e087fd4a108fb86518ca413cc6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Disclosed" minOccurs="0"/>
                <xsd:element ref="ns2:Record_x0020_Number" minOccurs="0"/>
                <xsd:element ref="ns2:Related_x0020_SisCor_x0020_Number" minOccurs="0"/>
                <xsd:element ref="ns2:Extracted_x0020_Keywor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e46fe2894295491da65140ffd2369f49" ma:index="11" ma:taxonomy="true" ma:internalName="e46fe2894295491da65140ffd2369f49" ma:taxonomyFieldName="Function_x0020_Operations_x0020_IDB" ma:displayName="Function Operations IDB" ma:readOnly="false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b26cdb1da78c4bb4b1c1bac2f6ac5911" ma:index="16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default="HO-L1222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g511464f9e53401d84b16fa9b379a574" ma:index="24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26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28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33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3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6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7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8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9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40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1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2" nillable="true" ma:displayName="Abstract" ma:internalName="Abstract">
      <xsd:simpleType>
        <xsd:restriction base="dms:Note"/>
      </xsd:simpleType>
    </xsd:element>
    <xsd:element name="Migration_x0020_Info" ma:index="43" nillable="true" ma:displayName="Migration Info" ma:internalName="Migration_x0020_Info">
      <xsd:simpleType>
        <xsd:restriction base="dms:Note"/>
      </xsd:simpleType>
    </xsd:element>
    <xsd:element name="SISCOR_x0020_Number" ma:index="44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5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Editor1" ma:index="46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7" nillable="true" ma:displayName="Issue Date" ma:format="DateOnly" ma:internalName="Issue_x0020_Date">
      <xsd:simpleType>
        <xsd:restriction base="dms:DateTime"/>
      </xsd:simpleType>
    </xsd:element>
    <xsd:element name="Publishing_x0020_House" ma:index="48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9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50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1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  <xsd:element name="Record_x0020_Number" ma:index="53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54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  <xsd:element name="Extracted_x0020_Keywords" ma:index="55" nillable="true" ma:displayName="Extracted Keywords" ma:hidden="true" ma:internalName="Extracted_x0020_Keywords" ma:readOnly="false">
      <xsd:complexType>
        <xsd:complexContent>
          <xsd:extension base="dms:MultiChoice">
            <xsd:sequence>
              <xsd:element name="Value" maxOccurs="unbounded" minOccurs="0" nillable="true">
                <xsd:simpleType>
                  <xsd:restriction base="dms:Choice">
                    <xsd:enumeration value="ez"/>
                  </xsd:restriction>
                </xsd:simple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?mso-contentType ?>
<FormUrls xmlns="http://schemas.microsoft.com/sharepoint/v3/contenttype/forms/url">
  <Display>_catalogs/masterpage/ECMForms/OperationsCT/View.aspx</Display>
  <Edit>_catalogs/masterpage/ECMForms/OperationsCT/Edit.aspx</Edit>
</FormUrls>
</file>

<file path=customXml/item6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oject_x0020_Document_x0020_Type xmlns="cdc7663a-08f0-4737-9e8c-148ce897a09c" xsi:nil="true"/>
    <Record_x0020_Number xmlns="cdc7663a-08f0-4737-9e8c-148ce897a09c" xsi:nil="true"/>
    <Key_x0020_Document xmlns="cdc7663a-08f0-4737-9e8c-148ce897a09c">false</Key_x0020_Document>
    <Division_x0020_or_x0020_Unit xmlns="cdc7663a-08f0-4737-9e8c-148ce897a09c">CSD/RND</Division_x0020_or_x0020_Unit>
    <_dlc_DocId xmlns="cdc7663a-08f0-4737-9e8c-148ce897a09c">EZSHARE-733560475-5</_dlc_DocId>
    <Document_x0020_Author xmlns="cdc7663a-08f0-4737-9e8c-148ce897a09c">Chavez Elizabeth</Document_x0020_Author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Honduras</TermName>
          <TermId xmlns="http://schemas.microsoft.com/office/infopath/2007/PartnerControls">0dd9f989-602d-4742-8212-5c1b8b0b74d5</TermId>
        </TermInfo>
      </Terms>
    </ic46d7e087fd4a108fb86518ca413cc6>
    <b26cdb1da78c4bb4b1c1bac2f6ac5911 xmlns="cdc7663a-08f0-4737-9e8c-148ce897a09c">
      <Terms xmlns="http://schemas.microsoft.com/office/infopath/2007/PartnerControls"/>
    </b26cdb1da78c4bb4b1c1bac2f6ac5911>
    <Extracted_x0020_Keywords xmlns="cdc7663a-08f0-4737-9e8c-148ce897a09c"/>
    <Project_x0020_Number xmlns="cdc7663a-08f0-4737-9e8c-148ce897a09c">HO-L1222</Project_x0020_Number>
    <Migration_x0020_Info xmlns="cdc7663a-08f0-4737-9e8c-148ce897a09c" xsi:nil="true"/>
    <Package_x0020_Code xmlns="cdc7663a-08f0-4737-9e8c-148ce897a09c" xsi:nil="true"/>
    <Related_x0020_SisCor_x0020_Number xmlns="cdc7663a-08f0-4737-9e8c-148ce897a09c" xsi:nil="true"/>
    <Approval_x0020_Number xmlns="cdc7663a-08f0-4737-9e8c-148ce897a09c" xsi:nil="true"/>
    <Business_x0020_Area xmlns="cdc7663a-08f0-4737-9e8c-148ce897a09c">Life Cycle</Business_x0020_Area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Project Preparation Planning and Design</TermName>
          <TermId xmlns="http://schemas.microsoft.com/office/infopath/2007/PartnerControls">29ca0c72-1fc4-435f-a09c-28585cb5eac9</TermId>
        </TermInfo>
      </Terms>
    </e46fe2894295491da65140ffd2369f49>
    <SISCOR_x0020_Number xmlns="cdc7663a-08f0-4737-9e8c-148ce897a09c" xsi:nil="true"/>
    <Access_x0020_to_x0020_Information_x00a0_Policy xmlns="cdc7663a-08f0-4737-9e8c-148ce897a09c">Public</Access_x0020_to_x0020_Information_x00a0_Policy>
    <Identifier xmlns="cdc7663a-08f0-4737-9e8c-148ce897a09c" xsi:nil="true"/>
    <Document_x0020_Language_x0020_IDB xmlns="cdc7663a-08f0-4737-9e8c-148ce897a09c">Spanish</Document_x0020_Language_x0020_IDB>
    <b2ec7cfb18674cb8803df6b262e8b107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IMMEDIATE RESPONSE TO EMERGENCY</TermName>
          <TermId xmlns="http://schemas.microsoft.com/office/infopath/2007/PartnerControls">529d1dac-8a71-4b52-a426-f8fbc6417685</TermId>
        </TermInfo>
      </Terms>
    </b2ec7cfb18674cb8803df6b262e8b107>
    <g511464f9e53401d84b16fa9b379a574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BLD</TermName>
          <TermId xmlns="http://schemas.microsoft.com/office/infopath/2007/PartnerControls">60acb4c1-0ef3-40ba-9d70-f741cd9e6c23</TermId>
        </TermInfo>
      </Terms>
    </g511464f9e53401d84b16fa9b379a574>
    <nddeef1749674d76abdbe4b239a70b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ENVIRONMENT AND NATURAL DISASTERS</TermName>
          <TermId xmlns="http://schemas.microsoft.com/office/infopath/2007/PartnerControls">261e2b33-090b-4ab0-8e06-3aa3e7f32d57</TermId>
        </TermInfo>
      </Terms>
    </nddeef1749674d76abdbe4b239a70bc6>
    <_dlc_DocIdUrl xmlns="cdc7663a-08f0-4737-9e8c-148ce897a09c">
      <Url>https://idbg.sharepoint.com/teams/EZ-HO-LON/HO-L1222/_layouts/15/DocIdRedir.aspx?ID=EZSHARE-733560475-5</Url>
      <Description>EZSHARE-733560475-5</Description>
    </_dlc_DocIdUrl>
    <Phase xmlns="cdc7663a-08f0-4737-9e8c-148ce897a09c">PHASE_PREPARATION</Phase>
    <Other_x0020_Author xmlns="cdc7663a-08f0-4737-9e8c-148ce897a09c" xsi:nil="true"/>
    <IDBDocs_x0020_Number xmlns="cdc7663a-08f0-4737-9e8c-148ce897a09c" xsi:nil="true"/>
    <TaxCatchAll xmlns="cdc7663a-08f0-4737-9e8c-148ce897a09c">
      <Value>26</Value>
      <Value>60</Value>
      <Value>25</Value>
      <Value>346</Value>
      <Value>1</Value>
    </TaxCatchAll>
    <Fiscal_x0020_Year_x0020_IDB xmlns="cdc7663a-08f0-4737-9e8c-148ce897a09c">2021</Fiscal_x0020_Year_x0020_IDB>
    <Operation_x0020_Type xmlns="cdc7663a-08f0-4737-9e8c-148ce897a09c">Loan Operation</Operation_x0020_Type>
    <Disclosure_x0020_Activity xmlns="cdc7663a-08f0-4737-9e8c-148ce897a09c">Loan Proposal</Disclosure_x0020_Activity>
    <Issue_x0020_Date xmlns="cdc7663a-08f0-4737-9e8c-148ce897a09c" xsi:nil="true"/>
    <KP_x0020_Topics xmlns="cdc7663a-08f0-4737-9e8c-148ce897a09c" xsi:nil="true"/>
    <Disclosed xmlns="cdc7663a-08f0-4737-9e8c-148ce897a09c">false</Disclosed>
    <Publication_x0020_Type xmlns="cdc7663a-08f0-4737-9e8c-148ce897a09c" xsi:nil="true"/>
    <Editor1 xmlns="cdc7663a-08f0-4737-9e8c-148ce897a09c" xsi:nil="true"/>
    <Region xmlns="cdc7663a-08f0-4737-9e8c-148ce897a09c" xsi:nil="true"/>
    <Webtopic xmlns="cdc7663a-08f0-4737-9e8c-148ce897a09c">Natural Disasters: Prevention and Relief;</Webtopic>
    <Abstract xmlns="cdc7663a-08f0-4737-9e8c-148ce897a09c" xsi:nil="true"/>
    <Publishing_x0020_House xmlns="cdc7663a-08f0-4737-9e8c-148ce897a09c" xsi:nil="true"/>
  </documentManagement>
</p:properties>
</file>

<file path=customXml/itemProps1.xml><?xml version="1.0" encoding="utf-8"?>
<ds:datastoreItem xmlns:ds="http://schemas.openxmlformats.org/officeDocument/2006/customXml" ds:itemID="{346EB115-2EBB-4D7B-AE8A-C2C4B9D69CC2}"/>
</file>

<file path=customXml/itemProps2.xml><?xml version="1.0" encoding="utf-8"?>
<ds:datastoreItem xmlns:ds="http://schemas.openxmlformats.org/officeDocument/2006/customXml" ds:itemID="{2FCCB709-967E-4F0F-ABDB-45517CB9647B}"/>
</file>

<file path=customXml/itemProps3.xml><?xml version="1.0" encoding="utf-8"?>
<ds:datastoreItem xmlns:ds="http://schemas.openxmlformats.org/officeDocument/2006/customXml" ds:itemID="{EE7D22C3-ACA0-49A3-A492-E4FE5B0E9311}"/>
</file>

<file path=customXml/itemProps4.xml><?xml version="1.0" encoding="utf-8"?>
<ds:datastoreItem xmlns:ds="http://schemas.openxmlformats.org/officeDocument/2006/customXml" ds:itemID="{9178B608-4208-4435-8190-B3CA27DF78EC}"/>
</file>

<file path=customXml/itemProps5.xml><?xml version="1.0" encoding="utf-8"?>
<ds:datastoreItem xmlns:ds="http://schemas.openxmlformats.org/officeDocument/2006/customXml" ds:itemID="{287E35A6-442E-438E-B474-AF5E98A5B8EA}"/>
</file>

<file path=customXml/itemProps6.xml><?xml version="1.0" encoding="utf-8"?>
<ds:datastoreItem xmlns:ds="http://schemas.openxmlformats.org/officeDocument/2006/customXml" ds:itemID="{6B3DEC2E-141B-40D1-9194-CAC8D8DDD66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SEDECOAS-OBERAP-001</vt:lpstr>
      <vt:lpstr>SEDECOAS-OBERAP-003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keywords/>
  <cp:lastModifiedBy>Suarez Vazques, Gines</cp:lastModifiedBy>
  <dcterms:created xsi:type="dcterms:W3CDTF">2021-07-16T03:38:01Z</dcterms:created>
  <dcterms:modified xsi:type="dcterms:W3CDTF">2021-07-16T12:46:46Z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Keyword">
    <vt:lpwstr/>
  </property>
  <property fmtid="{D5CDD505-2E9C-101B-9397-08002B2CF9AE}" pid="3" name="Sub_x002d_Sector">
    <vt:lpwstr/>
  </property>
  <property fmtid="{D5CDD505-2E9C-101B-9397-08002B2CF9AE}" pid="5" name="TaxKeywordTaxHTField">
    <vt:lpwstr/>
  </property>
  <property fmtid="{D5CDD505-2E9C-101B-9397-08002B2CF9AE}" pid="7" name="Sub-Sector">
    <vt:lpwstr>346;#IMMEDIATE RESPONSE TO EMERGENCY|529d1dac-8a71-4b52-a426-f8fbc6417685</vt:lpwstr>
  </property>
  <property fmtid="{D5CDD505-2E9C-101B-9397-08002B2CF9AE}" pid="8" name="Country">
    <vt:lpwstr>26;#Honduras|0dd9f989-602d-4742-8212-5c1b8b0b74d5</vt:lpwstr>
  </property>
  <property fmtid="{D5CDD505-2E9C-101B-9397-08002B2CF9AE}" pid="9" name="_dlc_DocIdItemGuid">
    <vt:lpwstr>12ffef9c-a532-444c-b165-c3a0fb0c2964</vt:lpwstr>
  </property>
  <property fmtid="{D5CDD505-2E9C-101B-9397-08002B2CF9AE}" pid="10" name="Fund IDB">
    <vt:lpwstr/>
  </property>
  <property fmtid="{D5CDD505-2E9C-101B-9397-08002B2CF9AE}" pid="11" name="Fund_x0020_IDB">
    <vt:lpwstr/>
  </property>
  <property fmtid="{D5CDD505-2E9C-101B-9397-08002B2CF9AE}" pid="12" name="Series_x0020_Operations_x0020_IDB">
    <vt:lpwstr/>
  </property>
  <property fmtid="{D5CDD505-2E9C-101B-9397-08002B2CF9AE}" pid="13" name="Sector IDB">
    <vt:lpwstr/>
  </property>
  <property fmtid="{D5CDD505-2E9C-101B-9397-08002B2CF9AE}" pid="14" name="Function Operations IDB">
    <vt:lpwstr>1;#Project Preparation Planning and Design|29ca0c72-1fc4-435f-a09c-28585cb5eac9</vt:lpwstr>
  </property>
  <property fmtid="{D5CDD505-2E9C-101B-9397-08002B2CF9AE}" pid="15" name="Sector_x0020_IDB">
    <vt:lpwstr/>
  </property>
  <property fmtid="{D5CDD505-2E9C-101B-9397-08002B2CF9AE}" pid="16" name="Function_x0020_Operations_x0020_IDB">
    <vt:lpwstr>1;#Project Preparation Planning and Design|29ca0c72-1fc4-435f-a09c-28585cb5eac9</vt:lpwstr>
  </property>
  <property fmtid="{D5CDD505-2E9C-101B-9397-08002B2CF9AE}" pid="19" name="ContentTypeId">
    <vt:lpwstr>0x0101001A458A224826124E8B45B1D613300CFC00D606222AECFBC240868ED5A74F210936</vt:lpwstr>
  </property>
  <property fmtid="{D5CDD505-2E9C-101B-9397-08002B2CF9AE}" pid="20" name="Series Operations IDB">
    <vt:lpwstr/>
  </property>
</Properties>
</file>