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2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ernandop\Desktop\LMK 2018\JA-L1079\POD\preQRR\"/>
    </mc:Choice>
  </mc:AlternateContent>
  <xr:revisionPtr revIDLastSave="0" documentId="8_{57577BB8-B753-4A99-94E4-95E21B8D11EA}" xr6:coauthVersionLast="32" xr6:coauthVersionMax="32" xr10:uidLastSave="{00000000-0000-0000-0000-000000000000}"/>
  <bookViews>
    <workbookView xWindow="120" yWindow="12" windowWidth="19032" windowHeight="12012" activeTab="1" xr2:uid="{00000000-000D-0000-FFFF-FFFF00000000}"/>
  </bookViews>
  <sheets>
    <sheet name="Project Structure" sheetId="3" r:id="rId1"/>
    <sheet name="Procurement Plan" sheetId="2" r:id="rId2"/>
    <sheet name="Detailed Procurement Plan" sheetId="1" r:id="rId3"/>
  </sheets>
  <definedNames>
    <definedName name="_xlnm._FilterDatabase" localSheetId="2" hidden="1">'Detailed Procurement Plan'!$A$1:$AJ$9</definedName>
  </definedNames>
  <calcPr calcId="179017"/>
</workbook>
</file>

<file path=xl/calcChain.xml><?xml version="1.0" encoding="utf-8"?>
<calcChain xmlns="http://schemas.openxmlformats.org/spreadsheetml/2006/main">
  <c r="G24" i="1" l="1"/>
  <c r="G21" i="1"/>
  <c r="I44" i="1"/>
  <c r="F34" i="1"/>
  <c r="I42" i="1"/>
  <c r="I40" i="1"/>
  <c r="I38" i="1"/>
  <c r="B17" i="2" l="1"/>
  <c r="B16" i="2"/>
  <c r="B12" i="2"/>
  <c r="F61" i="1"/>
  <c r="F56" i="1"/>
  <c r="J65" i="1"/>
  <c r="F45" i="1"/>
  <c r="B19" i="2" s="1"/>
  <c r="B33" i="2"/>
  <c r="B32" i="2" s="1"/>
  <c r="G15" i="1"/>
  <c r="G12" i="1"/>
  <c r="B35" i="2" s="1"/>
  <c r="B34" i="2" s="1"/>
  <c r="G10" i="1"/>
  <c r="B22" i="2"/>
  <c r="B13" i="2" l="1"/>
  <c r="I51" i="1"/>
  <c r="J29" i="1"/>
  <c r="A29" i="1"/>
  <c r="J63" i="1" l="1"/>
  <c r="A63" i="1"/>
  <c r="B27" i="2" l="1"/>
  <c r="A27" i="2"/>
  <c r="J62" i="1" l="1"/>
  <c r="A62" i="1"/>
  <c r="B37" i="2"/>
  <c r="J64" i="1"/>
  <c r="B64" i="1"/>
  <c r="A64" i="1"/>
  <c r="A44" i="1" l="1"/>
  <c r="A42" i="1"/>
  <c r="A40" i="1"/>
  <c r="A38" i="1"/>
  <c r="J26" i="1" l="1"/>
  <c r="A26" i="1"/>
  <c r="I36" i="1"/>
  <c r="I49" i="1"/>
  <c r="A49" i="1"/>
  <c r="B38" i="2" l="1"/>
  <c r="A38" i="2"/>
  <c r="C39" i="2"/>
  <c r="C22" i="2"/>
  <c r="A36" i="2"/>
  <c r="A34" i="2"/>
  <c r="A32" i="2"/>
  <c r="B20" i="2"/>
  <c r="A17" i="2"/>
  <c r="C15" i="2"/>
  <c r="C28" i="2" s="1"/>
  <c r="B14" i="2"/>
  <c r="B11" i="2"/>
  <c r="I50" i="1"/>
  <c r="J13" i="1"/>
  <c r="A13" i="1"/>
  <c r="J28" i="1"/>
  <c r="A28" i="1"/>
  <c r="J27" i="1"/>
  <c r="J25" i="1"/>
  <c r="A50" i="1"/>
  <c r="A27" i="1"/>
  <c r="A25" i="1"/>
  <c r="I48" i="1"/>
  <c r="I47" i="1"/>
  <c r="I46" i="1"/>
  <c r="J16" i="1"/>
  <c r="A16" i="1"/>
  <c r="J23" i="1"/>
  <c r="A23" i="1"/>
  <c r="A36" i="1"/>
  <c r="J60" i="1"/>
  <c r="J59" i="1"/>
  <c r="J58" i="1"/>
  <c r="J57" i="1"/>
  <c r="I43" i="1"/>
  <c r="I41" i="1"/>
  <c r="I39" i="1"/>
  <c r="I37" i="1"/>
  <c r="I35" i="1"/>
  <c r="J22" i="1"/>
  <c r="J11" i="1"/>
  <c r="A48" i="1"/>
  <c r="A47" i="1"/>
  <c r="A46" i="1"/>
  <c r="A43" i="1"/>
  <c r="A41" i="1"/>
  <c r="A39" i="1"/>
  <c r="A22" i="1"/>
  <c r="A51" i="1"/>
  <c r="A65" i="1"/>
  <c r="A60" i="1"/>
  <c r="A59" i="1"/>
  <c r="A58" i="1"/>
  <c r="A11" i="1"/>
  <c r="A57" i="1"/>
  <c r="A37" i="1"/>
  <c r="A35" i="1"/>
  <c r="B15" i="2" l="1"/>
  <c r="B36" i="2"/>
  <c r="B39" i="2" s="1"/>
  <c r="B28" i="2" l="1"/>
</calcChain>
</file>

<file path=xl/sharedStrings.xml><?xml version="1.0" encoding="utf-8"?>
<sst xmlns="http://schemas.openxmlformats.org/spreadsheetml/2006/main" count="473" uniqueCount="235">
  <si>
    <t>3CV</t>
  </si>
  <si>
    <t>Total</t>
  </si>
  <si>
    <t>WORKS</t>
  </si>
  <si>
    <t>Executing Agency:</t>
  </si>
  <si>
    <t>Goods</t>
  </si>
  <si>
    <t>GOODS</t>
  </si>
  <si>
    <t>NON CONSULTING SERVICES</t>
  </si>
  <si>
    <t>CONSULTING FIRMS</t>
  </si>
  <si>
    <t>INDIVIDUAL CONSULTANTS</t>
  </si>
  <si>
    <t>TRAINING</t>
  </si>
  <si>
    <t>TRANSFERS</t>
  </si>
  <si>
    <t>Activity:</t>
  </si>
  <si>
    <t>Transfer Purpose:</t>
  </si>
  <si>
    <t>Additional Information:</t>
  </si>
  <si>
    <t>Procurement Method
(Select one of the options):</t>
  </si>
  <si>
    <t>Lots Quantity:</t>
  </si>
  <si>
    <t>Process Number:</t>
  </si>
  <si>
    <t>Associated Component:</t>
  </si>
  <si>
    <t>Estimated Number of Consultants:</t>
  </si>
  <si>
    <t>Contract Signature</t>
  </si>
  <si>
    <t>Specific Procurement notice</t>
  </si>
  <si>
    <t>Dates</t>
  </si>
  <si>
    <t>Bidding Documents</t>
  </si>
  <si>
    <t>No Objection to TOR's</t>
  </si>
  <si>
    <t>Annual Training Plan (ATP)</t>
  </si>
  <si>
    <t>End of Activity</t>
  </si>
  <si>
    <t>Transfer Date</t>
  </si>
  <si>
    <t>Estimated Number of Transfers:</t>
  </si>
  <si>
    <t>Null and Void</t>
  </si>
  <si>
    <t>Ongoing</t>
  </si>
  <si>
    <t>Planned</t>
  </si>
  <si>
    <t>Rejection of all Bids</t>
  </si>
  <si>
    <t>Re-Tendering</t>
  </si>
  <si>
    <t>Direct Contracting</t>
  </si>
  <si>
    <t>International Competitive Bidding</t>
  </si>
  <si>
    <t>Prequalification</t>
  </si>
  <si>
    <t>Quality and Cost Based Selection</t>
  </si>
  <si>
    <t>Quality Based Selection</t>
  </si>
  <si>
    <t>Selection Based on the Consultants' Qualifications</t>
  </si>
  <si>
    <t>Selection under a Fixed Budget</t>
  </si>
  <si>
    <t>Single Source Selection</t>
  </si>
  <si>
    <t>Comparison of Qualifications - National Individual Consultant</t>
  </si>
  <si>
    <t>Comparison of Qualifications - International Individual Consultant</t>
  </si>
  <si>
    <t>Turnkey</t>
  </si>
  <si>
    <t>Unit Prices</t>
  </si>
  <si>
    <t>Lump-Sum</t>
  </si>
  <si>
    <t>Works</t>
  </si>
  <si>
    <t>Non-Consulting Services</t>
  </si>
  <si>
    <t>Consulting Firms</t>
  </si>
  <si>
    <t>Lump-Sum + Reimbursable Expenses</t>
  </si>
  <si>
    <t>Time-Based</t>
  </si>
  <si>
    <t>Individual Consultants</t>
  </si>
  <si>
    <t>Procurement of Health Sector Goods</t>
  </si>
  <si>
    <t>Price Comparison for Goods</t>
  </si>
  <si>
    <t>Technical Specifications</t>
  </si>
  <si>
    <t>Procurement of plant Design , Supply and Installation</t>
  </si>
  <si>
    <t>Procurement of IT Products and/or Services</t>
  </si>
  <si>
    <t>Prequalification for Procurement of Works</t>
  </si>
  <si>
    <t>Price Comparison</t>
  </si>
  <si>
    <t>Terms of Reference</t>
  </si>
  <si>
    <t>Procurement of Non-Consulting Services</t>
  </si>
  <si>
    <t>Request for Proposals and Terms of Reference</t>
  </si>
  <si>
    <t>Agency</t>
  </si>
  <si>
    <t>Sub-Agency (If applies)</t>
  </si>
  <si>
    <t>Agency's Initials</t>
  </si>
  <si>
    <r>
      <rPr>
        <b/>
        <sz val="10"/>
        <color indexed="10"/>
        <rFont val="Calibri"/>
        <family val="2"/>
      </rPr>
      <t xml:space="preserve">NOTE: </t>
    </r>
    <r>
      <rPr>
        <sz val="10"/>
        <rFont val="Calibri"/>
        <family val="2"/>
      </rPr>
      <t xml:space="preserve">
</t>
    </r>
    <r>
      <rPr>
        <b/>
        <sz val="10"/>
        <rFont val="Calibri"/>
        <family val="2"/>
      </rPr>
      <t>1.</t>
    </r>
    <r>
      <rPr>
        <sz val="10"/>
        <rFont val="Calibri"/>
        <family val="2"/>
      </rPr>
      <t xml:space="preserve"> There may only be one Organism which coordinates the Procurement Plan information and submits it to the Bank
</t>
    </r>
    <r>
      <rPr>
        <b/>
        <sz val="10"/>
        <rFont val="Calibri"/>
        <family val="2"/>
      </rPr>
      <t>2.</t>
    </r>
    <r>
      <rPr>
        <sz val="10"/>
        <rFont val="Calibri"/>
        <family val="2"/>
      </rPr>
      <t xml:space="preserve"> Each Sub-executing Agency shall upload one sheet #2  with its activities</t>
    </r>
  </si>
  <si>
    <t>COMPONENTS? (YES / NO)</t>
  </si>
  <si>
    <t>Component's Name (list by number or letter)</t>
  </si>
  <si>
    <r>
      <rPr>
        <b/>
        <sz val="10"/>
        <color indexed="10"/>
        <rFont val="Calibri"/>
        <family val="2"/>
      </rPr>
      <t>NOTE:</t>
    </r>
    <r>
      <rPr>
        <sz val="10"/>
        <rFont val="Calibri"/>
        <family val="2"/>
      </rPr>
      <t xml:space="preserve">
Name the components in the loan agreement; use only main components</t>
    </r>
  </si>
  <si>
    <t>INFORMATION FOR PROCUREMENT PLAN INITIAL UPLOAD 
ONGOING AND/OR LAST PRESENTED</t>
  </si>
  <si>
    <t>1. Procurement Plan Coverage</t>
  </si>
  <si>
    <t>Data</t>
  </si>
  <si>
    <t>From</t>
  </si>
  <si>
    <t>Until</t>
  </si>
  <si>
    <t>Procurement Plan Coverage:</t>
  </si>
  <si>
    <t>2. Procurement Plan Details</t>
  </si>
  <si>
    <t>3. Amounts by Investment Category</t>
  </si>
  <si>
    <t>Investment Category</t>
  </si>
  <si>
    <t>Amount Financed by the Bank</t>
  </si>
  <si>
    <t>Total Amount (Including counterpart)</t>
  </si>
  <si>
    <t>Non Consulting Services</t>
  </si>
  <si>
    <t>Training</t>
  </si>
  <si>
    <t>Operative Costs</t>
  </si>
  <si>
    <t>Consulting Services (Firms + Individuals)</t>
  </si>
  <si>
    <t>Transfers</t>
  </si>
  <si>
    <t xml:space="preserve">Community Participation </t>
  </si>
  <si>
    <t>Unassigned</t>
  </si>
  <si>
    <t>PROCUREMENT PLAN INITIAL LOAD INFORMATION  (ONGOING AND/OR LAST PRESENTED)</t>
  </si>
  <si>
    <t>4. Components</t>
  </si>
  <si>
    <t>Project Components</t>
  </si>
  <si>
    <t>Ex-Post</t>
  </si>
  <si>
    <t>Ex-Ante</t>
  </si>
  <si>
    <t>Review Method
(Select one of the options):</t>
  </si>
  <si>
    <t>National System</t>
  </si>
  <si>
    <t xml:space="preserve">Estimated Amount </t>
  </si>
  <si>
    <t>Comments - for UCS include selection method</t>
  </si>
  <si>
    <t>Estimated Amount, in US$:</t>
  </si>
  <si>
    <t>Estimated Amount IDB %:</t>
  </si>
  <si>
    <t>Estimated Amount Counterpart %:</t>
  </si>
  <si>
    <t>Limited Competitive Bidding</t>
  </si>
  <si>
    <t>Estimated Amount</t>
  </si>
  <si>
    <t>Two-envelope International Competitive Bidding</t>
  </si>
  <si>
    <t>International Competitive Bidding by Lots</t>
  </si>
  <si>
    <t>Least cost Selection</t>
  </si>
  <si>
    <r>
      <t>Jamaica Promotions Corporation (</t>
    </r>
    <r>
      <rPr>
        <b/>
        <sz val="10"/>
        <rFont val="Calibri"/>
        <family val="2"/>
        <scheme val="minor"/>
      </rPr>
      <t>JAMPRO</t>
    </r>
    <r>
      <rPr>
        <sz val="10"/>
        <rFont val="Calibri"/>
        <family val="2"/>
        <scheme val="minor"/>
      </rPr>
      <t>)</t>
    </r>
  </si>
  <si>
    <t>JAMPRO</t>
  </si>
  <si>
    <t>The HEART-Trust/NTA (National Training Agency)</t>
  </si>
  <si>
    <t>HEART-Trust/NTA</t>
  </si>
  <si>
    <t>YES</t>
  </si>
  <si>
    <r>
      <rPr>
        <b/>
        <sz val="10"/>
        <rFont val="Calibri"/>
        <family val="2"/>
        <scheme val="minor"/>
      </rPr>
      <t>Component 2:</t>
    </r>
    <r>
      <rPr>
        <sz val="10"/>
        <rFont val="Calibri"/>
        <family val="2"/>
        <scheme val="minor"/>
      </rPr>
      <t xml:space="preserve"> Global Services Sector Ecosystem </t>
    </r>
  </si>
  <si>
    <r>
      <rPr>
        <b/>
        <sz val="10"/>
        <rFont val="Calibri"/>
        <family val="2"/>
        <scheme val="minor"/>
      </rPr>
      <t>Component 1:</t>
    </r>
    <r>
      <rPr>
        <sz val="10"/>
        <rFont val="Calibri"/>
        <family val="2"/>
        <scheme val="minor"/>
      </rPr>
      <t xml:space="preserve"> Skills Development for the Global Services Sector </t>
    </r>
  </si>
  <si>
    <t>Version ( 1-june 2018 ) :</t>
  </si>
  <si>
    <t>QRR</t>
  </si>
  <si>
    <t>Skills Development for the Global Services Sector in Jamaica (JA-L1079)</t>
  </si>
  <si>
    <t>Studies &amp; Activities of a Skills Advisory Board</t>
  </si>
  <si>
    <t>Career Pathway Framework</t>
  </si>
  <si>
    <t>Diagnosis for gender imbalances in the industry</t>
  </si>
  <si>
    <t>Skills Development Specialist</t>
  </si>
  <si>
    <t>Talent Platform management</t>
  </si>
  <si>
    <t>Update of job-readiness (including Digital) skills curricula for the GSS</t>
  </si>
  <si>
    <t>Training trainers in targeted  services sectors for job-readiness delivery (1,000 trainers)</t>
  </si>
  <si>
    <t>Competitive Fund Management</t>
  </si>
  <si>
    <t>Establishment of criteria/mechanisms for measuring and improving training providers’ quality performance</t>
  </si>
  <si>
    <t>Introduction and implementation of mechanisms to collect feedback from employers</t>
  </si>
  <si>
    <t>Design of criteria/mechanisms for measuring and improving training providers’ quality performance</t>
  </si>
  <si>
    <r>
      <t>Enhancement of instruments for assessing trainees’ learning outcomes (</t>
    </r>
    <r>
      <rPr>
        <b/>
        <i/>
        <sz val="10"/>
        <rFont val="Calibri"/>
        <family val="2"/>
        <scheme val="minor"/>
      </rPr>
      <t>psychometric tests</t>
    </r>
    <r>
      <rPr>
        <b/>
        <sz val="10"/>
        <rFont val="Calibri"/>
        <family val="2"/>
        <scheme val="minor"/>
      </rPr>
      <t>)</t>
    </r>
  </si>
  <si>
    <t>Design and adjustment of psychometric tests</t>
  </si>
  <si>
    <t xml:space="preserve">Enhancement of instruments for assessing trainees’ learning outcomes </t>
  </si>
  <si>
    <t xml:space="preserve">Talent Platform  </t>
  </si>
  <si>
    <t>Talent Platform to guide prospective employees, employers and training offer (includes maintanance fee for years 2-5)</t>
  </si>
  <si>
    <t>1.1.2.i</t>
  </si>
  <si>
    <t>1.1.2.ii</t>
  </si>
  <si>
    <t>other industry studies</t>
  </si>
  <si>
    <t>1.1.1.i</t>
  </si>
  <si>
    <t>GSSB Activities to guide project</t>
  </si>
  <si>
    <t>Industry Awareness Campaign (Talent Platform)</t>
  </si>
  <si>
    <t>1.2.1</t>
  </si>
  <si>
    <t>2 cycles: YR1 and YR3.</t>
  </si>
  <si>
    <t>Design of mechanisms to collect feedback from employers</t>
  </si>
  <si>
    <t>Implementation of mechanisms to collect feedback from employers</t>
  </si>
  <si>
    <t>Project Management</t>
  </si>
  <si>
    <t>Project Coordinator
Financial Specialist
Procurement Specialist
Monitoring &amp; Eval Specialist
Admin Officer</t>
  </si>
  <si>
    <t>PEU</t>
  </si>
  <si>
    <t>Project Management (PEU)</t>
  </si>
  <si>
    <t>Office Equipment</t>
  </si>
  <si>
    <t xml:space="preserve">Laptops, Printer, etc. </t>
  </si>
  <si>
    <t>1.2.2</t>
  </si>
  <si>
    <t>1.3.3</t>
  </si>
  <si>
    <t xml:space="preserve">Amount represents services for 5 yrs. </t>
  </si>
  <si>
    <t>1.1.1.iii</t>
  </si>
  <si>
    <t>1.1.1.ii</t>
  </si>
  <si>
    <t>Individual Consultant to manage platform, updates (Amount represents services for 5 yrs.)</t>
  </si>
  <si>
    <t>Individual Consultant to manage training application and re-imbursement process (Amount represents services for 5 yrs.)</t>
  </si>
  <si>
    <t>1.1.2.iii</t>
  </si>
  <si>
    <t xml:space="preserve">Business Process Reengineering (BPR) of the sector </t>
  </si>
  <si>
    <t>Consultancy to map and optimize the processes governing and the institutions involved in the GSS.</t>
  </si>
  <si>
    <t>2.1.1</t>
  </si>
  <si>
    <t xml:space="preserve">Design of regulatory framework to adapt to digital services. </t>
  </si>
  <si>
    <t xml:space="preserve">Consultancy to optomize regulatory and incentives framework to adapt to digital services. </t>
  </si>
  <si>
    <t>2.1.2</t>
  </si>
  <si>
    <t>Design of Digital Global Services Strategy</t>
  </si>
  <si>
    <t>2.2.1</t>
  </si>
  <si>
    <t>International and regional investment targeting events</t>
  </si>
  <si>
    <t>2.2.3</t>
  </si>
  <si>
    <t xml:space="preserve">National awareness campaign to increase the attractiveness of the sector </t>
  </si>
  <si>
    <t>Activities to promote the platform and the Industry opportunities for future and current workers</t>
  </si>
  <si>
    <t>2.2.4</t>
  </si>
  <si>
    <t>Activities to promote Industry opportunities</t>
  </si>
  <si>
    <t>Outfitting of new incubator/shared services facility</t>
  </si>
  <si>
    <t>2.3.1</t>
  </si>
  <si>
    <t xml:space="preserve">Outfit current office space to make it feasible for use as incubator. More than one space to be outfitted. </t>
  </si>
  <si>
    <t>Design of digital platform: one-stop-shop for investment, consolidating trade and business infrastructure</t>
  </si>
  <si>
    <t>2.4.1</t>
  </si>
  <si>
    <t>PEU Staff</t>
  </si>
  <si>
    <t>Peu Space (recurring costs)</t>
  </si>
  <si>
    <t>Delivery of Apprenticeships</t>
  </si>
  <si>
    <t>Delivery of on-the-job training (Finishing Schools)</t>
  </si>
  <si>
    <t>Design of Digital GSS Branding campaign</t>
  </si>
  <si>
    <t>Promotional activities for Digital GSS Branding campaign</t>
  </si>
  <si>
    <t>Design of Digital GSS Branding Campaign must be finalized first</t>
  </si>
  <si>
    <t>Promotional materials for Digital GSS Branding campaign</t>
  </si>
  <si>
    <t>2.2.5</t>
  </si>
  <si>
    <t>2.2.6</t>
  </si>
  <si>
    <t>1.4.1.ii</t>
  </si>
  <si>
    <t>1.4.2.ii</t>
  </si>
  <si>
    <t>1.4.3.ii</t>
  </si>
  <si>
    <t>1.4.1.i</t>
  </si>
  <si>
    <t>1.4.2.i</t>
  </si>
  <si>
    <t>1.4.3.i</t>
  </si>
  <si>
    <t>At least 12 different procurement processes each one for an estimate of US$25,000 or less</t>
  </si>
  <si>
    <t>At least 6 different procurement processes each one for an estimate of US$25,000 or less</t>
  </si>
  <si>
    <t>Two different procurement processes each one for an estimate of US$25,000 or less</t>
  </si>
  <si>
    <t>At least 6 different procurement processes of an estimate of US$25,000 each</t>
  </si>
  <si>
    <t>2 Q 2019</t>
  </si>
  <si>
    <t>4 Q 2019</t>
  </si>
  <si>
    <t>1 Q 2019</t>
  </si>
  <si>
    <t>3 Q 2019</t>
  </si>
  <si>
    <t>3 Q 2020</t>
  </si>
  <si>
    <t>2 Q 2020</t>
  </si>
  <si>
    <t>1 Q 2020</t>
  </si>
  <si>
    <t>Monitoring &amp; Evaluation (M&amp;E)</t>
  </si>
  <si>
    <t xml:space="preserve">M&amp;E: Design and the Implementation of trainees/firms surveys </t>
  </si>
  <si>
    <t>M&amp;E</t>
  </si>
  <si>
    <t>Digital GSS Specialist</t>
  </si>
  <si>
    <t>2.2.B2</t>
  </si>
  <si>
    <t>Digital Management System - Licenses</t>
  </si>
  <si>
    <t>Licenses</t>
  </si>
  <si>
    <t>Digital Management System</t>
  </si>
  <si>
    <t>At least 10-15 procurement processes of an estimate of $150,000 to $100,000 each</t>
  </si>
  <si>
    <t>More than 10 different procurement processes of an estimate of US$50,000 each</t>
  </si>
  <si>
    <t>Digital Management System Specialist</t>
  </si>
  <si>
    <t>2.2.A3</t>
  </si>
  <si>
    <t>Entrepreneurial Accelerator Programme</t>
  </si>
  <si>
    <t>Consultancy to design the programme (competition) and execution</t>
  </si>
  <si>
    <t>2.3.2.i</t>
  </si>
  <si>
    <t>Entrepreneurial Accelerator Programme events &amp; workshops</t>
  </si>
  <si>
    <t xml:space="preserve">Workshops and events </t>
  </si>
  <si>
    <t>2.3.2.iii</t>
  </si>
  <si>
    <t>At least 4 procurement processes</t>
  </si>
  <si>
    <t>2.2.2.i</t>
  </si>
  <si>
    <t>Consultancy to design GSS strategy</t>
  </si>
  <si>
    <t>Consultancy to design the branding campaign</t>
  </si>
  <si>
    <t>Individual consultant to manage GSS Digitization (5 years)</t>
  </si>
  <si>
    <t>Individual consultant to manage Digital management system (4 years)</t>
  </si>
  <si>
    <t>Awards for Accelerator Programme</t>
  </si>
  <si>
    <t>Other (contingencies, audits)</t>
  </si>
  <si>
    <t>Component 1</t>
  </si>
  <si>
    <t>Component 2</t>
  </si>
  <si>
    <t>Procurement Component 2</t>
  </si>
  <si>
    <t>Procurement Component 1</t>
  </si>
  <si>
    <t>At least 10 different procurement processes each one for an estimate of US$50,000 or less</t>
  </si>
  <si>
    <r>
      <t xml:space="preserve">Transfer to </t>
    </r>
    <r>
      <rPr>
        <b/>
        <sz val="10"/>
        <rFont val="Calibri"/>
        <family val="2"/>
        <scheme val="minor"/>
      </rPr>
      <t>NCTVET</t>
    </r>
    <r>
      <rPr>
        <sz val="10"/>
        <rFont val="Calibri"/>
        <family val="2"/>
        <scheme val="minor"/>
      </rPr>
      <t xml:space="preserve"> (Heart-Trust/NTA) to establish  training providers’ quality performance</t>
    </r>
  </si>
  <si>
    <r>
      <t xml:space="preserve">Transfer to </t>
    </r>
    <r>
      <rPr>
        <b/>
        <sz val="10"/>
        <rFont val="Calibri"/>
        <family val="2"/>
        <scheme val="minor"/>
      </rPr>
      <t>NCTVET</t>
    </r>
    <r>
      <rPr>
        <sz val="10"/>
        <rFont val="Calibri"/>
        <family val="2"/>
        <scheme val="minor"/>
      </rPr>
      <t xml:space="preserve"> (Heart-Trust/NTA) to apply </t>
    </r>
    <r>
      <rPr>
        <b/>
        <sz val="10"/>
        <rFont val="Calibri"/>
        <family val="2"/>
        <scheme val="minor"/>
      </rPr>
      <t>psychometric tests</t>
    </r>
  </si>
  <si>
    <r>
      <t xml:space="preserve">Transfer to </t>
    </r>
    <r>
      <rPr>
        <b/>
        <sz val="10"/>
        <rFont val="Calibri"/>
        <family val="2"/>
        <scheme val="minor"/>
      </rPr>
      <t>NCTVET</t>
    </r>
    <r>
      <rPr>
        <sz val="10"/>
        <rFont val="Calibri"/>
        <family val="2"/>
        <scheme val="minor"/>
      </rPr>
      <t xml:space="preserve"> (Heart-Trust/NTA) to implement mechanisms to collect feedback from employers</t>
    </r>
  </si>
  <si>
    <r>
      <t xml:space="preserve">Transfer to </t>
    </r>
    <r>
      <rPr>
        <b/>
        <sz val="10"/>
        <rFont val="Calibri"/>
        <family val="2"/>
        <scheme val="minor"/>
      </rPr>
      <t>VTDI</t>
    </r>
    <r>
      <rPr>
        <sz val="10"/>
        <rFont val="Calibri"/>
        <family val="2"/>
        <scheme val="minor"/>
      </rPr>
      <t xml:space="preserve"> to deliver system's instructor training. 2 cylces: YR2 and YR4.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</si>
</sst>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[$USD]\ #,##0.00"/>
    <numFmt numFmtId="165" formatCode="_(* #,##0_);_(* \(#,##0\);_(* &quot;-&quot;??_);_(@_)"/>
  </numFmts>
  <fonts count="4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b/>
      <sz val="10"/>
      <color indexed="10"/>
      <name val="Calibri"/>
      <family val="2"/>
    </font>
    <font>
      <sz val="11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i/>
      <sz val="1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 tint="0.499984740745262"/>
      <name val="Calibri"/>
      <family val="2"/>
      <scheme val="minor"/>
    </font>
    <font>
      <b/>
      <sz val="10"/>
      <color theme="1" tint="0.499984740745262"/>
      <name val="Calibri"/>
      <family val="2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33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3" borderId="7" applyNumberFormat="0" applyFont="0" applyAlignment="0" applyProtection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43" fontId="31" fillId="0" borderId="0" applyFont="0" applyFill="0" applyBorder="0" applyAlignment="0" applyProtection="0"/>
    <xf numFmtId="9" fontId="31" fillId="0" borderId="0" applyFont="0" applyFill="0" applyBorder="0" applyAlignment="0" applyProtection="0"/>
  </cellStyleXfs>
  <cellXfs count="160">
    <xf numFmtId="0" fontId="0" fillId="0" borderId="0" xfId="0"/>
    <xf numFmtId="0" fontId="20" fillId="0" borderId="33" xfId="38" applyFont="1" applyFill="1" applyBorder="1" applyAlignment="1">
      <alignment vertical="center" wrapText="1"/>
    </xf>
    <xf numFmtId="0" fontId="1" fillId="0" borderId="0" xfId="1"/>
    <xf numFmtId="0" fontId="21" fillId="24" borderId="32" xfId="38" applyFont="1" applyFill="1" applyBorder="1" applyAlignment="1">
      <alignment horizontal="left" vertical="center" wrapText="1"/>
    </xf>
    <xf numFmtId="0" fontId="2" fillId="0" borderId="0" xfId="38"/>
    <xf numFmtId="0" fontId="0" fillId="0" borderId="0" xfId="0"/>
    <xf numFmtId="0" fontId="20" fillId="0" borderId="17" xfId="38" applyFont="1" applyFill="1" applyBorder="1" applyAlignment="1">
      <alignment vertical="center" wrapText="1"/>
    </xf>
    <xf numFmtId="0" fontId="20" fillId="0" borderId="10" xfId="38" applyFont="1" applyFill="1" applyBorder="1" applyAlignment="1">
      <alignment vertical="center" wrapText="1"/>
    </xf>
    <xf numFmtId="0" fontId="20" fillId="0" borderId="14" xfId="38" applyFont="1" applyFill="1" applyBorder="1" applyAlignment="1">
      <alignment vertical="center" wrapText="1"/>
    </xf>
    <xf numFmtId="0" fontId="20" fillId="0" borderId="18" xfId="38" applyFont="1" applyFill="1" applyBorder="1" applyAlignment="1">
      <alignment vertical="center" wrapText="1"/>
    </xf>
    <xf numFmtId="0" fontId="20" fillId="0" borderId="15" xfId="38" applyFont="1" applyFill="1" applyBorder="1" applyAlignment="1">
      <alignment vertical="center" wrapText="1"/>
    </xf>
    <xf numFmtId="0" fontId="20" fillId="0" borderId="16" xfId="38" applyFont="1" applyFill="1" applyBorder="1" applyAlignment="1">
      <alignment vertical="center" wrapText="1"/>
    </xf>
    <xf numFmtId="0" fontId="20" fillId="0" borderId="10" xfId="1" applyFont="1" applyFill="1" applyBorder="1" applyAlignment="1">
      <alignment vertical="center" wrapText="1"/>
    </xf>
    <xf numFmtId="0" fontId="1" fillId="0" borderId="0" xfId="1"/>
    <xf numFmtId="0" fontId="20" fillId="0" borderId="10" xfId="1" applyFont="1" applyBorder="1" applyAlignment="1">
      <alignment vertical="center"/>
    </xf>
    <xf numFmtId="0" fontId="20" fillId="0" borderId="14" xfId="1" applyFont="1" applyBorder="1" applyAlignment="1">
      <alignment vertical="center"/>
    </xf>
    <xf numFmtId="0" fontId="20" fillId="0" borderId="15" xfId="1" applyFont="1" applyBorder="1" applyAlignment="1">
      <alignment vertical="center"/>
    </xf>
    <xf numFmtId="0" fontId="20" fillId="0" borderId="16" xfId="1" applyFont="1" applyBorder="1" applyAlignment="1">
      <alignment vertical="center"/>
    </xf>
    <xf numFmtId="0" fontId="20" fillId="0" borderId="0" xfId="1" applyFont="1" applyAlignment="1">
      <alignment vertical="center"/>
    </xf>
    <xf numFmtId="0" fontId="1" fillId="0" borderId="0" xfId="1"/>
    <xf numFmtId="0" fontId="20" fillId="0" borderId="10" xfId="1" applyFont="1" applyFill="1" applyBorder="1" applyAlignment="1">
      <alignment vertical="center" wrapText="1"/>
    </xf>
    <xf numFmtId="0" fontId="20" fillId="0" borderId="27" xfId="1" applyFont="1" applyFill="1" applyBorder="1" applyAlignment="1">
      <alignment horizontal="left" vertical="center" wrapText="1"/>
    </xf>
    <xf numFmtId="0" fontId="27" fillId="24" borderId="11" xfId="119" applyFont="1" applyFill="1" applyBorder="1" applyAlignment="1">
      <alignment horizontal="center" vertical="center"/>
    </xf>
    <xf numFmtId="0" fontId="27" fillId="24" borderId="12" xfId="119" applyFont="1" applyFill="1" applyBorder="1" applyAlignment="1">
      <alignment horizontal="center" vertical="center"/>
    </xf>
    <xf numFmtId="0" fontId="27" fillId="24" borderId="13" xfId="119" applyFont="1" applyFill="1" applyBorder="1" applyAlignment="1">
      <alignment horizontal="center" vertical="center" wrapText="1"/>
    </xf>
    <xf numFmtId="0" fontId="28" fillId="24" borderId="24" xfId="119" applyFont="1" applyFill="1" applyBorder="1" applyAlignment="1">
      <alignment horizontal="center" vertical="center"/>
    </xf>
    <xf numFmtId="0" fontId="28" fillId="24" borderId="25" xfId="119" applyFont="1" applyFill="1" applyBorder="1" applyAlignment="1">
      <alignment horizontal="center" vertical="center"/>
    </xf>
    <xf numFmtId="0" fontId="20" fillId="0" borderId="14" xfId="119" applyFont="1" applyBorder="1" applyAlignment="1">
      <alignment vertical="center"/>
    </xf>
    <xf numFmtId="0" fontId="21" fillId="24" borderId="17" xfId="1" applyFont="1" applyFill="1" applyBorder="1" applyAlignment="1">
      <alignment horizontal="center" vertical="center" wrapText="1"/>
    </xf>
    <xf numFmtId="0" fontId="21" fillId="24" borderId="10" xfId="1" applyFont="1" applyFill="1" applyBorder="1" applyAlignment="1">
      <alignment horizontal="center" vertical="center" wrapText="1"/>
    </xf>
    <xf numFmtId="0" fontId="21" fillId="24" borderId="14" xfId="1" applyFont="1" applyFill="1" applyBorder="1" applyAlignment="1">
      <alignment horizontal="center" vertical="center" wrapText="1"/>
    </xf>
    <xf numFmtId="0" fontId="29" fillId="0" borderId="18" xfId="1" applyFont="1" applyFill="1" applyBorder="1" applyAlignment="1">
      <alignment horizontal="left" vertical="center" wrapText="1"/>
    </xf>
    <xf numFmtId="0" fontId="29" fillId="0" borderId="35" xfId="1" applyFont="1" applyFill="1" applyBorder="1" applyAlignment="1">
      <alignment horizontal="left" vertical="center" wrapText="1"/>
    </xf>
    <xf numFmtId="0" fontId="20" fillId="0" borderId="0" xfId="1" applyFont="1" applyFill="1" applyBorder="1" applyAlignment="1">
      <alignment horizontal="left" vertical="center" wrapText="1"/>
    </xf>
    <xf numFmtId="0" fontId="20" fillId="0" borderId="17" xfId="1" applyFont="1" applyBorder="1" applyAlignment="1" applyProtection="1"/>
    <xf numFmtId="164" fontId="20" fillId="0" borderId="10" xfId="1" applyNumberFormat="1" applyFont="1" applyFill="1" applyBorder="1" applyAlignment="1">
      <alignment horizontal="right" vertical="center" wrapText="1"/>
    </xf>
    <xf numFmtId="0" fontId="20" fillId="0" borderId="17" xfId="1" applyFont="1" applyFill="1" applyBorder="1" applyAlignment="1" applyProtection="1"/>
    <xf numFmtId="164" fontId="21" fillId="24" borderId="10" xfId="1" applyNumberFormat="1" applyFont="1" applyFill="1" applyBorder="1" applyAlignment="1">
      <alignment horizontal="right" vertical="center" wrapText="1"/>
    </xf>
    <xf numFmtId="0" fontId="21" fillId="24" borderId="17" xfId="1" applyFont="1" applyFill="1" applyBorder="1" applyAlignment="1">
      <alignment horizontal="center" vertical="center" wrapText="1"/>
    </xf>
    <xf numFmtId="0" fontId="21" fillId="24" borderId="10" xfId="1" applyFont="1" applyFill="1" applyBorder="1" applyAlignment="1">
      <alignment horizontal="center" vertical="center" wrapText="1"/>
    </xf>
    <xf numFmtId="0" fontId="21" fillId="24" borderId="14" xfId="1" applyFont="1" applyFill="1" applyBorder="1" applyAlignment="1">
      <alignment horizontal="center" vertical="center" wrapText="1"/>
    </xf>
    <xf numFmtId="164" fontId="20" fillId="0" borderId="10" xfId="1" applyNumberFormat="1" applyFont="1" applyFill="1" applyBorder="1" applyAlignment="1">
      <alignment horizontal="right" vertical="center" wrapText="1"/>
    </xf>
    <xf numFmtId="164" fontId="21" fillId="24" borderId="10" xfId="1" applyNumberFormat="1" applyFont="1" applyFill="1" applyBorder="1" applyAlignment="1">
      <alignment horizontal="right" vertical="center" wrapText="1"/>
    </xf>
    <xf numFmtId="0" fontId="22" fillId="24" borderId="10" xfId="38" applyFont="1" applyFill="1" applyBorder="1" applyAlignment="1">
      <alignment horizontal="center" vertical="center" wrapText="1"/>
    </xf>
    <xf numFmtId="0" fontId="20" fillId="0" borderId="0" xfId="1" applyFont="1" applyBorder="1"/>
    <xf numFmtId="0" fontId="20" fillId="0" borderId="0" xfId="1" applyFont="1" applyFill="1" applyBorder="1" applyAlignment="1">
      <alignment vertical="center" wrapText="1"/>
    </xf>
    <xf numFmtId="0" fontId="31" fillId="0" borderId="0" xfId="0" applyFont="1" applyBorder="1"/>
    <xf numFmtId="0" fontId="22" fillId="24" borderId="10" xfId="38" applyFont="1" applyFill="1" applyBorder="1" applyAlignment="1">
      <alignment horizontal="center" vertical="center" wrapText="1"/>
    </xf>
    <xf numFmtId="0" fontId="22" fillId="24" borderId="20" xfId="38" applyFont="1" applyFill="1" applyBorder="1" applyAlignment="1">
      <alignment horizontal="center" vertical="center" wrapText="1"/>
    </xf>
    <xf numFmtId="0" fontId="20" fillId="0" borderId="10" xfId="1" applyFont="1" applyBorder="1" applyAlignment="1">
      <alignment horizontal="center" vertical="center"/>
    </xf>
    <xf numFmtId="0" fontId="29" fillId="0" borderId="14" xfId="1" applyFont="1" applyBorder="1" applyAlignment="1">
      <alignment horizontal="center" vertical="center"/>
    </xf>
    <xf numFmtId="0" fontId="20" fillId="0" borderId="14" xfId="119" applyFont="1" applyBorder="1" applyAlignment="1">
      <alignment vertical="center" wrapText="1"/>
    </xf>
    <xf numFmtId="0" fontId="29" fillId="0" borderId="0" xfId="119" applyFont="1"/>
    <xf numFmtId="17" fontId="20" fillId="0" borderId="15" xfId="1" applyNumberFormat="1" applyFont="1" applyFill="1" applyBorder="1" applyAlignment="1">
      <alignment horizontal="center" vertical="center" wrapText="1"/>
    </xf>
    <xf numFmtId="17" fontId="20" fillId="0" borderId="16" xfId="1" applyNumberFormat="1" applyFont="1" applyFill="1" applyBorder="1" applyAlignment="1">
      <alignment horizontal="center" vertical="center" wrapText="1"/>
    </xf>
    <xf numFmtId="0" fontId="20" fillId="0" borderId="29" xfId="38" applyFont="1" applyFill="1" applyBorder="1" applyAlignment="1">
      <alignment vertical="center" wrapText="1"/>
    </xf>
    <xf numFmtId="0" fontId="20" fillId="0" borderId="20" xfId="38" applyFont="1" applyFill="1" applyBorder="1" applyAlignment="1">
      <alignment vertical="center" wrapText="1"/>
    </xf>
    <xf numFmtId="0" fontId="20" fillId="0" borderId="15" xfId="38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0" fillId="0" borderId="10" xfId="38" applyFont="1" applyFill="1" applyBorder="1" applyAlignment="1">
      <alignment horizontal="center" vertical="center" wrapText="1"/>
    </xf>
    <xf numFmtId="0" fontId="20" fillId="0" borderId="20" xfId="38" applyFont="1" applyFill="1" applyBorder="1" applyAlignment="1">
      <alignment horizontal="center" vertical="center" wrapText="1"/>
    </xf>
    <xf numFmtId="43" fontId="22" fillId="24" borderId="20" xfId="131" applyFont="1" applyFill="1" applyBorder="1" applyAlignment="1">
      <alignment horizontal="center" vertical="center" wrapText="1"/>
    </xf>
    <xf numFmtId="43" fontId="20" fillId="0" borderId="15" xfId="131" applyFont="1" applyFill="1" applyBorder="1" applyAlignment="1">
      <alignment vertical="center" wrapText="1"/>
    </xf>
    <xf numFmtId="43" fontId="0" fillId="0" borderId="0" xfId="131" applyFont="1"/>
    <xf numFmtId="43" fontId="20" fillId="0" borderId="10" xfId="131" applyFont="1" applyFill="1" applyBorder="1" applyAlignment="1">
      <alignment vertical="center" wrapText="1"/>
    </xf>
    <xf numFmtId="43" fontId="22" fillId="24" borderId="10" xfId="131" applyFont="1" applyFill="1" applyBorder="1" applyAlignment="1">
      <alignment horizontal="center" vertical="center" wrapText="1"/>
    </xf>
    <xf numFmtId="43" fontId="20" fillId="0" borderId="20" xfId="131" applyFont="1" applyFill="1" applyBorder="1" applyAlignment="1">
      <alignment vertical="center" wrapText="1"/>
    </xf>
    <xf numFmtId="43" fontId="20" fillId="0" borderId="10" xfId="131" applyFont="1" applyFill="1" applyBorder="1" applyAlignment="1">
      <alignment horizontal="center" vertical="center" wrapText="1"/>
    </xf>
    <xf numFmtId="9" fontId="20" fillId="0" borderId="15" xfId="132" applyFont="1" applyFill="1" applyBorder="1" applyAlignment="1">
      <alignment vertical="center" wrapText="1"/>
    </xf>
    <xf numFmtId="9" fontId="20" fillId="0" borderId="10" xfId="132" applyFont="1" applyFill="1" applyBorder="1" applyAlignment="1">
      <alignment vertical="center" wrapText="1"/>
    </xf>
    <xf numFmtId="9" fontId="20" fillId="0" borderId="20" xfId="132" applyFont="1" applyFill="1" applyBorder="1" applyAlignment="1">
      <alignment vertical="center" wrapText="1"/>
    </xf>
    <xf numFmtId="43" fontId="20" fillId="0" borderId="15" xfId="131" applyFont="1" applyFill="1" applyBorder="1" applyAlignment="1">
      <alignment horizontal="center" vertical="center" wrapText="1"/>
    </xf>
    <xf numFmtId="9" fontId="20" fillId="0" borderId="10" xfId="132" applyFont="1" applyFill="1" applyBorder="1" applyAlignment="1">
      <alignment horizontal="center" vertical="center" wrapText="1"/>
    </xf>
    <xf numFmtId="9" fontId="20" fillId="0" borderId="15" xfId="132" applyFont="1" applyFill="1" applyBorder="1" applyAlignment="1">
      <alignment horizontal="center" vertical="center" wrapText="1"/>
    </xf>
    <xf numFmtId="165" fontId="20" fillId="0" borderId="10" xfId="131" applyNumberFormat="1" applyFont="1" applyFill="1" applyBorder="1" applyAlignment="1">
      <alignment horizontal="center" vertical="center" wrapText="1"/>
    </xf>
    <xf numFmtId="0" fontId="29" fillId="0" borderId="17" xfId="1" applyFont="1" applyFill="1" applyBorder="1" applyAlignment="1" applyProtection="1"/>
    <xf numFmtId="164" fontId="29" fillId="0" borderId="10" xfId="1" applyNumberFormat="1" applyFont="1" applyFill="1" applyBorder="1" applyAlignment="1">
      <alignment horizontal="right" vertical="center" wrapText="1"/>
    </xf>
    <xf numFmtId="43" fontId="20" fillId="0" borderId="20" xfId="131" applyFont="1" applyFill="1" applyBorder="1" applyAlignment="1">
      <alignment horizontal="center" vertical="center" wrapText="1"/>
    </xf>
    <xf numFmtId="165" fontId="20" fillId="0" borderId="20" xfId="131" applyNumberFormat="1" applyFont="1" applyFill="1" applyBorder="1" applyAlignment="1">
      <alignment horizontal="center" vertical="center" wrapText="1"/>
    </xf>
    <xf numFmtId="0" fontId="20" fillId="0" borderId="39" xfId="38" applyFont="1" applyFill="1" applyBorder="1" applyAlignment="1">
      <alignment vertical="center" wrapText="1"/>
    </xf>
    <xf numFmtId="0" fontId="22" fillId="24" borderId="20" xfId="38" applyFont="1" applyFill="1" applyBorder="1" applyAlignment="1">
      <alignment horizontal="center" vertical="center" wrapText="1"/>
    </xf>
    <xf numFmtId="0" fontId="20" fillId="0" borderId="35" xfId="38" applyFont="1" applyFill="1" applyBorder="1" applyAlignment="1">
      <alignment vertical="center" wrapText="1"/>
    </xf>
    <xf numFmtId="0" fontId="1" fillId="0" borderId="0" xfId="38" applyFont="1"/>
    <xf numFmtId="0" fontId="29" fillId="0" borderId="17" xfId="1" applyFont="1" applyBorder="1" applyAlignment="1" applyProtection="1"/>
    <xf numFmtId="0" fontId="29" fillId="0" borderId="23" xfId="1" applyFont="1" applyFill="1" applyBorder="1" applyAlignment="1" applyProtection="1"/>
    <xf numFmtId="0" fontId="29" fillId="0" borderId="27" xfId="1" applyFont="1" applyBorder="1" applyAlignment="1" applyProtection="1"/>
    <xf numFmtId="43" fontId="22" fillId="25" borderId="10" xfId="131" applyFont="1" applyFill="1" applyBorder="1" applyAlignment="1">
      <alignment horizontal="center" vertical="center" wrapText="1"/>
    </xf>
    <xf numFmtId="0" fontId="22" fillId="25" borderId="10" xfId="38" applyFont="1" applyFill="1" applyBorder="1" applyAlignment="1">
      <alignment horizontal="center" vertical="center" wrapText="1"/>
    </xf>
    <xf numFmtId="0" fontId="22" fillId="25" borderId="14" xfId="38" applyFont="1" applyFill="1" applyBorder="1" applyAlignment="1">
      <alignment horizontal="center" vertical="center" wrapText="1"/>
    </xf>
    <xf numFmtId="43" fontId="36" fillId="25" borderId="10" xfId="131" applyFont="1" applyFill="1" applyBorder="1" applyAlignment="1">
      <alignment horizontal="center" vertical="center" wrapText="1"/>
    </xf>
    <xf numFmtId="43" fontId="35" fillId="25" borderId="10" xfId="131" applyFont="1" applyFill="1" applyBorder="1" applyAlignment="1">
      <alignment horizontal="center" vertical="center" wrapText="1"/>
    </xf>
    <xf numFmtId="0" fontId="22" fillId="25" borderId="26" xfId="38" applyFont="1" applyFill="1" applyBorder="1" applyAlignment="1">
      <alignment horizontal="center" vertical="center" wrapText="1"/>
    </xf>
    <xf numFmtId="0" fontId="22" fillId="25" borderId="33" xfId="38" applyFont="1" applyFill="1" applyBorder="1" applyAlignment="1">
      <alignment horizontal="center" vertical="center" wrapText="1"/>
    </xf>
    <xf numFmtId="43" fontId="35" fillId="25" borderId="10" xfId="38" applyNumberFormat="1" applyFont="1" applyFill="1" applyBorder="1" applyAlignment="1">
      <alignment horizontal="center" vertical="center" wrapText="1"/>
    </xf>
    <xf numFmtId="0" fontId="20" fillId="25" borderId="29" xfId="38" applyFont="1" applyFill="1" applyBorder="1" applyAlignment="1">
      <alignment vertical="center" wrapText="1"/>
    </xf>
    <xf numFmtId="0" fontId="29" fillId="25" borderId="20" xfId="38" applyFont="1" applyFill="1" applyBorder="1" applyAlignment="1">
      <alignment vertical="center" wrapText="1"/>
    </xf>
    <xf numFmtId="0" fontId="20" fillId="25" borderId="20" xfId="38" applyFont="1" applyFill="1" applyBorder="1" applyAlignment="1">
      <alignment vertical="center" wrapText="1"/>
    </xf>
    <xf numFmtId="9" fontId="20" fillId="25" borderId="20" xfId="132" applyFont="1" applyFill="1" applyBorder="1" applyAlignment="1">
      <alignment vertical="center" wrapText="1"/>
    </xf>
    <xf numFmtId="165" fontId="20" fillId="25" borderId="20" xfId="131" applyNumberFormat="1" applyFont="1" applyFill="1" applyBorder="1" applyAlignment="1">
      <alignment horizontal="center" vertical="center" wrapText="1"/>
    </xf>
    <xf numFmtId="0" fontId="20" fillId="25" borderId="39" xfId="38" applyFont="1" applyFill="1" applyBorder="1" applyAlignment="1">
      <alignment vertical="center" wrapText="1"/>
    </xf>
    <xf numFmtId="0" fontId="20" fillId="25" borderId="18" xfId="38" applyFont="1" applyFill="1" applyBorder="1" applyAlignment="1">
      <alignment vertical="center" wrapText="1"/>
    </xf>
    <xf numFmtId="0" fontId="29" fillId="25" borderId="15" xfId="38" applyFont="1" applyFill="1" applyBorder="1" applyAlignment="1">
      <alignment vertical="center" wrapText="1"/>
    </xf>
    <xf numFmtId="0" fontId="20" fillId="25" borderId="15" xfId="38" applyFont="1" applyFill="1" applyBorder="1" applyAlignment="1">
      <alignment vertical="center" wrapText="1"/>
    </xf>
    <xf numFmtId="9" fontId="20" fillId="25" borderId="15" xfId="132" applyFont="1" applyFill="1" applyBorder="1" applyAlignment="1">
      <alignment vertical="center" wrapText="1"/>
    </xf>
    <xf numFmtId="165" fontId="20" fillId="25" borderId="15" xfId="131" applyNumberFormat="1" applyFont="1" applyFill="1" applyBorder="1" applyAlignment="1">
      <alignment horizontal="center" vertical="center" wrapText="1"/>
    </xf>
    <xf numFmtId="0" fontId="20" fillId="25" borderId="16" xfId="38" applyFont="1" applyFill="1" applyBorder="1" applyAlignment="1">
      <alignment vertical="center" wrapText="1"/>
    </xf>
    <xf numFmtId="0" fontId="29" fillId="25" borderId="20" xfId="38" applyFont="1" applyFill="1" applyBorder="1" applyAlignment="1">
      <alignment horizontal="center" vertical="center" wrapText="1"/>
    </xf>
    <xf numFmtId="43" fontId="29" fillId="25" borderId="20" xfId="131" applyFont="1" applyFill="1" applyBorder="1" applyAlignment="1">
      <alignment horizontal="center" vertical="center" wrapText="1"/>
    </xf>
    <xf numFmtId="0" fontId="29" fillId="25" borderId="15" xfId="38" applyFont="1" applyFill="1" applyBorder="1" applyAlignment="1">
      <alignment horizontal="center" vertical="center" wrapText="1"/>
    </xf>
    <xf numFmtId="43" fontId="29" fillId="25" borderId="15" xfId="131" applyFont="1" applyFill="1" applyBorder="1" applyAlignment="1">
      <alignment horizontal="center" vertical="center" wrapText="1"/>
    </xf>
    <xf numFmtId="0" fontId="38" fillId="0" borderId="17" xfId="1" applyFont="1" applyBorder="1" applyAlignment="1" applyProtection="1"/>
    <xf numFmtId="164" fontId="38" fillId="0" borderId="10" xfId="1" applyNumberFormat="1" applyFont="1" applyFill="1" applyBorder="1" applyAlignment="1">
      <alignment horizontal="right" vertical="center" wrapText="1"/>
    </xf>
    <xf numFmtId="164" fontId="39" fillId="0" borderId="10" xfId="1" applyNumberFormat="1" applyFont="1" applyFill="1" applyBorder="1" applyAlignment="1">
      <alignment horizontal="right" vertical="center" wrapText="1"/>
    </xf>
    <xf numFmtId="0" fontId="34" fillId="25" borderId="17" xfId="1" applyFont="1" applyFill="1" applyBorder="1" applyAlignment="1" applyProtection="1"/>
    <xf numFmtId="164" fontId="34" fillId="25" borderId="10" xfId="1" applyNumberFormat="1" applyFont="1" applyFill="1" applyBorder="1" applyAlignment="1">
      <alignment horizontal="right" vertical="center" wrapText="1"/>
    </xf>
    <xf numFmtId="0" fontId="34" fillId="25" borderId="23" xfId="1" applyFont="1" applyFill="1" applyBorder="1" applyAlignment="1" applyProtection="1"/>
    <xf numFmtId="0" fontId="0" fillId="0" borderId="0" xfId="0" applyFill="1"/>
    <xf numFmtId="0" fontId="20" fillId="0" borderId="34" xfId="38" applyFont="1" applyFill="1" applyBorder="1" applyAlignment="1">
      <alignment vertical="center" wrapText="1"/>
    </xf>
    <xf numFmtId="0" fontId="20" fillId="0" borderId="29" xfId="1" applyFont="1" applyBorder="1" applyAlignment="1">
      <alignment horizontal="center" vertical="center"/>
    </xf>
    <xf numFmtId="0" fontId="20" fillId="0" borderId="30" xfId="1" applyFont="1" applyBorder="1" applyAlignment="1">
      <alignment horizontal="center" vertical="center"/>
    </xf>
    <xf numFmtId="0" fontId="20" fillId="0" borderId="31" xfId="1" applyFont="1" applyBorder="1" applyAlignment="1">
      <alignment horizontal="center" vertical="center"/>
    </xf>
    <xf numFmtId="0" fontId="24" fillId="0" borderId="0" xfId="119" applyFont="1" applyAlignment="1">
      <alignment horizontal="left" vertical="center" wrapText="1"/>
    </xf>
    <xf numFmtId="0" fontId="20" fillId="0" borderId="0" xfId="119" applyFont="1" applyAlignment="1">
      <alignment horizontal="left" vertical="center" wrapText="1"/>
    </xf>
    <xf numFmtId="0" fontId="20" fillId="0" borderId="17" xfId="119" applyFont="1" applyBorder="1" applyAlignment="1">
      <alignment horizontal="center" vertical="center"/>
    </xf>
    <xf numFmtId="0" fontId="20" fillId="0" borderId="29" xfId="119" applyFont="1" applyBorder="1" applyAlignment="1">
      <alignment horizontal="center" vertical="center"/>
    </xf>
    <xf numFmtId="0" fontId="20" fillId="0" borderId="18" xfId="119" applyFont="1" applyBorder="1" applyAlignment="1">
      <alignment horizontal="center" vertical="center"/>
    </xf>
    <xf numFmtId="0" fontId="20" fillId="0" borderId="0" xfId="117" applyFont="1" applyAlignment="1">
      <alignment horizontal="left" vertical="center" wrapText="1"/>
    </xf>
    <xf numFmtId="0" fontId="21" fillId="24" borderId="11" xfId="1" applyFont="1" applyFill="1" applyBorder="1" applyAlignment="1">
      <alignment horizontal="center" vertical="center" wrapText="1"/>
    </xf>
    <xf numFmtId="0" fontId="21" fillId="24" borderId="12" xfId="1" applyFont="1" applyFill="1" applyBorder="1" applyAlignment="1">
      <alignment horizontal="center" vertical="center" wrapText="1"/>
    </xf>
    <xf numFmtId="0" fontId="21" fillId="24" borderId="13" xfId="1" applyFont="1" applyFill="1" applyBorder="1" applyAlignment="1">
      <alignment horizontal="center" vertical="center" wrapText="1"/>
    </xf>
    <xf numFmtId="0" fontId="30" fillId="0" borderId="20" xfId="1" applyFont="1" applyFill="1" applyBorder="1" applyAlignment="1">
      <alignment horizontal="center" vertical="center" wrapText="1"/>
    </xf>
    <xf numFmtId="0" fontId="21" fillId="24" borderId="36" xfId="1" applyFont="1" applyFill="1" applyBorder="1" applyAlignment="1">
      <alignment horizontal="center" vertical="center" wrapText="1"/>
    </xf>
    <xf numFmtId="0" fontId="21" fillId="24" borderId="37" xfId="1" applyFont="1" applyFill="1" applyBorder="1" applyAlignment="1">
      <alignment horizontal="center" vertical="center" wrapText="1"/>
    </xf>
    <xf numFmtId="0" fontId="21" fillId="24" borderId="32" xfId="1" applyFont="1" applyFill="1" applyBorder="1" applyAlignment="1">
      <alignment horizontal="center" vertical="center" wrapText="1"/>
    </xf>
    <xf numFmtId="0" fontId="32" fillId="0" borderId="38" xfId="1" applyFont="1" applyFill="1" applyBorder="1" applyAlignment="1">
      <alignment horizontal="center" vertical="center" wrapText="1"/>
    </xf>
    <xf numFmtId="0" fontId="32" fillId="0" borderId="34" xfId="1" applyFont="1" applyFill="1" applyBorder="1" applyAlignment="1">
      <alignment horizontal="center" vertical="center" wrapText="1"/>
    </xf>
    <xf numFmtId="0" fontId="29" fillId="0" borderId="0" xfId="1" applyFont="1" applyFill="1" applyBorder="1" applyAlignment="1">
      <alignment horizontal="center" vertical="center" wrapText="1"/>
    </xf>
    <xf numFmtId="0" fontId="22" fillId="24" borderId="14" xfId="38" applyFont="1" applyFill="1" applyBorder="1" applyAlignment="1">
      <alignment horizontal="center" vertical="center" wrapText="1"/>
    </xf>
    <xf numFmtId="0" fontId="22" fillId="24" borderId="10" xfId="38" applyFont="1" applyFill="1" applyBorder="1" applyAlignment="1">
      <alignment horizontal="center" vertical="center" wrapText="1"/>
    </xf>
    <xf numFmtId="0" fontId="22" fillId="24" borderId="20" xfId="38" applyFont="1" applyFill="1" applyBorder="1" applyAlignment="1">
      <alignment horizontal="center" vertical="center" wrapText="1"/>
    </xf>
    <xf numFmtId="0" fontId="22" fillId="24" borderId="19" xfId="38" applyFont="1" applyFill="1" applyBorder="1" applyAlignment="1">
      <alignment horizontal="center" vertical="center" wrapText="1"/>
    </xf>
    <xf numFmtId="0" fontId="22" fillId="24" borderId="26" xfId="38" applyFont="1" applyFill="1" applyBorder="1" applyAlignment="1">
      <alignment horizontal="center" vertical="center" wrapText="1"/>
    </xf>
    <xf numFmtId="0" fontId="22" fillId="24" borderId="28" xfId="38" applyFont="1" applyFill="1" applyBorder="1" applyAlignment="1">
      <alignment horizontal="center" vertical="center"/>
    </xf>
    <xf numFmtId="0" fontId="22" fillId="24" borderId="27" xfId="38" applyFont="1" applyFill="1" applyBorder="1" applyAlignment="1">
      <alignment horizontal="center" vertical="center"/>
    </xf>
    <xf numFmtId="0" fontId="23" fillId="0" borderId="21" xfId="1" applyFont="1" applyFill="1" applyBorder="1" applyAlignment="1">
      <alignment horizontal="left" vertical="center" wrapText="1"/>
    </xf>
    <xf numFmtId="0" fontId="23" fillId="0" borderId="22" xfId="1" applyFont="1" applyFill="1" applyBorder="1" applyAlignment="1">
      <alignment horizontal="left" vertical="center" wrapText="1"/>
    </xf>
    <xf numFmtId="0" fontId="23" fillId="0" borderId="23" xfId="1" applyFont="1" applyFill="1" applyBorder="1" applyAlignment="1">
      <alignment horizontal="left" vertical="center" wrapText="1"/>
    </xf>
    <xf numFmtId="0" fontId="21" fillId="24" borderId="11" xfId="38" applyFont="1" applyFill="1" applyBorder="1" applyAlignment="1">
      <alignment horizontal="left" vertical="center" wrapText="1"/>
    </xf>
    <xf numFmtId="0" fontId="21" fillId="24" borderId="12" xfId="38" applyFont="1" applyFill="1" applyBorder="1" applyAlignment="1">
      <alignment horizontal="left" vertical="center" wrapText="1"/>
    </xf>
    <xf numFmtId="0" fontId="21" fillId="24" borderId="13" xfId="38" applyFont="1" applyFill="1" applyBorder="1" applyAlignment="1">
      <alignment horizontal="left" vertical="center" wrapText="1"/>
    </xf>
    <xf numFmtId="0" fontId="22" fillId="24" borderId="17" xfId="38" applyFont="1" applyFill="1" applyBorder="1" applyAlignment="1">
      <alignment horizontal="center" vertical="center" wrapText="1"/>
    </xf>
    <xf numFmtId="0" fontId="22" fillId="24" borderId="29" xfId="38" applyFont="1" applyFill="1" applyBorder="1" applyAlignment="1">
      <alignment horizontal="center" vertical="center" wrapText="1"/>
    </xf>
    <xf numFmtId="0" fontId="22" fillId="24" borderId="39" xfId="38" applyFont="1" applyFill="1" applyBorder="1" applyAlignment="1">
      <alignment horizontal="center" vertical="center" wrapText="1"/>
    </xf>
    <xf numFmtId="0" fontId="35" fillId="25" borderId="40" xfId="38" applyFont="1" applyFill="1" applyBorder="1" applyAlignment="1">
      <alignment horizontal="center" vertical="center" wrapText="1"/>
    </xf>
    <xf numFmtId="0" fontId="35" fillId="25" borderId="28" xfId="38" applyFont="1" applyFill="1" applyBorder="1" applyAlignment="1">
      <alignment horizontal="center" vertical="center" wrapText="1"/>
    </xf>
    <xf numFmtId="0" fontId="35" fillId="25" borderId="27" xfId="38" applyFont="1" applyFill="1" applyBorder="1" applyAlignment="1">
      <alignment horizontal="center" vertical="center" wrapText="1"/>
    </xf>
    <xf numFmtId="43" fontId="22" fillId="24" borderId="10" xfId="131" applyFont="1" applyFill="1" applyBorder="1" applyAlignment="1">
      <alignment horizontal="center" vertical="center" wrapText="1"/>
    </xf>
    <xf numFmtId="43" fontId="22" fillId="24" borderId="20" xfId="131" applyFont="1" applyFill="1" applyBorder="1" applyAlignment="1">
      <alignment horizontal="center" vertical="center" wrapText="1"/>
    </xf>
    <xf numFmtId="0" fontId="37" fillId="25" borderId="17" xfId="38" applyFont="1" applyFill="1" applyBorder="1" applyAlignment="1">
      <alignment horizontal="center" vertical="center" wrapText="1"/>
    </xf>
    <xf numFmtId="0" fontId="37" fillId="25" borderId="10" xfId="38" applyFont="1" applyFill="1" applyBorder="1" applyAlignment="1">
      <alignment horizontal="center" vertical="center" wrapText="1"/>
    </xf>
  </cellXfs>
  <cellStyles count="133">
    <cellStyle name="20% - Accent1 2" xfId="2" xr:uid="{00000000-0005-0000-0000-000000000000}"/>
    <cellStyle name="20% - Accent1 3" xfId="44" xr:uid="{00000000-0005-0000-0000-000001000000}"/>
    <cellStyle name="20% - Accent1 4" xfId="45" xr:uid="{00000000-0005-0000-0000-000002000000}"/>
    <cellStyle name="20% - Accent2 2" xfId="3" xr:uid="{00000000-0005-0000-0000-000003000000}"/>
    <cellStyle name="20% - Accent2 3" xfId="46" xr:uid="{00000000-0005-0000-0000-000004000000}"/>
    <cellStyle name="20% - Accent2 4" xfId="47" xr:uid="{00000000-0005-0000-0000-000005000000}"/>
    <cellStyle name="20% - Accent3 2" xfId="4" xr:uid="{00000000-0005-0000-0000-000006000000}"/>
    <cellStyle name="20% - Accent3 3" xfId="48" xr:uid="{00000000-0005-0000-0000-000007000000}"/>
    <cellStyle name="20% - Accent3 4" xfId="49" xr:uid="{00000000-0005-0000-0000-000008000000}"/>
    <cellStyle name="20% - Accent4 2" xfId="5" xr:uid="{00000000-0005-0000-0000-000009000000}"/>
    <cellStyle name="20% - Accent4 3" xfId="50" xr:uid="{00000000-0005-0000-0000-00000A000000}"/>
    <cellStyle name="20% - Accent4 4" xfId="51" xr:uid="{00000000-0005-0000-0000-00000B000000}"/>
    <cellStyle name="20% - Accent5 2" xfId="6" xr:uid="{00000000-0005-0000-0000-00000C000000}"/>
    <cellStyle name="20% - Accent5 3" xfId="52" xr:uid="{00000000-0005-0000-0000-00000D000000}"/>
    <cellStyle name="20% - Accent5 4" xfId="53" xr:uid="{00000000-0005-0000-0000-00000E000000}"/>
    <cellStyle name="20% - Accent6 2" xfId="7" xr:uid="{00000000-0005-0000-0000-00000F000000}"/>
    <cellStyle name="20% - Accent6 3" xfId="54" xr:uid="{00000000-0005-0000-0000-000010000000}"/>
    <cellStyle name="20% - Accent6 4" xfId="55" xr:uid="{00000000-0005-0000-0000-000011000000}"/>
    <cellStyle name="40% - Accent1 2" xfId="8" xr:uid="{00000000-0005-0000-0000-000012000000}"/>
    <cellStyle name="40% - Accent1 3" xfId="56" xr:uid="{00000000-0005-0000-0000-000013000000}"/>
    <cellStyle name="40% - Accent1 4" xfId="57" xr:uid="{00000000-0005-0000-0000-000014000000}"/>
    <cellStyle name="40% - Accent2 2" xfId="9" xr:uid="{00000000-0005-0000-0000-000015000000}"/>
    <cellStyle name="40% - Accent2 3" xfId="58" xr:uid="{00000000-0005-0000-0000-000016000000}"/>
    <cellStyle name="40% - Accent2 4" xfId="59" xr:uid="{00000000-0005-0000-0000-000017000000}"/>
    <cellStyle name="40% - Accent3 2" xfId="10" xr:uid="{00000000-0005-0000-0000-000018000000}"/>
    <cellStyle name="40% - Accent3 3" xfId="60" xr:uid="{00000000-0005-0000-0000-000019000000}"/>
    <cellStyle name="40% - Accent3 4" xfId="61" xr:uid="{00000000-0005-0000-0000-00001A000000}"/>
    <cellStyle name="40% - Accent4 2" xfId="11" xr:uid="{00000000-0005-0000-0000-00001B000000}"/>
    <cellStyle name="40% - Accent4 3" xfId="62" xr:uid="{00000000-0005-0000-0000-00001C000000}"/>
    <cellStyle name="40% - Accent4 4" xfId="63" xr:uid="{00000000-0005-0000-0000-00001D000000}"/>
    <cellStyle name="40% - Accent5 2" xfId="12" xr:uid="{00000000-0005-0000-0000-00001E000000}"/>
    <cellStyle name="40% - Accent5 3" xfId="64" xr:uid="{00000000-0005-0000-0000-00001F000000}"/>
    <cellStyle name="40% - Accent5 4" xfId="65" xr:uid="{00000000-0005-0000-0000-000020000000}"/>
    <cellStyle name="40% - Accent6 2" xfId="13" xr:uid="{00000000-0005-0000-0000-000021000000}"/>
    <cellStyle name="40% - Accent6 3" xfId="66" xr:uid="{00000000-0005-0000-0000-000022000000}"/>
    <cellStyle name="40% - Accent6 4" xfId="67" xr:uid="{00000000-0005-0000-0000-000023000000}"/>
    <cellStyle name="60% - Accent1 2" xfId="14" xr:uid="{00000000-0005-0000-0000-000024000000}"/>
    <cellStyle name="60% - Accent1 3" xfId="68" xr:uid="{00000000-0005-0000-0000-000025000000}"/>
    <cellStyle name="60% - Accent1 4" xfId="69" xr:uid="{00000000-0005-0000-0000-000026000000}"/>
    <cellStyle name="60% - Accent2 2" xfId="15" xr:uid="{00000000-0005-0000-0000-000027000000}"/>
    <cellStyle name="60% - Accent2 3" xfId="70" xr:uid="{00000000-0005-0000-0000-000028000000}"/>
    <cellStyle name="60% - Accent2 4" xfId="71" xr:uid="{00000000-0005-0000-0000-000029000000}"/>
    <cellStyle name="60% - Accent3 2" xfId="16" xr:uid="{00000000-0005-0000-0000-00002A000000}"/>
    <cellStyle name="60% - Accent3 3" xfId="72" xr:uid="{00000000-0005-0000-0000-00002B000000}"/>
    <cellStyle name="60% - Accent3 4" xfId="73" xr:uid="{00000000-0005-0000-0000-00002C000000}"/>
    <cellStyle name="60% - Accent4 2" xfId="17" xr:uid="{00000000-0005-0000-0000-00002D000000}"/>
    <cellStyle name="60% - Accent4 3" xfId="74" xr:uid="{00000000-0005-0000-0000-00002E000000}"/>
    <cellStyle name="60% - Accent4 4" xfId="75" xr:uid="{00000000-0005-0000-0000-00002F000000}"/>
    <cellStyle name="60% - Accent5 2" xfId="18" xr:uid="{00000000-0005-0000-0000-000030000000}"/>
    <cellStyle name="60% - Accent5 3" xfId="76" xr:uid="{00000000-0005-0000-0000-000031000000}"/>
    <cellStyle name="60% - Accent5 4" xfId="77" xr:uid="{00000000-0005-0000-0000-000032000000}"/>
    <cellStyle name="60% - Accent6 2" xfId="19" xr:uid="{00000000-0005-0000-0000-000033000000}"/>
    <cellStyle name="60% - Accent6 3" xfId="78" xr:uid="{00000000-0005-0000-0000-000034000000}"/>
    <cellStyle name="60% - Accent6 4" xfId="79" xr:uid="{00000000-0005-0000-0000-000035000000}"/>
    <cellStyle name="Accent1 2" xfId="20" xr:uid="{00000000-0005-0000-0000-000036000000}"/>
    <cellStyle name="Accent1 3" xfId="80" xr:uid="{00000000-0005-0000-0000-000037000000}"/>
    <cellStyle name="Accent1 4" xfId="81" xr:uid="{00000000-0005-0000-0000-000038000000}"/>
    <cellStyle name="Accent2 2" xfId="21" xr:uid="{00000000-0005-0000-0000-000039000000}"/>
    <cellStyle name="Accent2 3" xfId="82" xr:uid="{00000000-0005-0000-0000-00003A000000}"/>
    <cellStyle name="Accent2 4" xfId="83" xr:uid="{00000000-0005-0000-0000-00003B000000}"/>
    <cellStyle name="Accent3 2" xfId="22" xr:uid="{00000000-0005-0000-0000-00003C000000}"/>
    <cellStyle name="Accent3 3" xfId="84" xr:uid="{00000000-0005-0000-0000-00003D000000}"/>
    <cellStyle name="Accent3 4" xfId="85" xr:uid="{00000000-0005-0000-0000-00003E000000}"/>
    <cellStyle name="Accent4 2" xfId="23" xr:uid="{00000000-0005-0000-0000-00003F000000}"/>
    <cellStyle name="Accent4 3" xfId="86" xr:uid="{00000000-0005-0000-0000-000040000000}"/>
    <cellStyle name="Accent4 4" xfId="87" xr:uid="{00000000-0005-0000-0000-000041000000}"/>
    <cellStyle name="Accent5 2" xfId="24" xr:uid="{00000000-0005-0000-0000-000042000000}"/>
    <cellStyle name="Accent5 3" xfId="88" xr:uid="{00000000-0005-0000-0000-000043000000}"/>
    <cellStyle name="Accent5 4" xfId="89" xr:uid="{00000000-0005-0000-0000-000044000000}"/>
    <cellStyle name="Accent6 2" xfId="25" xr:uid="{00000000-0005-0000-0000-000045000000}"/>
    <cellStyle name="Accent6 3" xfId="90" xr:uid="{00000000-0005-0000-0000-000046000000}"/>
    <cellStyle name="Accent6 4" xfId="91" xr:uid="{00000000-0005-0000-0000-000047000000}"/>
    <cellStyle name="Bad 2" xfId="26" xr:uid="{00000000-0005-0000-0000-000048000000}"/>
    <cellStyle name="Bad 3" xfId="92" xr:uid="{00000000-0005-0000-0000-000049000000}"/>
    <cellStyle name="Bad 4" xfId="93" xr:uid="{00000000-0005-0000-0000-00004A000000}"/>
    <cellStyle name="Calculation 2" xfId="27" xr:uid="{00000000-0005-0000-0000-00004B000000}"/>
    <cellStyle name="Calculation 3" xfId="94" xr:uid="{00000000-0005-0000-0000-00004C000000}"/>
    <cellStyle name="Calculation 4" xfId="95" xr:uid="{00000000-0005-0000-0000-00004D000000}"/>
    <cellStyle name="Check Cell 2" xfId="28" xr:uid="{00000000-0005-0000-0000-00004E000000}"/>
    <cellStyle name="Check Cell 3" xfId="96" xr:uid="{00000000-0005-0000-0000-00004F000000}"/>
    <cellStyle name="Check Cell 4" xfId="97" xr:uid="{00000000-0005-0000-0000-000050000000}"/>
    <cellStyle name="Comma" xfId="131" builtinId="3"/>
    <cellStyle name="Explanatory Text 2" xfId="29" xr:uid="{00000000-0005-0000-0000-000051000000}"/>
    <cellStyle name="Explanatory Text 3" xfId="98" xr:uid="{00000000-0005-0000-0000-000052000000}"/>
    <cellStyle name="Explanatory Text 4" xfId="99" xr:uid="{00000000-0005-0000-0000-000053000000}"/>
    <cellStyle name="Good 2" xfId="30" xr:uid="{00000000-0005-0000-0000-000054000000}"/>
    <cellStyle name="Good 3" xfId="100" xr:uid="{00000000-0005-0000-0000-000055000000}"/>
    <cellStyle name="Good 4" xfId="101" xr:uid="{00000000-0005-0000-0000-000056000000}"/>
    <cellStyle name="Heading 1 2" xfId="31" xr:uid="{00000000-0005-0000-0000-000057000000}"/>
    <cellStyle name="Heading 1 3" xfId="102" xr:uid="{00000000-0005-0000-0000-000058000000}"/>
    <cellStyle name="Heading 1 4" xfId="103" xr:uid="{00000000-0005-0000-0000-000059000000}"/>
    <cellStyle name="Heading 2 2" xfId="32" xr:uid="{00000000-0005-0000-0000-00005A000000}"/>
    <cellStyle name="Heading 2 3" xfId="104" xr:uid="{00000000-0005-0000-0000-00005B000000}"/>
    <cellStyle name="Heading 2 4" xfId="105" xr:uid="{00000000-0005-0000-0000-00005C000000}"/>
    <cellStyle name="Heading 3 2" xfId="33" xr:uid="{00000000-0005-0000-0000-00005D000000}"/>
    <cellStyle name="Heading 3 3" xfId="106" xr:uid="{00000000-0005-0000-0000-00005E000000}"/>
    <cellStyle name="Heading 3 4" xfId="107" xr:uid="{00000000-0005-0000-0000-00005F000000}"/>
    <cellStyle name="Heading 4 2" xfId="34" xr:uid="{00000000-0005-0000-0000-000060000000}"/>
    <cellStyle name="Heading 4 3" xfId="108" xr:uid="{00000000-0005-0000-0000-000061000000}"/>
    <cellStyle name="Heading 4 4" xfId="109" xr:uid="{00000000-0005-0000-0000-000062000000}"/>
    <cellStyle name="Input 2" xfId="35" xr:uid="{00000000-0005-0000-0000-000063000000}"/>
    <cellStyle name="Input 3" xfId="110" xr:uid="{00000000-0005-0000-0000-000064000000}"/>
    <cellStyle name="Input 4" xfId="111" xr:uid="{00000000-0005-0000-0000-000065000000}"/>
    <cellStyle name="Linked Cell 2" xfId="36" xr:uid="{00000000-0005-0000-0000-000066000000}"/>
    <cellStyle name="Linked Cell 3" xfId="112" xr:uid="{00000000-0005-0000-0000-000067000000}"/>
    <cellStyle name="Linked Cell 4" xfId="113" xr:uid="{00000000-0005-0000-0000-000068000000}"/>
    <cellStyle name="Neutral 2" xfId="37" xr:uid="{00000000-0005-0000-0000-000069000000}"/>
    <cellStyle name="Neutral 3" xfId="114" xr:uid="{00000000-0005-0000-0000-00006A000000}"/>
    <cellStyle name="Neutral 4" xfId="115" xr:uid="{00000000-0005-0000-0000-00006B000000}"/>
    <cellStyle name="Normal" xfId="0" builtinId="0"/>
    <cellStyle name="Normal 2" xfId="38" xr:uid="{00000000-0005-0000-0000-00006D000000}"/>
    <cellStyle name="Normal 2 2" xfId="116" xr:uid="{00000000-0005-0000-0000-00006E000000}"/>
    <cellStyle name="Normal 2 3" xfId="117" xr:uid="{00000000-0005-0000-0000-00006F000000}"/>
    <cellStyle name="Normal 2 4" xfId="118" xr:uid="{00000000-0005-0000-0000-000070000000}"/>
    <cellStyle name="Normal 3" xfId="1" xr:uid="{00000000-0005-0000-0000-000071000000}"/>
    <cellStyle name="Normal 3 2" xfId="119" xr:uid="{00000000-0005-0000-0000-000072000000}"/>
    <cellStyle name="Normal 4" xfId="120" xr:uid="{00000000-0005-0000-0000-000073000000}"/>
    <cellStyle name="Note 2" xfId="39" xr:uid="{00000000-0005-0000-0000-000074000000}"/>
    <cellStyle name="Note 3" xfId="121" xr:uid="{00000000-0005-0000-0000-000075000000}"/>
    <cellStyle name="Note 4" xfId="122" xr:uid="{00000000-0005-0000-0000-000076000000}"/>
    <cellStyle name="Output 2" xfId="40" xr:uid="{00000000-0005-0000-0000-000077000000}"/>
    <cellStyle name="Output 3" xfId="123" xr:uid="{00000000-0005-0000-0000-000078000000}"/>
    <cellStyle name="Output 4" xfId="124" xr:uid="{00000000-0005-0000-0000-000079000000}"/>
    <cellStyle name="Percent" xfId="132" builtinId="5"/>
    <cellStyle name="Title 2" xfId="41" xr:uid="{00000000-0005-0000-0000-00007A000000}"/>
    <cellStyle name="Title 3" xfId="125" xr:uid="{00000000-0005-0000-0000-00007B000000}"/>
    <cellStyle name="Title 4" xfId="126" xr:uid="{00000000-0005-0000-0000-00007C000000}"/>
    <cellStyle name="Total 2" xfId="42" xr:uid="{00000000-0005-0000-0000-00007D000000}"/>
    <cellStyle name="Total 3" xfId="127" xr:uid="{00000000-0005-0000-0000-00007E000000}"/>
    <cellStyle name="Total 4" xfId="128" xr:uid="{00000000-0005-0000-0000-00007F000000}"/>
    <cellStyle name="Warning Text 2" xfId="43" xr:uid="{00000000-0005-0000-0000-000080000000}"/>
    <cellStyle name="Warning Text 3" xfId="129" xr:uid="{00000000-0005-0000-0000-000081000000}"/>
    <cellStyle name="Warning Text 4" xfId="130" xr:uid="{00000000-0005-0000-0000-00008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Relationship Id="rId14" Type="http://schemas.openxmlformats.org/officeDocument/2006/relationships/customXml" Target="../customXml/item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17"/>
  <sheetViews>
    <sheetView workbookViewId="0">
      <selection activeCell="C15" sqref="C15"/>
    </sheetView>
  </sheetViews>
  <sheetFormatPr defaultRowHeight="14.4" x14ac:dyDescent="0.3"/>
  <cols>
    <col min="2" max="2" width="55" customWidth="1"/>
    <col min="3" max="3" width="45.6640625" bestFit="1" customWidth="1"/>
    <col min="4" max="4" width="30.88671875" bestFit="1" customWidth="1"/>
  </cols>
  <sheetData>
    <row r="1" spans="2:4" s="5" customFormat="1" x14ac:dyDescent="0.3"/>
    <row r="2" spans="2:4" ht="15" thickBot="1" x14ac:dyDescent="0.35">
      <c r="B2" s="52" t="s">
        <v>113</v>
      </c>
      <c r="C2" s="13"/>
      <c r="D2" s="13"/>
    </row>
    <row r="3" spans="2:4" x14ac:dyDescent="0.3">
      <c r="B3" s="22" t="s">
        <v>62</v>
      </c>
      <c r="C3" s="23" t="s">
        <v>63</v>
      </c>
      <c r="D3" s="24" t="s">
        <v>64</v>
      </c>
    </row>
    <row r="4" spans="2:4" x14ac:dyDescent="0.3">
      <c r="B4" s="118" t="s">
        <v>104</v>
      </c>
      <c r="C4" s="49" t="s">
        <v>106</v>
      </c>
      <c r="D4" s="50" t="s">
        <v>107</v>
      </c>
    </row>
    <row r="5" spans="2:4" x14ac:dyDescent="0.3">
      <c r="B5" s="119"/>
      <c r="C5" s="14"/>
      <c r="D5" s="15"/>
    </row>
    <row r="6" spans="2:4" x14ac:dyDescent="0.3">
      <c r="B6" s="119"/>
      <c r="C6" s="14"/>
      <c r="D6" s="50" t="s">
        <v>105</v>
      </c>
    </row>
    <row r="7" spans="2:4" ht="15" thickBot="1" x14ac:dyDescent="0.35">
      <c r="B7" s="120"/>
      <c r="C7" s="16"/>
      <c r="D7" s="17"/>
    </row>
    <row r="9" spans="2:4" ht="49.5" customHeight="1" x14ac:dyDescent="0.3">
      <c r="B9" s="121" t="s">
        <v>65</v>
      </c>
      <c r="C9" s="122"/>
      <c r="D9" s="13"/>
    </row>
    <row r="10" spans="2:4" ht="15" thickBot="1" x14ac:dyDescent="0.35">
      <c r="B10" s="13"/>
      <c r="C10" s="13"/>
      <c r="D10" s="13"/>
    </row>
    <row r="11" spans="2:4" x14ac:dyDescent="0.3">
      <c r="B11" s="25" t="s">
        <v>66</v>
      </c>
      <c r="C11" s="26" t="s">
        <v>67</v>
      </c>
      <c r="D11" s="18"/>
    </row>
    <row r="12" spans="2:4" ht="27.6" x14ac:dyDescent="0.3">
      <c r="B12" s="123" t="s">
        <v>108</v>
      </c>
      <c r="C12" s="51" t="s">
        <v>110</v>
      </c>
      <c r="D12" s="18"/>
    </row>
    <row r="13" spans="2:4" x14ac:dyDescent="0.3">
      <c r="B13" s="123"/>
      <c r="C13" s="27" t="s">
        <v>109</v>
      </c>
      <c r="D13" s="13"/>
    </row>
    <row r="14" spans="2:4" s="5" customFormat="1" x14ac:dyDescent="0.3">
      <c r="B14" s="124"/>
      <c r="C14" s="27" t="s">
        <v>200</v>
      </c>
      <c r="D14" s="19"/>
    </row>
    <row r="15" spans="2:4" ht="15" thickBot="1" x14ac:dyDescent="0.35">
      <c r="B15" s="125"/>
      <c r="C15" s="27" t="s">
        <v>143</v>
      </c>
    </row>
    <row r="17" spans="2:3" ht="54" customHeight="1" x14ac:dyDescent="0.3">
      <c r="B17" s="126" t="s">
        <v>68</v>
      </c>
      <c r="C17" s="126"/>
    </row>
  </sheetData>
  <mergeCells count="4">
    <mergeCell ref="B4:B7"/>
    <mergeCell ref="B9:C9"/>
    <mergeCell ref="B12:B15"/>
    <mergeCell ref="B17:C17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9"/>
  <sheetViews>
    <sheetView tabSelected="1" workbookViewId="0">
      <selection activeCell="G34" sqref="G34"/>
    </sheetView>
  </sheetViews>
  <sheetFormatPr defaultRowHeight="14.4" x14ac:dyDescent="0.3"/>
  <cols>
    <col min="1" max="1" width="42.33203125" customWidth="1"/>
    <col min="2" max="2" width="35.109375" customWidth="1"/>
    <col min="3" max="3" width="33.44140625" customWidth="1"/>
  </cols>
  <sheetData>
    <row r="1" spans="1:3" ht="33.6" customHeight="1" thickBot="1" x14ac:dyDescent="0.35">
      <c r="A1" s="130" t="s">
        <v>69</v>
      </c>
      <c r="B1" s="130"/>
      <c r="C1" s="130"/>
    </row>
    <row r="2" spans="1:3" ht="15.6" x14ac:dyDescent="0.3">
      <c r="A2" s="131" t="s">
        <v>70</v>
      </c>
      <c r="B2" s="132"/>
      <c r="C2" s="133"/>
    </row>
    <row r="3" spans="1:3" ht="15.6" x14ac:dyDescent="0.3">
      <c r="A3" s="28" t="s">
        <v>71</v>
      </c>
      <c r="B3" s="29" t="s">
        <v>72</v>
      </c>
      <c r="C3" s="30" t="s">
        <v>73</v>
      </c>
    </row>
    <row r="4" spans="1:3" ht="15" thickBot="1" x14ac:dyDescent="0.35">
      <c r="A4" s="31" t="s">
        <v>74</v>
      </c>
      <c r="B4" s="53">
        <v>43466</v>
      </c>
      <c r="C4" s="54">
        <v>43983</v>
      </c>
    </row>
    <row r="5" spans="1:3" ht="15" thickBot="1" x14ac:dyDescent="0.35">
      <c r="A5" s="32"/>
      <c r="B5" s="33"/>
      <c r="C5" s="33"/>
    </row>
    <row r="6" spans="1:3" ht="15.6" x14ac:dyDescent="0.3">
      <c r="A6" s="131" t="s">
        <v>75</v>
      </c>
      <c r="B6" s="132"/>
      <c r="C6" s="133"/>
    </row>
    <row r="7" spans="1:3" ht="15" thickBot="1" x14ac:dyDescent="0.35">
      <c r="A7" s="31" t="s">
        <v>111</v>
      </c>
      <c r="B7" s="134" t="s">
        <v>112</v>
      </c>
      <c r="C7" s="135"/>
    </row>
    <row r="8" spans="1:3" ht="15" thickBot="1" x14ac:dyDescent="0.35">
      <c r="A8" s="136"/>
      <c r="B8" s="136"/>
      <c r="C8" s="136"/>
    </row>
    <row r="9" spans="1:3" ht="15.6" x14ac:dyDescent="0.3">
      <c r="A9" s="127" t="s">
        <v>76</v>
      </c>
      <c r="B9" s="128"/>
      <c r="C9" s="129"/>
    </row>
    <row r="10" spans="1:3" ht="31.2" x14ac:dyDescent="0.3">
      <c r="A10" s="28" t="s">
        <v>77</v>
      </c>
      <c r="B10" s="29" t="s">
        <v>78</v>
      </c>
      <c r="C10" s="30" t="s">
        <v>79</v>
      </c>
    </row>
    <row r="11" spans="1:3" x14ac:dyDescent="0.3">
      <c r="A11" s="34" t="s">
        <v>46</v>
      </c>
      <c r="B11" s="35">
        <f>SUM('Detailed Procurement Plan'!G5)</f>
        <v>0</v>
      </c>
      <c r="C11" s="35">
        <v>0</v>
      </c>
    </row>
    <row r="12" spans="1:3" x14ac:dyDescent="0.3">
      <c r="A12" s="83" t="s">
        <v>4</v>
      </c>
      <c r="B12" s="76">
        <f>SUM('Detailed Procurement Plan'!G10,'Detailed Procurement Plan'!G12)</f>
        <v>794000</v>
      </c>
      <c r="C12" s="35">
        <v>0</v>
      </c>
    </row>
    <row r="13" spans="1:3" x14ac:dyDescent="0.3">
      <c r="A13" s="83" t="s">
        <v>80</v>
      </c>
      <c r="B13" s="76">
        <f>SUM('Detailed Procurement Plan'!G21,'Detailed Procurement Plan'!G24)</f>
        <v>2843000</v>
      </c>
      <c r="C13" s="35">
        <v>0</v>
      </c>
    </row>
    <row r="14" spans="1:3" x14ac:dyDescent="0.3">
      <c r="A14" s="34" t="s">
        <v>81</v>
      </c>
      <c r="B14" s="35">
        <f>SUM('Detailed Procurement Plan'!F70:F71)</f>
        <v>0</v>
      </c>
      <c r="C14" s="35">
        <v>0</v>
      </c>
    </row>
    <row r="15" spans="1:3" x14ac:dyDescent="0.3">
      <c r="A15" s="75" t="s">
        <v>82</v>
      </c>
      <c r="B15" s="76">
        <f>SUM(B16:B18)</f>
        <v>1500000</v>
      </c>
      <c r="C15" s="35">
        <f>SUM(C16:C18)</f>
        <v>0</v>
      </c>
    </row>
    <row r="16" spans="1:3" s="5" customFormat="1" x14ac:dyDescent="0.3">
      <c r="A16" s="113" t="s">
        <v>173</v>
      </c>
      <c r="B16" s="114">
        <f>SUM('Detailed Procurement Plan'!F65)</f>
        <v>1308500</v>
      </c>
      <c r="C16" s="114"/>
    </row>
    <row r="17" spans="1:3" s="5" customFormat="1" x14ac:dyDescent="0.3">
      <c r="A17" s="113" t="str">
        <f>'Detailed Procurement Plan'!B16</f>
        <v>Office Equipment</v>
      </c>
      <c r="B17" s="114">
        <f>SUM('Detailed Procurement Plan'!G16)</f>
        <v>65000</v>
      </c>
      <c r="C17" s="114"/>
    </row>
    <row r="18" spans="1:3" s="5" customFormat="1" x14ac:dyDescent="0.3">
      <c r="A18" s="113" t="s">
        <v>174</v>
      </c>
      <c r="B18" s="114">
        <v>126500</v>
      </c>
      <c r="C18" s="114"/>
    </row>
    <row r="19" spans="1:3" x14ac:dyDescent="0.3">
      <c r="A19" s="83" t="s">
        <v>83</v>
      </c>
      <c r="B19" s="76">
        <f>SUM('Detailed Procurement Plan'!F34,'Detailed Procurement Plan'!F45,'Detailed Procurement Plan'!F56,'Detailed Procurement Plan'!F61)</f>
        <v>5158000</v>
      </c>
      <c r="C19" s="35">
        <v>0</v>
      </c>
    </row>
    <row r="20" spans="1:3" x14ac:dyDescent="0.3">
      <c r="A20" s="36" t="s">
        <v>84</v>
      </c>
      <c r="B20" s="35">
        <f>SUM('Detailed Procurement Plan'!E76:E76)</f>
        <v>0</v>
      </c>
      <c r="C20" s="35">
        <v>0</v>
      </c>
    </row>
    <row r="21" spans="1:3" x14ac:dyDescent="0.3">
      <c r="A21" s="36" t="s">
        <v>85</v>
      </c>
      <c r="B21" s="35">
        <v>0</v>
      </c>
      <c r="C21" s="35">
        <v>0</v>
      </c>
    </row>
    <row r="22" spans="1:3" x14ac:dyDescent="0.3">
      <c r="A22" s="75" t="s">
        <v>86</v>
      </c>
      <c r="B22" s="76">
        <f>SUM(B23:B25)</f>
        <v>4485000</v>
      </c>
      <c r="C22" s="35">
        <f>SUM(C23:C24)</f>
        <v>0</v>
      </c>
    </row>
    <row r="23" spans="1:3" s="5" customFormat="1" x14ac:dyDescent="0.3">
      <c r="A23" s="115" t="s">
        <v>175</v>
      </c>
      <c r="B23" s="114">
        <v>1080000</v>
      </c>
      <c r="C23" s="114"/>
    </row>
    <row r="24" spans="1:3" s="5" customFormat="1" x14ac:dyDescent="0.3">
      <c r="A24" s="115" t="s">
        <v>176</v>
      </c>
      <c r="B24" s="114">
        <v>3200000</v>
      </c>
      <c r="C24" s="114"/>
    </row>
    <row r="25" spans="1:3" s="5" customFormat="1" x14ac:dyDescent="0.3">
      <c r="A25" s="115" t="s">
        <v>224</v>
      </c>
      <c r="B25" s="114">
        <v>205000</v>
      </c>
      <c r="C25" s="114"/>
    </row>
    <row r="26" spans="1:3" s="5" customFormat="1" x14ac:dyDescent="0.3">
      <c r="A26" s="84" t="s">
        <v>225</v>
      </c>
      <c r="B26" s="76">
        <v>120000</v>
      </c>
      <c r="C26" s="41">
        <v>0</v>
      </c>
    </row>
    <row r="27" spans="1:3" s="5" customFormat="1" x14ac:dyDescent="0.3">
      <c r="A27" s="84" t="str">
        <f>'Project Structure'!C14</f>
        <v>Monitoring &amp; Evaluation (M&amp;E)</v>
      </c>
      <c r="B27" s="76">
        <f>SUM('Detailed Procurement Plan'!F64)</f>
        <v>100000</v>
      </c>
      <c r="C27" s="41"/>
    </row>
    <row r="28" spans="1:3" ht="15.6" x14ac:dyDescent="0.3">
      <c r="A28" s="29" t="s">
        <v>1</v>
      </c>
      <c r="B28" s="37">
        <f>SUM(B11:B15,B19,B20,B21,B22,B26,B27)</f>
        <v>15000000</v>
      </c>
      <c r="C28" s="37">
        <f>SUM(C11:C15,C19:C22)</f>
        <v>0</v>
      </c>
    </row>
    <row r="29" spans="1:3" ht="15" thickBot="1" x14ac:dyDescent="0.35"/>
    <row r="30" spans="1:3" ht="15.6" x14ac:dyDescent="0.3">
      <c r="A30" s="127" t="s">
        <v>88</v>
      </c>
      <c r="B30" s="128"/>
      <c r="C30" s="129"/>
    </row>
    <row r="31" spans="1:3" ht="31.2" x14ac:dyDescent="0.3">
      <c r="A31" s="38" t="s">
        <v>89</v>
      </c>
      <c r="B31" s="39" t="s">
        <v>78</v>
      </c>
      <c r="C31" s="40" t="s">
        <v>79</v>
      </c>
    </row>
    <row r="32" spans="1:3" x14ac:dyDescent="0.3">
      <c r="A32" s="83" t="str">
        <f>'Project Structure'!C12</f>
        <v xml:space="preserve">Component 1: Skills Development for the Global Services Sector </v>
      </c>
      <c r="B32" s="76">
        <f>SUM(B23:B24,B33)</f>
        <v>7990000</v>
      </c>
      <c r="C32" s="41">
        <v>0</v>
      </c>
    </row>
    <row r="33" spans="1:3" s="5" customFormat="1" hidden="1" x14ac:dyDescent="0.3">
      <c r="A33" s="110" t="s">
        <v>229</v>
      </c>
      <c r="B33" s="111">
        <f>SUM('Detailed Procurement Plan'!G10,'Detailed Procurement Plan'!G21,'Detailed Procurement Plan'!F34,'Detailed Procurement Plan'!F56)</f>
        <v>3710000</v>
      </c>
      <c r="C33" s="111">
        <v>0</v>
      </c>
    </row>
    <row r="34" spans="1:3" x14ac:dyDescent="0.3">
      <c r="A34" s="83" t="str">
        <f>'Project Structure'!C13</f>
        <v xml:space="preserve">Component 2: Global Services Sector Ecosystem </v>
      </c>
      <c r="B34" s="76">
        <f>SUM(B35,B25)</f>
        <v>5290000</v>
      </c>
      <c r="C34" s="41">
        <v>0</v>
      </c>
    </row>
    <row r="35" spans="1:3" s="5" customFormat="1" hidden="1" x14ac:dyDescent="0.3">
      <c r="A35" s="110" t="s">
        <v>228</v>
      </c>
      <c r="B35" s="112">
        <f>SUM('Detailed Procurement Plan'!G12,'Detailed Procurement Plan'!G24,'Detailed Procurement Plan'!F45,'Detailed Procurement Plan'!F61)</f>
        <v>5085000</v>
      </c>
      <c r="C35" s="111"/>
    </row>
    <row r="36" spans="1:3" x14ac:dyDescent="0.3">
      <c r="A36" s="83" t="str">
        <f>'Project Structure'!C15</f>
        <v>Project Management (PEU)</v>
      </c>
      <c r="B36" s="76">
        <f>SUM(B16:B18)</f>
        <v>1500000</v>
      </c>
      <c r="C36" s="41">
        <v>0</v>
      </c>
    </row>
    <row r="37" spans="1:3" s="5" customFormat="1" x14ac:dyDescent="0.3">
      <c r="A37" s="85" t="s">
        <v>200</v>
      </c>
      <c r="B37" s="76">
        <f>SUM('Detailed Procurement Plan'!F64)</f>
        <v>100000</v>
      </c>
      <c r="C37" s="41">
        <v>0</v>
      </c>
    </row>
    <row r="38" spans="1:3" s="5" customFormat="1" x14ac:dyDescent="0.3">
      <c r="A38" s="85" t="str">
        <f>A26</f>
        <v>Other (contingencies, audits)</v>
      </c>
      <c r="B38" s="76">
        <f>B26</f>
        <v>120000</v>
      </c>
      <c r="C38" s="41">
        <v>0</v>
      </c>
    </row>
    <row r="39" spans="1:3" ht="15.6" x14ac:dyDescent="0.3">
      <c r="A39" s="39" t="s">
        <v>1</v>
      </c>
      <c r="B39" s="42">
        <f>SUM(B32,B34,B36,B37,B38)</f>
        <v>15000000</v>
      </c>
      <c r="C39" s="42">
        <f>SUM(C32,C34:C36)</f>
        <v>0</v>
      </c>
    </row>
  </sheetData>
  <mergeCells count="7">
    <mergeCell ref="A30:C30"/>
    <mergeCell ref="A1:C1"/>
    <mergeCell ref="A9:C9"/>
    <mergeCell ref="A2:C2"/>
    <mergeCell ref="A6:C6"/>
    <mergeCell ref="B7:C7"/>
    <mergeCell ref="A8:C8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J93"/>
  <sheetViews>
    <sheetView topLeftCell="A34" zoomScale="80" zoomScaleNormal="80" workbookViewId="0">
      <selection activeCell="C39" sqref="C39"/>
    </sheetView>
  </sheetViews>
  <sheetFormatPr defaultRowHeight="14.4" x14ac:dyDescent="0.3"/>
  <cols>
    <col min="1" max="1" width="15.109375" customWidth="1"/>
    <col min="2" max="2" width="26.6640625" customWidth="1"/>
    <col min="3" max="3" width="27.6640625" customWidth="1"/>
    <col min="4" max="4" width="36.6640625" customWidth="1"/>
    <col min="5" max="5" width="12.88671875" style="58" customWidth="1"/>
    <col min="6" max="6" width="16" style="58" customWidth="1"/>
    <col min="7" max="9" width="15.6640625" style="63" customWidth="1"/>
    <col min="10" max="10" width="27.5546875" customWidth="1"/>
    <col min="11" max="11" width="14" customWidth="1"/>
    <col min="12" max="12" width="15.5546875" customWidth="1"/>
    <col min="13" max="13" width="15" customWidth="1"/>
    <col min="14" max="14" width="14.88671875" customWidth="1"/>
    <col min="15" max="15" width="9.109375" customWidth="1"/>
    <col min="16" max="16" width="9" customWidth="1"/>
    <col min="17" max="17" width="0.109375" hidden="1" customWidth="1"/>
    <col min="18" max="18" width="57.44140625" hidden="1" customWidth="1"/>
  </cols>
  <sheetData>
    <row r="1" spans="1:36" ht="16.5" customHeight="1" thickBot="1" x14ac:dyDescent="0.35">
      <c r="A1" s="144" t="s">
        <v>87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  <c r="AD1" s="145"/>
      <c r="AE1" s="145"/>
      <c r="AF1" s="145"/>
      <c r="AG1" s="145"/>
      <c r="AH1" s="145"/>
      <c r="AI1" s="145"/>
      <c r="AJ1" s="146"/>
    </row>
    <row r="2" spans="1:36" ht="22.2" customHeight="1" x14ac:dyDescent="0.3">
      <c r="A2" s="147" t="s">
        <v>2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9"/>
      <c r="O2" s="4"/>
      <c r="P2" s="4"/>
      <c r="Q2" s="44" t="s">
        <v>93</v>
      </c>
      <c r="R2" s="4"/>
      <c r="S2" s="4"/>
      <c r="T2" s="4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</row>
    <row r="3" spans="1:36" ht="15" customHeight="1" x14ac:dyDescent="0.3">
      <c r="A3" s="150" t="s">
        <v>3</v>
      </c>
      <c r="B3" s="138" t="s">
        <v>11</v>
      </c>
      <c r="C3" s="138" t="s">
        <v>13</v>
      </c>
      <c r="D3" s="139" t="s">
        <v>14</v>
      </c>
      <c r="E3" s="138" t="s">
        <v>15</v>
      </c>
      <c r="F3" s="139" t="s">
        <v>16</v>
      </c>
      <c r="G3" s="141" t="s">
        <v>94</v>
      </c>
      <c r="H3" s="142"/>
      <c r="I3" s="143"/>
      <c r="J3" s="138" t="s">
        <v>17</v>
      </c>
      <c r="K3" s="139" t="s">
        <v>92</v>
      </c>
      <c r="L3" s="138" t="s">
        <v>21</v>
      </c>
      <c r="M3" s="138"/>
      <c r="N3" s="137" t="s">
        <v>95</v>
      </c>
      <c r="O3" s="4"/>
      <c r="P3" s="4"/>
      <c r="Q3" s="45" t="s">
        <v>90</v>
      </c>
      <c r="R3" s="4"/>
      <c r="S3" s="4"/>
      <c r="T3" s="4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</row>
    <row r="4" spans="1:36" ht="30" customHeight="1" x14ac:dyDescent="0.3">
      <c r="A4" s="150"/>
      <c r="B4" s="138"/>
      <c r="C4" s="138"/>
      <c r="D4" s="140"/>
      <c r="E4" s="138"/>
      <c r="F4" s="140"/>
      <c r="G4" s="61" t="s">
        <v>96</v>
      </c>
      <c r="H4" s="65" t="s">
        <v>97</v>
      </c>
      <c r="I4" s="65" t="s">
        <v>98</v>
      </c>
      <c r="J4" s="138"/>
      <c r="K4" s="140"/>
      <c r="L4" s="43" t="s">
        <v>20</v>
      </c>
      <c r="M4" s="43" t="s">
        <v>19</v>
      </c>
      <c r="N4" s="137"/>
      <c r="O4" s="4"/>
      <c r="P4" s="4"/>
      <c r="Q4" s="45" t="s">
        <v>91</v>
      </c>
      <c r="R4" s="4"/>
      <c r="S4" s="4"/>
      <c r="T4" s="4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</row>
    <row r="5" spans="1:36" ht="22.2" customHeight="1" thickBot="1" x14ac:dyDescent="0.35">
      <c r="A5" s="6"/>
      <c r="B5" s="10"/>
      <c r="C5" s="10"/>
      <c r="D5" s="10"/>
      <c r="E5" s="57"/>
      <c r="F5" s="57"/>
      <c r="G5" s="62"/>
      <c r="H5" s="68"/>
      <c r="I5" s="68"/>
      <c r="J5" s="10"/>
      <c r="K5" s="10"/>
      <c r="L5" s="10"/>
      <c r="M5" s="10"/>
      <c r="N5" s="11"/>
      <c r="O5" s="4"/>
      <c r="P5" s="4"/>
      <c r="Q5" s="45" t="s">
        <v>28</v>
      </c>
      <c r="R5" s="4"/>
      <c r="S5" s="4"/>
      <c r="T5" s="4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</row>
    <row r="6" spans="1:36" ht="30" customHeight="1" thickBot="1" x14ac:dyDescent="0.35">
      <c r="A6" s="5"/>
      <c r="B6" s="5"/>
      <c r="C6" s="5"/>
      <c r="D6" s="5"/>
      <c r="J6" s="5"/>
      <c r="K6" s="5"/>
      <c r="L6" s="5"/>
      <c r="M6" s="5"/>
      <c r="N6" s="5"/>
      <c r="O6" s="5"/>
      <c r="P6" s="5"/>
      <c r="Q6" s="45" t="s">
        <v>29</v>
      </c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</row>
    <row r="7" spans="1:36" ht="22.2" customHeight="1" x14ac:dyDescent="0.3">
      <c r="A7" s="147" t="s">
        <v>5</v>
      </c>
      <c r="B7" s="148"/>
      <c r="C7" s="148"/>
      <c r="D7" s="148"/>
      <c r="E7" s="148"/>
      <c r="F7" s="148"/>
      <c r="G7" s="148"/>
      <c r="H7" s="148"/>
      <c r="I7" s="148"/>
      <c r="J7" s="148"/>
      <c r="K7" s="148"/>
      <c r="L7" s="148"/>
      <c r="M7" s="148"/>
      <c r="N7" s="149"/>
      <c r="O7" s="4"/>
      <c r="P7" s="4"/>
      <c r="Q7" s="45" t="s">
        <v>30</v>
      </c>
      <c r="R7" s="4"/>
      <c r="S7" s="4"/>
      <c r="T7" s="4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</row>
    <row r="8" spans="1:36" ht="15" customHeight="1" x14ac:dyDescent="0.3">
      <c r="A8" s="150" t="s">
        <v>3</v>
      </c>
      <c r="B8" s="138" t="s">
        <v>11</v>
      </c>
      <c r="C8" s="138" t="s">
        <v>13</v>
      </c>
      <c r="D8" s="139" t="s">
        <v>14</v>
      </c>
      <c r="E8" s="138" t="s">
        <v>15</v>
      </c>
      <c r="F8" s="139" t="s">
        <v>16</v>
      </c>
      <c r="G8" s="141" t="s">
        <v>94</v>
      </c>
      <c r="H8" s="142"/>
      <c r="I8" s="143"/>
      <c r="J8" s="138" t="s">
        <v>17</v>
      </c>
      <c r="K8" s="139" t="s">
        <v>92</v>
      </c>
      <c r="L8" s="138" t="s">
        <v>21</v>
      </c>
      <c r="M8" s="138"/>
      <c r="N8" s="137" t="s">
        <v>95</v>
      </c>
      <c r="O8" s="4"/>
      <c r="P8" s="4"/>
      <c r="Q8" s="45" t="s">
        <v>31</v>
      </c>
      <c r="R8" s="4"/>
      <c r="S8" s="4"/>
      <c r="T8" s="4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</row>
    <row r="9" spans="1:36" ht="30" customHeight="1" x14ac:dyDescent="0.3">
      <c r="A9" s="151"/>
      <c r="B9" s="139"/>
      <c r="C9" s="139"/>
      <c r="D9" s="140"/>
      <c r="E9" s="139"/>
      <c r="F9" s="140"/>
      <c r="G9" s="61" t="s">
        <v>96</v>
      </c>
      <c r="H9" s="61" t="s">
        <v>97</v>
      </c>
      <c r="I9" s="61" t="s">
        <v>98</v>
      </c>
      <c r="J9" s="139"/>
      <c r="K9" s="140"/>
      <c r="L9" s="80" t="s">
        <v>20</v>
      </c>
      <c r="M9" s="80" t="s">
        <v>19</v>
      </c>
      <c r="N9" s="152"/>
      <c r="O9" s="4"/>
      <c r="P9" s="4"/>
      <c r="Q9" s="45" t="s">
        <v>32</v>
      </c>
      <c r="R9" s="4"/>
      <c r="S9" s="4"/>
      <c r="T9" s="4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</row>
    <row r="10" spans="1:36" s="5" customFormat="1" ht="25.2" customHeight="1" x14ac:dyDescent="0.3">
      <c r="A10" s="158" t="s">
        <v>226</v>
      </c>
      <c r="B10" s="159"/>
      <c r="C10" s="159"/>
      <c r="D10" s="159"/>
      <c r="E10" s="159"/>
      <c r="F10" s="159"/>
      <c r="G10" s="90">
        <f>SUM(G11)</f>
        <v>234000</v>
      </c>
      <c r="H10" s="86"/>
      <c r="I10" s="86"/>
      <c r="J10" s="87"/>
      <c r="K10" s="87"/>
      <c r="L10" s="87"/>
      <c r="M10" s="87"/>
      <c r="N10" s="88"/>
      <c r="O10" s="4"/>
      <c r="P10" s="4"/>
      <c r="Q10" s="45"/>
      <c r="R10" s="4"/>
      <c r="S10" s="4"/>
      <c r="T10" s="4"/>
    </row>
    <row r="11" spans="1:36" ht="55.2" customHeight="1" x14ac:dyDescent="0.3">
      <c r="A11" s="6" t="str">
        <f>'Project Structure'!D6</f>
        <v>JAMPRO</v>
      </c>
      <c r="B11" s="7" t="s">
        <v>128</v>
      </c>
      <c r="C11" s="7" t="s">
        <v>129</v>
      </c>
      <c r="D11" s="7" t="s">
        <v>34</v>
      </c>
      <c r="E11" s="59">
        <v>1</v>
      </c>
      <c r="F11" s="59" t="s">
        <v>130</v>
      </c>
      <c r="G11" s="64">
        <v>234000</v>
      </c>
      <c r="H11" s="69">
        <v>1</v>
      </c>
      <c r="I11" s="69">
        <v>0</v>
      </c>
      <c r="J11" s="7" t="str">
        <f>'Project Structure'!C12</f>
        <v xml:space="preserve">Component 1: Skills Development for the Global Services Sector </v>
      </c>
      <c r="K11" s="7" t="s">
        <v>91</v>
      </c>
      <c r="L11" s="7" t="s">
        <v>193</v>
      </c>
      <c r="M11" s="7"/>
      <c r="N11" s="8"/>
      <c r="O11" s="4"/>
      <c r="P11" s="4"/>
      <c r="Q11" s="44"/>
      <c r="R11" s="4"/>
      <c r="S11" s="4"/>
      <c r="T11" s="4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</row>
    <row r="12" spans="1:36" s="5" customFormat="1" ht="25.2" customHeight="1" x14ac:dyDescent="0.3">
      <c r="A12" s="158" t="s">
        <v>227</v>
      </c>
      <c r="B12" s="159"/>
      <c r="C12" s="159"/>
      <c r="D12" s="159"/>
      <c r="E12" s="159"/>
      <c r="F12" s="159"/>
      <c r="G12" s="90">
        <f>SUM(G13:G14)</f>
        <v>560000</v>
      </c>
      <c r="H12" s="86"/>
      <c r="I12" s="86"/>
      <c r="J12" s="87"/>
      <c r="K12" s="87"/>
      <c r="L12" s="87"/>
      <c r="M12" s="87"/>
      <c r="N12" s="88"/>
      <c r="O12" s="4"/>
      <c r="P12" s="4"/>
      <c r="Q12" s="44"/>
      <c r="R12" s="4"/>
      <c r="S12" s="4"/>
      <c r="T12" s="4"/>
    </row>
    <row r="13" spans="1:36" s="5" customFormat="1" ht="55.2" customHeight="1" x14ac:dyDescent="0.3">
      <c r="A13" s="6" t="str">
        <f>'Project Structure'!D6</f>
        <v>JAMPRO</v>
      </c>
      <c r="B13" s="7" t="s">
        <v>168</v>
      </c>
      <c r="C13" s="7" t="s">
        <v>170</v>
      </c>
      <c r="D13" s="7" t="s">
        <v>93</v>
      </c>
      <c r="E13" s="59">
        <v>10</v>
      </c>
      <c r="F13" s="59" t="s">
        <v>169</v>
      </c>
      <c r="G13" s="64">
        <v>500000</v>
      </c>
      <c r="H13" s="69">
        <v>1</v>
      </c>
      <c r="I13" s="69">
        <v>0</v>
      </c>
      <c r="J13" s="7" t="str">
        <f>'Project Structure'!C13</f>
        <v xml:space="preserve">Component 2: Global Services Sector Ecosystem </v>
      </c>
      <c r="K13" s="7" t="s">
        <v>93</v>
      </c>
      <c r="L13" s="7" t="s">
        <v>194</v>
      </c>
      <c r="M13" s="7"/>
      <c r="N13" s="8" t="s">
        <v>230</v>
      </c>
      <c r="O13" s="82"/>
      <c r="P13" s="4"/>
      <c r="Q13" s="44"/>
      <c r="R13" s="4"/>
      <c r="S13" s="4"/>
      <c r="T13" s="4"/>
    </row>
    <row r="14" spans="1:36" s="5" customFormat="1" ht="55.2" customHeight="1" x14ac:dyDescent="0.3">
      <c r="A14" s="55" t="s">
        <v>105</v>
      </c>
      <c r="B14" s="56" t="s">
        <v>205</v>
      </c>
      <c r="C14" s="56" t="s">
        <v>206</v>
      </c>
      <c r="D14" s="56" t="s">
        <v>93</v>
      </c>
      <c r="E14" s="60">
        <v>2</v>
      </c>
      <c r="F14" s="60" t="s">
        <v>172</v>
      </c>
      <c r="G14" s="66">
        <v>60000</v>
      </c>
      <c r="H14" s="70">
        <v>1</v>
      </c>
      <c r="I14" s="70">
        <v>0</v>
      </c>
      <c r="J14" s="56" t="s">
        <v>207</v>
      </c>
      <c r="K14" s="56" t="s">
        <v>93</v>
      </c>
      <c r="L14" s="56" t="s">
        <v>199</v>
      </c>
      <c r="M14" s="56"/>
      <c r="N14" s="79"/>
      <c r="O14" s="82"/>
      <c r="P14" s="4"/>
      <c r="Q14" s="44"/>
      <c r="R14" s="4"/>
      <c r="S14" s="4"/>
      <c r="T14" s="4"/>
    </row>
    <row r="15" spans="1:36" s="5" customFormat="1" ht="25.2" customHeight="1" x14ac:dyDescent="0.3">
      <c r="A15" s="158" t="s">
        <v>142</v>
      </c>
      <c r="B15" s="159"/>
      <c r="C15" s="159"/>
      <c r="D15" s="159"/>
      <c r="E15" s="159"/>
      <c r="F15" s="159"/>
      <c r="G15" s="90">
        <f>SUM(G16)</f>
        <v>65000</v>
      </c>
      <c r="H15" s="86"/>
      <c r="I15" s="86"/>
      <c r="J15" s="87"/>
      <c r="K15" s="87"/>
      <c r="L15" s="87"/>
      <c r="M15" s="87"/>
      <c r="N15" s="88"/>
      <c r="O15" s="82"/>
      <c r="P15" s="4"/>
      <c r="Q15" s="44"/>
      <c r="R15" s="4"/>
      <c r="S15" s="4"/>
      <c r="T15" s="4"/>
    </row>
    <row r="16" spans="1:36" ht="30" customHeight="1" x14ac:dyDescent="0.3">
      <c r="A16" s="6" t="str">
        <f>'Project Structure'!D6</f>
        <v>JAMPRO</v>
      </c>
      <c r="B16" s="7" t="s">
        <v>144</v>
      </c>
      <c r="C16" s="7" t="s">
        <v>145</v>
      </c>
      <c r="D16" s="7" t="s">
        <v>93</v>
      </c>
      <c r="E16" s="59">
        <v>2</v>
      </c>
      <c r="F16" s="59" t="s">
        <v>142</v>
      </c>
      <c r="G16" s="64">
        <v>65000</v>
      </c>
      <c r="H16" s="69">
        <v>1</v>
      </c>
      <c r="I16" s="69">
        <v>0</v>
      </c>
      <c r="J16" s="7" t="str">
        <f>'Project Structure'!C15</f>
        <v>Project Management (PEU)</v>
      </c>
      <c r="K16" s="7" t="s">
        <v>93</v>
      </c>
      <c r="L16" s="7" t="s">
        <v>195</v>
      </c>
      <c r="M16" s="7"/>
      <c r="N16" s="8" t="s">
        <v>191</v>
      </c>
      <c r="O16" s="4"/>
      <c r="P16" s="4"/>
      <c r="Q16" s="45" t="s">
        <v>34</v>
      </c>
      <c r="R16" s="4"/>
      <c r="S16" s="4"/>
      <c r="T16" s="4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</row>
    <row r="17" spans="1:36" ht="30" customHeight="1" thickBot="1" x14ac:dyDescent="0.35">
      <c r="A17" s="5"/>
      <c r="B17" s="5"/>
      <c r="C17" s="5"/>
      <c r="D17" s="5"/>
      <c r="J17" s="5"/>
      <c r="K17" s="5"/>
      <c r="L17" s="5"/>
      <c r="M17" s="5"/>
      <c r="N17" s="5"/>
      <c r="O17" s="5"/>
      <c r="P17" s="5"/>
      <c r="Q17" s="45" t="s">
        <v>93</v>
      </c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</row>
    <row r="18" spans="1:36" ht="22.2" customHeight="1" x14ac:dyDescent="0.3">
      <c r="A18" s="147" t="s">
        <v>6</v>
      </c>
      <c r="B18" s="148"/>
      <c r="C18" s="148"/>
      <c r="D18" s="148"/>
      <c r="E18" s="148"/>
      <c r="F18" s="148"/>
      <c r="G18" s="148"/>
      <c r="H18" s="148"/>
      <c r="I18" s="148"/>
      <c r="J18" s="148"/>
      <c r="K18" s="148"/>
      <c r="L18" s="148"/>
      <c r="M18" s="148"/>
      <c r="N18" s="149"/>
      <c r="O18" s="5"/>
      <c r="P18" s="5"/>
      <c r="Q18" s="45" t="s">
        <v>99</v>
      </c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</row>
    <row r="19" spans="1:36" ht="15" customHeight="1" x14ac:dyDescent="0.3">
      <c r="A19" s="150" t="s">
        <v>3</v>
      </c>
      <c r="B19" s="138" t="s">
        <v>11</v>
      </c>
      <c r="C19" s="138" t="s">
        <v>13</v>
      </c>
      <c r="D19" s="139" t="s">
        <v>14</v>
      </c>
      <c r="E19" s="138" t="s">
        <v>15</v>
      </c>
      <c r="F19" s="139" t="s">
        <v>16</v>
      </c>
      <c r="G19" s="141" t="s">
        <v>100</v>
      </c>
      <c r="H19" s="142"/>
      <c r="I19" s="143"/>
      <c r="J19" s="138" t="s">
        <v>17</v>
      </c>
      <c r="K19" s="139" t="s">
        <v>92</v>
      </c>
      <c r="L19" s="138" t="s">
        <v>21</v>
      </c>
      <c r="M19" s="138"/>
      <c r="N19" s="137" t="s">
        <v>95</v>
      </c>
      <c r="O19" s="5"/>
      <c r="P19" s="5"/>
      <c r="Q19" s="45" t="s">
        <v>35</v>
      </c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</row>
    <row r="20" spans="1:36" ht="30" customHeight="1" x14ac:dyDescent="0.3">
      <c r="A20" s="151"/>
      <c r="B20" s="139"/>
      <c r="C20" s="139"/>
      <c r="D20" s="140"/>
      <c r="E20" s="139"/>
      <c r="F20" s="140"/>
      <c r="G20" s="61" t="s">
        <v>96</v>
      </c>
      <c r="H20" s="61" t="s">
        <v>97</v>
      </c>
      <c r="I20" s="61" t="s">
        <v>98</v>
      </c>
      <c r="J20" s="139"/>
      <c r="K20" s="140"/>
      <c r="L20" s="80" t="s">
        <v>22</v>
      </c>
      <c r="M20" s="80" t="s">
        <v>19</v>
      </c>
      <c r="N20" s="152"/>
      <c r="O20" s="5"/>
      <c r="P20" s="5"/>
      <c r="Q20" s="45" t="s">
        <v>101</v>
      </c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</row>
    <row r="21" spans="1:36" s="5" customFormat="1" ht="30" customHeight="1" x14ac:dyDescent="0.3">
      <c r="A21" s="153" t="s">
        <v>226</v>
      </c>
      <c r="B21" s="154"/>
      <c r="C21" s="154"/>
      <c r="D21" s="154"/>
      <c r="E21" s="154"/>
      <c r="F21" s="155"/>
      <c r="G21" s="89">
        <f>SUM(G22:G23)</f>
        <v>398000</v>
      </c>
      <c r="H21" s="86"/>
      <c r="I21" s="86"/>
      <c r="J21" s="87"/>
      <c r="K21" s="87"/>
      <c r="L21" s="87"/>
      <c r="M21" s="87"/>
      <c r="N21" s="88"/>
      <c r="Q21" s="45"/>
    </row>
    <row r="22" spans="1:36" ht="47.4" customHeight="1" x14ac:dyDescent="0.3">
      <c r="A22" s="6" t="str">
        <f>'Project Structure'!D6</f>
        <v>JAMPRO</v>
      </c>
      <c r="B22" s="7" t="s">
        <v>135</v>
      </c>
      <c r="C22" s="7" t="s">
        <v>165</v>
      </c>
      <c r="D22" s="7" t="s">
        <v>93</v>
      </c>
      <c r="E22" s="59">
        <v>12</v>
      </c>
      <c r="F22" s="59" t="s">
        <v>131</v>
      </c>
      <c r="G22" s="64">
        <v>300000</v>
      </c>
      <c r="H22" s="69">
        <v>1</v>
      </c>
      <c r="I22" s="69">
        <v>0</v>
      </c>
      <c r="J22" s="7" t="str">
        <f>'Project Structure'!C12</f>
        <v xml:space="preserve">Component 1: Skills Development for the Global Services Sector </v>
      </c>
      <c r="K22" s="7" t="s">
        <v>93</v>
      </c>
      <c r="L22" s="7" t="s">
        <v>196</v>
      </c>
      <c r="M22" s="7"/>
      <c r="N22" s="8" t="s">
        <v>189</v>
      </c>
      <c r="O22" s="81"/>
      <c r="P22" s="5"/>
      <c r="Q22" s="44" t="s">
        <v>102</v>
      </c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</row>
    <row r="23" spans="1:36" ht="30" customHeight="1" x14ac:dyDescent="0.3">
      <c r="A23" s="6" t="str">
        <f>'Project Structure'!D6</f>
        <v>JAMPRO</v>
      </c>
      <c r="B23" s="7" t="s">
        <v>114</v>
      </c>
      <c r="C23" s="7" t="s">
        <v>134</v>
      </c>
      <c r="D23" s="7" t="s">
        <v>93</v>
      </c>
      <c r="E23" s="59">
        <v>5</v>
      </c>
      <c r="F23" s="59" t="s">
        <v>133</v>
      </c>
      <c r="G23" s="64">
        <v>98000</v>
      </c>
      <c r="H23" s="69">
        <v>1</v>
      </c>
      <c r="I23" s="69">
        <v>0</v>
      </c>
      <c r="J23" s="7" t="str">
        <f>'Project Structure'!C12</f>
        <v xml:space="preserve">Component 1: Skills Development for the Global Services Sector </v>
      </c>
      <c r="K23" s="7" t="s">
        <v>93</v>
      </c>
      <c r="L23" s="7" t="s">
        <v>193</v>
      </c>
      <c r="M23" s="7"/>
      <c r="N23" s="8" t="s">
        <v>190</v>
      </c>
      <c r="O23" s="81"/>
      <c r="P23" s="5"/>
      <c r="Q23" s="44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</row>
    <row r="24" spans="1:36" s="5" customFormat="1" ht="41.4" customHeight="1" x14ac:dyDescent="0.3">
      <c r="A24" s="153" t="s">
        <v>227</v>
      </c>
      <c r="B24" s="154"/>
      <c r="C24" s="154"/>
      <c r="D24" s="154"/>
      <c r="E24" s="154"/>
      <c r="F24" s="155"/>
      <c r="G24" s="89">
        <f>SUM(G25:G29)</f>
        <v>2445000</v>
      </c>
      <c r="H24" s="86"/>
      <c r="I24" s="86"/>
      <c r="J24" s="87"/>
      <c r="K24" s="87"/>
      <c r="L24" s="87"/>
      <c r="M24" s="87"/>
      <c r="N24" s="88"/>
      <c r="Q24" s="44"/>
    </row>
    <row r="25" spans="1:36" ht="30" customHeight="1" x14ac:dyDescent="0.3">
      <c r="A25" s="6" t="str">
        <f>'Project Structure'!D6</f>
        <v>JAMPRO</v>
      </c>
      <c r="B25" s="7" t="s">
        <v>178</v>
      </c>
      <c r="C25" s="7" t="s">
        <v>179</v>
      </c>
      <c r="D25" s="7" t="s">
        <v>93</v>
      </c>
      <c r="E25" s="59">
        <v>12</v>
      </c>
      <c r="F25" s="59" t="s">
        <v>163</v>
      </c>
      <c r="G25" s="64">
        <v>1500000</v>
      </c>
      <c r="H25" s="69">
        <v>1</v>
      </c>
      <c r="I25" s="69">
        <v>0</v>
      </c>
      <c r="J25" s="7" t="str">
        <f>'Project Structure'!C13</f>
        <v xml:space="preserve">Component 2: Global Services Sector Ecosystem </v>
      </c>
      <c r="K25" s="7" t="s">
        <v>93</v>
      </c>
      <c r="L25" s="7" t="s">
        <v>198</v>
      </c>
      <c r="M25" s="7"/>
      <c r="N25" s="8" t="s">
        <v>208</v>
      </c>
      <c r="O25" s="81"/>
      <c r="P25" s="5"/>
      <c r="Q25" s="44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</row>
    <row r="26" spans="1:36" s="5" customFormat="1" ht="30" customHeight="1" x14ac:dyDescent="0.3">
      <c r="A26" s="6" t="str">
        <f>'Project Structure'!D6</f>
        <v>JAMPRO</v>
      </c>
      <c r="B26" s="7" t="s">
        <v>180</v>
      </c>
      <c r="C26" s="7" t="s">
        <v>179</v>
      </c>
      <c r="D26" s="7" t="s">
        <v>93</v>
      </c>
      <c r="E26" s="59">
        <v>6</v>
      </c>
      <c r="F26" s="59" t="s">
        <v>166</v>
      </c>
      <c r="G26" s="64">
        <v>135000</v>
      </c>
      <c r="H26" s="69">
        <v>1</v>
      </c>
      <c r="I26" s="69">
        <v>0</v>
      </c>
      <c r="J26" s="7" t="str">
        <f>'Project Structure'!C13</f>
        <v xml:space="preserve">Component 2: Global Services Sector Ecosystem </v>
      </c>
      <c r="K26" s="7" t="s">
        <v>93</v>
      </c>
      <c r="L26" s="7" t="s">
        <v>198</v>
      </c>
      <c r="M26" s="7"/>
      <c r="N26" s="8" t="s">
        <v>192</v>
      </c>
      <c r="Q26" s="44"/>
    </row>
    <row r="27" spans="1:36" ht="30" customHeight="1" x14ac:dyDescent="0.3">
      <c r="A27" s="6" t="str">
        <f>'Project Structure'!D6</f>
        <v>JAMPRO</v>
      </c>
      <c r="B27" s="7" t="s">
        <v>162</v>
      </c>
      <c r="C27" s="7"/>
      <c r="D27" s="7" t="s">
        <v>93</v>
      </c>
      <c r="E27" s="59">
        <v>10</v>
      </c>
      <c r="F27" s="59" t="s">
        <v>181</v>
      </c>
      <c r="G27" s="64">
        <v>560000</v>
      </c>
      <c r="H27" s="69">
        <v>1</v>
      </c>
      <c r="I27" s="69">
        <v>0</v>
      </c>
      <c r="J27" s="7" t="str">
        <f>'Project Structure'!C13</f>
        <v xml:space="preserve">Component 2: Global Services Sector Ecosystem </v>
      </c>
      <c r="K27" s="7" t="s">
        <v>93</v>
      </c>
      <c r="L27" s="7" t="s">
        <v>197</v>
      </c>
      <c r="M27" s="7"/>
      <c r="N27" s="8" t="s">
        <v>209</v>
      </c>
      <c r="O27" s="5"/>
      <c r="P27" s="5"/>
      <c r="Q27" s="45" t="s">
        <v>36</v>
      </c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</row>
    <row r="28" spans="1:36" s="5" customFormat="1" ht="40.950000000000003" customHeight="1" x14ac:dyDescent="0.3">
      <c r="A28" s="55" t="str">
        <f>'Project Structure'!D6</f>
        <v>JAMPRO</v>
      </c>
      <c r="B28" s="56" t="s">
        <v>164</v>
      </c>
      <c r="C28" s="7" t="s">
        <v>167</v>
      </c>
      <c r="D28" s="56" t="s">
        <v>93</v>
      </c>
      <c r="E28" s="60">
        <v>6</v>
      </c>
      <c r="F28" s="60" t="s">
        <v>182</v>
      </c>
      <c r="G28" s="66">
        <v>150000</v>
      </c>
      <c r="H28" s="70">
        <v>1</v>
      </c>
      <c r="I28" s="70">
        <v>0</v>
      </c>
      <c r="J28" s="56" t="str">
        <f>'Project Structure'!C13</f>
        <v xml:space="preserve">Component 2: Global Services Sector Ecosystem </v>
      </c>
      <c r="K28" s="56" t="s">
        <v>93</v>
      </c>
      <c r="L28" s="7" t="s">
        <v>198</v>
      </c>
      <c r="M28" s="56"/>
      <c r="N28" s="8" t="s">
        <v>192</v>
      </c>
      <c r="Q28" s="45"/>
    </row>
    <row r="29" spans="1:36" ht="38.25" customHeight="1" thickBot="1" x14ac:dyDescent="0.35">
      <c r="A29" s="9" t="str">
        <f>'Project Structure'!D6</f>
        <v>JAMPRO</v>
      </c>
      <c r="B29" s="10" t="s">
        <v>215</v>
      </c>
      <c r="C29" s="10" t="s">
        <v>216</v>
      </c>
      <c r="D29" s="10" t="s">
        <v>93</v>
      </c>
      <c r="E29" s="57">
        <v>4</v>
      </c>
      <c r="F29" s="57" t="s">
        <v>217</v>
      </c>
      <c r="G29" s="62">
        <v>100000</v>
      </c>
      <c r="H29" s="68">
        <v>1</v>
      </c>
      <c r="I29" s="68">
        <v>0</v>
      </c>
      <c r="J29" s="10" t="str">
        <f>'Project Structure'!C13</f>
        <v xml:space="preserve">Component 2: Global Services Sector Ecosystem </v>
      </c>
      <c r="K29" s="10" t="s">
        <v>93</v>
      </c>
      <c r="L29" s="10" t="s">
        <v>195</v>
      </c>
      <c r="M29" s="10"/>
      <c r="N29" s="11" t="s">
        <v>218</v>
      </c>
      <c r="O29" s="5"/>
      <c r="P29" s="5"/>
      <c r="Q29" s="45" t="s">
        <v>37</v>
      </c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</row>
    <row r="30" spans="1:36" ht="30" customHeight="1" thickBot="1" x14ac:dyDescent="0.35">
      <c r="A30" s="5"/>
      <c r="B30" s="5"/>
      <c r="C30" s="5"/>
      <c r="D30" s="5"/>
      <c r="J30" s="5"/>
      <c r="K30" s="5"/>
      <c r="L30" s="5"/>
      <c r="M30" s="5"/>
      <c r="N30" s="5"/>
      <c r="O30" s="5"/>
      <c r="P30" s="5"/>
      <c r="Q30" s="45" t="s">
        <v>38</v>
      </c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</row>
    <row r="31" spans="1:36" ht="22.2" customHeight="1" x14ac:dyDescent="0.3">
      <c r="A31" s="147" t="s">
        <v>7</v>
      </c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9"/>
      <c r="M31" s="3"/>
      <c r="N31" s="5"/>
      <c r="O31" s="5"/>
      <c r="P31" s="5"/>
      <c r="Q31" s="45" t="s">
        <v>40</v>
      </c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</row>
    <row r="32" spans="1:36" ht="15" customHeight="1" x14ac:dyDescent="0.3">
      <c r="A32" s="150" t="s">
        <v>3</v>
      </c>
      <c r="B32" s="138" t="s">
        <v>11</v>
      </c>
      <c r="C32" s="138" t="s">
        <v>13</v>
      </c>
      <c r="D32" s="139" t="s">
        <v>14</v>
      </c>
      <c r="E32" s="139" t="s">
        <v>16</v>
      </c>
      <c r="F32" s="141" t="s">
        <v>100</v>
      </c>
      <c r="G32" s="142"/>
      <c r="H32" s="143"/>
      <c r="I32" s="156" t="s">
        <v>17</v>
      </c>
      <c r="J32" s="139" t="s">
        <v>92</v>
      </c>
      <c r="K32" s="138" t="s">
        <v>21</v>
      </c>
      <c r="L32" s="138"/>
      <c r="M32" s="137" t="s">
        <v>95</v>
      </c>
      <c r="N32" s="5"/>
      <c r="O32" s="5"/>
      <c r="P32" s="5"/>
      <c r="Q32" s="45" t="s">
        <v>93</v>
      </c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</row>
    <row r="33" spans="1:36" ht="30" customHeight="1" x14ac:dyDescent="0.3">
      <c r="A33" s="151"/>
      <c r="B33" s="139"/>
      <c r="C33" s="139"/>
      <c r="D33" s="140"/>
      <c r="E33" s="140"/>
      <c r="F33" s="48" t="s">
        <v>96</v>
      </c>
      <c r="G33" s="61" t="s">
        <v>97</v>
      </c>
      <c r="H33" s="61" t="s">
        <v>98</v>
      </c>
      <c r="I33" s="157"/>
      <c r="J33" s="140"/>
      <c r="K33" s="80" t="s">
        <v>20</v>
      </c>
      <c r="L33" s="80" t="s">
        <v>19</v>
      </c>
      <c r="M33" s="152"/>
      <c r="N33" s="5"/>
      <c r="O33" s="5"/>
      <c r="P33" s="5"/>
      <c r="Q33" s="45" t="s">
        <v>103</v>
      </c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</row>
    <row r="34" spans="1:36" s="5" customFormat="1" ht="25.2" customHeight="1" x14ac:dyDescent="0.3">
      <c r="A34" s="153" t="s">
        <v>226</v>
      </c>
      <c r="B34" s="154"/>
      <c r="C34" s="154"/>
      <c r="D34" s="154"/>
      <c r="E34" s="155"/>
      <c r="F34" s="93">
        <f>SUM(F35:F44)</f>
        <v>1729000</v>
      </c>
      <c r="G34" s="86"/>
      <c r="H34" s="86"/>
      <c r="I34" s="86"/>
      <c r="J34" s="87"/>
      <c r="K34" s="87"/>
      <c r="L34" s="91"/>
      <c r="M34" s="92"/>
      <c r="Q34" s="45"/>
    </row>
    <row r="35" spans="1:36" ht="36.6" customHeight="1" x14ac:dyDescent="0.3">
      <c r="A35" s="6" t="str">
        <f>'Project Structure'!D6</f>
        <v>JAMPRO</v>
      </c>
      <c r="B35" s="7" t="s">
        <v>114</v>
      </c>
      <c r="C35" s="7" t="s">
        <v>115</v>
      </c>
      <c r="D35" s="7" t="s">
        <v>38</v>
      </c>
      <c r="E35" s="59" t="s">
        <v>133</v>
      </c>
      <c r="F35" s="67">
        <v>150000</v>
      </c>
      <c r="G35" s="69">
        <v>1</v>
      </c>
      <c r="H35" s="69">
        <v>0</v>
      </c>
      <c r="I35" s="64" t="str">
        <f>'Project Structure'!C12</f>
        <v xml:space="preserve">Component 1: Skills Development for the Global Services Sector </v>
      </c>
      <c r="J35" s="7" t="s">
        <v>91</v>
      </c>
      <c r="K35" s="7" t="s">
        <v>194</v>
      </c>
      <c r="L35" s="8"/>
      <c r="M35" s="1"/>
      <c r="N35" s="5"/>
      <c r="O35" s="5"/>
      <c r="P35" s="5"/>
      <c r="Q35" s="45" t="s">
        <v>39</v>
      </c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</row>
    <row r="36" spans="1:36" s="5" customFormat="1" ht="36.6" customHeight="1" x14ac:dyDescent="0.3">
      <c r="A36" s="6" t="str">
        <f>'Project Structure'!D6</f>
        <v>JAMPRO</v>
      </c>
      <c r="B36" s="7" t="s">
        <v>114</v>
      </c>
      <c r="C36" s="7" t="s">
        <v>132</v>
      </c>
      <c r="D36" s="7" t="s">
        <v>38</v>
      </c>
      <c r="E36" s="59" t="s">
        <v>133</v>
      </c>
      <c r="F36" s="67">
        <v>100000</v>
      </c>
      <c r="G36" s="69">
        <v>1</v>
      </c>
      <c r="H36" s="69">
        <v>0</v>
      </c>
      <c r="I36" s="64" t="str">
        <f>'Project Structure'!C12</f>
        <v xml:space="preserve">Component 1: Skills Development for the Global Services Sector </v>
      </c>
      <c r="J36" s="7" t="s">
        <v>91</v>
      </c>
      <c r="K36" s="7" t="s">
        <v>198</v>
      </c>
      <c r="L36" s="8"/>
      <c r="M36" s="1"/>
      <c r="Q36" s="45"/>
    </row>
    <row r="37" spans="1:36" ht="39.6" customHeight="1" x14ac:dyDescent="0.3">
      <c r="A37" s="6" t="str">
        <f>'Project Structure'!D6</f>
        <v>JAMPRO</v>
      </c>
      <c r="B37" s="7" t="s">
        <v>119</v>
      </c>
      <c r="C37" s="7" t="s">
        <v>137</v>
      </c>
      <c r="D37" s="7" t="s">
        <v>38</v>
      </c>
      <c r="E37" s="59" t="s">
        <v>136</v>
      </c>
      <c r="F37" s="67">
        <v>94000</v>
      </c>
      <c r="G37" s="69">
        <v>1</v>
      </c>
      <c r="H37" s="69">
        <v>0</v>
      </c>
      <c r="I37" s="64" t="str">
        <f>'Project Structure'!C12</f>
        <v xml:space="preserve">Component 1: Skills Development for the Global Services Sector </v>
      </c>
      <c r="J37" s="7" t="s">
        <v>91</v>
      </c>
      <c r="K37" s="7" t="s">
        <v>195</v>
      </c>
      <c r="L37" s="8"/>
      <c r="M37" s="1"/>
      <c r="N37" s="5"/>
      <c r="O37" s="5"/>
      <c r="P37" s="5"/>
      <c r="Q37" s="45" t="s">
        <v>41</v>
      </c>
      <c r="R37" s="19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</row>
    <row r="38" spans="1:36" s="5" customFormat="1" ht="39.6" customHeight="1" x14ac:dyDescent="0.3">
      <c r="A38" s="6" t="str">
        <f>'Project Structure'!D6</f>
        <v>JAMPRO</v>
      </c>
      <c r="B38" s="7" t="s">
        <v>120</v>
      </c>
      <c r="C38" s="7" t="s">
        <v>234</v>
      </c>
      <c r="D38" s="7" t="s">
        <v>33</v>
      </c>
      <c r="E38" s="59" t="s">
        <v>146</v>
      </c>
      <c r="F38" s="67">
        <v>966000</v>
      </c>
      <c r="G38" s="69">
        <v>1</v>
      </c>
      <c r="H38" s="69">
        <v>0</v>
      </c>
      <c r="I38" s="64" t="str">
        <f>'Project Structure'!C12</f>
        <v xml:space="preserve">Component 1: Skills Development for the Global Services Sector </v>
      </c>
      <c r="J38" s="7" t="s">
        <v>91</v>
      </c>
      <c r="K38" s="7" t="s">
        <v>193</v>
      </c>
      <c r="L38" s="8"/>
      <c r="M38" s="1"/>
      <c r="Q38" s="45"/>
      <c r="R38" s="19"/>
    </row>
    <row r="39" spans="1:36" s="5" customFormat="1" ht="49.95" customHeight="1" x14ac:dyDescent="0.3">
      <c r="A39" s="6" t="str">
        <f>'Project Structure'!D6</f>
        <v>JAMPRO</v>
      </c>
      <c r="B39" s="7" t="s">
        <v>124</v>
      </c>
      <c r="C39" s="7" t="s">
        <v>122</v>
      </c>
      <c r="D39" s="7" t="s">
        <v>38</v>
      </c>
      <c r="E39" s="59" t="s">
        <v>186</v>
      </c>
      <c r="F39" s="67">
        <v>100000</v>
      </c>
      <c r="G39" s="69">
        <v>1</v>
      </c>
      <c r="H39" s="69">
        <v>0</v>
      </c>
      <c r="I39" s="64" t="str">
        <f>'Project Structure'!C12</f>
        <v xml:space="preserve">Component 1: Skills Development for the Global Services Sector </v>
      </c>
      <c r="J39" s="7" t="s">
        <v>91</v>
      </c>
      <c r="K39" s="7" t="s">
        <v>198</v>
      </c>
      <c r="L39" s="8"/>
      <c r="M39" s="1"/>
      <c r="Q39" s="45"/>
      <c r="R39" s="19"/>
    </row>
    <row r="40" spans="1:36" s="5" customFormat="1" ht="49.95" customHeight="1" x14ac:dyDescent="0.3">
      <c r="A40" s="6" t="str">
        <f>'Project Structure'!D6</f>
        <v>JAMPRO</v>
      </c>
      <c r="B40" s="7" t="s">
        <v>122</v>
      </c>
      <c r="C40" s="7" t="s">
        <v>231</v>
      </c>
      <c r="D40" s="7" t="s">
        <v>33</v>
      </c>
      <c r="E40" s="59" t="s">
        <v>183</v>
      </c>
      <c r="F40" s="67">
        <v>100000</v>
      </c>
      <c r="G40" s="69">
        <v>1</v>
      </c>
      <c r="H40" s="69">
        <v>0</v>
      </c>
      <c r="I40" s="64" t="str">
        <f>'Project Structure'!C12</f>
        <v xml:space="preserve">Component 1: Skills Development for the Global Services Sector </v>
      </c>
      <c r="J40" s="7" t="s">
        <v>91</v>
      </c>
      <c r="K40" s="7" t="s">
        <v>197</v>
      </c>
      <c r="L40" s="8"/>
      <c r="M40" s="1"/>
      <c r="Q40" s="45"/>
      <c r="R40" s="19"/>
    </row>
    <row r="41" spans="1:36" s="5" customFormat="1" ht="40.950000000000003" customHeight="1" x14ac:dyDescent="0.3">
      <c r="A41" s="6" t="str">
        <f>'Project Structure'!D6</f>
        <v>JAMPRO</v>
      </c>
      <c r="B41" s="7" t="s">
        <v>126</v>
      </c>
      <c r="C41" s="7" t="s">
        <v>127</v>
      </c>
      <c r="D41" s="7" t="s">
        <v>38</v>
      </c>
      <c r="E41" s="59" t="s">
        <v>187</v>
      </c>
      <c r="F41" s="67">
        <v>50000</v>
      </c>
      <c r="G41" s="69">
        <v>1</v>
      </c>
      <c r="H41" s="69">
        <v>0</v>
      </c>
      <c r="I41" s="64" t="str">
        <f>'Project Structure'!C12</f>
        <v xml:space="preserve">Component 1: Skills Development for the Global Services Sector </v>
      </c>
      <c r="J41" s="7" t="s">
        <v>91</v>
      </c>
      <c r="K41" s="7" t="s">
        <v>198</v>
      </c>
      <c r="L41" s="8"/>
      <c r="M41" s="1"/>
      <c r="Q41" s="45"/>
      <c r="R41" s="19"/>
    </row>
    <row r="42" spans="1:36" s="5" customFormat="1" ht="40.950000000000003" customHeight="1" x14ac:dyDescent="0.3">
      <c r="A42" s="6" t="str">
        <f>'Project Structure'!D6</f>
        <v>JAMPRO</v>
      </c>
      <c r="B42" s="7" t="s">
        <v>125</v>
      </c>
      <c r="C42" s="7" t="s">
        <v>232</v>
      </c>
      <c r="D42" s="7" t="s">
        <v>33</v>
      </c>
      <c r="E42" s="59" t="s">
        <v>184</v>
      </c>
      <c r="F42" s="67">
        <v>75000</v>
      </c>
      <c r="G42" s="69">
        <v>1</v>
      </c>
      <c r="H42" s="69">
        <v>0</v>
      </c>
      <c r="I42" s="64" t="str">
        <f>'Project Structure'!C12</f>
        <v xml:space="preserve">Component 1: Skills Development for the Global Services Sector </v>
      </c>
      <c r="J42" s="7" t="s">
        <v>91</v>
      </c>
      <c r="K42" s="7" t="s">
        <v>197</v>
      </c>
      <c r="L42" s="8"/>
      <c r="M42" s="1"/>
      <c r="Q42" s="45"/>
      <c r="R42" s="19"/>
    </row>
    <row r="43" spans="1:36" s="5" customFormat="1" ht="48.6" customHeight="1" x14ac:dyDescent="0.3">
      <c r="A43" s="6" t="str">
        <f>'Project Structure'!D6</f>
        <v>JAMPRO</v>
      </c>
      <c r="B43" s="7" t="s">
        <v>138</v>
      </c>
      <c r="C43" s="7" t="s">
        <v>123</v>
      </c>
      <c r="D43" s="7" t="s">
        <v>38</v>
      </c>
      <c r="E43" s="59" t="s">
        <v>188</v>
      </c>
      <c r="F43" s="67">
        <v>25000</v>
      </c>
      <c r="G43" s="69">
        <v>1</v>
      </c>
      <c r="H43" s="69">
        <v>0</v>
      </c>
      <c r="I43" s="64" t="str">
        <f>'Project Structure'!C12</f>
        <v xml:space="preserve">Component 1: Skills Development for the Global Services Sector </v>
      </c>
      <c r="J43" s="7" t="s">
        <v>91</v>
      </c>
      <c r="K43" s="7" t="s">
        <v>198</v>
      </c>
      <c r="L43" s="8"/>
      <c r="M43" s="1"/>
      <c r="Q43" s="45"/>
      <c r="R43" s="19"/>
    </row>
    <row r="44" spans="1:36" s="5" customFormat="1" ht="54.6" customHeight="1" x14ac:dyDescent="0.3">
      <c r="A44" s="6" t="str">
        <f>'Project Structure'!D6</f>
        <v>JAMPRO</v>
      </c>
      <c r="B44" s="7" t="s">
        <v>139</v>
      </c>
      <c r="C44" s="7" t="s">
        <v>233</v>
      </c>
      <c r="D44" s="7" t="s">
        <v>33</v>
      </c>
      <c r="E44" s="59" t="s">
        <v>185</v>
      </c>
      <c r="F44" s="67">
        <v>69000</v>
      </c>
      <c r="G44" s="69">
        <v>1</v>
      </c>
      <c r="H44" s="69">
        <v>0</v>
      </c>
      <c r="I44" s="64" t="str">
        <f>'Project Structure'!C12</f>
        <v xml:space="preserve">Component 1: Skills Development for the Global Services Sector </v>
      </c>
      <c r="J44" s="7" t="s">
        <v>91</v>
      </c>
      <c r="K44" s="7" t="s">
        <v>197</v>
      </c>
      <c r="L44" s="8"/>
      <c r="M44" s="1"/>
      <c r="Q44" s="45"/>
      <c r="R44" s="19"/>
    </row>
    <row r="45" spans="1:36" s="5" customFormat="1" ht="25.2" customHeight="1" x14ac:dyDescent="0.3">
      <c r="A45" s="153" t="s">
        <v>227</v>
      </c>
      <c r="B45" s="154"/>
      <c r="C45" s="154"/>
      <c r="D45" s="154"/>
      <c r="E45" s="155"/>
      <c r="F45" s="93">
        <f>SUM(F46:F51)</f>
        <v>1465000</v>
      </c>
      <c r="G45" s="86"/>
      <c r="H45" s="86"/>
      <c r="I45" s="86"/>
      <c r="J45" s="87"/>
      <c r="K45" s="87"/>
      <c r="L45" s="91"/>
      <c r="M45" s="92"/>
      <c r="Q45" s="45"/>
      <c r="R45" s="19"/>
    </row>
    <row r="46" spans="1:36" s="5" customFormat="1" ht="44.4" customHeight="1" x14ac:dyDescent="0.3">
      <c r="A46" s="6" t="str">
        <f>'Project Structure'!D6</f>
        <v>JAMPRO</v>
      </c>
      <c r="B46" s="7" t="s">
        <v>154</v>
      </c>
      <c r="C46" s="7" t="s">
        <v>155</v>
      </c>
      <c r="D46" s="7" t="s">
        <v>36</v>
      </c>
      <c r="E46" s="59" t="s">
        <v>156</v>
      </c>
      <c r="F46" s="67">
        <v>360000</v>
      </c>
      <c r="G46" s="69">
        <v>1</v>
      </c>
      <c r="H46" s="69">
        <v>0</v>
      </c>
      <c r="I46" s="64" t="str">
        <f>'Project Structure'!C13</f>
        <v xml:space="preserve">Component 2: Global Services Sector Ecosystem </v>
      </c>
      <c r="J46" s="7" t="s">
        <v>91</v>
      </c>
      <c r="K46" s="7" t="s">
        <v>195</v>
      </c>
      <c r="L46" s="8"/>
      <c r="M46" s="1"/>
      <c r="Q46" s="45"/>
      <c r="R46" s="19"/>
    </row>
    <row r="47" spans="1:36" s="5" customFormat="1" ht="42" customHeight="1" x14ac:dyDescent="0.3">
      <c r="A47" s="6" t="str">
        <f>'Project Structure'!D6</f>
        <v>JAMPRO</v>
      </c>
      <c r="B47" s="7" t="s">
        <v>157</v>
      </c>
      <c r="C47" s="7" t="s">
        <v>158</v>
      </c>
      <c r="D47" s="7" t="s">
        <v>36</v>
      </c>
      <c r="E47" s="59" t="s">
        <v>159</v>
      </c>
      <c r="F47" s="67">
        <v>200000</v>
      </c>
      <c r="G47" s="69">
        <v>1</v>
      </c>
      <c r="H47" s="69">
        <v>0</v>
      </c>
      <c r="I47" s="64" t="str">
        <f>'Project Structure'!C13</f>
        <v xml:space="preserve">Component 2: Global Services Sector Ecosystem </v>
      </c>
      <c r="J47" s="7" t="s">
        <v>91</v>
      </c>
      <c r="K47" s="7" t="s">
        <v>197</v>
      </c>
      <c r="L47" s="8"/>
      <c r="M47" s="1"/>
      <c r="Q47" s="45"/>
      <c r="R47" s="19"/>
    </row>
    <row r="48" spans="1:36" s="5" customFormat="1" ht="39.6" customHeight="1" x14ac:dyDescent="0.3">
      <c r="A48" s="6" t="str">
        <f>'Project Structure'!D6</f>
        <v>JAMPRO</v>
      </c>
      <c r="B48" s="7" t="s">
        <v>160</v>
      </c>
      <c r="C48" s="7" t="s">
        <v>220</v>
      </c>
      <c r="D48" s="7" t="s">
        <v>36</v>
      </c>
      <c r="E48" s="59" t="s">
        <v>161</v>
      </c>
      <c r="F48" s="67">
        <v>175000</v>
      </c>
      <c r="G48" s="69">
        <v>1</v>
      </c>
      <c r="H48" s="69">
        <v>0</v>
      </c>
      <c r="I48" s="64" t="str">
        <f>'Project Structure'!C13</f>
        <v xml:space="preserve">Component 2: Global Services Sector Ecosystem </v>
      </c>
      <c r="J48" s="7" t="s">
        <v>91</v>
      </c>
      <c r="K48" s="7" t="s">
        <v>195</v>
      </c>
      <c r="L48" s="8"/>
      <c r="M48" s="1"/>
      <c r="Q48" s="45"/>
      <c r="R48" s="19"/>
    </row>
    <row r="49" spans="1:36" s="5" customFormat="1" ht="39.6" customHeight="1" x14ac:dyDescent="0.3">
      <c r="A49" s="6" t="str">
        <f>'Project Structure'!D6</f>
        <v>JAMPRO</v>
      </c>
      <c r="B49" s="7" t="s">
        <v>177</v>
      </c>
      <c r="C49" s="7" t="s">
        <v>221</v>
      </c>
      <c r="D49" s="7" t="s">
        <v>36</v>
      </c>
      <c r="E49" s="59" t="s">
        <v>219</v>
      </c>
      <c r="F49" s="67">
        <v>235000</v>
      </c>
      <c r="G49" s="69">
        <v>1</v>
      </c>
      <c r="H49" s="69"/>
      <c r="I49" s="64" t="str">
        <f>'Project Structure'!C13</f>
        <v xml:space="preserve">Component 2: Global Services Sector Ecosystem </v>
      </c>
      <c r="J49" s="7" t="s">
        <v>91</v>
      </c>
      <c r="K49" s="7" t="s">
        <v>196</v>
      </c>
      <c r="L49" s="8"/>
      <c r="M49" s="1"/>
      <c r="Q49" s="45"/>
      <c r="R49" s="19"/>
    </row>
    <row r="50" spans="1:36" s="5" customFormat="1" ht="59.4" customHeight="1" x14ac:dyDescent="0.3">
      <c r="A50" s="6" t="str">
        <f>'Project Structure'!D6</f>
        <v>JAMPRO</v>
      </c>
      <c r="B50" s="7" t="s">
        <v>171</v>
      </c>
      <c r="C50" s="7" t="s">
        <v>171</v>
      </c>
      <c r="D50" s="7" t="s">
        <v>36</v>
      </c>
      <c r="E50" s="59" t="s">
        <v>172</v>
      </c>
      <c r="F50" s="67">
        <v>300000</v>
      </c>
      <c r="G50" s="69">
        <v>1</v>
      </c>
      <c r="H50" s="69">
        <v>0</v>
      </c>
      <c r="I50" s="64" t="str">
        <f>'Project Structure'!C13</f>
        <v xml:space="preserve">Component 2: Global Services Sector Ecosystem </v>
      </c>
      <c r="J50" s="7" t="s">
        <v>91</v>
      </c>
      <c r="K50" s="7" t="s">
        <v>196</v>
      </c>
      <c r="L50" s="8"/>
      <c r="M50" s="1"/>
      <c r="Q50" s="45"/>
      <c r="R50" s="19"/>
    </row>
    <row r="51" spans="1:36" ht="45.75" customHeight="1" thickBot="1" x14ac:dyDescent="0.35">
      <c r="A51" s="9" t="str">
        <f>'Project Structure'!D6</f>
        <v>JAMPRO</v>
      </c>
      <c r="B51" s="10" t="s">
        <v>212</v>
      </c>
      <c r="C51" s="10" t="s">
        <v>213</v>
      </c>
      <c r="D51" s="7" t="s">
        <v>36</v>
      </c>
      <c r="E51" s="57" t="s">
        <v>214</v>
      </c>
      <c r="F51" s="71">
        <v>195000</v>
      </c>
      <c r="G51" s="68">
        <v>1</v>
      </c>
      <c r="H51" s="68">
        <v>0</v>
      </c>
      <c r="I51" s="62" t="str">
        <f>'Project Structure'!C13</f>
        <v xml:space="preserve">Component 2: Global Services Sector Ecosystem </v>
      </c>
      <c r="J51" s="10" t="s">
        <v>91</v>
      </c>
      <c r="K51" s="10" t="s">
        <v>195</v>
      </c>
      <c r="L51" s="11"/>
      <c r="M51" s="117"/>
      <c r="N51" s="5"/>
      <c r="O51" s="5"/>
      <c r="P51" s="5"/>
      <c r="Q51" s="33" t="s">
        <v>43</v>
      </c>
      <c r="R51" s="21" t="s">
        <v>4</v>
      </c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</row>
    <row r="52" spans="1:36" ht="30" customHeight="1" thickBot="1" x14ac:dyDescent="0.35">
      <c r="A52" s="5"/>
      <c r="B52" s="5"/>
      <c r="C52" s="5"/>
      <c r="D52" s="5"/>
      <c r="J52" s="5"/>
      <c r="K52" s="5"/>
      <c r="L52" s="5"/>
      <c r="M52" s="5"/>
      <c r="N52" s="5"/>
      <c r="O52" s="5"/>
      <c r="P52" s="5"/>
      <c r="Q52" s="33" t="s">
        <v>44</v>
      </c>
      <c r="R52" s="21" t="s">
        <v>4</v>
      </c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</row>
    <row r="53" spans="1:36" ht="22.2" customHeight="1" x14ac:dyDescent="0.3">
      <c r="A53" s="147" t="s">
        <v>8</v>
      </c>
      <c r="B53" s="148"/>
      <c r="C53" s="148"/>
      <c r="D53" s="148"/>
      <c r="E53" s="148"/>
      <c r="F53" s="148"/>
      <c r="G53" s="148"/>
      <c r="H53" s="148"/>
      <c r="I53" s="148"/>
      <c r="J53" s="148"/>
      <c r="K53" s="148"/>
      <c r="L53" s="148"/>
      <c r="M53" s="148"/>
      <c r="N53" s="149"/>
      <c r="O53" s="5"/>
      <c r="P53" s="5"/>
      <c r="Q53" s="33" t="s">
        <v>45</v>
      </c>
      <c r="R53" s="21" t="s">
        <v>4</v>
      </c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</row>
    <row r="54" spans="1:36" ht="15" customHeight="1" x14ac:dyDescent="0.3">
      <c r="A54" s="150" t="s">
        <v>3</v>
      </c>
      <c r="B54" s="138" t="s">
        <v>11</v>
      </c>
      <c r="C54" s="138" t="s">
        <v>13</v>
      </c>
      <c r="D54" s="139" t="s">
        <v>14</v>
      </c>
      <c r="E54" s="139" t="s">
        <v>16</v>
      </c>
      <c r="F54" s="141" t="s">
        <v>94</v>
      </c>
      <c r="G54" s="142"/>
      <c r="H54" s="143"/>
      <c r="I54" s="156" t="s">
        <v>18</v>
      </c>
      <c r="J54" s="138" t="s">
        <v>17</v>
      </c>
      <c r="K54" s="139" t="s">
        <v>92</v>
      </c>
      <c r="L54" s="138" t="s">
        <v>21</v>
      </c>
      <c r="M54" s="138"/>
      <c r="N54" s="137" t="s">
        <v>95</v>
      </c>
      <c r="O54" s="5"/>
      <c r="P54" s="5"/>
      <c r="Q54" s="33" t="s">
        <v>43</v>
      </c>
      <c r="R54" s="21" t="s">
        <v>46</v>
      </c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</row>
    <row r="55" spans="1:36" ht="30" customHeight="1" x14ac:dyDescent="0.3">
      <c r="A55" s="151"/>
      <c r="B55" s="139"/>
      <c r="C55" s="139"/>
      <c r="D55" s="140"/>
      <c r="E55" s="140"/>
      <c r="F55" s="48" t="s">
        <v>96</v>
      </c>
      <c r="G55" s="61" t="s">
        <v>97</v>
      </c>
      <c r="H55" s="61" t="s">
        <v>98</v>
      </c>
      <c r="I55" s="157"/>
      <c r="J55" s="139"/>
      <c r="K55" s="140"/>
      <c r="L55" s="80" t="s">
        <v>23</v>
      </c>
      <c r="M55" s="80" t="s">
        <v>19</v>
      </c>
      <c r="N55" s="152"/>
      <c r="O55" s="5"/>
      <c r="P55" s="5"/>
      <c r="Q55" s="33" t="s">
        <v>44</v>
      </c>
      <c r="R55" s="21" t="s">
        <v>46</v>
      </c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</row>
    <row r="56" spans="1:36" s="5" customFormat="1" ht="25.2" customHeight="1" x14ac:dyDescent="0.3">
      <c r="A56" s="153" t="s">
        <v>226</v>
      </c>
      <c r="B56" s="154"/>
      <c r="C56" s="154"/>
      <c r="D56" s="154"/>
      <c r="E56" s="155"/>
      <c r="F56" s="93">
        <f>SUM(F57:F60)</f>
        <v>1349000</v>
      </c>
      <c r="G56" s="86"/>
      <c r="H56" s="86"/>
      <c r="I56" s="86"/>
      <c r="J56" s="87"/>
      <c r="K56" s="87"/>
      <c r="L56" s="87"/>
      <c r="M56" s="87"/>
      <c r="N56" s="88"/>
      <c r="Q56" s="33"/>
      <c r="R56" s="21"/>
    </row>
    <row r="57" spans="1:36" ht="30" customHeight="1" x14ac:dyDescent="0.3">
      <c r="A57" s="6" t="str">
        <f>'Project Structure'!D6</f>
        <v>JAMPRO</v>
      </c>
      <c r="B57" s="7" t="s">
        <v>117</v>
      </c>
      <c r="C57" s="7" t="s">
        <v>148</v>
      </c>
      <c r="D57" s="7" t="s">
        <v>0</v>
      </c>
      <c r="E57" s="59" t="s">
        <v>149</v>
      </c>
      <c r="F57" s="67">
        <v>395000</v>
      </c>
      <c r="G57" s="69">
        <v>1</v>
      </c>
      <c r="H57" s="69">
        <v>0</v>
      </c>
      <c r="I57" s="74">
        <v>1</v>
      </c>
      <c r="J57" s="7" t="str">
        <f>'Project Structure'!C12</f>
        <v xml:space="preserve">Component 1: Skills Development for the Global Services Sector </v>
      </c>
      <c r="K57" s="7" t="s">
        <v>90</v>
      </c>
      <c r="L57" s="7" t="s">
        <v>195</v>
      </c>
      <c r="M57" s="7"/>
      <c r="N57" s="8"/>
      <c r="O57" s="5"/>
      <c r="P57" s="5"/>
      <c r="Q57" s="33" t="s">
        <v>45</v>
      </c>
      <c r="R57" s="21" t="s">
        <v>46</v>
      </c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</row>
    <row r="58" spans="1:36" ht="30" customHeight="1" x14ac:dyDescent="0.3">
      <c r="A58" s="6" t="str">
        <f>'Project Structure'!D6</f>
        <v>JAMPRO</v>
      </c>
      <c r="B58" s="7" t="s">
        <v>116</v>
      </c>
      <c r="C58" s="7"/>
      <c r="D58" s="7" t="s">
        <v>42</v>
      </c>
      <c r="E58" s="59" t="s">
        <v>150</v>
      </c>
      <c r="F58" s="67">
        <v>62000</v>
      </c>
      <c r="G58" s="69">
        <v>1</v>
      </c>
      <c r="H58" s="69">
        <v>0</v>
      </c>
      <c r="I58" s="74">
        <v>2</v>
      </c>
      <c r="J58" s="7" t="str">
        <f>'Project Structure'!C12</f>
        <v xml:space="preserve">Component 1: Skills Development for the Global Services Sector </v>
      </c>
      <c r="K58" s="7" t="s">
        <v>91</v>
      </c>
      <c r="L58" s="7" t="s">
        <v>199</v>
      </c>
      <c r="M58" s="7"/>
      <c r="N58" s="8"/>
      <c r="O58" s="5"/>
      <c r="P58" s="5"/>
      <c r="Q58" s="33"/>
      <c r="R58" s="21" t="s">
        <v>47</v>
      </c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</row>
    <row r="59" spans="1:36" ht="37.950000000000003" customHeight="1" x14ac:dyDescent="0.3">
      <c r="A59" s="6" t="str">
        <f>'Project Structure'!D6</f>
        <v>JAMPRO</v>
      </c>
      <c r="B59" s="7" t="s">
        <v>118</v>
      </c>
      <c r="C59" s="7" t="s">
        <v>151</v>
      </c>
      <c r="D59" s="7" t="s">
        <v>0</v>
      </c>
      <c r="E59" s="59" t="s">
        <v>153</v>
      </c>
      <c r="F59" s="67">
        <v>442000</v>
      </c>
      <c r="G59" s="69">
        <v>1</v>
      </c>
      <c r="H59" s="69">
        <v>0</v>
      </c>
      <c r="I59" s="74">
        <v>2</v>
      </c>
      <c r="J59" s="7" t="str">
        <f>'Project Structure'!C12</f>
        <v xml:space="preserve">Component 1: Skills Development for the Global Services Sector </v>
      </c>
      <c r="K59" s="7" t="s">
        <v>90</v>
      </c>
      <c r="L59" s="7" t="s">
        <v>196</v>
      </c>
      <c r="M59" s="7"/>
      <c r="N59" s="8"/>
      <c r="O59" s="5"/>
      <c r="P59" s="5"/>
      <c r="Q59" s="33"/>
      <c r="R59" s="21" t="s">
        <v>47</v>
      </c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</row>
    <row r="60" spans="1:36" ht="70.5" customHeight="1" x14ac:dyDescent="0.3">
      <c r="A60" s="6" t="str">
        <f>'Project Structure'!D6</f>
        <v>JAMPRO</v>
      </c>
      <c r="B60" s="7" t="s">
        <v>121</v>
      </c>
      <c r="C60" s="7" t="s">
        <v>152</v>
      </c>
      <c r="D60" s="7" t="s">
        <v>0</v>
      </c>
      <c r="E60" s="59" t="s">
        <v>147</v>
      </c>
      <c r="F60" s="67">
        <v>450000</v>
      </c>
      <c r="G60" s="69">
        <v>1</v>
      </c>
      <c r="H60" s="69">
        <v>0</v>
      </c>
      <c r="I60" s="74">
        <v>2</v>
      </c>
      <c r="J60" s="7" t="str">
        <f>'Project Structure'!C12</f>
        <v xml:space="preserve">Component 1: Skills Development for the Global Services Sector </v>
      </c>
      <c r="K60" s="7" t="s">
        <v>90</v>
      </c>
      <c r="L60" s="7" t="s">
        <v>195</v>
      </c>
      <c r="M60" s="7"/>
      <c r="N60" s="8"/>
      <c r="O60" s="5"/>
      <c r="P60" s="5"/>
      <c r="Q60" s="33" t="s">
        <v>45</v>
      </c>
      <c r="R60" s="21" t="s">
        <v>47</v>
      </c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</row>
    <row r="61" spans="1:36" s="5" customFormat="1" ht="25.2" customHeight="1" x14ac:dyDescent="0.3">
      <c r="A61" s="153" t="s">
        <v>227</v>
      </c>
      <c r="B61" s="154"/>
      <c r="C61" s="154"/>
      <c r="D61" s="154"/>
      <c r="E61" s="155"/>
      <c r="F61" s="93">
        <f>SUM(F62:F63)</f>
        <v>615000</v>
      </c>
      <c r="G61" s="86"/>
      <c r="H61" s="86"/>
      <c r="I61" s="86"/>
      <c r="J61" s="87"/>
      <c r="K61" s="87"/>
      <c r="L61" s="87"/>
      <c r="M61" s="87"/>
      <c r="N61" s="88"/>
      <c r="Q61" s="33"/>
      <c r="R61" s="21"/>
    </row>
    <row r="62" spans="1:36" s="5" customFormat="1" ht="53.4" customHeight="1" x14ac:dyDescent="0.3">
      <c r="A62" s="55" t="str">
        <f>'Project Structure'!D6</f>
        <v>JAMPRO</v>
      </c>
      <c r="B62" s="56" t="s">
        <v>203</v>
      </c>
      <c r="C62" s="56" t="s">
        <v>222</v>
      </c>
      <c r="D62" s="56" t="s">
        <v>0</v>
      </c>
      <c r="E62" s="60" t="s">
        <v>204</v>
      </c>
      <c r="F62" s="77">
        <v>375000</v>
      </c>
      <c r="G62" s="70">
        <v>1</v>
      </c>
      <c r="H62" s="70">
        <v>0</v>
      </c>
      <c r="I62" s="78">
        <v>1</v>
      </c>
      <c r="J62" s="56" t="str">
        <f>'Project Structure'!C13</f>
        <v xml:space="preserve">Component 2: Global Services Sector Ecosystem </v>
      </c>
      <c r="K62" s="56" t="s">
        <v>90</v>
      </c>
      <c r="L62" s="56" t="s">
        <v>195</v>
      </c>
      <c r="M62" s="56"/>
      <c r="N62" s="79"/>
      <c r="Q62" s="33"/>
      <c r="R62" s="21"/>
    </row>
    <row r="63" spans="1:36" s="5" customFormat="1" ht="53.4" customHeight="1" x14ac:dyDescent="0.3">
      <c r="A63" s="55" t="str">
        <f>'Project Structure'!D6</f>
        <v>JAMPRO</v>
      </c>
      <c r="B63" s="56" t="s">
        <v>210</v>
      </c>
      <c r="C63" s="56" t="s">
        <v>223</v>
      </c>
      <c r="D63" s="56" t="s">
        <v>0</v>
      </c>
      <c r="E63" s="60" t="s">
        <v>211</v>
      </c>
      <c r="F63" s="77">
        <v>240000</v>
      </c>
      <c r="G63" s="70">
        <v>1</v>
      </c>
      <c r="H63" s="70">
        <v>0</v>
      </c>
      <c r="I63" s="78">
        <v>1</v>
      </c>
      <c r="J63" s="56" t="str">
        <f>'Project Structure'!C13</f>
        <v xml:space="preserve">Component 2: Global Services Sector Ecosystem </v>
      </c>
      <c r="K63" s="56" t="s">
        <v>90</v>
      </c>
      <c r="L63" s="56" t="s">
        <v>199</v>
      </c>
      <c r="M63" s="56"/>
      <c r="N63" s="79"/>
      <c r="Q63" s="33"/>
      <c r="R63" s="21"/>
    </row>
    <row r="64" spans="1:36" s="5" customFormat="1" ht="25.2" customHeight="1" x14ac:dyDescent="0.3">
      <c r="A64" s="94" t="str">
        <f>+'Project Structure'!D6</f>
        <v>JAMPRO</v>
      </c>
      <c r="B64" s="95" t="str">
        <f>'Project Structure'!C14</f>
        <v>Monitoring &amp; Evaluation (M&amp;E)</v>
      </c>
      <c r="C64" s="96" t="s">
        <v>201</v>
      </c>
      <c r="D64" s="96" t="s">
        <v>42</v>
      </c>
      <c r="E64" s="106" t="s">
        <v>202</v>
      </c>
      <c r="F64" s="107">
        <v>100000</v>
      </c>
      <c r="G64" s="97">
        <v>1</v>
      </c>
      <c r="H64" s="97">
        <v>0</v>
      </c>
      <c r="I64" s="98">
        <v>3</v>
      </c>
      <c r="J64" s="96" t="str">
        <f>'Project Structure'!C14</f>
        <v>Monitoring &amp; Evaluation (M&amp;E)</v>
      </c>
      <c r="K64" s="96" t="s">
        <v>91</v>
      </c>
      <c r="L64" s="96" t="s">
        <v>198</v>
      </c>
      <c r="M64" s="96"/>
      <c r="N64" s="99"/>
      <c r="Q64" s="33"/>
      <c r="R64" s="21"/>
    </row>
    <row r="65" spans="1:36" ht="76.95" customHeight="1" thickBot="1" x14ac:dyDescent="0.35">
      <c r="A65" s="100" t="str">
        <f>'Project Structure'!D6</f>
        <v>JAMPRO</v>
      </c>
      <c r="B65" s="101" t="s">
        <v>140</v>
      </c>
      <c r="C65" s="102" t="s">
        <v>141</v>
      </c>
      <c r="D65" s="102" t="s">
        <v>0</v>
      </c>
      <c r="E65" s="108" t="s">
        <v>142</v>
      </c>
      <c r="F65" s="109">
        <v>1308500</v>
      </c>
      <c r="G65" s="103">
        <v>1</v>
      </c>
      <c r="H65" s="103">
        <v>0</v>
      </c>
      <c r="I65" s="104">
        <v>5</v>
      </c>
      <c r="J65" s="102" t="str">
        <f>'Project Structure'!C15</f>
        <v>Project Management (PEU)</v>
      </c>
      <c r="K65" s="102" t="s">
        <v>91</v>
      </c>
      <c r="L65" s="102" t="s">
        <v>195</v>
      </c>
      <c r="M65" s="102"/>
      <c r="N65" s="105"/>
      <c r="O65" s="5"/>
      <c r="P65" s="5"/>
      <c r="Q65" s="33" t="s">
        <v>45</v>
      </c>
      <c r="R65" s="21" t="s">
        <v>48</v>
      </c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</row>
    <row r="66" spans="1:36" ht="30" customHeight="1" thickBot="1" x14ac:dyDescent="0.35">
      <c r="A66" s="5"/>
      <c r="B66" s="5"/>
      <c r="C66" s="5"/>
      <c r="D66" s="5"/>
      <c r="J66" s="5"/>
      <c r="K66" s="5"/>
      <c r="L66" s="5"/>
      <c r="M66" s="5"/>
      <c r="N66" s="5"/>
      <c r="O66" s="5"/>
      <c r="P66" s="5"/>
      <c r="Q66" s="33" t="s">
        <v>49</v>
      </c>
      <c r="R66" s="21" t="s">
        <v>48</v>
      </c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</row>
    <row r="67" spans="1:36" ht="22.2" customHeight="1" x14ac:dyDescent="0.3">
      <c r="A67" s="147" t="s">
        <v>9</v>
      </c>
      <c r="B67" s="148"/>
      <c r="C67" s="148"/>
      <c r="D67" s="148"/>
      <c r="E67" s="148"/>
      <c r="F67" s="148"/>
      <c r="G67" s="148"/>
      <c r="H67" s="148"/>
      <c r="I67" s="148"/>
      <c r="J67" s="148"/>
      <c r="K67" s="148"/>
      <c r="L67" s="148"/>
      <c r="M67" s="149"/>
      <c r="N67" s="5"/>
      <c r="O67" s="5"/>
      <c r="P67" s="5"/>
      <c r="Q67" s="33" t="s">
        <v>50</v>
      </c>
      <c r="R67" s="21" t="s">
        <v>48</v>
      </c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</row>
    <row r="68" spans="1:36" ht="15" customHeight="1" x14ac:dyDescent="0.3">
      <c r="A68" s="150" t="s">
        <v>3</v>
      </c>
      <c r="B68" s="138" t="s">
        <v>11</v>
      </c>
      <c r="C68" s="138" t="s">
        <v>13</v>
      </c>
      <c r="D68" s="139" t="s">
        <v>14</v>
      </c>
      <c r="E68" s="139" t="s">
        <v>16</v>
      </c>
      <c r="F68" s="141" t="s">
        <v>100</v>
      </c>
      <c r="G68" s="142"/>
      <c r="H68" s="143"/>
      <c r="I68" s="156" t="s">
        <v>17</v>
      </c>
      <c r="J68" s="139" t="s">
        <v>92</v>
      </c>
      <c r="K68" s="138" t="s">
        <v>21</v>
      </c>
      <c r="L68" s="138"/>
      <c r="M68" s="137" t="s">
        <v>95</v>
      </c>
      <c r="N68" s="5"/>
      <c r="O68" s="5"/>
      <c r="P68" s="5"/>
      <c r="Q68" s="33"/>
      <c r="R68" s="21" t="s">
        <v>51</v>
      </c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</row>
    <row r="69" spans="1:36" ht="25.5" customHeight="1" x14ac:dyDescent="0.3">
      <c r="A69" s="150"/>
      <c r="B69" s="138"/>
      <c r="C69" s="138"/>
      <c r="D69" s="140"/>
      <c r="E69" s="140"/>
      <c r="F69" s="48" t="s">
        <v>96</v>
      </c>
      <c r="G69" s="65" t="s">
        <v>97</v>
      </c>
      <c r="H69" s="65" t="s">
        <v>98</v>
      </c>
      <c r="I69" s="156"/>
      <c r="J69" s="140"/>
      <c r="K69" s="43" t="s">
        <v>24</v>
      </c>
      <c r="L69" s="43" t="s">
        <v>25</v>
      </c>
      <c r="M69" s="137"/>
      <c r="N69" s="5"/>
      <c r="O69" s="5"/>
      <c r="P69" s="5"/>
      <c r="Q69" s="33"/>
      <c r="R69" s="21" t="s">
        <v>51</v>
      </c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</row>
    <row r="70" spans="1:36" ht="44.4" customHeight="1" x14ac:dyDescent="0.3">
      <c r="A70" s="6"/>
      <c r="B70" s="7"/>
      <c r="C70" s="7"/>
      <c r="D70" s="7"/>
      <c r="E70" s="59"/>
      <c r="F70" s="67"/>
      <c r="G70" s="69"/>
      <c r="H70" s="69"/>
      <c r="I70" s="64"/>
      <c r="J70" s="7"/>
      <c r="K70" s="7"/>
      <c r="L70" s="7"/>
      <c r="M70" s="8"/>
      <c r="N70" s="116"/>
      <c r="O70" s="5"/>
      <c r="P70" s="5"/>
      <c r="Q70" s="44"/>
      <c r="R70" s="19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</row>
    <row r="71" spans="1:36" ht="30" customHeight="1" thickBot="1" x14ac:dyDescent="0.35">
      <c r="A71" s="9"/>
      <c r="B71" s="10"/>
      <c r="C71" s="10"/>
      <c r="D71" s="10"/>
      <c r="E71" s="57"/>
      <c r="F71" s="71"/>
      <c r="G71" s="68"/>
      <c r="H71" s="68"/>
      <c r="I71" s="62"/>
      <c r="J71" s="10"/>
      <c r="K71" s="10"/>
      <c r="L71" s="10"/>
      <c r="M71" s="11"/>
      <c r="N71" s="5"/>
      <c r="O71" s="5"/>
      <c r="P71" s="5"/>
      <c r="Q71" s="33" t="s">
        <v>52</v>
      </c>
      <c r="R71" s="21" t="s">
        <v>4</v>
      </c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</row>
    <row r="72" spans="1:36" ht="30" customHeight="1" thickBot="1" x14ac:dyDescent="0.35">
      <c r="A72" s="5"/>
      <c r="B72" s="5"/>
      <c r="C72" s="5"/>
      <c r="D72" s="5"/>
      <c r="J72" s="5"/>
      <c r="K72" s="5"/>
      <c r="L72" s="5"/>
      <c r="M72" s="5"/>
      <c r="N72" s="5"/>
      <c r="O72" s="5"/>
      <c r="P72" s="5"/>
      <c r="Q72" s="33" t="s">
        <v>53</v>
      </c>
      <c r="R72" s="21" t="s">
        <v>4</v>
      </c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</row>
    <row r="73" spans="1:36" ht="22.2" customHeight="1" x14ac:dyDescent="0.3">
      <c r="A73" s="147" t="s">
        <v>10</v>
      </c>
      <c r="B73" s="148"/>
      <c r="C73" s="148"/>
      <c r="D73" s="148"/>
      <c r="E73" s="148"/>
      <c r="F73" s="148"/>
      <c r="G73" s="148"/>
      <c r="H73" s="148"/>
      <c r="I73" s="148"/>
      <c r="J73" s="148"/>
      <c r="K73" s="148"/>
      <c r="L73" s="149"/>
      <c r="M73" s="5"/>
      <c r="N73" s="5"/>
      <c r="O73" s="5"/>
      <c r="P73" s="5"/>
      <c r="Q73" s="33" t="s">
        <v>54</v>
      </c>
      <c r="R73" s="21" t="s">
        <v>4</v>
      </c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</row>
    <row r="74" spans="1:36" ht="15" customHeight="1" x14ac:dyDescent="0.3">
      <c r="A74" s="150" t="s">
        <v>3</v>
      </c>
      <c r="B74" s="138" t="s">
        <v>12</v>
      </c>
      <c r="C74" s="138" t="s">
        <v>13</v>
      </c>
      <c r="D74" s="139" t="s">
        <v>16</v>
      </c>
      <c r="E74" s="141" t="s">
        <v>100</v>
      </c>
      <c r="F74" s="142"/>
      <c r="G74" s="143"/>
      <c r="H74" s="156" t="s">
        <v>17</v>
      </c>
      <c r="I74" s="156" t="s">
        <v>27</v>
      </c>
      <c r="J74" s="138" t="s">
        <v>21</v>
      </c>
      <c r="K74" s="138"/>
      <c r="L74" s="137" t="s">
        <v>95</v>
      </c>
      <c r="M74" s="5"/>
      <c r="N74" s="5"/>
      <c r="O74" s="5"/>
      <c r="P74" s="5"/>
      <c r="Q74" s="33" t="s">
        <v>55</v>
      </c>
      <c r="R74" s="21" t="s">
        <v>4</v>
      </c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</row>
    <row r="75" spans="1:36" ht="26.25" customHeight="1" x14ac:dyDescent="0.3">
      <c r="A75" s="150"/>
      <c r="B75" s="138"/>
      <c r="C75" s="138"/>
      <c r="D75" s="140"/>
      <c r="E75" s="48" t="s">
        <v>96</v>
      </c>
      <c r="F75" s="47" t="s">
        <v>97</v>
      </c>
      <c r="G75" s="65" t="s">
        <v>98</v>
      </c>
      <c r="H75" s="156"/>
      <c r="I75" s="156"/>
      <c r="J75" s="43" t="s">
        <v>19</v>
      </c>
      <c r="K75" s="43" t="s">
        <v>26</v>
      </c>
      <c r="L75" s="137"/>
      <c r="M75" s="5"/>
      <c r="N75" s="5"/>
      <c r="O75" s="5"/>
      <c r="P75" s="5"/>
      <c r="Q75" s="33" t="s">
        <v>56</v>
      </c>
      <c r="R75" s="21" t="s">
        <v>4</v>
      </c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</row>
    <row r="76" spans="1:36" x14ac:dyDescent="0.3">
      <c r="A76" s="6"/>
      <c r="B76" s="7"/>
      <c r="C76" s="7"/>
      <c r="D76" s="7"/>
      <c r="E76" s="67"/>
      <c r="F76" s="72"/>
      <c r="G76" s="69"/>
      <c r="H76" s="64"/>
      <c r="I76" s="74"/>
      <c r="J76" s="7"/>
      <c r="K76" s="7"/>
      <c r="L76" s="8"/>
      <c r="M76" s="5"/>
      <c r="N76" s="5"/>
      <c r="O76" s="5"/>
      <c r="P76" s="5"/>
      <c r="Q76" s="44"/>
      <c r="R76" s="19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</row>
    <row r="77" spans="1:36" ht="27.6" customHeight="1" thickBot="1" x14ac:dyDescent="0.35">
      <c r="A77" s="9"/>
      <c r="B77" s="10"/>
      <c r="C77" s="10"/>
      <c r="D77" s="10"/>
      <c r="E77" s="71"/>
      <c r="F77" s="73"/>
      <c r="G77" s="68"/>
      <c r="H77" s="62"/>
      <c r="I77" s="62"/>
      <c r="J77" s="10"/>
      <c r="K77" s="10"/>
      <c r="L77" s="11"/>
      <c r="M77" s="5"/>
      <c r="N77" s="5"/>
      <c r="O77" s="5"/>
      <c r="P77" s="5"/>
      <c r="Q77" s="33" t="s">
        <v>57</v>
      </c>
      <c r="R77" s="21" t="s">
        <v>46</v>
      </c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</row>
    <row r="78" spans="1:36" x14ac:dyDescent="0.3">
      <c r="A78" s="5"/>
      <c r="B78" s="5"/>
      <c r="C78" s="5"/>
      <c r="D78" s="5"/>
      <c r="J78" s="5"/>
      <c r="K78" s="5"/>
      <c r="L78" s="5"/>
      <c r="M78" s="5"/>
      <c r="N78" s="5"/>
      <c r="O78" s="5"/>
      <c r="P78" s="5"/>
      <c r="Q78" s="33"/>
      <c r="R78" s="21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</row>
    <row r="79" spans="1:36" ht="207" x14ac:dyDescent="0.3">
      <c r="A79" s="5"/>
      <c r="B79" s="5"/>
      <c r="C79" s="5"/>
      <c r="D79" s="5"/>
      <c r="J79" s="5"/>
      <c r="K79" s="5"/>
      <c r="L79" s="5"/>
      <c r="M79" s="5"/>
      <c r="N79" s="5"/>
      <c r="O79" s="5"/>
      <c r="P79" s="5"/>
      <c r="Q79" s="45" t="s">
        <v>58</v>
      </c>
      <c r="R79" s="21" t="s">
        <v>47</v>
      </c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</row>
    <row r="80" spans="1:36" ht="220.8" x14ac:dyDescent="0.3">
      <c r="A80" s="5"/>
      <c r="B80" s="5"/>
      <c r="C80" s="5"/>
      <c r="D80" s="5"/>
      <c r="J80" s="5"/>
      <c r="K80" s="5"/>
      <c r="L80" s="5"/>
      <c r="M80" s="5"/>
      <c r="N80" s="5"/>
      <c r="O80" s="5"/>
      <c r="P80" s="5"/>
      <c r="Q80" s="45" t="s">
        <v>59</v>
      </c>
      <c r="R80" s="21" t="s">
        <v>47</v>
      </c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</row>
    <row r="81" spans="1:36" ht="409.6" x14ac:dyDescent="0.3">
      <c r="A81" s="5"/>
      <c r="B81" s="5"/>
      <c r="C81" s="5"/>
      <c r="D81" s="5"/>
      <c r="J81" s="5"/>
      <c r="K81" s="5"/>
      <c r="L81" s="5"/>
      <c r="M81" s="5"/>
      <c r="N81" s="5"/>
      <c r="O81" s="5"/>
      <c r="P81" s="5"/>
      <c r="Q81" s="33" t="s">
        <v>60</v>
      </c>
      <c r="R81" s="21" t="s">
        <v>47</v>
      </c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</row>
    <row r="82" spans="1:36" ht="317.39999999999998" x14ac:dyDescent="0.3">
      <c r="A82" s="5"/>
      <c r="B82" s="5"/>
      <c r="C82" s="5"/>
      <c r="D82" s="5"/>
      <c r="J82" s="5"/>
      <c r="K82" s="5"/>
      <c r="L82" s="5"/>
      <c r="M82" s="5"/>
      <c r="N82" s="5"/>
      <c r="O82" s="5"/>
      <c r="P82" s="5"/>
      <c r="Q82" s="45" t="s">
        <v>54</v>
      </c>
      <c r="R82" s="21" t="s">
        <v>47</v>
      </c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</row>
    <row r="83" spans="1:36" ht="409.6" x14ac:dyDescent="0.3">
      <c r="A83" s="5"/>
      <c r="B83" s="5"/>
      <c r="C83" s="5"/>
      <c r="D83" s="5"/>
      <c r="J83" s="5"/>
      <c r="K83" s="5"/>
      <c r="L83" s="5"/>
      <c r="M83" s="5"/>
      <c r="N83" s="5"/>
      <c r="O83" s="5"/>
      <c r="P83" s="5"/>
      <c r="Q83" s="33" t="s">
        <v>61</v>
      </c>
      <c r="R83" s="21" t="s">
        <v>48</v>
      </c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</row>
    <row r="84" spans="1:36" ht="220.8" x14ac:dyDescent="0.3">
      <c r="A84" s="5"/>
      <c r="B84" s="5"/>
      <c r="C84" s="5"/>
      <c r="D84" s="5"/>
      <c r="J84" s="5"/>
      <c r="K84" s="5"/>
      <c r="L84" s="5"/>
      <c r="M84" s="5"/>
      <c r="N84" s="5"/>
      <c r="O84" s="5"/>
      <c r="P84" s="5"/>
      <c r="Q84" s="33" t="s">
        <v>59</v>
      </c>
      <c r="R84" s="21" t="s">
        <v>48</v>
      </c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</row>
    <row r="85" spans="1:36" x14ac:dyDescent="0.3">
      <c r="A85" s="5"/>
      <c r="B85" s="5"/>
      <c r="C85" s="5"/>
      <c r="D85" s="5"/>
      <c r="J85" s="5"/>
      <c r="K85" s="5"/>
      <c r="L85" s="5"/>
      <c r="M85" s="5"/>
      <c r="N85" s="5"/>
      <c r="O85" s="5"/>
      <c r="P85" s="5"/>
      <c r="Q85" s="44"/>
      <c r="R85" s="19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</row>
    <row r="86" spans="1:36" x14ac:dyDescent="0.3">
      <c r="A86" s="5"/>
      <c r="B86" s="5"/>
      <c r="C86" s="5"/>
      <c r="D86" s="5"/>
      <c r="J86" s="5"/>
      <c r="K86" s="5"/>
      <c r="L86" s="5"/>
      <c r="M86" s="5"/>
      <c r="N86" s="5"/>
      <c r="O86" s="5"/>
      <c r="P86" s="5"/>
      <c r="Q86" s="46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</row>
    <row r="87" spans="1:36" ht="110.4" x14ac:dyDescent="0.3">
      <c r="A87" s="5"/>
      <c r="B87" s="5"/>
      <c r="C87" s="5"/>
      <c r="D87" s="5"/>
      <c r="J87" s="5"/>
      <c r="K87" s="5"/>
      <c r="L87" s="5"/>
      <c r="M87" s="5"/>
      <c r="N87" s="5"/>
      <c r="O87" s="5"/>
      <c r="P87" s="5"/>
      <c r="Q87" s="33" t="s">
        <v>45</v>
      </c>
      <c r="R87" s="19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</row>
    <row r="88" spans="1:36" ht="138" x14ac:dyDescent="0.3">
      <c r="A88" s="5"/>
      <c r="B88" s="5"/>
      <c r="C88" s="5"/>
      <c r="D88" s="5"/>
      <c r="J88" s="5"/>
      <c r="K88" s="5"/>
      <c r="L88" s="5"/>
      <c r="M88" s="5"/>
      <c r="N88" s="5"/>
      <c r="O88" s="5"/>
      <c r="P88" s="5"/>
      <c r="Q88" s="33" t="s">
        <v>50</v>
      </c>
      <c r="R88" s="19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</row>
    <row r="89" spans="1:36" x14ac:dyDescent="0.3">
      <c r="Q89" s="5"/>
      <c r="R89" s="5"/>
    </row>
    <row r="90" spans="1:36" ht="289.8" x14ac:dyDescent="0.3">
      <c r="Q90" s="20" t="s">
        <v>40</v>
      </c>
      <c r="R90" s="19"/>
    </row>
    <row r="91" spans="1:36" ht="409.6" x14ac:dyDescent="0.3">
      <c r="Q91" s="20" t="s">
        <v>41</v>
      </c>
      <c r="R91" s="19"/>
    </row>
    <row r="92" spans="1:36" ht="409.6" x14ac:dyDescent="0.3">
      <c r="Q92" s="20" t="s">
        <v>42</v>
      </c>
      <c r="R92" s="19"/>
    </row>
    <row r="93" spans="1:36" ht="41.4" x14ac:dyDescent="0.3">
      <c r="Q93" s="12" t="s">
        <v>0</v>
      </c>
      <c r="R93" s="2"/>
    </row>
  </sheetData>
  <autoFilter ref="A1:AJ9" xr:uid="{00000000-0009-0000-0000-000002000000}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</autoFilter>
  <mergeCells count="90">
    <mergeCell ref="A34:E34"/>
    <mergeCell ref="A45:E45"/>
    <mergeCell ref="A56:E56"/>
    <mergeCell ref="A61:E61"/>
    <mergeCell ref="A10:F10"/>
    <mergeCell ref="A12:F12"/>
    <mergeCell ref="A15:F15"/>
    <mergeCell ref="F32:H32"/>
    <mergeCell ref="F19:F20"/>
    <mergeCell ref="A24:F24"/>
    <mergeCell ref="A73:L73"/>
    <mergeCell ref="A74:A75"/>
    <mergeCell ref="B74:B75"/>
    <mergeCell ref="C74:C75"/>
    <mergeCell ref="D74:D75"/>
    <mergeCell ref="H74:H75"/>
    <mergeCell ref="I74:I75"/>
    <mergeCell ref="J74:K74"/>
    <mergeCell ref="L74:L75"/>
    <mergeCell ref="E74:G74"/>
    <mergeCell ref="A67:M67"/>
    <mergeCell ref="A68:A69"/>
    <mergeCell ref="B68:B69"/>
    <mergeCell ref="C68:C69"/>
    <mergeCell ref="D68:D69"/>
    <mergeCell ref="E68:E69"/>
    <mergeCell ref="I68:I69"/>
    <mergeCell ref="J68:J69"/>
    <mergeCell ref="K68:L68"/>
    <mergeCell ref="M68:M69"/>
    <mergeCell ref="F68:H68"/>
    <mergeCell ref="K54:K55"/>
    <mergeCell ref="L54:M54"/>
    <mergeCell ref="N54:N55"/>
    <mergeCell ref="A53:N53"/>
    <mergeCell ref="A54:A55"/>
    <mergeCell ref="B54:B55"/>
    <mergeCell ref="C54:C55"/>
    <mergeCell ref="D54:D55"/>
    <mergeCell ref="E54:E55"/>
    <mergeCell ref="I54:I55"/>
    <mergeCell ref="J54:J55"/>
    <mergeCell ref="F54:H54"/>
    <mergeCell ref="K19:K20"/>
    <mergeCell ref="L19:M19"/>
    <mergeCell ref="N19:N20"/>
    <mergeCell ref="A32:A33"/>
    <mergeCell ref="B32:B33"/>
    <mergeCell ref="C32:C33"/>
    <mergeCell ref="D32:D33"/>
    <mergeCell ref="E32:E33"/>
    <mergeCell ref="I32:I33"/>
    <mergeCell ref="J32:J33"/>
    <mergeCell ref="K32:L32"/>
    <mergeCell ref="M32:M33"/>
    <mergeCell ref="A31:L31"/>
    <mergeCell ref="D19:D20"/>
    <mergeCell ref="E19:E20"/>
    <mergeCell ref="G19:I19"/>
    <mergeCell ref="J19:J20"/>
    <mergeCell ref="A19:A20"/>
    <mergeCell ref="B19:B20"/>
    <mergeCell ref="C19:C20"/>
    <mergeCell ref="A21:F21"/>
    <mergeCell ref="G8:I8"/>
    <mergeCell ref="A1:AJ1"/>
    <mergeCell ref="A18:N18"/>
    <mergeCell ref="A7:N7"/>
    <mergeCell ref="A8:A9"/>
    <mergeCell ref="B8:B9"/>
    <mergeCell ref="C8:C9"/>
    <mergeCell ref="D8:D9"/>
    <mergeCell ref="E8:E9"/>
    <mergeCell ref="F8:F9"/>
    <mergeCell ref="J8:J9"/>
    <mergeCell ref="K8:K9"/>
    <mergeCell ref="L8:M8"/>
    <mergeCell ref="N8:N9"/>
    <mergeCell ref="A2:N2"/>
    <mergeCell ref="A3:A4"/>
    <mergeCell ref="B3:B4"/>
    <mergeCell ref="C3:C4"/>
    <mergeCell ref="D3:D4"/>
    <mergeCell ref="E3:E4"/>
    <mergeCell ref="F3:F4"/>
    <mergeCell ref="N3:N4"/>
    <mergeCell ref="L3:M3"/>
    <mergeCell ref="K3:K4"/>
    <mergeCell ref="J3:J4"/>
    <mergeCell ref="G3:I3"/>
  </mergeCells>
  <dataValidations count="4">
    <dataValidation type="list" allowBlank="1" showInputMessage="1" showErrorMessage="1" sqref="D70:D71 D46:D51 D35:D44" xr:uid="{00000000-0002-0000-0200-000001000000}">
      <formula1>$Q$27:$Q$35</formula1>
    </dataValidation>
    <dataValidation type="list" allowBlank="1" showInputMessage="1" showErrorMessage="1" sqref="D13:D16 D5 D11 D25:D29 D38 D22:D23 D40 D42 D44" xr:uid="{00000000-0002-0000-0200-000002000000}">
      <formula1>$Q$16:$Q$22</formula1>
    </dataValidation>
    <dataValidation type="list" allowBlank="1" showInputMessage="1" showErrorMessage="1" sqref="J46:J51 K5 K11:K16 K25:K29 J70:J71 K22:K23 J35:J44 K57:K60 K62:K65" xr:uid="{00000000-0002-0000-0200-000003000000}">
      <formula1>$Q$2:$Q$4</formula1>
    </dataValidation>
    <dataValidation type="list" allowBlank="1" showInputMessage="1" showErrorMessage="1" sqref="D57:D60 D62:D65" xr:uid="{00000000-0002-0000-0200-000000000000}">
      <formula1>$Q$90:$Q$93</formula1>
    </dataValidation>
  </dataValidation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FBAFE57CD6337645B7AC90E8B4988CEB" ma:contentTypeVersion="250" ma:contentTypeDescription="A content type to manage public (operations) IDB documents" ma:contentTypeScope="" ma:versionID="9ece2a5a5347ddd7197c634b8757f49d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a11e6869531bbbbd60360cb5d0d93500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JA-L1079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Record_x0020_Number xmlns="cdc7663a-08f0-4737-9e8c-148ce897a09c">R0002320636</Record_x0020_Number>
    <Key_x0020_Document xmlns="cdc7663a-08f0-4737-9e8c-148ce897a09c">false</Key_x0020_Document>
    <Other_x0020_Author xmlns="cdc7663a-08f0-4737-9e8c-148ce897a09c" xsi:nil="true"/>
    <Division_x0020_or_x0020_Unit xmlns="cdc7663a-08f0-4737-9e8c-148ce897a09c">SCL/LMK</Division_x0020_or_x0020_Unit>
    <IDBDocs_x0020_Number xmlns="cdc7663a-08f0-4737-9e8c-148ce897a09c" xsi:nil="true"/>
    <Document_x0020_Author xmlns="cdc7663a-08f0-4737-9e8c-148ce897a09c">Pavon, Fernando Yitzack</Document_x0020_Author>
    <_dlc_DocId xmlns="cdc7663a-08f0-4737-9e8c-148ce897a09c">EZSHARE-734778097-19</_dlc_DocId>
    <Operation_x0020_Type xmlns="cdc7663a-08f0-4737-9e8c-148ce897a09c">Loan Operation</Operation_x0020_Type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Jamaica</TermName>
          <TermId xmlns="http://schemas.microsoft.com/office/infopath/2007/PartnerControls">284b90e7-9693-4db7-a23e-8f79c831fe9a</TermId>
        </TermInfo>
      </Terms>
    </ic46d7e087fd4a108fb86518ca413cc6>
    <TaxCatchAll xmlns="cdc7663a-08f0-4737-9e8c-148ce897a09c">
      <Value>59</Value>
      <Value>25</Value>
      <Value>24</Value>
      <Value>2</Value>
      <Value>126</Value>
    </TaxCatchAll>
    <Fiscal_x0020_Year_x0020_IDB xmlns="cdc7663a-08f0-4737-9e8c-148ce897a09c">2018</Fiscal_x0020_Year_x0020_IDB>
    <b26cdb1da78c4bb4b1c1bac2f6ac5911 xmlns="cdc7663a-08f0-4737-9e8c-148ce897a09c">
      <Terms xmlns="http://schemas.microsoft.com/office/infopath/2007/PartnerControls"/>
    </b26cdb1da78c4bb4b1c1bac2f6ac5911>
    <Project_x0020_Number xmlns="cdc7663a-08f0-4737-9e8c-148ce897a09c">JA-L1079</Project_x0020_Number>
    <Package_x0020_Code xmlns="cdc7663a-08f0-4737-9e8c-148ce897a09c" xsi:nil="true"/>
    <Related_x0020_SisCor_x0020_Number xmlns="cdc7663a-08f0-4737-9e8c-148ce897a09c" xsi:nil="true"/>
    <Migration_x0020_Info xmlns="cdc7663a-08f0-4737-9e8c-148ce897a09c" xsi:nil="true"/>
    <Approval_x0020_Number xmlns="cdc7663a-08f0-4737-9e8c-148ce897a09c">4645/OC-JA;</Approval_x0020_Number>
    <Business_x0020_Area xmlns="cdc7663a-08f0-4737-9e8c-148ce897a09c" xsi:nil="true"/>
    <SISCOR_x0020_Number xmlns="cdc7663a-08f0-4737-9e8c-148ce897a09c" xsi:nil="true"/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Access_x0020_to_x0020_Information_x00a0_Policy xmlns="cdc7663a-08f0-4737-9e8c-148ce897a09c">Public</Access_x0020_to_x0020_Information_x00a0_Policy>
    <Identifier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SOCIAL INVESTMENT</TermName>
          <TermId xmlns="http://schemas.microsoft.com/office/infopath/2007/PartnerControls">3f908695-d5b5-49f6-941f-76876b39564f</TermId>
        </TermInfo>
      </Terms>
    </nddeef1749674d76abdbe4b239a70bc6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VOCATIONAL AND WORKFORCE TRAINING</TermName>
          <TermId xmlns="http://schemas.microsoft.com/office/infopath/2007/PartnerControls">8404f753-fb1a-4c37-9f07-9c666bbff14a</TermId>
        </TermInfo>
      </Terms>
    </b2ec7cfb18674cb8803df6b262e8b107>
    <Document_x0020_Language_x0020_IDB xmlns="cdc7663a-08f0-4737-9e8c-148ce897a09c">English</Document_x0020_Language_x0020_IDB>
    <_dlc_DocIdUrl xmlns="cdc7663a-08f0-4737-9e8c-148ce897a09c">
      <Url>https://idbg.sharepoint.com/teams/EZ-JA-LON/JA-L1079/_layouts/15/DocIdRedir.aspx?ID=EZSHARE-734778097-19</Url>
      <Description>EZSHARE-734778097-19</Description>
    </_dlc_DocIdUrl>
    <Phase xmlns="cdc7663a-08f0-4737-9e8c-148ce897a09c" xsi:nil="true"/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>Labor and Training;Labor and Training;;</Webtopic>
    <Abstract xmlns="cdc7663a-08f0-4737-9e8c-148ce897a09c" xsi:nil="true"/>
    <Publishing_x0020_House xmlns="cdc7663a-08f0-4737-9e8c-148ce897a09c" xsi:nil="true"/>
  </documentManagement>
</p:properties>
</file>

<file path=customXml/item7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EC548A5E-8369-4CE3-A8A5-039A6A6A7587}"/>
</file>

<file path=customXml/itemProps2.xml><?xml version="1.0" encoding="utf-8"?>
<ds:datastoreItem xmlns:ds="http://schemas.openxmlformats.org/officeDocument/2006/customXml" ds:itemID="{F43740B9-B6D2-48BB-9E55-53D7AC5DE510}"/>
</file>

<file path=customXml/itemProps3.xml><?xml version="1.0" encoding="utf-8"?>
<ds:datastoreItem xmlns:ds="http://schemas.openxmlformats.org/officeDocument/2006/customXml" ds:itemID="{E14AA2AD-0938-414A-96E4-E3D3574292DD}"/>
</file>

<file path=customXml/itemProps4.xml><?xml version="1.0" encoding="utf-8"?>
<ds:datastoreItem xmlns:ds="http://schemas.openxmlformats.org/officeDocument/2006/customXml" ds:itemID="{83B27514-45ED-4F99-8EAC-F55D26E78C65}"/>
</file>

<file path=customXml/itemProps5.xml><?xml version="1.0" encoding="utf-8"?>
<ds:datastoreItem xmlns:ds="http://schemas.openxmlformats.org/officeDocument/2006/customXml" ds:itemID="{F2C92F55-066C-4678-B09F-E0A5117A7135}"/>
</file>

<file path=customXml/itemProps6.xml><?xml version="1.0" encoding="utf-8"?>
<ds:datastoreItem xmlns:ds="http://schemas.openxmlformats.org/officeDocument/2006/customXml" ds:itemID="{228020FE-5DC8-45EE-B4BF-CE63D46A9FDA}"/>
</file>

<file path=customXml/itemProps7.xml><?xml version="1.0" encoding="utf-8"?>
<ds:datastoreItem xmlns:ds="http://schemas.openxmlformats.org/officeDocument/2006/customXml" ds:itemID="{5A758414-9F74-4ECF-A402-527E71A3817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Project Structure</vt:lpstr>
      <vt:lpstr>Procurement Plan</vt:lpstr>
      <vt:lpstr>Detailed Procurement Plan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Costa</dc:creator>
  <cp:keywords/>
  <cp:lastModifiedBy>Pavon, Fernando Yitzack</cp:lastModifiedBy>
  <dcterms:created xsi:type="dcterms:W3CDTF">2011-03-30T14:45:37Z</dcterms:created>
  <dcterms:modified xsi:type="dcterms:W3CDTF">2018-06-23T02:10:21Z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126;#VOCATIONAL AND WORKFORCE TRAINING|8404f753-fb1a-4c37-9f07-9c666bbff14a</vt:lpwstr>
  </property>
  <property fmtid="{D5CDD505-2E9C-101B-9397-08002B2CF9AE}" pid="7" name="Country">
    <vt:lpwstr>25;#Jamaica|284b90e7-9693-4db7-a23e-8f79c831fe9a</vt:lpwstr>
  </property>
  <property fmtid="{D5CDD505-2E9C-101B-9397-08002B2CF9AE}" pid="8" name="Fund IDB">
    <vt:lpwstr>24;#ORC|c028a4b2-ad8b-4cf4-9cac-a2ae6a778e23</vt:lpwstr>
  </property>
  <property fmtid="{D5CDD505-2E9C-101B-9397-08002B2CF9AE}" pid="9" name="_dlc_DocIdItemGuid">
    <vt:lpwstr>75bbe596-229b-4f5e-bac5-73a96020cbc2</vt:lpwstr>
  </property>
  <property fmtid="{D5CDD505-2E9C-101B-9397-08002B2CF9AE}" pid="10" name="Sector IDB">
    <vt:lpwstr>59;#SOCIAL INVESTMENT|3f908695-d5b5-49f6-941f-76876b39564f</vt:lpwstr>
  </property>
  <property fmtid="{D5CDD505-2E9C-101B-9397-08002B2CF9AE}" pid="11" name="Function Operations IDB">
    <vt:lpwstr>2;#Project Preparation, Planning and Design|29ca0c72-1fc4-435f-a09c-28585cb5eac9</vt:lpwstr>
  </property>
  <property fmtid="{D5CDD505-2E9C-101B-9397-08002B2CF9AE}" pid="12" name="ContentTypeId">
    <vt:lpwstr>0x0101001A458A224826124E8B45B1D613300CFC00FBAFE57CD6337645B7AC90E8B4988CEB</vt:lpwstr>
  </property>
</Properties>
</file>